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CŠJ - podlahy\E-ZAK\"/>
    </mc:Choice>
  </mc:AlternateContent>
  <bookViews>
    <workbookView xWindow="0" yWindow="0" windowWidth="28800" windowHeight="10755"/>
  </bookViews>
  <sheets>
    <sheet name="Rekapitulace stavby" sheetId="1" r:id="rId1"/>
    <sheet name="1 - Opravy konstrukcí a p..." sheetId="2" r:id="rId2"/>
    <sheet name="2 - Doplnění a oprava pod..." sheetId="3" r:id="rId3"/>
    <sheet name="Seznam figur" sheetId="4" r:id="rId4"/>
    <sheet name="Pokyny pro vyplnění" sheetId="5" r:id="rId5"/>
  </sheets>
  <definedNames>
    <definedName name="_xlnm._FilterDatabase" localSheetId="1" hidden="1">'1 - Opravy konstrukcí a p...'!$C$92:$K$407</definedName>
    <definedName name="_xlnm._FilterDatabase" localSheetId="2" hidden="1">'2 - Doplnění a oprava pod...'!$C$91:$K$329</definedName>
    <definedName name="_xlnm.Print_Titles" localSheetId="1">'1 - Opravy konstrukcí a p...'!$92:$92</definedName>
    <definedName name="_xlnm.Print_Titles" localSheetId="2">'2 - Doplnění a oprava pod...'!$91:$91</definedName>
    <definedName name="_xlnm.Print_Titles" localSheetId="0">'Rekapitulace stavby'!$52:$52</definedName>
    <definedName name="_xlnm.Print_Titles" localSheetId="3">'Seznam figur'!$9:$9</definedName>
    <definedName name="_xlnm.Print_Area" localSheetId="1">'1 - Opravy konstrukcí a p...'!$C$4:$J$39,'1 - Opravy konstrukcí a p...'!$C$45:$J$74,'1 - Opravy konstrukcí a p...'!$C$80:$K$407</definedName>
    <definedName name="_xlnm.Print_Area" localSheetId="2">'2 - Doplnění a oprava pod...'!$C$4:$J$39,'2 - Doplnění a oprava pod...'!$C$45:$J$73,'2 - Doplnění a oprava pod...'!$C$79:$K$329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figur'!$C$4:$G$97</definedName>
  </definedNames>
  <calcPr calcId="162913"/>
</workbook>
</file>

<file path=xl/calcChain.xml><?xml version="1.0" encoding="utf-8"?>
<calcChain xmlns="http://schemas.openxmlformats.org/spreadsheetml/2006/main">
  <c r="D7" i="4" l="1"/>
  <c r="J94" i="3"/>
  <c r="J37" i="3"/>
  <c r="J36" i="3"/>
  <c r="AY56" i="1"/>
  <c r="J35" i="3"/>
  <c r="AX56" i="1" s="1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0" i="3"/>
  <c r="BH310" i="3"/>
  <c r="BG310" i="3"/>
  <c r="BF310" i="3"/>
  <c r="T310" i="3"/>
  <c r="R310" i="3"/>
  <c r="P310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19" i="3"/>
  <c r="BH219" i="3"/>
  <c r="BG219" i="3"/>
  <c r="BF219" i="3"/>
  <c r="T219" i="3"/>
  <c r="R219" i="3"/>
  <c r="P219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1" i="3"/>
  <c r="BH201" i="3"/>
  <c r="BG201" i="3"/>
  <c r="BF201" i="3"/>
  <c r="T201" i="3"/>
  <c r="R201" i="3"/>
  <c r="P201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T169" i="3" s="1"/>
  <c r="R170" i="3"/>
  <c r="R169" i="3"/>
  <c r="P170" i="3"/>
  <c r="P169" i="3" s="1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J61" i="3"/>
  <c r="F88" i="3"/>
  <c r="F86" i="3"/>
  <c r="E84" i="3"/>
  <c r="F54" i="3"/>
  <c r="F52" i="3"/>
  <c r="E50" i="3"/>
  <c r="J24" i="3"/>
  <c r="E24" i="3"/>
  <c r="J89" i="3"/>
  <c r="J23" i="3"/>
  <c r="J21" i="3"/>
  <c r="E21" i="3"/>
  <c r="J54" i="3" s="1"/>
  <c r="J20" i="3"/>
  <c r="J18" i="3"/>
  <c r="E18" i="3"/>
  <c r="F89" i="3"/>
  <c r="J17" i="3"/>
  <c r="J12" i="3"/>
  <c r="J86" i="3" s="1"/>
  <c r="E7" i="3"/>
  <c r="E82" i="3"/>
  <c r="J37" i="2"/>
  <c r="J36" i="2"/>
  <c r="AY55" i="1"/>
  <c r="J35" i="2"/>
  <c r="AX55" i="1" s="1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76" i="2"/>
  <c r="BH376" i="2"/>
  <c r="BG376" i="2"/>
  <c r="BF376" i="2"/>
  <c r="T376" i="2"/>
  <c r="R376" i="2"/>
  <c r="P376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T223" i="2"/>
  <c r="R224" i="2"/>
  <c r="R223" i="2" s="1"/>
  <c r="P224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T111" i="2"/>
  <c r="R112" i="2"/>
  <c r="R111" i="2"/>
  <c r="P112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F89" i="2"/>
  <c r="F87" i="2"/>
  <c r="E85" i="2"/>
  <c r="F54" i="2"/>
  <c r="F52" i="2"/>
  <c r="E50" i="2"/>
  <c r="J24" i="2"/>
  <c r="E24" i="2"/>
  <c r="J90" i="2"/>
  <c r="J23" i="2"/>
  <c r="J21" i="2"/>
  <c r="E21" i="2"/>
  <c r="J89" i="2" s="1"/>
  <c r="J20" i="2"/>
  <c r="J18" i="2"/>
  <c r="E18" i="2"/>
  <c r="F90" i="2"/>
  <c r="J17" i="2"/>
  <c r="J12" i="2"/>
  <c r="J52" i="2" s="1"/>
  <c r="E7" i="2"/>
  <c r="E83" i="2"/>
  <c r="L50" i="1"/>
  <c r="AM50" i="1"/>
  <c r="AM49" i="1"/>
  <c r="L49" i="1"/>
  <c r="AM47" i="1"/>
  <c r="L47" i="1"/>
  <c r="L45" i="1"/>
  <c r="L44" i="1"/>
  <c r="J376" i="2"/>
  <c r="J216" i="2"/>
  <c r="BK384" i="2"/>
  <c r="BK213" i="2"/>
  <c r="J112" i="2"/>
  <c r="J275" i="2"/>
  <c r="J136" i="2"/>
  <c r="BK273" i="2"/>
  <c r="BK197" i="2"/>
  <c r="J232" i="3"/>
  <c r="J142" i="3"/>
  <c r="BK209" i="3"/>
  <c r="BK277" i="3"/>
  <c r="J104" i="3"/>
  <c r="BK269" i="3"/>
  <c r="BK193" i="3"/>
  <c r="BK387" i="2"/>
  <c r="J259" i="2"/>
  <c r="AS54" i="1"/>
  <c r="BK376" i="2"/>
  <c r="BK278" i="2"/>
  <c r="BK281" i="2"/>
  <c r="BK187" i="2"/>
  <c r="J269" i="3"/>
  <c r="J119" i="3"/>
  <c r="J193" i="3"/>
  <c r="BK170" i="3"/>
  <c r="J325" i="3"/>
  <c r="J213" i="3"/>
  <c r="J135" i="3"/>
  <c r="J247" i="2"/>
  <c r="BK101" i="2"/>
  <c r="J360" i="2"/>
  <c r="BK216" i="2"/>
  <c r="BK389" i="2"/>
  <c r="J206" i="2"/>
  <c r="J281" i="2"/>
  <c r="J197" i="2"/>
  <c r="J369" i="2"/>
  <c r="J229" i="2"/>
  <c r="BK106" i="2"/>
  <c r="BK330" i="2"/>
  <c r="J187" i="2"/>
  <c r="J312" i="2"/>
  <c r="J268" i="2"/>
  <c r="J106" i="2"/>
  <c r="J156" i="3"/>
  <c r="BK250" i="3"/>
  <c r="BK108" i="3"/>
  <c r="BK135" i="3"/>
  <c r="BK310" i="3"/>
  <c r="BK219" i="3"/>
  <c r="J96" i="3"/>
  <c r="J363" i="2"/>
  <c r="BK112" i="2"/>
  <c r="BK322" i="2"/>
  <c r="J164" i="2"/>
  <c r="BK369" i="2"/>
  <c r="J236" i="2"/>
  <c r="BK351" i="2"/>
  <c r="BK253" i="2"/>
  <c r="BK322" i="3"/>
  <c r="BK166" i="3"/>
  <c r="J273" i="3"/>
  <c r="J114" i="3"/>
  <c r="BK142" i="3"/>
  <c r="J295" i="3"/>
  <c r="J209" i="3"/>
  <c r="BK129" i="3"/>
  <c r="J278" i="2"/>
  <c r="J176" i="2"/>
  <c r="BK268" i="2"/>
  <c r="BK121" i="2"/>
  <c r="BK360" i="2"/>
  <c r="J101" i="2"/>
  <c r="BK247" i="2"/>
  <c r="BK167" i="2"/>
  <c r="BK238" i="3"/>
  <c r="J100" i="3"/>
  <c r="J129" i="3"/>
  <c r="BK146" i="3"/>
  <c r="J300" i="3"/>
  <c r="J188" i="3"/>
  <c r="BK114" i="3"/>
  <c r="J283" i="2"/>
  <c r="J145" i="2"/>
  <c r="BK348" i="2"/>
  <c r="J167" i="2"/>
  <c r="J400" i="2"/>
  <c r="BK307" i="2"/>
  <c r="BK392" i="2"/>
  <c r="BK229" i="2"/>
  <c r="J403" i="2"/>
  <c r="BK301" i="2"/>
  <c r="J130" i="2"/>
  <c r="BK363" i="2"/>
  <c r="J202" i="2"/>
  <c r="BK96" i="2"/>
  <c r="J240" i="2"/>
  <c r="J154" i="2"/>
  <c r="BK227" i="3"/>
  <c r="J108" i="3"/>
  <c r="J150" i="3"/>
  <c r="BK213" i="3"/>
  <c r="BK96" i="3"/>
  <c r="J250" i="3"/>
  <c r="J159" i="3"/>
  <c r="BK287" i="2"/>
  <c r="BK202" i="2"/>
  <c r="J397" i="2"/>
  <c r="J253" i="2"/>
  <c r="BK403" i="2"/>
  <c r="BK312" i="2"/>
  <c r="J157" i="2"/>
  <c r="J327" i="2"/>
  <c r="BK224" i="2"/>
  <c r="BK136" i="2"/>
  <c r="J219" i="3"/>
  <c r="J310" i="3"/>
  <c r="BK162" i="3"/>
  <c r="J238" i="3"/>
  <c r="J322" i="3"/>
  <c r="BK232" i="3"/>
  <c r="J146" i="3"/>
  <c r="J307" i="2"/>
  <c r="BK130" i="2"/>
  <c r="J304" i="2"/>
  <c r="J224" i="2"/>
  <c r="J96" i="2"/>
  <c r="J319" i="2"/>
  <c r="J330" i="2"/>
  <c r="BK220" i="2"/>
  <c r="BK295" i="3"/>
  <c r="BK159" i="3"/>
  <c r="J227" i="3"/>
  <c r="BK300" i="3"/>
  <c r="BK125" i="3"/>
  <c r="J244" i="3"/>
  <c r="J366" i="2"/>
  <c r="BK275" i="2"/>
  <c r="BK184" i="2"/>
  <c r="J387" i="2"/>
  <c r="BK236" i="2"/>
  <c r="J116" i="2"/>
  <c r="BK335" i="2"/>
  <c r="J161" i="2"/>
  <c r="J273" i="2"/>
  <c r="BK116" i="2"/>
  <c r="BK327" i="2"/>
  <c r="BK157" i="2"/>
  <c r="J384" i="2"/>
  <c r="BK240" i="2"/>
  <c r="BK145" i="2"/>
  <c r="J335" i="2"/>
  <c r="J213" i="2"/>
  <c r="BK288" i="3"/>
  <c r="BK183" i="3"/>
  <c r="J288" i="3"/>
  <c r="J166" i="3"/>
  <c r="BK156" i="3"/>
  <c r="J282" i="3"/>
  <c r="J201" i="3"/>
  <c r="BK150" i="3"/>
  <c r="BK271" i="2"/>
  <c r="BK164" i="2"/>
  <c r="BK355" i="2"/>
  <c r="J271" i="2"/>
  <c r="J133" i="2"/>
  <c r="J348" i="2"/>
  <c r="J192" i="2"/>
  <c r="BK304" i="2"/>
  <c r="BK176" i="2"/>
  <c r="BK273" i="3"/>
  <c r="BK104" i="3"/>
  <c r="J175" i="3"/>
  <c r="J162" i="3"/>
  <c r="BK325" i="3"/>
  <c r="BK255" i="3"/>
  <c r="BK175" i="3"/>
  <c r="J355" i="2"/>
  <c r="BK206" i="2"/>
  <c r="J351" i="2"/>
  <c r="BK192" i="2"/>
  <c r="J392" i="2"/>
  <c r="J220" i="2"/>
  <c r="J265" i="2"/>
  <c r="BK133" i="2"/>
  <c r="BK188" i="3"/>
  <c r="BK282" i="3"/>
  <c r="BK244" i="3"/>
  <c r="BK100" i="3"/>
  <c r="J277" i="3"/>
  <c r="J170" i="3"/>
  <c r="BK319" i="2"/>
  <c r="J209" i="2"/>
  <c r="BK400" i="2"/>
  <c r="BK283" i="2"/>
  <c r="BK154" i="2"/>
  <c r="BK366" i="2"/>
  <c r="BK265" i="2"/>
  <c r="J322" i="2"/>
  <c r="BK161" i="2"/>
  <c r="J389" i="2"/>
  <c r="BK209" i="2"/>
  <c r="BK397" i="2"/>
  <c r="J287" i="2"/>
  <c r="J121" i="2"/>
  <c r="J301" i="2"/>
  <c r="BK259" i="2"/>
  <c r="J184" i="2"/>
  <c r="BK261" i="3"/>
  <c r="J125" i="3"/>
  <c r="BK201" i="3"/>
  <c r="J255" i="3"/>
  <c r="BK119" i="3"/>
  <c r="J261" i="3"/>
  <c r="J183" i="3"/>
  <c r="BK95" i="2" l="1"/>
  <c r="J95" i="2" s="1"/>
  <c r="J61" i="2" s="1"/>
  <c r="T95" i="2"/>
  <c r="BK115" i="2"/>
  <c r="J115" i="2"/>
  <c r="J63" i="2" s="1"/>
  <c r="BK160" i="2"/>
  <c r="J160" i="2" s="1"/>
  <c r="J64" i="2" s="1"/>
  <c r="BK205" i="2"/>
  <c r="J205" i="2" s="1"/>
  <c r="J65" i="2" s="1"/>
  <c r="BK228" i="2"/>
  <c r="J228" i="2" s="1"/>
  <c r="J68" i="2" s="1"/>
  <c r="T286" i="2"/>
  <c r="P354" i="2"/>
  <c r="BK383" i="2"/>
  <c r="J383" i="2" s="1"/>
  <c r="J71" i="2" s="1"/>
  <c r="P396" i="2"/>
  <c r="P395" i="2"/>
  <c r="T95" i="3"/>
  <c r="R115" i="2"/>
  <c r="P160" i="2"/>
  <c r="P205" i="2"/>
  <c r="T228" i="2"/>
  <c r="BK286" i="2"/>
  <c r="J286" i="2" s="1"/>
  <c r="J69" i="2" s="1"/>
  <c r="R354" i="2"/>
  <c r="T383" i="2"/>
  <c r="T396" i="2"/>
  <c r="T395" i="2" s="1"/>
  <c r="BK118" i="3"/>
  <c r="J118" i="3" s="1"/>
  <c r="J63" i="3" s="1"/>
  <c r="R118" i="3"/>
  <c r="R93" i="3" s="1"/>
  <c r="P155" i="3"/>
  <c r="BK174" i="3"/>
  <c r="J174" i="3"/>
  <c r="J67" i="3" s="1"/>
  <c r="R174" i="3"/>
  <c r="P212" i="3"/>
  <c r="BK272" i="3"/>
  <c r="J272" i="3"/>
  <c r="J69" i="3"/>
  <c r="R272" i="3"/>
  <c r="P281" i="3"/>
  <c r="P95" i="2"/>
  <c r="P115" i="2"/>
  <c r="T160" i="2"/>
  <c r="T205" i="2"/>
  <c r="P228" i="2"/>
  <c r="P286" i="2"/>
  <c r="T354" i="2"/>
  <c r="P383" i="2"/>
  <c r="BK396" i="2"/>
  <c r="J396" i="2"/>
  <c r="J73" i="2" s="1"/>
  <c r="BK95" i="3"/>
  <c r="J95" i="3"/>
  <c r="J62" i="3"/>
  <c r="P95" i="3"/>
  <c r="P118" i="3"/>
  <c r="BK155" i="3"/>
  <c r="J155" i="3"/>
  <c r="J64" i="3" s="1"/>
  <c r="R155" i="3"/>
  <c r="P174" i="3"/>
  <c r="T174" i="3"/>
  <c r="R212" i="3"/>
  <c r="P272" i="3"/>
  <c r="T272" i="3"/>
  <c r="T281" i="3"/>
  <c r="P321" i="3"/>
  <c r="P320" i="3" s="1"/>
  <c r="R95" i="2"/>
  <c r="T115" i="2"/>
  <c r="R160" i="2"/>
  <c r="R205" i="2"/>
  <c r="R228" i="2"/>
  <c r="R286" i="2"/>
  <c r="BK354" i="2"/>
  <c r="J354" i="2" s="1"/>
  <c r="J70" i="2" s="1"/>
  <c r="R383" i="2"/>
  <c r="R396" i="2"/>
  <c r="R395" i="2"/>
  <c r="R95" i="3"/>
  <c r="T118" i="3"/>
  <c r="T155" i="3"/>
  <c r="BK212" i="3"/>
  <c r="J212" i="3"/>
  <c r="J68" i="3" s="1"/>
  <c r="T212" i="3"/>
  <c r="BK281" i="3"/>
  <c r="J281" i="3" s="1"/>
  <c r="J70" i="3" s="1"/>
  <c r="R281" i="3"/>
  <c r="BK321" i="3"/>
  <c r="J321" i="3"/>
  <c r="J72" i="3" s="1"/>
  <c r="R321" i="3"/>
  <c r="R320" i="3" s="1"/>
  <c r="T321" i="3"/>
  <c r="T320" i="3" s="1"/>
  <c r="BK223" i="2"/>
  <c r="J223" i="2"/>
  <c r="J66" i="2"/>
  <c r="BK111" i="2"/>
  <c r="J111" i="2"/>
  <c r="J62" i="2" s="1"/>
  <c r="BK169" i="3"/>
  <c r="J169" i="3" s="1"/>
  <c r="J65" i="3" s="1"/>
  <c r="E48" i="3"/>
  <c r="J88" i="3"/>
  <c r="BE100" i="3"/>
  <c r="BE104" i="3"/>
  <c r="BE119" i="3"/>
  <c r="BE162" i="3"/>
  <c r="BE188" i="3"/>
  <c r="BE325" i="3"/>
  <c r="BE108" i="3"/>
  <c r="BE125" i="3"/>
  <c r="BE156" i="3"/>
  <c r="BE159" i="3"/>
  <c r="BE166" i="3"/>
  <c r="BE193" i="3"/>
  <c r="BE201" i="3"/>
  <c r="BE219" i="3"/>
  <c r="BE227" i="3"/>
  <c r="BE261" i="3"/>
  <c r="BE269" i="3"/>
  <c r="BE282" i="3"/>
  <c r="BE288" i="3"/>
  <c r="BE310" i="3"/>
  <c r="J52" i="3"/>
  <c r="F55" i="3"/>
  <c r="BE96" i="3"/>
  <c r="BE114" i="3"/>
  <c r="BE135" i="3"/>
  <c r="BE146" i="3"/>
  <c r="BE150" i="3"/>
  <c r="BE175" i="3"/>
  <c r="BE183" i="3"/>
  <c r="BE232" i="3"/>
  <c r="BE238" i="3"/>
  <c r="BE255" i="3"/>
  <c r="BE273" i="3"/>
  <c r="BE295" i="3"/>
  <c r="BE322" i="3"/>
  <c r="J55" i="3"/>
  <c r="BE129" i="3"/>
  <c r="BE142" i="3"/>
  <c r="BE170" i="3"/>
  <c r="BE209" i="3"/>
  <c r="BE213" i="3"/>
  <c r="BE244" i="3"/>
  <c r="BE250" i="3"/>
  <c r="BE277" i="3"/>
  <c r="BE300" i="3"/>
  <c r="J54" i="2"/>
  <c r="J55" i="2"/>
  <c r="BE96" i="2"/>
  <c r="BE121" i="2"/>
  <c r="BE145" i="2"/>
  <c r="BE157" i="2"/>
  <c r="BE161" i="2"/>
  <c r="BE192" i="2"/>
  <c r="BE202" i="2"/>
  <c r="BE206" i="2"/>
  <c r="BE229" i="2"/>
  <c r="BE275" i="2"/>
  <c r="BE278" i="2"/>
  <c r="BE283" i="2"/>
  <c r="BE304" i="2"/>
  <c r="BE307" i="2"/>
  <c r="BE319" i="2"/>
  <c r="BE348" i="2"/>
  <c r="E48" i="2"/>
  <c r="J87" i="2"/>
  <c r="BE101" i="2"/>
  <c r="BE130" i="2"/>
  <c r="BE164" i="2"/>
  <c r="BE176" i="2"/>
  <c r="BE209" i="2"/>
  <c r="BE213" i="2"/>
  <c r="BE253" i="2"/>
  <c r="BE268" i="2"/>
  <c r="BE271" i="2"/>
  <c r="BE281" i="2"/>
  <c r="BE322" i="2"/>
  <c r="BE351" i="2"/>
  <c r="BE355" i="2"/>
  <c r="BE363" i="2"/>
  <c r="BE369" i="2"/>
  <c r="BE387" i="2"/>
  <c r="BE400" i="2"/>
  <c r="BE403" i="2"/>
  <c r="BE116" i="2"/>
  <c r="BE136" i="2"/>
  <c r="BE167" i="2"/>
  <c r="BE184" i="2"/>
  <c r="BE197" i="2"/>
  <c r="BE216" i="2"/>
  <c r="BE240" i="2"/>
  <c r="BE259" i="2"/>
  <c r="BE273" i="2"/>
  <c r="BE312" i="2"/>
  <c r="BE330" i="2"/>
  <c r="BE376" i="2"/>
  <c r="BE392" i="2"/>
  <c r="BE397" i="2"/>
  <c r="F55" i="2"/>
  <c r="BE106" i="2"/>
  <c r="BE112" i="2"/>
  <c r="BE133" i="2"/>
  <c r="BE154" i="2"/>
  <c r="BE187" i="2"/>
  <c r="BE220" i="2"/>
  <c r="BE224" i="2"/>
  <c r="BE236" i="2"/>
  <c r="BE247" i="2"/>
  <c r="BE265" i="2"/>
  <c r="BE287" i="2"/>
  <c r="BE301" i="2"/>
  <c r="BE327" i="2"/>
  <c r="BE335" i="2"/>
  <c r="BE360" i="2"/>
  <c r="BE366" i="2"/>
  <c r="BE384" i="2"/>
  <c r="BE389" i="2"/>
  <c r="F35" i="2"/>
  <c r="BB55" i="1"/>
  <c r="F35" i="3"/>
  <c r="BB56" i="1"/>
  <c r="F36" i="3"/>
  <c r="BC56" i="1" s="1"/>
  <c r="F34" i="3"/>
  <c r="BA56" i="1" s="1"/>
  <c r="F34" i="2"/>
  <c r="BA55" i="1"/>
  <c r="F37" i="3"/>
  <c r="BD56" i="1"/>
  <c r="F36" i="2"/>
  <c r="BC55" i="1" s="1"/>
  <c r="J34" i="3"/>
  <c r="AW56" i="1" s="1"/>
  <c r="F37" i="2"/>
  <c r="BD55" i="1"/>
  <c r="J34" i="2"/>
  <c r="AW55" i="1"/>
  <c r="P93" i="3" l="1"/>
  <c r="BK94" i="2"/>
  <c r="T227" i="2"/>
  <c r="T93" i="3"/>
  <c r="R227" i="2"/>
  <c r="R94" i="2"/>
  <c r="R93" i="2" s="1"/>
  <c r="P173" i="3"/>
  <c r="P92" i="3" s="1"/>
  <c r="AU56" i="1" s="1"/>
  <c r="P94" i="2"/>
  <c r="R173" i="3"/>
  <c r="R92" i="3"/>
  <c r="P227" i="2"/>
  <c r="P93" i="2" s="1"/>
  <c r="AU55" i="1" s="1"/>
  <c r="T173" i="3"/>
  <c r="BK227" i="2"/>
  <c r="J227" i="2"/>
  <c r="J67" i="2"/>
  <c r="T94" i="2"/>
  <c r="T93" i="2"/>
  <c r="BK395" i="2"/>
  <c r="J395" i="2"/>
  <c r="J72" i="2" s="1"/>
  <c r="BK93" i="3"/>
  <c r="J93" i="3"/>
  <c r="J60" i="3"/>
  <c r="BK173" i="3"/>
  <c r="J173" i="3"/>
  <c r="J66" i="3" s="1"/>
  <c r="BK320" i="3"/>
  <c r="J320" i="3" s="1"/>
  <c r="J71" i="3" s="1"/>
  <c r="J94" i="2"/>
  <c r="J60" i="2"/>
  <c r="J33" i="2"/>
  <c r="AV55" i="1" s="1"/>
  <c r="AT55" i="1" s="1"/>
  <c r="BB54" i="1"/>
  <c r="W31" i="1" s="1"/>
  <c r="BD54" i="1"/>
  <c r="W33" i="1"/>
  <c r="F33" i="3"/>
  <c r="AZ56" i="1" s="1"/>
  <c r="BC54" i="1"/>
  <c r="W32" i="1" s="1"/>
  <c r="F33" i="2"/>
  <c r="AZ55" i="1" s="1"/>
  <c r="BA54" i="1"/>
  <c r="W30" i="1"/>
  <c r="J33" i="3"/>
  <c r="AV56" i="1" s="1"/>
  <c r="AT56" i="1" s="1"/>
  <c r="T92" i="3" l="1"/>
  <c r="BK93" i="2"/>
  <c r="J93" i="2"/>
  <c r="J59" i="2" s="1"/>
  <c r="BK92" i="3"/>
  <c r="J92" i="3"/>
  <c r="J59" i="3"/>
  <c r="AX54" i="1"/>
  <c r="AY54" i="1"/>
  <c r="AU54" i="1"/>
  <c r="AW54" i="1"/>
  <c r="AK30" i="1" s="1"/>
  <c r="AZ54" i="1"/>
  <c r="W29" i="1"/>
  <c r="J30" i="2" l="1"/>
  <c r="AG55" i="1"/>
  <c r="J30" i="3"/>
  <c r="AG56" i="1" s="1"/>
  <c r="AV54" i="1"/>
  <c r="AK29" i="1" s="1"/>
  <c r="J39" i="2" l="1"/>
  <c r="AN55" i="1"/>
  <c r="J39" i="3"/>
  <c r="AN56" i="1"/>
  <c r="AG54" i="1"/>
  <c r="AK26" i="1"/>
  <c r="AK35" i="1" s="1"/>
  <c r="AT54" i="1"/>
  <c r="AN54" i="1"/>
</calcChain>
</file>

<file path=xl/sharedStrings.xml><?xml version="1.0" encoding="utf-8"?>
<sst xmlns="http://schemas.openxmlformats.org/spreadsheetml/2006/main" count="5664" uniqueCount="892">
  <si>
    <t>Export Komplet</t>
  </si>
  <si>
    <t>VZ</t>
  </si>
  <si>
    <t>2.0</t>
  </si>
  <si>
    <t>ZAMOK</t>
  </si>
  <si>
    <t>False</t>
  </si>
  <si>
    <t>{ae7802de-5da0-49e0-b904-d03199c86b1a}</t>
  </si>
  <si>
    <t>0,01</t>
  </si>
  <si>
    <t>21</t>
  </si>
  <si>
    <t>0,1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</si>
  <si>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</si>
  <si>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</si>
  <si>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</si>
  <si>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</si>
  <si>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</si>
  <si>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2025/01/02B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</si>
  <si>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</si>
  <si>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</si>
  <si>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Centrální školní jídelna Bílina</t>
  </si>
  <si>
    <t>KSO:</t>
  </si>
  <si>
    <t/>
  </si>
  <si>
    <t>CC-CZ:</t>
  </si>
  <si>
    <t>Místo:</t>
  </si>
  <si>
    <t>Bílina</t>
  </si>
  <si>
    <t>Datum:</t>
  </si>
  <si>
    <t>9. 1. 2025</t>
  </si>
  <si>
    <t>Zadavatel:</t>
  </si>
  <si>
    <t>IČ:</t>
  </si>
  <si>
    <t>00266230</t>
  </si>
  <si>
    <t>Město Bílina</t>
  </si>
  <si>
    <t>DIČ:</t>
  </si>
  <si>
    <t>CZ00266230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</si>
  <si>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</si>
  <si>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</si>
  <si>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</si>
  <si>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</si>
  <si>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</si>
  <si>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</si>
  <si>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</si>
  <si>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</si>
  <si>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</si>
  <si>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</si>
  <si>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</si>
  <si>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</si>
  <si>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</si>
  <si>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</si>
  <si>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</si>
  <si>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</si>
  <si>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</si>
  <si>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</si>
  <si>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</si>
  <si>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</si>
  <si>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</si>
  <si>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</si>
  <si>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</si>
  <si>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</si>
  <si>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</si>
  <si>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</si>
  <si>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</si>
  <si>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</si>
  <si>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</si>
  <si>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</si>
  <si>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</si>
  <si>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</si>
  <si>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</si>
  <si>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</si>
  <si>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</si>
  <si>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</si>
  <si>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</si>
  <si>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</si>
  <si>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</si>
  <si>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</si>
  <si>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</si>
  <si>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</si>
  <si>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</si>
  <si>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</si>
  <si>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</si>
  <si>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</si>
  <si>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</si>
  <si>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</si>
  <si>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Opravy konstrukcí a podlah jídelna </t>
  </si>
  <si>
    <t>STA</t>
  </si>
  <si>
    <t>{4214e507-e8db-4582-bf43-8c86379d4665}</t>
  </si>
  <si>
    <t>2</t>
  </si>
  <si>
    <t>Doplnění a oprava podlah chodba přípravna, šatna, snížení u dveří</t>
  </si>
  <si>
    <t>{1b2464f8-b54a-44e5-8b16-b39c20584994}</t>
  </si>
  <si>
    <t>KRYCÍ LIST SOUPISU PRACÍ</t>
  </si>
  <si>
    <t>Objekt:</t>
  </si>
  <si>
    <t xml:space="preserve">1 - Opravy konstrukcí a podlah jídelna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</si>
  <si>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</si>
  <si>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</si>
  <si>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</si>
  <si>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</si>
  <si>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</si>
  <si>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</si>
  <si>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</si>
  <si>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</si>
  <si>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</si>
  <si>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</si>
  <si>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</si>
  <si>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</si>
  <si>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</si>
  <si>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</si>
  <si>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</si>
  <si>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</si>
  <si>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</si>
  <si>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</si>
  <si>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</si>
  <si>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</si>
  <si>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</si>
  <si>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</si>
  <si>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</si>
  <si>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</si>
  <si>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</si>
  <si>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</si>
  <si>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</si>
  <si>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</si>
  <si>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</si>
  <si>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</si>
  <si>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</si>
  <si>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</si>
  <si>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</si>
  <si>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</si>
  <si>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</si>
  <si>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</si>
  <si>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</si>
  <si>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</si>
  <si>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</si>
  <si>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</si>
  <si>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2025 01</t>
  </si>
  <si>
    <t>4</t>
  </si>
  <si>
    <t>519678925</t>
  </si>
  <si>
    <t>PP</t>
  </si>
  <si>
    <t>Vyzdívka mezi nosníky cihlami pálenými na maltu cementovou</t>
  </si>
  <si>
    <t>Online PSC</t>
  </si>
  <si>
    <t>https://podminky.urs.cz/item/CS_URS_2025_01/317234410</t>
  </si>
  <si>
    <t>VV</t>
  </si>
  <si>
    <t>1,2*0,4*0,12</t>
  </si>
  <si>
    <t>Součet</t>
  </si>
  <si>
    <t>317944321</t>
  </si>
  <si>
    <t>Válcované nosníky do č.12 dodatečně osazované do připravených otvorů</t>
  </si>
  <si>
    <t>t</t>
  </si>
  <si>
    <t>1386041665</t>
  </si>
  <si>
    <t>Válcované nosníky dodatečně osazované do připravených otvorů bez zazdění hlav do č. 12</t>
  </si>
  <si>
    <t>https://podminky.urs.cz/item/CS_URS_2025_01/317944321</t>
  </si>
  <si>
    <t>3*1,2*0,0111</t>
  </si>
  <si>
    <t>346244381</t>
  </si>
  <si>
    <t>Plentování jednostranné v do 200 mm válcovaných nosníků cihlami</t>
  </si>
  <si>
    <t>m2</t>
  </si>
  <si>
    <t>636229385</t>
  </si>
  <si>
    <t>Plentování ocelových válcovaných nosníků jednostranné cihlami na maltu, výška stojiny do 200 mm</t>
  </si>
  <si>
    <t>https://podminky.urs.cz/item/CS_URS_2025_01/346244381</t>
  </si>
  <si>
    <t>(1,2*0,12)*2</t>
  </si>
  <si>
    <t>Vodorovné konstrukce</t>
  </si>
  <si>
    <t>413232211</t>
  </si>
  <si>
    <t>Zazdívka zhlaví válcovaných nosníků v do 150 mm</t>
  </si>
  <si>
    <t>kus</t>
  </si>
  <si>
    <t>-1214216186</t>
  </si>
  <si>
    <t>Zazdívka zhlaví stropních trámů nebo válcovaných nosníků pálenými cihlami válcovaných nosníků, výšky do 150 mm</t>
  </si>
  <si>
    <t>https://podminky.urs.cz/item/CS_URS_2025_01/413232211</t>
  </si>
  <si>
    <t>6</t>
  </si>
  <si>
    <t>Úpravy povrchů, podlahy a osazování výplní</t>
  </si>
  <si>
    <t>5</t>
  </si>
  <si>
    <t>612325302</t>
  </si>
  <si>
    <t>Vápenocementová štuková omítka ostění nebo nadpraží</t>
  </si>
  <si>
    <t>1002647204</t>
  </si>
  <si>
    <t>Vápenocementová omítka ostění nebo nadpraží štuková dvouvrstvá</t>
  </si>
  <si>
    <t>https://podminky.urs.cz/item/CS_URS_2025_01/612325302</t>
  </si>
  <si>
    <t>(2,1+1+2,1)*0,7</t>
  </si>
  <si>
    <t>631311125</t>
  </si>
  <si>
    <t>Mazanina tl přes 80 do 120 mm z betonu prostého bez zvýšených nároků na prostředí tř. C 20/25</t>
  </si>
  <si>
    <t>-1110638740</t>
  </si>
  <si>
    <t>Mazanina z betonu prostého bez zvýšených nároků na prostředí tl. přes 80 do 120 mm tř. C 20/25</t>
  </si>
  <si>
    <t>https://podminky.urs.cz/item/CS_URS_2025_01/631311125</t>
  </si>
  <si>
    <t>2,6*6,65*0,12</t>
  </si>
  <si>
    <t>1*0,95*0,12</t>
  </si>
  <si>
    <t>2,47*2,5*0,12</t>
  </si>
  <si>
    <t>3,07*2,37*0,12</t>
  </si>
  <si>
    <t>10,46*1,28*0,12</t>
  </si>
  <si>
    <t>7</t>
  </si>
  <si>
    <t>631319012</t>
  </si>
  <si>
    <t>Příplatek k mazanině tl přes 80 do 120 mm za přehlazení povrchu</t>
  </si>
  <si>
    <t>-1099688582</t>
  </si>
  <si>
    <t>Příplatek k cenám mazanin za úpravu povrchu mazaniny přehlazením, mazanina tl. přes 80 do 120 mm</t>
  </si>
  <si>
    <t>https://podminky.urs.cz/item/CS_URS_2025_01/631319012</t>
  </si>
  <si>
    <t>8</t>
  </si>
  <si>
    <t>631319173</t>
  </si>
  <si>
    <t>Příplatek k mazanině tl přes 80 do 120 mm za stržení povrchu spodní vrstvy před vložením výztuže</t>
  </si>
  <si>
    <t>1487999785</t>
  </si>
  <si>
    <t>Příplatek k cenám mazanin za stržení povrchu spodní vrstvy mazaniny latí před vložením výztuže nebo pletiva pro tl. obou vrstev mazaniny přes 80 do 120 mm</t>
  </si>
  <si>
    <t>https://podminky.urs.cz/item/CS_URS_2025_01/631319173</t>
  </si>
  <si>
    <t>9</t>
  </si>
  <si>
    <t>631362021</t>
  </si>
  <si>
    <t>Výztuž mazanin svařovanými sítěmi Kari</t>
  </si>
  <si>
    <t>621369423</t>
  </si>
  <si>
    <t>Výztuž mazanin ze svařovaných sítí z drátů typu KARI</t>
  </si>
  <si>
    <t>https://podminky.urs.cz/item/CS_URS_2025_01/631362021</t>
  </si>
  <si>
    <t>2,6*6,65*1,1*0,0028</t>
  </si>
  <si>
    <t>1*0,95*1,1*0,0028</t>
  </si>
  <si>
    <t>2,47*2,5*1,1*0,0028</t>
  </si>
  <si>
    <t>3,07*2,37*1,1*0,0028</t>
  </si>
  <si>
    <t>10,46*1,28*1,1*0,0028</t>
  </si>
  <si>
    <t>10</t>
  </si>
  <si>
    <t>635111421</t>
  </si>
  <si>
    <t>Doplnění násypů pod podlahy, mazaniny a dlažby pískem pl přes 2 m2</t>
  </si>
  <si>
    <t>-2109759962</t>
  </si>
  <si>
    <t>Doplnění násypu pod dlažby, podlahy a mazaniny pískem neupraveným (s dodáním hmot), s udusáním a urovnáním povrchu násypu plochy jednotlivě přes 2 m2</t>
  </si>
  <si>
    <t>https://podminky.urs.cz/item/CS_URS_2025_01/635111421</t>
  </si>
  <si>
    <t>2,6*6,65*0,05</t>
  </si>
  <si>
    <t>1*0,95*0,05</t>
  </si>
  <si>
    <t>2,47*2,5*0,05</t>
  </si>
  <si>
    <t>3,07*2,37*0,05</t>
  </si>
  <si>
    <t>10,46*1,28*0,05</t>
  </si>
  <si>
    <t>11</t>
  </si>
  <si>
    <t>642944121</t>
  </si>
  <si>
    <t>Osazování ocelových zárubní dodatečné pl do 2,5 m2</t>
  </si>
  <si>
    <t>224094327</t>
  </si>
  <si>
    <t>Osazení ocelových dveřních zárubní lisovaných nebo z úhelníků dodatečně s vybetonováním prahu, plochy do 2,5 m2</t>
  </si>
  <si>
    <t>https://podminky.urs.cz/item/CS_URS_2025_01/642944121</t>
  </si>
  <si>
    <t>M</t>
  </si>
  <si>
    <t>55331432</t>
  </si>
  <si>
    <t>zárubeň jednokřídlá ocelová pro dodatečnou montáž tl stěny 75-100mm rozměru 800/1970, 2100mm</t>
  </si>
  <si>
    <t>51184620</t>
  </si>
  <si>
    <t>P</t>
  </si>
  <si>
    <t>Poznámka k položce:_x000D_
DZUP</t>
  </si>
  <si>
    <t>Ostatní konstrukce a práce, bourání</t>
  </si>
  <si>
    <t>13</t>
  </si>
  <si>
    <t>952901111</t>
  </si>
  <si>
    <t>Vyčištění budov bytové a občanské výstavby při výšce podlaží do 4 m</t>
  </si>
  <si>
    <t>-234458588</t>
  </si>
  <si>
    <t>Vyčištění budov nebo objektů před předáním do užívání budov bytové nebo občanské výstavby, světlé výšky podlaží do 4 m</t>
  </si>
  <si>
    <t>https://podminky.urs.cz/item/CS_URS_2025_01/952901111</t>
  </si>
  <si>
    <t>14</t>
  </si>
  <si>
    <t>965043341</t>
  </si>
  <si>
    <t>Bourání podkladů pod dlažby betonových s potěrem nebo teracem tl do 100 mm pl přes 4 m2</t>
  </si>
  <si>
    <t>-1162832308</t>
  </si>
  <si>
    <t>Bourání mazanin betonových s potěrem nebo teracem tl. do 100 mm, plochy přes 4 m2</t>
  </si>
  <si>
    <t>https://podminky.urs.cz/item/CS_URS_2025_01/965043341</t>
  </si>
  <si>
    <t>15</t>
  </si>
  <si>
    <t>965046111</t>
  </si>
  <si>
    <t>Broušení stávajících betonových podlah úběr do 3 mm</t>
  </si>
  <si>
    <t>12256137</t>
  </si>
  <si>
    <t>https://podminky.urs.cz/item/CS_URS_2025_01/965046111</t>
  </si>
  <si>
    <t>5,86*1,32</t>
  </si>
  <si>
    <t>4,55*0,97</t>
  </si>
  <si>
    <t>4,03*8,8</t>
  </si>
  <si>
    <t>0,4*3,82*2</t>
  </si>
  <si>
    <t>(0,15+0,27)*2,38*18</t>
  </si>
  <si>
    <t>16</t>
  </si>
  <si>
    <t>965081611</t>
  </si>
  <si>
    <t>Odsekání soklíků rovných</t>
  </si>
  <si>
    <t>m</t>
  </si>
  <si>
    <t>1677831113</t>
  </si>
  <si>
    <t>Odsekání soklíků včetně otlučení podkladní omítky až na zdivo rovných</t>
  </si>
  <si>
    <t>https://podminky.urs.cz/item/CS_URS_2025_01/965081611</t>
  </si>
  <si>
    <t>6,65+2,6+6,65</t>
  </si>
  <si>
    <t>1,32+5,86+1,32+4,89</t>
  </si>
  <si>
    <t>4,03+8,8+4,03</t>
  </si>
  <si>
    <t>0,95+1,47+2,5+3,07+3,07+10,46+1,28+8+3,5</t>
  </si>
  <si>
    <t>17</t>
  </si>
  <si>
    <t>965082923</t>
  </si>
  <si>
    <t>Odstranění násypů pod podlahami tl do 100 mm pl přes 2 m2</t>
  </si>
  <si>
    <t>-443523997</t>
  </si>
  <si>
    <t>Odstranění násypu pod podlahami nebo ochranného násypu na střechách tl. do 100 mm, plochy přes 2 m2</t>
  </si>
  <si>
    <t>https://podminky.urs.cz/item/CS_URS_2025_01/965082923</t>
  </si>
  <si>
    <t>18</t>
  </si>
  <si>
    <t>967031142</t>
  </si>
  <si>
    <t>Přisekání rovných ostění v cihelném zdivu na MC</t>
  </si>
  <si>
    <t>1666717758</t>
  </si>
  <si>
    <t>Přisekání (špicování) plošné nebo rovných ostění zdiva z cihel pálených rovných ostění, bez odstupu, po hrubém vybourání otvorů, na maltu cementovou</t>
  </si>
  <si>
    <t>https://podminky.urs.cz/item/CS_URS_2025_01/967031142</t>
  </si>
  <si>
    <t>0,4*2,1*2</t>
  </si>
  <si>
    <t>19</t>
  </si>
  <si>
    <t>971033651</t>
  </si>
  <si>
    <t>Vybourání otvorů ve zdivu cihelném pl do 4 m2 na MVC nebo MV tl do 600 mm</t>
  </si>
  <si>
    <t>-1078884133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</si>
  <si>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</si>
  <si>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</si>
  <si>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1*2,1*0,4</t>
  </si>
  <si>
    <t>20</t>
  </si>
  <si>
    <t>974031664</t>
  </si>
  <si>
    <t>Vysekání rýh ve zdivu cihelném pro vtahování nosníků hl do 150 mm v do 150 mm</t>
  </si>
  <si>
    <t>-1360588209</t>
  </si>
  <si>
    <t>Vysekání rýh ve zdivu cihelném na maltu vápennou nebo vápenocementovou pro vtahování nosníků do zdí, před vybouráním otvoru do hl. 150 mm, při v. nosníku do 150 mm</t>
  </si>
  <si>
    <t>https://podminky.urs.cz/item/CS_URS_2025_01/974031664</t>
  </si>
  <si>
    <t>1,2*3</t>
  </si>
  <si>
    <t>977311113</t>
  </si>
  <si>
    <t>Řezání stávajících betonových mazanin nevyztužených hl do 150 mm</t>
  </si>
  <si>
    <t>1444424079</t>
  </si>
  <si>
    <t>Řezání stávajících betonových mazanin bez vyztužení hloubky přes 100 do 150 mm</t>
  </si>
  <si>
    <t>https://podminky.urs.cz/item/CS_URS_2025_01/977311113</t>
  </si>
  <si>
    <t>997</t>
  </si>
  <si>
    <t>Přesun sutě</t>
  </si>
  <si>
    <t>22</t>
  </si>
  <si>
    <t>997013211</t>
  </si>
  <si>
    <t>Vnitrostaveništní doprava suti a vybouraných hmot pro budovy v do 6 m ručně</t>
  </si>
  <si>
    <t>-1384081916</t>
  </si>
  <si>
    <t>Vnitrostaveništní doprava suti a vybouraných hmot vodorovně do 50 m s naložením ručně pro budovy a haly výšky do 6 m</t>
  </si>
  <si>
    <t>https://podminky.urs.cz/item/CS_URS_2025_01/997013211</t>
  </si>
  <si>
    <t>23</t>
  </si>
  <si>
    <t>997013219</t>
  </si>
  <si>
    <t>Příplatek k vnitrostaveništní dopravě suti a vybouraných hmot za zvětšenou dopravu suti ZKD 10 m</t>
  </si>
  <si>
    <t>-1707847316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</si>
  <si>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</si>
  <si>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</si>
  <si>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23,33*3 'Přepočtené koeficientem množství</t>
  </si>
  <si>
    <t>24</t>
  </si>
  <si>
    <t>997013501</t>
  </si>
  <si>
    <t>Odvoz suti a vybouraných hmot na skládku nebo meziskládku do 1 km se složením</t>
  </si>
  <si>
    <t>1765977903</t>
  </si>
  <si>
    <t>Odvoz suti a vybouraných hmot na skládku nebo meziskládku se složením, na vzdálenost do 1 km</t>
  </si>
  <si>
    <t>https://podminky.urs.cz/item/CS_URS_2025_01/997013501</t>
  </si>
  <si>
    <t>25</t>
  </si>
  <si>
    <t>997013509</t>
  </si>
  <si>
    <t>Příplatek k odvozu suti a vybouraných hmot na skládku ZKD 1 km přes 1 km</t>
  </si>
  <si>
    <t>-962380839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</si>
  <si>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</si>
  <si>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</si>
  <si>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23,33*18 'Přepočtené koeficientem množství</t>
  </si>
  <si>
    <t>26</t>
  </si>
  <si>
    <t>997013869</t>
  </si>
  <si>
    <t>Poplatek za uložení stavebního odpadu na recyklační skládce (skládkovné) ze směsí betonu, cihel a keramických výrobků kód odpadu 17 01 07</t>
  </si>
  <si>
    <t>-875687828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</si>
  <si>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</si>
  <si>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</si>
  <si>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998</t>
  </si>
  <si>
    <t>Přesun hmot</t>
  </si>
  <si>
    <t>27</t>
  </si>
  <si>
    <t>998018001</t>
  </si>
  <si>
    <t>Přesun hmot pro budovy ruční pro budovy v do 6 m</t>
  </si>
  <si>
    <t>308283628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</si>
  <si>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</si>
  <si>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</si>
  <si>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</si>
  <si>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</si>
  <si>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766</t>
  </si>
  <si>
    <t>Konstrukce truhlářské</t>
  </si>
  <si>
    <t>28</t>
  </si>
  <si>
    <t>766431811</t>
  </si>
  <si>
    <t>Demontáž truhlářského obložení sloupů a pilířů z panelů plochy do 1,5 m2</t>
  </si>
  <si>
    <t>1141515327</t>
  </si>
  <si>
    <t>Demontáž obložení sloupů nebo pilířů panely, plochy do 1,5 m2</t>
  </si>
  <si>
    <t>https://podminky.urs.cz/item/CS_URS_2025_01/766431811</t>
  </si>
  <si>
    <t>obložení rozvodů topení u soklu</t>
  </si>
  <si>
    <t>8,85*(0,15+0,1)</t>
  </si>
  <si>
    <t>(5,15+1,5+0,3)*(0,15+0,1)</t>
  </si>
  <si>
    <t>29</t>
  </si>
  <si>
    <t>766431822</t>
  </si>
  <si>
    <t>Demontáž truhlářského obložení sloupů a pilířů podkladových roštů</t>
  </si>
  <si>
    <t>-1428053294</t>
  </si>
  <si>
    <t>Demontáž obložení sloupů nebo pilířů podkladových roštů</t>
  </si>
  <si>
    <t>https://podminky.urs.cz/item/CS_URS_2025_01/766431822</t>
  </si>
  <si>
    <t>3,951</t>
  </si>
  <si>
    <t>30</t>
  </si>
  <si>
    <t>766434341</t>
  </si>
  <si>
    <t>Montáž obložení sloupů a pilířů pl do 5 m2 panely z aglomerovaných desek do 0,60 m2</t>
  </si>
  <si>
    <t>-1525548902</t>
  </si>
  <si>
    <t>Montáž obložení sloupů nebo pilířů plochy do 5 m2 panely obkladovými z aglomerovaných desek, plochy do 0,60 m2</t>
  </si>
  <si>
    <t>https://podminky.urs.cz/item/CS_URS_2025_01/766434341</t>
  </si>
  <si>
    <t>31</t>
  </si>
  <si>
    <t>59030984</t>
  </si>
  <si>
    <t>deska cementovláknitá tl 15mm</t>
  </si>
  <si>
    <t>32</t>
  </si>
  <si>
    <t>-931137209</t>
  </si>
  <si>
    <t>3,95*1,05 'Přepočtené koeficientem množství</t>
  </si>
  <si>
    <t>766417211</t>
  </si>
  <si>
    <t>Montáž podkladového roštu pro obložení stěn</t>
  </si>
  <si>
    <t>-140881787</t>
  </si>
  <si>
    <t>Montáž obložení stěn rošt podkladový</t>
  </si>
  <si>
    <t>https://podminky.urs.cz/item/CS_URS_2025_01/766417211</t>
  </si>
  <si>
    <t>8,85*(0,15+0,1)/0,3</t>
  </si>
  <si>
    <t>(5,15+1,5+0,3)*(0,15+0,1)/0,3</t>
  </si>
  <si>
    <t>33</t>
  </si>
  <si>
    <t>61223260</t>
  </si>
  <si>
    <t>hranol konstrukční KVH lepený průřezu 40x60-280mm nepohledový</t>
  </si>
  <si>
    <t>-1537942046</t>
  </si>
  <si>
    <t>Poznámka k položce:_x000D_
SM, JD, BO</t>
  </si>
  <si>
    <t>8,85*(0,15+0,1)/0,3*0,04*0,06</t>
  </si>
  <si>
    <t>(5,15+1,5+0,3)*(0,15+0,1)/0,3*0,04*0,06</t>
  </si>
  <si>
    <t>34</t>
  </si>
  <si>
    <t>766491851</t>
  </si>
  <si>
    <t>Demontáž prahů dveří jednokřídlových</t>
  </si>
  <si>
    <t>-1966641246</t>
  </si>
  <si>
    <t>Demontáž ostatních truhlářských konstrukcí prahů dveří jednokřídlových</t>
  </si>
  <si>
    <t>https://podminky.urs.cz/item/CS_URS_2025_01/766491851</t>
  </si>
  <si>
    <t>35</t>
  </si>
  <si>
    <t>766660002</t>
  </si>
  <si>
    <t>Montáž dveřních křídel otvíravých jednokřídlových š přes 0,8 m do ocelové zárubně</t>
  </si>
  <si>
    <t>-392606660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</si>
  <si>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</si>
  <si>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</si>
  <si>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36</t>
  </si>
  <si>
    <t>MSN.0027214.URS</t>
  </si>
  <si>
    <t>dveře interiérové jednokřídlé plné, voština, CPL standard, 80x197</t>
  </si>
  <si>
    <t>387821808</t>
  </si>
  <si>
    <t>37</t>
  </si>
  <si>
    <t>54914123</t>
  </si>
  <si>
    <t>dveřní kování interiérové rozetové klika/klika</t>
  </si>
  <si>
    <t>-306564395</t>
  </si>
  <si>
    <t>38</t>
  </si>
  <si>
    <t>766691914</t>
  </si>
  <si>
    <t>Vyvěšení nebo zavěšení dřevěných křídel dveří pl do 2 m2</t>
  </si>
  <si>
    <t>354968760</t>
  </si>
  <si>
    <t>Ostatní práce vyvěšení nebo zavěšení křídel dřevěných dveřních, plochy do 2 m2</t>
  </si>
  <si>
    <t>https://podminky.urs.cz/item/CS_URS_2025_01/766691914</t>
  </si>
  <si>
    <t>39</t>
  </si>
  <si>
    <t>766695212</t>
  </si>
  <si>
    <t>Montáž truhlářských prahů dveří jednokřídlových š do 10 cm</t>
  </si>
  <si>
    <t>1969318970</t>
  </si>
  <si>
    <t>Montáž ostatních truhlářských konstrukcí prahů dveří jednokřídlových, šířky do 100 mm</t>
  </si>
  <si>
    <t>https://podminky.urs.cz/item/CS_URS_2025_01/766695212</t>
  </si>
  <si>
    <t>40</t>
  </si>
  <si>
    <t>61187156</t>
  </si>
  <si>
    <t>práh dveřní dřevěný dubový tl 20mm dl 820mm š 100mm</t>
  </si>
  <si>
    <t>-1362495543</t>
  </si>
  <si>
    <t>41</t>
  </si>
  <si>
    <t>998766121</t>
  </si>
  <si>
    <t>Přesun hmot tonážní pro kce truhlářské ruční v objektech v do 6 m</t>
  </si>
  <si>
    <t>-709728951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</si>
  <si>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</si>
  <si>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https://podminky.urs.cz/item/CS_URS_2025_01/998766121</t>
  </si>
  <si>
    <t>771</t>
  </si>
  <si>
    <t>Podlahy z dlaždic</t>
  </si>
  <si>
    <t>42</t>
  </si>
  <si>
    <t>771111011</t>
  </si>
  <si>
    <t>Vysátí podkladu před pokládkou dlažby</t>
  </si>
  <si>
    <t>275033916</t>
  </si>
  <si>
    <t>Příprava podkladu před provedením dlažby vysátí podlah</t>
  </si>
  <si>
    <t>https://podminky.urs.cz/item/CS_URS_2025_01/771111011</t>
  </si>
  <si>
    <t>2,6*6,65</t>
  </si>
  <si>
    <t>1*0,95</t>
  </si>
  <si>
    <t>2,47*2,5</t>
  </si>
  <si>
    <t>3,07*2,37</t>
  </si>
  <si>
    <t>10,46*1,28</t>
  </si>
  <si>
    <t>43</t>
  </si>
  <si>
    <t>771121011</t>
  </si>
  <si>
    <t>Nátěr penetrační na podlahu</t>
  </si>
  <si>
    <t>933901428</t>
  </si>
  <si>
    <t>Příprava podkladu před provedením dlažby nátěr penetrační na podlahu</t>
  </si>
  <si>
    <t>https://podminky.urs.cz/item/CS_URS_2025_01/771121011</t>
  </si>
  <si>
    <t>44</t>
  </si>
  <si>
    <t>771151021</t>
  </si>
  <si>
    <t>Samonivelační stěrka podlah pevnosti 30 MPa tl 3 mm</t>
  </si>
  <si>
    <t>-1806515554</t>
  </si>
  <si>
    <t>Příprava podkladu před provedením dlažby samonivelační stěrka min. pevnosti 30 MPa, tloušťky do 3 mm</t>
  </si>
  <si>
    <t>https://podminky.urs.cz/item/CS_URS_2025_01/771151021</t>
  </si>
  <si>
    <t>45</t>
  </si>
  <si>
    <t>771274123</t>
  </si>
  <si>
    <t>Montáž obkladů stupnic z dlaždic keramických reliéfních nebo z dekorů lepených cementovým flexibilním lepidlem š přes 250 do 300 mm</t>
  </si>
  <si>
    <t>-109190557</t>
  </si>
  <si>
    <t>Montáž obkladů schodišť z dlaždic keramických lepených cementovým flexibilním lepidlem stupnic reliéfních nebo z dekorů, šířky přes 250 do 300 mm</t>
  </si>
  <si>
    <t>https://podminky.urs.cz/item/CS_URS_2025_01/771274123</t>
  </si>
  <si>
    <t>18*2,38</t>
  </si>
  <si>
    <t>46</t>
  </si>
  <si>
    <t>59761121</t>
  </si>
  <si>
    <t>dlažba keramická slinutá mrazuvzdorná R9 povrch hladký/matný tl do 10mm přes 9 do 12ks/m2</t>
  </si>
  <si>
    <t>-865070253</t>
  </si>
  <si>
    <t>80,45*0,1*1,15</t>
  </si>
  <si>
    <t>42,84*0,15*1,15</t>
  </si>
  <si>
    <t>9,72*1,15*1,5</t>
  </si>
  <si>
    <t>95,749*1,05</t>
  </si>
  <si>
    <t>47</t>
  </si>
  <si>
    <t>771274232</t>
  </si>
  <si>
    <t>Montáž obkladů podstupnic z dlaždic keramických hladkých lepených cementovým flexibilním lepidlem v přes 150 do 200 mm</t>
  </si>
  <si>
    <t>-947400893</t>
  </si>
  <si>
    <t>Montáž obkladů schodišť z dlaždic keramických lepených cementovým flexibilním lepidlem podstupnic hladkých, výšky přes 150 do 200 mm</t>
  </si>
  <si>
    <t>https://podminky.urs.cz/item/CS_URS_2025_01/771274232</t>
  </si>
  <si>
    <t>48</t>
  </si>
  <si>
    <t>59761082</t>
  </si>
  <si>
    <t>schodovka keramická mrazuvzdorná R9/A povrch reliéfní/matný tl do 10mm š přes 250 do 300mm dl do 300mm</t>
  </si>
  <si>
    <t>1140737593</t>
  </si>
  <si>
    <t>42*1,1 'Přepočtené koeficientem množství</t>
  </si>
  <si>
    <t>49</t>
  </si>
  <si>
    <t>771474113</t>
  </si>
  <si>
    <t>Montáž soklů z dlaždic keramických rovných lepených cementovým flexibilním lepidlem v přes 90 do 120 mm</t>
  </si>
  <si>
    <t>83928154</t>
  </si>
  <si>
    <t>Montáž soklů z dlaždic keramických lepených cementovým flexibilním lepidlem rovných, výšky přes 90 do 120 mm</t>
  </si>
  <si>
    <t>https://podminky.urs.cz/item/CS_URS_2025_01/771474113</t>
  </si>
  <si>
    <t>50</t>
  </si>
  <si>
    <t>771474124</t>
  </si>
  <si>
    <t>Montáž soklů z dlaždic keramických schodišťových šikmých lepených cementovým flexibilním lepidlem v přes 120 do 150 mm</t>
  </si>
  <si>
    <t>1140840941</t>
  </si>
  <si>
    <t>Montáž soklů z dlaždic keramických lepených cementovým flexibilním lepidlem schodišťových šikmých, výšky přes 120 do 150 mm</t>
  </si>
  <si>
    <t>https://podminky.urs.cz/item/CS_URS_2025_01/771474124</t>
  </si>
  <si>
    <t>18*0,27*2</t>
  </si>
  <si>
    <t>51</t>
  </si>
  <si>
    <t>771574416</t>
  </si>
  <si>
    <t>Montáž podlah keramických hladkých lepených cementovým flexibilním lepidlem přes 9 do 12 ks/m2</t>
  </si>
  <si>
    <t>353316520</t>
  </si>
  <si>
    <t>Montáž podlah z dlaždic keramických lepených cementovým flexibilním lepidlem hladkých, tloušťky do 10 mm přes 9 do 12 ks/m2</t>
  </si>
  <si>
    <t>https://podminky.urs.cz/item/CS_URS_2025_01/771574416</t>
  </si>
  <si>
    <t>52</t>
  </si>
  <si>
    <t>771591115</t>
  </si>
  <si>
    <t>Podlahy spárování silikonem</t>
  </si>
  <si>
    <t>-1923379817</t>
  </si>
  <si>
    <t>Podlahy - dokončovací práce spárování silikonem</t>
  </si>
  <si>
    <t>https://podminky.urs.cz/item/CS_URS_2025_01/771591115</t>
  </si>
  <si>
    <t>53</t>
  </si>
  <si>
    <t>998771311</t>
  </si>
  <si>
    <t>Přesun hmot procentní pro podlahy z dlaždic ruční v objektech v do 6 m</t>
  </si>
  <si>
    <t>%</t>
  </si>
  <si>
    <t>-1610297139</t>
  </si>
  <si>
    <t>Přesun hmot pro podlahy z dlaždic stanovený procentní sazbou (%) z ceny vodorovná dopravní vzdálenost do 50 m ruční (bez užití mechanizace) v objektech výšky do 6 m</t>
  </si>
  <si>
    <t>https://podminky.urs.cz/item/CS_URS_2025_01/998771311</t>
  </si>
  <si>
    <t>783</t>
  </si>
  <si>
    <t>Dokončovací práce - nátěry</t>
  </si>
  <si>
    <t>54</t>
  </si>
  <si>
    <t>783301311</t>
  </si>
  <si>
    <t>Odmaštění zámečnických konstrukcí vodou ředitelným odmašťovačem</t>
  </si>
  <si>
    <t>-1669621778</t>
  </si>
  <si>
    <t>Příprava podkladu zámečnických konstrukcí před provedením nátěru odmaštění odmašťovačem vodou ředitelným</t>
  </si>
  <si>
    <t>https://podminky.urs.cz/item/CS_URS_2025_01/783301311</t>
  </si>
  <si>
    <t>(2+0,8+2)*0,27</t>
  </si>
  <si>
    <t>55</t>
  </si>
  <si>
    <t>783314101</t>
  </si>
  <si>
    <t>Základní jednonásobný syntetický nátěr zámečnických konstrukcí</t>
  </si>
  <si>
    <t>139202871</t>
  </si>
  <si>
    <t>Základní nátěr zámečnických konstrukcí jednonásobný syntetický</t>
  </si>
  <si>
    <t>https://podminky.urs.cz/item/CS_URS_2025_01/783314101</t>
  </si>
  <si>
    <t>56</t>
  </si>
  <si>
    <t>783315101</t>
  </si>
  <si>
    <t>Mezinátěr jednonásobný syntetický standardní zámečnických konstrukcí</t>
  </si>
  <si>
    <t>733578828</t>
  </si>
  <si>
    <t>Mezinátěr zámečnických konstrukcí jednonásobný syntetický standardní</t>
  </si>
  <si>
    <t>https://podminky.urs.cz/item/CS_URS_2025_01/783315101</t>
  </si>
  <si>
    <t>57</t>
  </si>
  <si>
    <t>783317101</t>
  </si>
  <si>
    <t>Krycí jednonásobný syntetický standardní nátěr zámečnických konstrukcí</t>
  </si>
  <si>
    <t>1458005943</t>
  </si>
  <si>
    <t>Krycí nátěr (email) zámečnických konstrukcí jednonásobný syntetický standardní</t>
  </si>
  <si>
    <t>https://podminky.urs.cz/item/CS_URS_2025_01/783317101</t>
  </si>
  <si>
    <t>58</t>
  </si>
  <si>
    <t>783801201</t>
  </si>
  <si>
    <t>Obroušení omítek před provedením nátěru</t>
  </si>
  <si>
    <t>-1396001952</t>
  </si>
  <si>
    <t>Příprava podkladu omítek před provedením nátěru obroušení</t>
  </si>
  <si>
    <t>https://podminky.urs.cz/item/CS_URS_2025_01/783801201</t>
  </si>
  <si>
    <t>59</t>
  </si>
  <si>
    <t>783817421</t>
  </si>
  <si>
    <t>Krycí dvojnásobný syntetický nátěr hladkých, zrnitých tenkovrstvých nebo štukových omítek</t>
  </si>
  <si>
    <t>-2111746381</t>
  </si>
  <si>
    <t>Krycí (ochranný) nátěr omítek dvojnásobný hladkých omítek hladkých, zrnitých tenkovrstvých nebo štukových stupně členitosti 1 a 2 syntetický</t>
  </si>
  <si>
    <t>https://podminky.urs.cz/item/CS_URS_2025_01/783817421</t>
  </si>
  <si>
    <t>784</t>
  </si>
  <si>
    <t>Dokončovací práce - malby a tapety</t>
  </si>
  <si>
    <t>60</t>
  </si>
  <si>
    <t>784171111</t>
  </si>
  <si>
    <t>Zakrytí vnitřních ploch stěn v místnostech v do 3,80 m</t>
  </si>
  <si>
    <t>-411090628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</si>
  <si>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</si>
  <si>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</si>
  <si>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61</t>
  </si>
  <si>
    <t>58124844</t>
  </si>
  <si>
    <t>fólie pro malířské potřeby zakrývací tl 25µ 4x5m</t>
  </si>
  <si>
    <t>763295081</t>
  </si>
  <si>
    <t>62</t>
  </si>
  <si>
    <t>784181101</t>
  </si>
  <si>
    <t>Základní akrylátová jednonásobná bezbarvá penetrace podkladu v místnostech v do 3,80 m</t>
  </si>
  <si>
    <t>465238224</t>
  </si>
  <si>
    <t>Penetrace podkladu jednonásobná základní akrylátová bezbarvá v místnostech výšky do 3,80 m</t>
  </si>
  <si>
    <t>https://podminky.urs.cz/item/CS_URS_2025_01/784181101</t>
  </si>
  <si>
    <t>63</t>
  </si>
  <si>
    <t>784211101</t>
  </si>
  <si>
    <t>Dvojnásobné bílé malby ze směsí za mokra výborně oděruvzdorných v místnostech v do 3,80 m</t>
  </si>
  <si>
    <t>-1510278690</t>
  </si>
  <si>
    <t>Malby z malířských směsí oděruvzdorných za mokra dvojnásobné, bílé za mokra oděruvzdorné výborně v místnostech výšky do 3,80 m</t>
  </si>
  <si>
    <t>https://podminky.urs.cz/item/CS_URS_2025_01/784211101</t>
  </si>
  <si>
    <t>VRN</t>
  </si>
  <si>
    <t>Vedlejší rozpočtové náklady</t>
  </si>
  <si>
    <t>VRN3</t>
  </si>
  <si>
    <t>Zařízení staveniště</t>
  </si>
  <si>
    <t>64</t>
  </si>
  <si>
    <t>030001000</t>
  </si>
  <si>
    <t>kpl</t>
  </si>
  <si>
    <t>-1124509006</t>
  </si>
  <si>
    <t>https://podminky.urs.cz/item/CS_URS_2025_01/030001000</t>
  </si>
  <si>
    <t>65</t>
  </si>
  <si>
    <t>034103000</t>
  </si>
  <si>
    <t>Oplocení staveniště</t>
  </si>
  <si>
    <t>-85544143</t>
  </si>
  <si>
    <t>https://podminky.urs.cz/item/CS_URS_2025_01/034103000</t>
  </si>
  <si>
    <t>66</t>
  </si>
  <si>
    <t>035103001</t>
  </si>
  <si>
    <t>Pronájem ploch</t>
  </si>
  <si>
    <t>-1453548494</t>
  </si>
  <si>
    <t>https://podminky.urs.cz/item/CS_URS_2025_01/035103001</t>
  </si>
  <si>
    <t>30*20</t>
  </si>
  <si>
    <t>plocha_satna</t>
  </si>
  <si>
    <t>plocha šatna</t>
  </si>
  <si>
    <t>15,18</t>
  </si>
  <si>
    <t>plocha_snizení</t>
  </si>
  <si>
    <t>plocha snížené části ke dveřím k revizní šachtě</t>
  </si>
  <si>
    <t>6,48</t>
  </si>
  <si>
    <t>sokl_chodba</t>
  </si>
  <si>
    <t>keramický sokl chodba přípravna</t>
  </si>
  <si>
    <t>mb</t>
  </si>
  <si>
    <t>27,84</t>
  </si>
  <si>
    <t>sokl_satna</t>
  </si>
  <si>
    <t>sokl šatna</t>
  </si>
  <si>
    <t>14,9</t>
  </si>
  <si>
    <t>steny_chodba</t>
  </si>
  <si>
    <t>plocha malby chodba</t>
  </si>
  <si>
    <t>39,38</t>
  </si>
  <si>
    <t>stěny_satna</t>
  </si>
  <si>
    <t>stěny šatna</t>
  </si>
  <si>
    <t>18,24</t>
  </si>
  <si>
    <t>plocha_chodba_1</t>
  </si>
  <si>
    <t>plocha chodba přípravna - celkem</t>
  </si>
  <si>
    <t>34,33</t>
  </si>
  <si>
    <t>2 - Doplnění a oprava podlah chodba přípravna, šatna, snížení u dveří</t>
  </si>
  <si>
    <t>plocha_snizení*0,10</t>
  </si>
  <si>
    <t>KARI síť 100 x 100 x 6 mm - á 4,335 kg/m2</t>
  </si>
  <si>
    <t>plocha_snizení*4,335/1000</t>
  </si>
  <si>
    <t>0,03*1,2 'Přepočtené koeficientem množství</t>
  </si>
  <si>
    <t>plocha_snizení*0,05</t>
  </si>
  <si>
    <t>31,93</t>
  </si>
  <si>
    <t>965043331</t>
  </si>
  <si>
    <t>Bourání podkladů pod dlažby betonových s potěrem nebo teracem tl do 100 mm pl do 4 m2</t>
  </si>
  <si>
    <t>Bourání mazanin betonových s potěrem nebo teracem tl. do 100 mm, plochy do 4 m2</t>
  </si>
  <si>
    <t>https://podminky.urs.cz/item/CS_URS_2025_01/965043331</t>
  </si>
  <si>
    <t>-plocha_snizení</t>
  </si>
  <si>
    <t>965046119</t>
  </si>
  <si>
    <t>Příplatek k broušení stávajících betonových podlah za každý další 1 mm úběru</t>
  </si>
  <si>
    <t>-453318468</t>
  </si>
  <si>
    <t>Broušení stávajících betonových podlah Příplatek k ceně za každý další 1 mm úběru</t>
  </si>
  <si>
    <t>https://podminky.urs.cz/item/CS_URS_2025_01/965046119</t>
  </si>
  <si>
    <t>25,45*2 'Přepočtené koeficientem množství</t>
  </si>
  <si>
    <t>část u výměny mazaniny</t>
  </si>
  <si>
    <t>2,4</t>
  </si>
  <si>
    <t>4,09*18 'Přepočtené koeficientem množství</t>
  </si>
  <si>
    <t>1281160974</t>
  </si>
  <si>
    <t>š.80</t>
  </si>
  <si>
    <t>š.90</t>
  </si>
  <si>
    <t>766663915</t>
  </si>
  <si>
    <t>Oprava dveřních křídel z měkkého dřeva - seříznutí křídla</t>
  </si>
  <si>
    <t>-76481818</t>
  </si>
  <si>
    <t>Oprava dveřních křídel dřevěných ruční seříznutí dveřních křídel z měkkého dřeva</t>
  </si>
  <si>
    <t>https://podminky.urs.cz/item/CS_URS_2025_01/766663915</t>
  </si>
  <si>
    <t>-697595986</t>
  </si>
  <si>
    <t>766691931</t>
  </si>
  <si>
    <t>Seřízení dřevěného okenního nebo dveřního otvíracího a sklápěcího křídla</t>
  </si>
  <si>
    <t>-1345126419</t>
  </si>
  <si>
    <t>Ostatní práce seřízení okenního nebo dveřního křídla otvíracího nebo sklápěcího dřevěného</t>
  </si>
  <si>
    <t>https://podminky.urs.cz/item/CS_URS_2025_01/766691931</t>
  </si>
  <si>
    <t>1574581610</t>
  </si>
  <si>
    <t>998766201</t>
  </si>
  <si>
    <t>Přesun hmot procentní pro kce truhlářské v objektech v do 6 m</t>
  </si>
  <si>
    <t>-659314616</t>
  </si>
  <si>
    <t>Přesun hmot pro konstrukce truhlářské stanovený procentní sazbou (%) z ceny vodorovná dopravní vzdálenost do 50 m základní v objektech výšky do 6 m</t>
  </si>
  <si>
    <t>https://podminky.urs.cz/item/CS_URS_2025_01/998766201</t>
  </si>
  <si>
    <t>sokl_chodba*0,1</t>
  </si>
  <si>
    <t>sokl_satna*0,1</t>
  </si>
  <si>
    <t>59761160</t>
  </si>
  <si>
    <t>dlažba keramická slinutá mrazuvzdorná povrch hladký/matný tl do 10mm přes 9 do 12ks/m2</t>
  </si>
  <si>
    <t>-323136937</t>
  </si>
  <si>
    <t>chodba - tl. 10 mm</t>
  </si>
  <si>
    <t>34,33*1,05 'Přepočtené koeficientem množství</t>
  </si>
  <si>
    <t>771592011</t>
  </si>
  <si>
    <t>Čištění vnitřních ploch podlah nebo schodišť po položení dlažby chemickými prostředky</t>
  </si>
  <si>
    <t>1960023264</t>
  </si>
  <si>
    <t>Čištění vnitřních ploch po položení dlažby podlah nebo schodišť chemickými prostředky</t>
  </si>
  <si>
    <t>https://podminky.urs.cz/item/CS_URS_2025_01/771592011</t>
  </si>
  <si>
    <t>-1246003776</t>
  </si>
  <si>
    <t>1050839039</t>
  </si>
  <si>
    <t>784171101</t>
  </si>
  <si>
    <t>Zakrytí vnitřních podlah včetně pozdějšího odkrytí</t>
  </si>
  <si>
    <t>-463783318</t>
  </si>
  <si>
    <t>Zakrytí nemalovaných ploch (materiál ve specifikaci) včetně pozdějšího odkrytí podlah</t>
  </si>
  <si>
    <t>https://podminky.urs.cz/item/CS_URS_2025_01/784171101</t>
  </si>
  <si>
    <t>9*0,8*2</t>
  </si>
  <si>
    <t>0,8*2*9</t>
  </si>
  <si>
    <t>1,4*2,1</t>
  </si>
  <si>
    <t>stropy</t>
  </si>
  <si>
    <t>stěny</t>
  </si>
  <si>
    <t>5*10*2</t>
  </si>
  <si>
    <t>SEZNAM FIGUR</t>
  </si>
  <si>
    <t>Výměra</t>
  </si>
  <si>
    <t>8*1,67</t>
  </si>
  <si>
    <t>5,55*2,4</t>
  </si>
  <si>
    <t>2,5*2,1</t>
  </si>
  <si>
    <t>0,17*1,4</t>
  </si>
  <si>
    <t>0,9*0,9</t>
  </si>
  <si>
    <t>9*0,8*0,15</t>
  </si>
  <si>
    <t>2*0,9*0,15</t>
  </si>
  <si>
    <t>Použití figury:</t>
  </si>
  <si>
    <t>3,45*4,4</t>
  </si>
  <si>
    <t>2,7*2,4</t>
  </si>
  <si>
    <t>(8+5,55)*2</t>
  </si>
  <si>
    <t>(2,1+2,4)*2</t>
  </si>
  <si>
    <t>2*0,17</t>
  </si>
  <si>
    <t>2*0,9</t>
  </si>
  <si>
    <t>odpočet prahy a dveře</t>
  </si>
  <si>
    <t>-9*0,8</t>
  </si>
  <si>
    <t>-2*0,9</t>
  </si>
  <si>
    <t>-1,4</t>
  </si>
  <si>
    <t>(3,45+4,4)*2-0,8</t>
  </si>
  <si>
    <t>(8+5,55)*2*(2,8-1,5)</t>
  </si>
  <si>
    <t>(2,4+2,1)*2*(2,8-1,5)</t>
  </si>
  <si>
    <t>odpočet dveře</t>
  </si>
  <si>
    <t>-9*0,8*(2-1,5)</t>
  </si>
  <si>
    <t>-2*0,9*(2-1,5)</t>
  </si>
  <si>
    <t>-1,45*2,1</t>
  </si>
  <si>
    <t>(4,44+3,45)*2,8</t>
  </si>
  <si>
    <t>-0,8*2</t>
  </si>
  <si>
    <t>-1,5*1,5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</si>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</sst>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4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65043341" TargetMode="External"/><Relationship Id="rId18" Type="http://schemas.openxmlformats.org/officeDocument/2006/relationships/hyperlink" Target="https://podminky.urs.cz/item/CS_URS_2025_01/971033651" TargetMode="External"/><Relationship Id="rId26" Type="http://schemas.openxmlformats.org/officeDocument/2006/relationships/hyperlink" Target="https://podminky.urs.cz/item/CS_URS_2025_01/998018001" TargetMode="External"/><Relationship Id="rId39" Type="http://schemas.openxmlformats.org/officeDocument/2006/relationships/hyperlink" Target="https://podminky.urs.cz/item/CS_URS_2025_01/771274123" TargetMode="External"/><Relationship Id="rId21" Type="http://schemas.openxmlformats.org/officeDocument/2006/relationships/hyperlink" Target="https://podminky.urs.cz/item/CS_URS_2025_01/997013211" TargetMode="External"/><Relationship Id="rId34" Type="http://schemas.openxmlformats.org/officeDocument/2006/relationships/hyperlink" Target="https://podminky.urs.cz/item/CS_URS_2025_01/766695212" TargetMode="External"/><Relationship Id="rId42" Type="http://schemas.openxmlformats.org/officeDocument/2006/relationships/hyperlink" Target="https://podminky.urs.cz/item/CS_URS_2025_01/771474124" TargetMode="External"/><Relationship Id="rId47" Type="http://schemas.openxmlformats.org/officeDocument/2006/relationships/hyperlink" Target="https://podminky.urs.cz/item/CS_URS_2025_01/783314101" TargetMode="External"/><Relationship Id="rId50" Type="http://schemas.openxmlformats.org/officeDocument/2006/relationships/hyperlink" Target="https://podminky.urs.cz/item/CS_URS_2025_01/783801201" TargetMode="External"/><Relationship Id="rId55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631319012" TargetMode="External"/><Relationship Id="rId12" Type="http://schemas.openxmlformats.org/officeDocument/2006/relationships/hyperlink" Target="https://podminky.urs.cz/item/CS_URS_2025_01/952901111" TargetMode="External"/><Relationship Id="rId17" Type="http://schemas.openxmlformats.org/officeDocument/2006/relationships/hyperlink" Target="https://podminky.urs.cz/item/CS_URS_2025_01/967031142" TargetMode="External"/><Relationship Id="rId25" Type="http://schemas.openxmlformats.org/officeDocument/2006/relationships/hyperlink" Target="https://podminky.urs.cz/item/CS_URS_2025_01/997013869" TargetMode="External"/><Relationship Id="rId33" Type="http://schemas.openxmlformats.org/officeDocument/2006/relationships/hyperlink" Target="https://podminky.urs.cz/item/CS_URS_2025_01/766691914" TargetMode="External"/><Relationship Id="rId38" Type="http://schemas.openxmlformats.org/officeDocument/2006/relationships/hyperlink" Target="https://podminky.urs.cz/item/CS_URS_2025_01/771151021" TargetMode="External"/><Relationship Id="rId46" Type="http://schemas.openxmlformats.org/officeDocument/2006/relationships/hyperlink" Target="https://podminky.urs.cz/item/CS_URS_2025_01/783301311" TargetMode="External"/><Relationship Id="rId2" Type="http://schemas.openxmlformats.org/officeDocument/2006/relationships/hyperlink" Target="https://podminky.urs.cz/item/CS_URS_2025_01/317944321" TargetMode="External"/><Relationship Id="rId16" Type="http://schemas.openxmlformats.org/officeDocument/2006/relationships/hyperlink" Target="https://podminky.urs.cz/item/CS_URS_2025_01/965082923" TargetMode="External"/><Relationship Id="rId20" Type="http://schemas.openxmlformats.org/officeDocument/2006/relationships/hyperlink" Target="https://podminky.urs.cz/item/CS_URS_2025_01/977311113" TargetMode="External"/><Relationship Id="rId29" Type="http://schemas.openxmlformats.org/officeDocument/2006/relationships/hyperlink" Target="https://podminky.urs.cz/item/CS_URS_2025_01/766434341" TargetMode="External"/><Relationship Id="rId41" Type="http://schemas.openxmlformats.org/officeDocument/2006/relationships/hyperlink" Target="https://podminky.urs.cz/item/CS_URS_2025_01/771474113" TargetMode="External"/><Relationship Id="rId54" Type="http://schemas.openxmlformats.org/officeDocument/2006/relationships/hyperlink" Target="https://podminky.urs.cz/item/CS_URS_2025_01/784211101" TargetMode="External"/><Relationship Id="rId1" Type="http://schemas.openxmlformats.org/officeDocument/2006/relationships/hyperlink" Target="https://podminky.urs.cz/item/CS_URS_2025_01/317234410" TargetMode="External"/><Relationship Id="rId6" Type="http://schemas.openxmlformats.org/officeDocument/2006/relationships/hyperlink" Target="https://podminky.urs.cz/item/CS_URS_2025_01/631311125" TargetMode="External"/><Relationship Id="rId11" Type="http://schemas.openxmlformats.org/officeDocument/2006/relationships/hyperlink" Target="https://podminky.urs.cz/item/CS_URS_2025_01/642944121" TargetMode="External"/><Relationship Id="rId24" Type="http://schemas.openxmlformats.org/officeDocument/2006/relationships/hyperlink" Target="https://podminky.urs.cz/item/CS_URS_2025_01/997013509" TargetMode="External"/><Relationship Id="rId32" Type="http://schemas.openxmlformats.org/officeDocument/2006/relationships/hyperlink" Target="https://podminky.urs.cz/item/CS_URS_2025_01/766660002" TargetMode="External"/><Relationship Id="rId37" Type="http://schemas.openxmlformats.org/officeDocument/2006/relationships/hyperlink" Target="https://podminky.urs.cz/item/CS_URS_2025_01/771121011" TargetMode="External"/><Relationship Id="rId40" Type="http://schemas.openxmlformats.org/officeDocument/2006/relationships/hyperlink" Target="https://podminky.urs.cz/item/CS_URS_2025_01/771274232" TargetMode="External"/><Relationship Id="rId45" Type="http://schemas.openxmlformats.org/officeDocument/2006/relationships/hyperlink" Target="https://podminky.urs.cz/item/CS_URS_2025_01/998771311" TargetMode="External"/><Relationship Id="rId53" Type="http://schemas.openxmlformats.org/officeDocument/2006/relationships/hyperlink" Target="https://podminky.urs.cz/item/CS_URS_2025_01/784181101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612325302" TargetMode="External"/><Relationship Id="rId15" Type="http://schemas.openxmlformats.org/officeDocument/2006/relationships/hyperlink" Target="https://podminky.urs.cz/item/CS_URS_2025_01/965081611" TargetMode="External"/><Relationship Id="rId23" Type="http://schemas.openxmlformats.org/officeDocument/2006/relationships/hyperlink" Target="https://podminky.urs.cz/item/CS_URS_2025_01/997013501" TargetMode="External"/><Relationship Id="rId28" Type="http://schemas.openxmlformats.org/officeDocument/2006/relationships/hyperlink" Target="https://podminky.urs.cz/item/CS_URS_2025_01/766431822" TargetMode="External"/><Relationship Id="rId36" Type="http://schemas.openxmlformats.org/officeDocument/2006/relationships/hyperlink" Target="https://podminky.urs.cz/item/CS_URS_2025_01/771111011" TargetMode="External"/><Relationship Id="rId49" Type="http://schemas.openxmlformats.org/officeDocument/2006/relationships/hyperlink" Target="https://podminky.urs.cz/item/CS_URS_2025_01/783317101" TargetMode="External"/><Relationship Id="rId57" Type="http://schemas.openxmlformats.org/officeDocument/2006/relationships/hyperlink" Target="https://podminky.urs.cz/item/CS_URS_2025_01/035103001" TargetMode="External"/><Relationship Id="rId10" Type="http://schemas.openxmlformats.org/officeDocument/2006/relationships/hyperlink" Target="https://podminky.urs.cz/item/CS_URS_2025_01/635111421" TargetMode="External"/><Relationship Id="rId19" Type="http://schemas.openxmlformats.org/officeDocument/2006/relationships/hyperlink" Target="https://podminky.urs.cz/item/CS_URS_2025_01/974031664" TargetMode="External"/><Relationship Id="rId31" Type="http://schemas.openxmlformats.org/officeDocument/2006/relationships/hyperlink" Target="https://podminky.urs.cz/item/CS_URS_2025_01/766491851" TargetMode="External"/><Relationship Id="rId44" Type="http://schemas.openxmlformats.org/officeDocument/2006/relationships/hyperlink" Target="https://podminky.urs.cz/item/CS_URS_2025_01/771591115" TargetMode="External"/><Relationship Id="rId52" Type="http://schemas.openxmlformats.org/officeDocument/2006/relationships/hyperlink" Target="https://podminky.urs.cz/item/CS_URS_2025_01/784171111" TargetMode="External"/><Relationship Id="rId4" Type="http://schemas.openxmlformats.org/officeDocument/2006/relationships/hyperlink" Target="https://podminky.urs.cz/item/CS_URS_2025_01/413232211" TargetMode="External"/><Relationship Id="rId9" Type="http://schemas.openxmlformats.org/officeDocument/2006/relationships/hyperlink" Target="https://podminky.urs.cz/item/CS_URS_2025_01/631362021" TargetMode="External"/><Relationship Id="rId14" Type="http://schemas.openxmlformats.org/officeDocument/2006/relationships/hyperlink" Target="https://podminky.urs.cz/item/CS_URS_2025_01/965046111" TargetMode="External"/><Relationship Id="rId22" Type="http://schemas.openxmlformats.org/officeDocument/2006/relationships/hyperlink" Target="https://podminky.urs.cz/item/CS_URS_2025_01/997013219" TargetMode="External"/><Relationship Id="rId27" Type="http://schemas.openxmlformats.org/officeDocument/2006/relationships/hyperlink" Target="https://podminky.urs.cz/item/CS_URS_2025_01/766431811" TargetMode="External"/><Relationship Id="rId30" Type="http://schemas.openxmlformats.org/officeDocument/2006/relationships/hyperlink" Target="https://podminky.urs.cz/item/CS_URS_2025_01/766417211" TargetMode="External"/><Relationship Id="rId35" Type="http://schemas.openxmlformats.org/officeDocument/2006/relationships/hyperlink" Target="https://podminky.urs.cz/item/CS_URS_2025_01/998766121" TargetMode="External"/><Relationship Id="rId43" Type="http://schemas.openxmlformats.org/officeDocument/2006/relationships/hyperlink" Target="https://podminky.urs.cz/item/CS_URS_2025_01/771574416" TargetMode="External"/><Relationship Id="rId48" Type="http://schemas.openxmlformats.org/officeDocument/2006/relationships/hyperlink" Target="https://podminky.urs.cz/item/CS_URS_2025_01/783315101" TargetMode="External"/><Relationship Id="rId56" Type="http://schemas.openxmlformats.org/officeDocument/2006/relationships/hyperlink" Target="https://podminky.urs.cz/item/CS_URS_2025_01/034103000" TargetMode="External"/><Relationship Id="rId8" Type="http://schemas.openxmlformats.org/officeDocument/2006/relationships/hyperlink" Target="https://podminky.urs.cz/item/CS_URS_2025_01/631319173" TargetMode="External"/><Relationship Id="rId51" Type="http://schemas.openxmlformats.org/officeDocument/2006/relationships/hyperlink" Target="https://podminky.urs.cz/item/CS_URS_2025_01/783817421" TargetMode="External"/><Relationship Id="rId3" Type="http://schemas.openxmlformats.org/officeDocument/2006/relationships/hyperlink" Target="https://podminky.urs.cz/item/CS_URS_2025_01/34624438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5046111" TargetMode="External"/><Relationship Id="rId13" Type="http://schemas.openxmlformats.org/officeDocument/2006/relationships/hyperlink" Target="https://podminky.urs.cz/item/CS_URS_2025_01/997013211" TargetMode="External"/><Relationship Id="rId18" Type="http://schemas.openxmlformats.org/officeDocument/2006/relationships/hyperlink" Target="https://podminky.urs.cz/item/CS_URS_2025_01/766491851" TargetMode="External"/><Relationship Id="rId26" Type="http://schemas.openxmlformats.org/officeDocument/2006/relationships/hyperlink" Target="https://podminky.urs.cz/item/CS_URS_2025_01/771151021" TargetMode="External"/><Relationship Id="rId39" Type="http://schemas.openxmlformats.org/officeDocument/2006/relationships/hyperlink" Target="https://podminky.urs.cz/item/CS_URS_2025_01/035103001" TargetMode="External"/><Relationship Id="rId3" Type="http://schemas.openxmlformats.org/officeDocument/2006/relationships/hyperlink" Target="https://podminky.urs.cz/item/CS_URS_2025_01/631319173" TargetMode="External"/><Relationship Id="rId21" Type="http://schemas.openxmlformats.org/officeDocument/2006/relationships/hyperlink" Target="https://podminky.urs.cz/item/CS_URS_2025_01/766691931" TargetMode="External"/><Relationship Id="rId34" Type="http://schemas.openxmlformats.org/officeDocument/2006/relationships/hyperlink" Target="https://podminky.urs.cz/item/CS_URS_2025_01/784171101" TargetMode="External"/><Relationship Id="rId7" Type="http://schemas.openxmlformats.org/officeDocument/2006/relationships/hyperlink" Target="https://podminky.urs.cz/item/CS_URS_2025_01/965043331" TargetMode="External"/><Relationship Id="rId12" Type="http://schemas.openxmlformats.org/officeDocument/2006/relationships/hyperlink" Target="https://podminky.urs.cz/item/CS_URS_2025_01/977311113" TargetMode="External"/><Relationship Id="rId17" Type="http://schemas.openxmlformats.org/officeDocument/2006/relationships/hyperlink" Target="https://podminky.urs.cz/item/CS_URS_2025_01/998018001" TargetMode="External"/><Relationship Id="rId25" Type="http://schemas.openxmlformats.org/officeDocument/2006/relationships/hyperlink" Target="https://podminky.urs.cz/item/CS_URS_2025_01/771121011" TargetMode="External"/><Relationship Id="rId33" Type="http://schemas.openxmlformats.org/officeDocument/2006/relationships/hyperlink" Target="https://podminky.urs.cz/item/CS_URS_2025_01/783817421" TargetMode="External"/><Relationship Id="rId38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631319012" TargetMode="External"/><Relationship Id="rId16" Type="http://schemas.openxmlformats.org/officeDocument/2006/relationships/hyperlink" Target="https://podminky.urs.cz/item/CS_URS_2025_01/997013869" TargetMode="External"/><Relationship Id="rId20" Type="http://schemas.openxmlformats.org/officeDocument/2006/relationships/hyperlink" Target="https://podminky.urs.cz/item/CS_URS_2025_01/766691914" TargetMode="External"/><Relationship Id="rId29" Type="http://schemas.openxmlformats.org/officeDocument/2006/relationships/hyperlink" Target="https://podminky.urs.cz/item/CS_URS_2025_01/771591115" TargetMode="External"/><Relationship Id="rId1" Type="http://schemas.openxmlformats.org/officeDocument/2006/relationships/hyperlink" Target="https://podminky.urs.cz/item/CS_URS_2025_01/631311125" TargetMode="External"/><Relationship Id="rId6" Type="http://schemas.openxmlformats.org/officeDocument/2006/relationships/hyperlink" Target="https://podminky.urs.cz/item/CS_URS_2025_01/952901111" TargetMode="External"/><Relationship Id="rId11" Type="http://schemas.openxmlformats.org/officeDocument/2006/relationships/hyperlink" Target="https://podminky.urs.cz/item/CS_URS_2025_01/965082923" TargetMode="External"/><Relationship Id="rId24" Type="http://schemas.openxmlformats.org/officeDocument/2006/relationships/hyperlink" Target="https://podminky.urs.cz/item/CS_URS_2025_01/771111011" TargetMode="External"/><Relationship Id="rId32" Type="http://schemas.openxmlformats.org/officeDocument/2006/relationships/hyperlink" Target="https://podminky.urs.cz/item/CS_URS_2025_01/783801201" TargetMode="External"/><Relationship Id="rId37" Type="http://schemas.openxmlformats.org/officeDocument/2006/relationships/hyperlink" Target="https://podminky.urs.cz/item/CS_URS_2025_01/784211101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podminky.urs.cz/item/CS_URS_2025_01/635111421" TargetMode="External"/><Relationship Id="rId15" Type="http://schemas.openxmlformats.org/officeDocument/2006/relationships/hyperlink" Target="https://podminky.urs.cz/item/CS_URS_2025_01/997013509" TargetMode="External"/><Relationship Id="rId23" Type="http://schemas.openxmlformats.org/officeDocument/2006/relationships/hyperlink" Target="https://podminky.urs.cz/item/CS_URS_2025_01/998766201" TargetMode="External"/><Relationship Id="rId28" Type="http://schemas.openxmlformats.org/officeDocument/2006/relationships/hyperlink" Target="https://podminky.urs.cz/item/CS_URS_2025_01/771574416" TargetMode="External"/><Relationship Id="rId36" Type="http://schemas.openxmlformats.org/officeDocument/2006/relationships/hyperlink" Target="https://podminky.urs.cz/item/CS_URS_2025_01/784181101" TargetMode="External"/><Relationship Id="rId10" Type="http://schemas.openxmlformats.org/officeDocument/2006/relationships/hyperlink" Target="https://podminky.urs.cz/item/CS_URS_2025_01/965081611" TargetMode="External"/><Relationship Id="rId19" Type="http://schemas.openxmlformats.org/officeDocument/2006/relationships/hyperlink" Target="https://podminky.urs.cz/item/CS_URS_2025_01/766663915" TargetMode="External"/><Relationship Id="rId31" Type="http://schemas.openxmlformats.org/officeDocument/2006/relationships/hyperlink" Target="https://podminky.urs.cz/item/CS_URS_2025_01/998771311" TargetMode="External"/><Relationship Id="rId4" Type="http://schemas.openxmlformats.org/officeDocument/2006/relationships/hyperlink" Target="https://podminky.urs.cz/item/CS_URS_2025_01/631362021" TargetMode="External"/><Relationship Id="rId9" Type="http://schemas.openxmlformats.org/officeDocument/2006/relationships/hyperlink" Target="https://podminky.urs.cz/item/CS_URS_2025_01/965046119" TargetMode="External"/><Relationship Id="rId14" Type="http://schemas.openxmlformats.org/officeDocument/2006/relationships/hyperlink" Target="https://podminky.urs.cz/item/CS_URS_2025_01/997013501" TargetMode="External"/><Relationship Id="rId22" Type="http://schemas.openxmlformats.org/officeDocument/2006/relationships/hyperlink" Target="https://podminky.urs.cz/item/CS_URS_2025_01/766695212" TargetMode="External"/><Relationship Id="rId27" Type="http://schemas.openxmlformats.org/officeDocument/2006/relationships/hyperlink" Target="https://podminky.urs.cz/item/CS_URS_2025_01/771474113" TargetMode="External"/><Relationship Id="rId30" Type="http://schemas.openxmlformats.org/officeDocument/2006/relationships/hyperlink" Target="https://podminky.urs.cz/item/CS_URS_2025_01/771592011" TargetMode="External"/><Relationship Id="rId35" Type="http://schemas.openxmlformats.org/officeDocument/2006/relationships/hyperlink" Target="https://podminky.urs.cz/item/CS_URS_2025_01/784171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8</v>
      </c>
      <c r="BT3" s="19" t="s">
        <v>9</v>
      </c>
    </row>
    <row r="4" spans="1:74" s="1" customFormat="1" ht="24.95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E4" s="27" t="s">
        <v>12</v>
      </c>
      <c r="BS4" s="19" t="s">
        <v>6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4"/>
      <c r="AQ5" s="24"/>
      <c r="AR5" s="22"/>
      <c r="BE5" s="34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4"/>
      <c r="AQ6" s="24"/>
      <c r="AR6" s="22"/>
      <c r="BE6" s="34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4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4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2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42"/>
      <c r="BS13" s="19" t="s">
        <v>6</v>
      </c>
    </row>
    <row r="14" spans="1:74" ht="12.75">
      <c r="B14" s="23"/>
      <c r="C14" s="24"/>
      <c r="D14" s="24"/>
      <c r="E14" s="347" t="s">
        <v>32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4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2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42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2"/>
      <c r="BS18" s="19" t="s">
        <v>8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2"/>
      <c r="BS19" s="19" t="s">
        <v>8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42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2"/>
    </row>
    <row r="23" spans="1:71" s="1" customFormat="1" ht="47.25" customHeight="1">
      <c r="B23" s="23"/>
      <c r="C23" s="24"/>
      <c r="D23" s="24"/>
      <c r="E23" s="349" t="s">
        <v>38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4"/>
      <c r="AP23" s="24"/>
      <c r="AQ23" s="24"/>
      <c r="AR23" s="22"/>
      <c r="BE23" s="34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0">
        <f>ROUND(AG54,1)</f>
        <v>0</v>
      </c>
      <c r="AL26" s="351"/>
      <c r="AM26" s="351"/>
      <c r="AN26" s="351"/>
      <c r="AO26" s="351"/>
      <c r="AP26" s="38"/>
      <c r="AQ26" s="38"/>
      <c r="AR26" s="41"/>
      <c r="BE26" s="34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2" t="s">
        <v>40</v>
      </c>
      <c r="M28" s="352"/>
      <c r="N28" s="352"/>
      <c r="O28" s="352"/>
      <c r="P28" s="352"/>
      <c r="Q28" s="38"/>
      <c r="R28" s="38"/>
      <c r="S28" s="38"/>
      <c r="T28" s="38"/>
      <c r="U28" s="38"/>
      <c r="V28" s="38"/>
      <c r="W28" s="352" t="s">
        <v>41</v>
      </c>
      <c r="X28" s="352"/>
      <c r="Y28" s="352"/>
      <c r="Z28" s="352"/>
      <c r="AA28" s="352"/>
      <c r="AB28" s="352"/>
      <c r="AC28" s="352"/>
      <c r="AD28" s="352"/>
      <c r="AE28" s="352"/>
      <c r="AF28" s="38"/>
      <c r="AG28" s="38"/>
      <c r="AH28" s="38"/>
      <c r="AI28" s="38"/>
      <c r="AJ28" s="38"/>
      <c r="AK28" s="352" t="s">
        <v>42</v>
      </c>
      <c r="AL28" s="352"/>
      <c r="AM28" s="352"/>
      <c r="AN28" s="352"/>
      <c r="AO28" s="352"/>
      <c r="AP28" s="38"/>
      <c r="AQ28" s="38"/>
      <c r="AR28" s="41"/>
      <c r="BE28" s="34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55">
        <v>0.21</v>
      </c>
      <c r="M29" s="354"/>
      <c r="N29" s="354"/>
      <c r="O29" s="354"/>
      <c r="P29" s="354"/>
      <c r="Q29" s="43"/>
      <c r="R29" s="43"/>
      <c r="S29" s="43"/>
      <c r="T29" s="43"/>
      <c r="U29" s="43"/>
      <c r="V29" s="43"/>
      <c r="W29" s="353">
        <f>ROUND(AZ54, 1)</f>
        <v>0</v>
      </c>
      <c r="X29" s="354"/>
      <c r="Y29" s="354"/>
      <c r="Z29" s="354"/>
      <c r="AA29" s="354"/>
      <c r="AB29" s="354"/>
      <c r="AC29" s="354"/>
      <c r="AD29" s="354"/>
      <c r="AE29" s="354"/>
      <c r="AF29" s="43"/>
      <c r="AG29" s="43"/>
      <c r="AH29" s="43"/>
      <c r="AI29" s="43"/>
      <c r="AJ29" s="43"/>
      <c r="AK29" s="353">
        <f>ROUND(AV54, 1)</f>
        <v>0</v>
      </c>
      <c r="AL29" s="354"/>
      <c r="AM29" s="354"/>
      <c r="AN29" s="354"/>
      <c r="AO29" s="354"/>
      <c r="AP29" s="43"/>
      <c r="AQ29" s="43"/>
      <c r="AR29" s="44"/>
      <c r="BE29" s="34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55">
        <v>0.12</v>
      </c>
      <c r="M30" s="354"/>
      <c r="N30" s="354"/>
      <c r="O30" s="354"/>
      <c r="P30" s="354"/>
      <c r="Q30" s="43"/>
      <c r="R30" s="43"/>
      <c r="S30" s="43"/>
      <c r="T30" s="43"/>
      <c r="U30" s="43"/>
      <c r="V30" s="43"/>
      <c r="W30" s="353">
        <f>ROUND(BA54, 1)</f>
        <v>0</v>
      </c>
      <c r="X30" s="354"/>
      <c r="Y30" s="354"/>
      <c r="Z30" s="354"/>
      <c r="AA30" s="354"/>
      <c r="AB30" s="354"/>
      <c r="AC30" s="354"/>
      <c r="AD30" s="354"/>
      <c r="AE30" s="354"/>
      <c r="AF30" s="43"/>
      <c r="AG30" s="43"/>
      <c r="AH30" s="43"/>
      <c r="AI30" s="43"/>
      <c r="AJ30" s="43"/>
      <c r="AK30" s="353">
        <f>ROUND(AW54, 1)</f>
        <v>0</v>
      </c>
      <c r="AL30" s="354"/>
      <c r="AM30" s="354"/>
      <c r="AN30" s="354"/>
      <c r="AO30" s="354"/>
      <c r="AP30" s="43"/>
      <c r="AQ30" s="43"/>
      <c r="AR30" s="44"/>
      <c r="BE30" s="34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55">
        <v>0.21</v>
      </c>
      <c r="M31" s="354"/>
      <c r="N31" s="354"/>
      <c r="O31" s="354"/>
      <c r="P31" s="354"/>
      <c r="Q31" s="43"/>
      <c r="R31" s="43"/>
      <c r="S31" s="43"/>
      <c r="T31" s="43"/>
      <c r="U31" s="43"/>
      <c r="V31" s="43"/>
      <c r="W31" s="353">
        <f>ROUND(BB54, 1)</f>
        <v>0</v>
      </c>
      <c r="X31" s="354"/>
      <c r="Y31" s="354"/>
      <c r="Z31" s="354"/>
      <c r="AA31" s="354"/>
      <c r="AB31" s="354"/>
      <c r="AC31" s="354"/>
      <c r="AD31" s="354"/>
      <c r="AE31" s="354"/>
      <c r="AF31" s="43"/>
      <c r="AG31" s="43"/>
      <c r="AH31" s="43"/>
      <c r="AI31" s="43"/>
      <c r="AJ31" s="43"/>
      <c r="AK31" s="353">
        <v>0</v>
      </c>
      <c r="AL31" s="354"/>
      <c r="AM31" s="354"/>
      <c r="AN31" s="354"/>
      <c r="AO31" s="354"/>
      <c r="AP31" s="43"/>
      <c r="AQ31" s="43"/>
      <c r="AR31" s="44"/>
      <c r="BE31" s="34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55">
        <v>0.12</v>
      </c>
      <c r="M32" s="354"/>
      <c r="N32" s="354"/>
      <c r="O32" s="354"/>
      <c r="P32" s="354"/>
      <c r="Q32" s="43"/>
      <c r="R32" s="43"/>
      <c r="S32" s="43"/>
      <c r="T32" s="43"/>
      <c r="U32" s="43"/>
      <c r="V32" s="43"/>
      <c r="W32" s="353">
        <f>ROUND(BC54, 1)</f>
        <v>0</v>
      </c>
      <c r="X32" s="354"/>
      <c r="Y32" s="354"/>
      <c r="Z32" s="354"/>
      <c r="AA32" s="354"/>
      <c r="AB32" s="354"/>
      <c r="AC32" s="354"/>
      <c r="AD32" s="354"/>
      <c r="AE32" s="354"/>
      <c r="AF32" s="43"/>
      <c r="AG32" s="43"/>
      <c r="AH32" s="43"/>
      <c r="AI32" s="43"/>
      <c r="AJ32" s="43"/>
      <c r="AK32" s="353">
        <v>0</v>
      </c>
      <c r="AL32" s="354"/>
      <c r="AM32" s="354"/>
      <c r="AN32" s="354"/>
      <c r="AO32" s="354"/>
      <c r="AP32" s="43"/>
      <c r="AQ32" s="43"/>
      <c r="AR32" s="44"/>
      <c r="BE32" s="34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55">
        <v>0</v>
      </c>
      <c r="M33" s="354"/>
      <c r="N33" s="354"/>
      <c r="O33" s="354"/>
      <c r="P33" s="354"/>
      <c r="Q33" s="43"/>
      <c r="R33" s="43"/>
      <c r="S33" s="43"/>
      <c r="T33" s="43"/>
      <c r="U33" s="43"/>
      <c r="V33" s="43"/>
      <c r="W33" s="353">
        <f>ROUND(BD54, 1)</f>
        <v>0</v>
      </c>
      <c r="X33" s="354"/>
      <c r="Y33" s="354"/>
      <c r="Z33" s="354"/>
      <c r="AA33" s="354"/>
      <c r="AB33" s="354"/>
      <c r="AC33" s="354"/>
      <c r="AD33" s="354"/>
      <c r="AE33" s="354"/>
      <c r="AF33" s="43"/>
      <c r="AG33" s="43"/>
      <c r="AH33" s="43"/>
      <c r="AI33" s="43"/>
      <c r="AJ33" s="43"/>
      <c r="AK33" s="353">
        <v>0</v>
      </c>
      <c r="AL33" s="354"/>
      <c r="AM33" s="354"/>
      <c r="AN33" s="354"/>
      <c r="AO33" s="35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56" t="s">
        <v>51</v>
      </c>
      <c r="Y35" s="357"/>
      <c r="Z35" s="357"/>
      <c r="AA35" s="357"/>
      <c r="AB35" s="357"/>
      <c r="AC35" s="47"/>
      <c r="AD35" s="47"/>
      <c r="AE35" s="47"/>
      <c r="AF35" s="47"/>
      <c r="AG35" s="47"/>
      <c r="AH35" s="47"/>
      <c r="AI35" s="47"/>
      <c r="AJ35" s="47"/>
      <c r="AK35" s="358">
        <f>SUM(AK26:AK33)</f>
        <v>0</v>
      </c>
      <c r="AL35" s="357"/>
      <c r="AM35" s="357"/>
      <c r="AN35" s="357"/>
      <c r="AO35" s="35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2025/01/02B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0" t="str">
        <f>K6</f>
        <v>Centrální školní jídelna Bílina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2" t="str">
        <f>IF(AN8= "","",AN8)</f>
        <v>9. 1. 2025</v>
      </c>
      <c r="AN47" s="36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3" t="str">
        <f>IF(E17="","",E17)</f>
        <v xml:space="preserve"> </v>
      </c>
      <c r="AN49" s="364"/>
      <c r="AO49" s="364"/>
      <c r="AP49" s="364"/>
      <c r="AQ49" s="38"/>
      <c r="AR49" s="41"/>
      <c r="AS49" s="365" t="s">
        <v>53</v>
      </c>
      <c r="AT49" s="36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63" t="str">
        <f>IF(E20="","",E20)</f>
        <v xml:space="preserve"> </v>
      </c>
      <c r="AN50" s="364"/>
      <c r="AO50" s="364"/>
      <c r="AP50" s="364"/>
      <c r="AQ50" s="38"/>
      <c r="AR50" s="41"/>
      <c r="AS50" s="367"/>
      <c r="AT50" s="36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9"/>
      <c r="AT51" s="37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1" t="s">
        <v>54</v>
      </c>
      <c r="D52" s="372"/>
      <c r="E52" s="372"/>
      <c r="F52" s="372"/>
      <c r="G52" s="372"/>
      <c r="H52" s="68"/>
      <c r="I52" s="373" t="s">
        <v>55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56</v>
      </c>
      <c r="AH52" s="372"/>
      <c r="AI52" s="372"/>
      <c r="AJ52" s="372"/>
      <c r="AK52" s="372"/>
      <c r="AL52" s="372"/>
      <c r="AM52" s="372"/>
      <c r="AN52" s="373" t="s">
        <v>57</v>
      </c>
      <c r="AO52" s="372"/>
      <c r="AP52" s="372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8">
        <f>ROUND(SUM(AG55:AG56),1)</f>
        <v>0</v>
      </c>
      <c r="AH54" s="378"/>
      <c r="AI54" s="378"/>
      <c r="AJ54" s="378"/>
      <c r="AK54" s="378"/>
      <c r="AL54" s="378"/>
      <c r="AM54" s="378"/>
      <c r="AN54" s="379">
        <f>SUM(AG54,AT54)</f>
        <v>0</v>
      </c>
      <c r="AO54" s="379"/>
      <c r="AP54" s="379"/>
      <c r="AQ54" s="80" t="s">
        <v>19</v>
      </c>
      <c r="AR54" s="81"/>
      <c r="AS54" s="82">
        <f>ROUND(SUM(AS55:AS56),1)</f>
        <v>0</v>
      </c>
      <c r="AT54" s="83">
        <f>ROUND(SUM(AV54:AW54),1)</f>
        <v>0</v>
      </c>
      <c r="AU54" s="84">
        <f>ROUND(SUM(AU55:AU56),5)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ROUND(SUM(AZ55:AZ56),1)</f>
        <v>0</v>
      </c>
      <c r="BA54" s="83">
        <f>ROUND(SUM(BA55:BA56),1)</f>
        <v>0</v>
      </c>
      <c r="BB54" s="83">
        <f>ROUND(SUM(BB55:BB56),1)</f>
        <v>0</v>
      </c>
      <c r="BC54" s="83">
        <f>ROUND(SUM(BC55:BC56),1)</f>
        <v>0</v>
      </c>
      <c r="BD54" s="85">
        <f>ROUND(SUM(BD55:BD56),1)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77" t="s">
        <v>78</v>
      </c>
      <c r="E55" s="377"/>
      <c r="F55" s="377"/>
      <c r="G55" s="377"/>
      <c r="H55" s="377"/>
      <c r="I55" s="91"/>
      <c r="J55" s="377" t="s">
        <v>79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'1 - Opravy konstrukcí a p...'!J30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2" t="s">
        <v>80</v>
      </c>
      <c r="AR55" s="93"/>
      <c r="AS55" s="94">
        <v>0</v>
      </c>
      <c r="AT55" s="95">
        <f>ROUND(SUM(AV55:AW55),1)</f>
        <v>0</v>
      </c>
      <c r="AU55" s="96">
        <f>'1 - Opravy konstrukcí a p...'!P93</f>
        <v>0</v>
      </c>
      <c r="AV55" s="95">
        <f>'1 - Opravy konstrukcí a p...'!J33</f>
        <v>0</v>
      </c>
      <c r="AW55" s="95">
        <f>'1 - Opravy konstrukcí a p...'!J34</f>
        <v>0</v>
      </c>
      <c r="AX55" s="95">
        <f>'1 - Opravy konstrukcí a p...'!J35</f>
        <v>0</v>
      </c>
      <c r="AY55" s="95">
        <f>'1 - Opravy konstrukcí a p...'!J36</f>
        <v>0</v>
      </c>
      <c r="AZ55" s="95">
        <f>'1 - Opravy konstrukcí a p...'!F33</f>
        <v>0</v>
      </c>
      <c r="BA55" s="95">
        <f>'1 - Opravy konstrukcí a p...'!F34</f>
        <v>0</v>
      </c>
      <c r="BB55" s="95">
        <f>'1 - Opravy konstrukcí a p...'!F35</f>
        <v>0</v>
      </c>
      <c r="BC55" s="95">
        <f>'1 - Opravy konstrukcí a p...'!F36</f>
        <v>0</v>
      </c>
      <c r="BD55" s="97">
        <f>'1 - Opravy konstrukcí a p...'!F37</f>
        <v>0</v>
      </c>
      <c r="BT55" s="98" t="s">
        <v>78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24.75" customHeight="1">
      <c r="A56" s="88" t="s">
        <v>77</v>
      </c>
      <c r="B56" s="89"/>
      <c r="C56" s="90"/>
      <c r="D56" s="377" t="s">
        <v>82</v>
      </c>
      <c r="E56" s="377"/>
      <c r="F56" s="377"/>
      <c r="G56" s="377"/>
      <c r="H56" s="377"/>
      <c r="I56" s="91"/>
      <c r="J56" s="377" t="s">
        <v>83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'2 - Doplnění a oprava pod...'!J30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2" t="s">
        <v>80</v>
      </c>
      <c r="AR56" s="93"/>
      <c r="AS56" s="99">
        <v>0</v>
      </c>
      <c r="AT56" s="100">
        <f>ROUND(SUM(AV56:AW56),1)</f>
        <v>0</v>
      </c>
      <c r="AU56" s="101">
        <f>'2 - Doplnění a oprava pod...'!P92</f>
        <v>0</v>
      </c>
      <c r="AV56" s="100">
        <f>'2 - Doplnění a oprava pod...'!J33</f>
        <v>0</v>
      </c>
      <c r="AW56" s="100">
        <f>'2 - Doplnění a oprava pod...'!J34</f>
        <v>0</v>
      </c>
      <c r="AX56" s="100">
        <f>'2 - Doplnění a oprava pod...'!J35</f>
        <v>0</v>
      </c>
      <c r="AY56" s="100">
        <f>'2 - Doplnění a oprava pod...'!J36</f>
        <v>0</v>
      </c>
      <c r="AZ56" s="100">
        <f>'2 - Doplnění a oprava pod...'!F33</f>
        <v>0</v>
      </c>
      <c r="BA56" s="100">
        <f>'2 - Doplnění a oprava pod...'!F34</f>
        <v>0</v>
      </c>
      <c r="BB56" s="100">
        <f>'2 - Doplnění a oprava pod...'!F35</f>
        <v>0</v>
      </c>
      <c r="BC56" s="100">
        <f>'2 - Doplnění a oprava pod...'!F36</f>
        <v>0</v>
      </c>
      <c r="BD56" s="102">
        <f>'2 - Doplnění a oprava pod...'!F37</f>
        <v>0</v>
      </c>
      <c r="BT56" s="98" t="s">
        <v>78</v>
      </c>
      <c r="BV56" s="98" t="s">
        <v>75</v>
      </c>
      <c r="BW56" s="98" t="s">
        <v>84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HLzRSbWHCsNLMXGMfVMLvUXZaQ4rSQpz5CShOATCzFDehITsyu/jT5WuwVHf6M5Nd9UZl9ba/5p6i82yNAhsVg==" saltValue="Evwfe2QT6dLBhESa+93nF4TL8ID8AlJv9WkUV5ZzLu5/FOQaSODoR9vfIyuQUOIRI4jUtb8SYgbntPaAg5GtM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Opravy konstrukcí a p...'!C2" display="/"/>
    <hyperlink ref="A56" location="'2 - Doplnění a oprava p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85</v>
      </c>
      <c r="L4" s="22"/>
      <c r="M4" s="106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1" t="str">
        <f>'Rekapitulace stavby'!K6</f>
        <v>Centrální školní jídelna Bílina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87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9. 1. 2025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29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87" t="s">
        <v>38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ROUND(J93, 1)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ROUND((SUM(BE93:BE407)),  1)</f>
        <v>0</v>
      </c>
      <c r="G33" s="36"/>
      <c r="H33" s="36"/>
      <c r="I33" s="120">
        <v>0.21</v>
      </c>
      <c r="J33" s="119">
        <f>ROUND(((SUM(BE93:BE407))*I33),  1)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ROUND((SUM(BF93:BF407)),  1)</f>
        <v>0</v>
      </c>
      <c r="G34" s="36"/>
      <c r="H34" s="36"/>
      <c r="I34" s="120">
        <v>0.12</v>
      </c>
      <c r="J34" s="119">
        <f>ROUND(((SUM(BF93:BF407))*I34),  1)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ROUND((SUM(BG93:BG407)),  1)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ROUND((SUM(BH93:BH407)),  1)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ROUND((SUM(BI93:BI407)),  1)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Centrální školní jídelna Bílina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 xml:space="preserve">1 - Opravy konstrukcí a podlah jídelna 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Bílina</v>
      </c>
      <c r="G52" s="38"/>
      <c r="H52" s="38"/>
      <c r="I52" s="31" t="s">
        <v>23</v>
      </c>
      <c r="J52" s="61" t="str">
        <f>IF(J12="","",J12)</f>
        <v>9. 1. 2025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</v>
      </c>
      <c r="G54" s="38"/>
      <c r="H54" s="38"/>
      <c r="I54" s="31" t="s">
        <v>33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J115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J160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J205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J223</f>
        <v>0</v>
      </c>
      <c r="K66" s="143"/>
      <c r="L66" s="147"/>
    </row>
    <row r="67" spans="1:31" s="9" customFormat="1" ht="24.95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J227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J228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J286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102</v>
      </c>
      <c r="E70" s="145"/>
      <c r="F70" s="145"/>
      <c r="G70" s="145"/>
      <c r="H70" s="145"/>
      <c r="I70" s="145"/>
      <c r="J70" s="146">
        <f>J354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103</v>
      </c>
      <c r="E71" s="145"/>
      <c r="F71" s="145"/>
      <c r="G71" s="145"/>
      <c r="H71" s="145"/>
      <c r="I71" s="145"/>
      <c r="J71" s="146">
        <f>J383</f>
        <v>0</v>
      </c>
      <c r="K71" s="143"/>
      <c r="L71" s="147"/>
    </row>
    <row r="72" spans="1:31" s="9" customFormat="1" ht="24.95" customHeight="1">
      <c r="B72" s="136"/>
      <c r="C72" s="137"/>
      <c r="D72" s="138" t="s">
        <v>104</v>
      </c>
      <c r="E72" s="139"/>
      <c r="F72" s="139"/>
      <c r="G72" s="139"/>
      <c r="H72" s="139"/>
      <c r="I72" s="139"/>
      <c r="J72" s="140">
        <f>J395</f>
        <v>0</v>
      </c>
      <c r="K72" s="137"/>
      <c r="L72" s="141"/>
    </row>
    <row r="73" spans="1:31" s="10" customFormat="1" ht="19.899999999999999" customHeight="1">
      <c r="B73" s="142"/>
      <c r="C73" s="143"/>
      <c r="D73" s="144" t="s">
        <v>105</v>
      </c>
      <c r="E73" s="145"/>
      <c r="F73" s="145"/>
      <c r="G73" s="145"/>
      <c r="H73" s="145"/>
      <c r="I73" s="145"/>
      <c r="J73" s="146">
        <f>J396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106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8" t="str">
        <f>E7</f>
        <v>Centrální školní jídelna Bílina</v>
      </c>
      <c r="F83" s="389"/>
      <c r="G83" s="389"/>
      <c r="H83" s="389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86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0" t="str">
        <f>E9</f>
        <v xml:space="preserve">1 - Opravy konstrukcí a podlah jídelna </v>
      </c>
      <c r="F85" s="390"/>
      <c r="G85" s="390"/>
      <c r="H85" s="390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>Bílina</v>
      </c>
      <c r="G87" s="38"/>
      <c r="H87" s="38"/>
      <c r="I87" s="31" t="s">
        <v>23</v>
      </c>
      <c r="J87" s="61" t="str">
        <f>IF(J12="","",J12)</f>
        <v>9. 1. 2025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E15</f>
        <v>Město Bílina</v>
      </c>
      <c r="G89" s="38"/>
      <c r="H89" s="38"/>
      <c r="I89" s="31" t="s">
        <v>33</v>
      </c>
      <c r="J89" s="34" t="str">
        <f>E21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107</v>
      </c>
      <c r="D92" s="151" t="s">
        <v>58</v>
      </c>
      <c r="E92" s="151" t="s">
        <v>54</v>
      </c>
      <c r="F92" s="151" t="s">
        <v>55</v>
      </c>
      <c r="G92" s="151" t="s">
        <v>108</v>
      </c>
      <c r="H92" s="151" t="s">
        <v>109</v>
      </c>
      <c r="I92" s="151" t="s">
        <v>110</v>
      </c>
      <c r="J92" s="151" t="s">
        <v>90</v>
      </c>
      <c r="K92" s="152" t="s">
        <v>111</v>
      </c>
      <c r="L92" s="153"/>
      <c r="M92" s="70" t="s">
        <v>19</v>
      </c>
      <c r="N92" s="71" t="s">
        <v>43</v>
      </c>
      <c r="O92" s="71" t="s">
        <v>112</v>
      </c>
      <c r="P92" s="71" t="s">
        <v>113</v>
      </c>
      <c r="Q92" s="71" t="s">
        <v>114</v>
      </c>
      <c r="R92" s="71" t="s">
        <v>115</v>
      </c>
      <c r="S92" s="71" t="s">
        <v>116</v>
      </c>
      <c r="T92" s="72" t="s">
        <v>117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118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P94+P227+P395</f>
        <v>0</v>
      </c>
      <c r="Q93" s="74"/>
      <c r="R93" s="156">
        <f>R94+R227+R395</f>
        <v>23.330627499999999</v>
      </c>
      <c r="S93" s="74"/>
      <c r="T93" s="157">
        <f>T94+T227+T395</f>
        <v>17.721937499999999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91</v>
      </c>
      <c r="BK93" s="158">
        <f>BK94+BK227+BK395</f>
        <v>0</v>
      </c>
    </row>
    <row r="94" spans="1:65" s="12" customFormat="1" ht="25.9" customHeight="1">
      <c r="B94" s="159"/>
      <c r="C94" s="160"/>
      <c r="D94" s="161" t="s">
        <v>72</v>
      </c>
      <c r="E94" s="162" t="s">
        <v>119</v>
      </c>
      <c r="F94" s="162" t="s">
        <v>120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P95+P111+P115+P160+P205+P223</f>
        <v>0</v>
      </c>
      <c r="Q94" s="167"/>
      <c r="R94" s="168">
        <f>R95+R111+R115+R160+R205+R223</f>
        <v>18.748656699999998</v>
      </c>
      <c r="S94" s="167"/>
      <c r="T94" s="169">
        <f>T95+T111+T115+T160+T205+T223</f>
        <v>17.55237</v>
      </c>
      <c r="AR94" s="170" t="s">
        <v>78</v>
      </c>
      <c r="AT94" s="171" t="s">
        <v>72</v>
      </c>
      <c r="AU94" s="171" t="s">
        <v>73</v>
      </c>
      <c r="AY94" s="170" t="s">
        <v>121</v>
      </c>
      <c r="BK94" s="172">
        <f>BK95+BK111+BK115+BK160+BK205+BK223</f>
        <v>0</v>
      </c>
    </row>
    <row r="95" spans="1:65" s="12" customFormat="1" ht="22.9" customHeight="1">
      <c r="B95" s="159"/>
      <c r="C95" s="160"/>
      <c r="D95" s="161" t="s">
        <v>72</v>
      </c>
      <c r="E95" s="173" t="s">
        <v>122</v>
      </c>
      <c r="F95" s="173" t="s">
        <v>123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SUM(P96:P110)</f>
        <v>0</v>
      </c>
      <c r="Q95" s="167"/>
      <c r="R95" s="168">
        <f>SUM(R96:R110)</f>
        <v>0.2118534</v>
      </c>
      <c r="S95" s="167"/>
      <c r="T95" s="169">
        <f>SUM(T96:T110)</f>
        <v>0</v>
      </c>
      <c r="AR95" s="170" t="s">
        <v>78</v>
      </c>
      <c r="AT95" s="171" t="s">
        <v>72</v>
      </c>
      <c r="AU95" s="171" t="s">
        <v>78</v>
      </c>
      <c r="AY95" s="170" t="s">
        <v>121</v>
      </c>
      <c r="BK95" s="172">
        <f>SUM(BK96:BK110)</f>
        <v>0</v>
      </c>
    </row>
    <row r="96" spans="1:65" s="2" customFormat="1" ht="16.5" customHeight="1">
      <c r="A96" s="36"/>
      <c r="B96" s="37"/>
      <c r="C96" s="175" t="s">
        <v>78</v>
      </c>
      <c r="D96" s="175" t="s">
        <v>124</v>
      </c>
      <c r="E96" s="176" t="s">
        <v>125</v>
      </c>
      <c r="F96" s="177" t="s">
        <v>126</v>
      </c>
      <c r="G96" s="178" t="s">
        <v>127</v>
      </c>
      <c r="H96" s="179">
        <v>0.06</v>
      </c>
      <c r="I96" s="180"/>
      <c r="J96" s="179">
        <f>ROUND(I96*H96,1)</f>
        <v>0</v>
      </c>
      <c r="K96" s="177" t="s">
        <v>128</v>
      </c>
      <c r="L96" s="41"/>
      <c r="M96" s="181" t="s">
        <v>19</v>
      </c>
      <c r="N96" s="182" t="s">
        <v>44</v>
      </c>
      <c r="O96" s="66"/>
      <c r="P96" s="183">
        <f>O96*H96</f>
        <v>0</v>
      </c>
      <c r="Q96" s="183">
        <v>1.94302</v>
      </c>
      <c r="R96" s="183">
        <f>Q96*H96</f>
        <v>0.1165812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129</v>
      </c>
      <c r="AT96" s="185" t="s">
        <v>124</v>
      </c>
      <c r="AU96" s="185" t="s">
        <v>82</v>
      </c>
      <c r="AY96" s="19" t="s">
        <v>121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9" t="s">
        <v>78</v>
      </c>
      <c r="BK96" s="186">
        <f>ROUND(I96*H96,1)</f>
        <v>0</v>
      </c>
      <c r="BL96" s="19" t="s">
        <v>129</v>
      </c>
      <c r="BM96" s="185" t="s">
        <v>130</v>
      </c>
    </row>
    <row r="97" spans="1:65" s="2" customFormat="1" ht="11.25">
      <c r="A97" s="36"/>
      <c r="B97" s="37"/>
      <c r="C97" s="38"/>
      <c r="D97" s="187" t="s">
        <v>131</v>
      </c>
      <c r="E97" s="38"/>
      <c r="F97" s="188" t="s">
        <v>132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131</v>
      </c>
      <c r="AU97" s="19" t="s">
        <v>82</v>
      </c>
    </row>
    <row r="98" spans="1:65" s="2" customFormat="1" ht="11.25">
      <c r="A98" s="36"/>
      <c r="B98" s="37"/>
      <c r="C98" s="38"/>
      <c r="D98" s="192" t="s">
        <v>133</v>
      </c>
      <c r="E98" s="38"/>
      <c r="F98" s="193" t="s">
        <v>134</v>
      </c>
      <c r="G98" s="38"/>
      <c r="H98" s="38"/>
      <c r="I98" s="189"/>
      <c r="J98" s="38"/>
      <c r="K98" s="38"/>
      <c r="L98" s="41"/>
      <c r="M98" s="190"/>
      <c r="N98" s="191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133</v>
      </c>
      <c r="AU98" s="19" t="s">
        <v>82</v>
      </c>
    </row>
    <row r="99" spans="1:65" s="13" customFormat="1" ht="11.25">
      <c r="B99" s="194"/>
      <c r="C99" s="195"/>
      <c r="D99" s="187" t="s">
        <v>135</v>
      </c>
      <c r="E99" s="196" t="s">
        <v>19</v>
      </c>
      <c r="F99" s="197" t="s">
        <v>136</v>
      </c>
      <c r="G99" s="195"/>
      <c r="H99" s="198">
        <v>0.06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135</v>
      </c>
      <c r="AU99" s="204" t="s">
        <v>82</v>
      </c>
      <c r="AV99" s="13" t="s">
        <v>82</v>
      </c>
      <c r="AW99" s="13" t="s">
        <v>35</v>
      </c>
      <c r="AX99" s="13" t="s">
        <v>73</v>
      </c>
      <c r="AY99" s="204" t="s">
        <v>121</v>
      </c>
    </row>
    <row r="100" spans="1:65" s="14" customFormat="1" ht="11.25">
      <c r="B100" s="205"/>
      <c r="C100" s="206"/>
      <c r="D100" s="187" t="s">
        <v>135</v>
      </c>
      <c r="E100" s="207" t="s">
        <v>19</v>
      </c>
      <c r="F100" s="208" t="s">
        <v>137</v>
      </c>
      <c r="G100" s="206"/>
      <c r="H100" s="209">
        <v>0.06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135</v>
      </c>
      <c r="AU100" s="215" t="s">
        <v>82</v>
      </c>
      <c r="AV100" s="14" t="s">
        <v>129</v>
      </c>
      <c r="AW100" s="14" t="s">
        <v>35</v>
      </c>
      <c r="AX100" s="14" t="s">
        <v>78</v>
      </c>
      <c r="AY100" s="215" t="s">
        <v>121</v>
      </c>
    </row>
    <row r="101" spans="1:65" s="2" customFormat="1" ht="24.2" customHeight="1">
      <c r="A101" s="36"/>
      <c r="B101" s="37"/>
      <c r="C101" s="175" t="s">
        <v>82</v>
      </c>
      <c r="D101" s="175" t="s">
        <v>124</v>
      </c>
      <c r="E101" s="176" t="s">
        <v>138</v>
      </c>
      <c r="F101" s="177" t="s">
        <v>139</v>
      </c>
      <c r="G101" s="178" t="s">
        <v>140</v>
      </c>
      <c r="H101" s="179">
        <v>0.04</v>
      </c>
      <c r="I101" s="180"/>
      <c r="J101" s="179">
        <f>ROUND(I101*H101,1)</f>
        <v>0</v>
      </c>
      <c r="K101" s="177" t="s">
        <v>128</v>
      </c>
      <c r="L101" s="41"/>
      <c r="M101" s="181" t="s">
        <v>19</v>
      </c>
      <c r="N101" s="182" t="s">
        <v>44</v>
      </c>
      <c r="O101" s="66"/>
      <c r="P101" s="183">
        <f>O101*H101</f>
        <v>0</v>
      </c>
      <c r="Q101" s="183">
        <v>1.0900000000000001</v>
      </c>
      <c r="R101" s="183">
        <f>Q101*H101</f>
        <v>4.3600000000000007E-2</v>
      </c>
      <c r="S101" s="183">
        <v>0</v>
      </c>
      <c r="T101" s="18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5" t="s">
        <v>129</v>
      </c>
      <c r="AT101" s="185" t="s">
        <v>124</v>
      </c>
      <c r="AU101" s="185" t="s">
        <v>82</v>
      </c>
      <c r="AY101" s="19" t="s">
        <v>121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9" t="s">
        <v>78</v>
      </c>
      <c r="BK101" s="186">
        <f>ROUND(I101*H101,1)</f>
        <v>0</v>
      </c>
      <c r="BL101" s="19" t="s">
        <v>129</v>
      </c>
      <c r="BM101" s="185" t="s">
        <v>141</v>
      </c>
    </row>
    <row r="102" spans="1:65" s="2" customFormat="1" ht="19.5">
      <c r="A102" s="36"/>
      <c r="B102" s="37"/>
      <c r="C102" s="38"/>
      <c r="D102" s="187" t="s">
        <v>131</v>
      </c>
      <c r="E102" s="38"/>
      <c r="F102" s="188" t="s">
        <v>142</v>
      </c>
      <c r="G102" s="38"/>
      <c r="H102" s="38"/>
      <c r="I102" s="189"/>
      <c r="J102" s="38"/>
      <c r="K102" s="38"/>
      <c r="L102" s="41"/>
      <c r="M102" s="190"/>
      <c r="N102" s="191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131</v>
      </c>
      <c r="AU102" s="19" t="s">
        <v>82</v>
      </c>
    </row>
    <row r="103" spans="1:65" s="2" customFormat="1" ht="11.25">
      <c r="A103" s="36"/>
      <c r="B103" s="37"/>
      <c r="C103" s="38"/>
      <c r="D103" s="192" t="s">
        <v>133</v>
      </c>
      <c r="E103" s="38"/>
      <c r="F103" s="193" t="s">
        <v>143</v>
      </c>
      <c r="G103" s="38"/>
      <c r="H103" s="38"/>
      <c r="I103" s="189"/>
      <c r="J103" s="38"/>
      <c r="K103" s="38"/>
      <c r="L103" s="41"/>
      <c r="M103" s="190"/>
      <c r="N103" s="191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133</v>
      </c>
      <c r="AU103" s="19" t="s">
        <v>82</v>
      </c>
    </row>
    <row r="104" spans="1:65" s="13" customFormat="1" ht="11.25">
      <c r="B104" s="194"/>
      <c r="C104" s="195"/>
      <c r="D104" s="187" t="s">
        <v>135</v>
      </c>
      <c r="E104" s="196" t="s">
        <v>19</v>
      </c>
      <c r="F104" s="197" t="s">
        <v>144</v>
      </c>
      <c r="G104" s="195"/>
      <c r="H104" s="198">
        <v>0.04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135</v>
      </c>
      <c r="AU104" s="204" t="s">
        <v>82</v>
      </c>
      <c r="AV104" s="13" t="s">
        <v>82</v>
      </c>
      <c r="AW104" s="13" t="s">
        <v>35</v>
      </c>
      <c r="AX104" s="13" t="s">
        <v>73</v>
      </c>
      <c r="AY104" s="204" t="s">
        <v>121</v>
      </c>
    </row>
    <row r="105" spans="1:65" s="14" customFormat="1" ht="11.25">
      <c r="B105" s="205"/>
      <c r="C105" s="206"/>
      <c r="D105" s="187" t="s">
        <v>135</v>
      </c>
      <c r="E105" s="207" t="s">
        <v>19</v>
      </c>
      <c r="F105" s="208" t="s">
        <v>137</v>
      </c>
      <c r="G105" s="206"/>
      <c r="H105" s="209">
        <v>0.04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135</v>
      </c>
      <c r="AU105" s="215" t="s">
        <v>82</v>
      </c>
      <c r="AV105" s="14" t="s">
        <v>129</v>
      </c>
      <c r="AW105" s="14" t="s">
        <v>35</v>
      </c>
      <c r="AX105" s="14" t="s">
        <v>78</v>
      </c>
      <c r="AY105" s="215" t="s">
        <v>121</v>
      </c>
    </row>
    <row r="106" spans="1:65" s="2" customFormat="1" ht="24.2" customHeight="1">
      <c r="A106" s="36"/>
      <c r="B106" s="37"/>
      <c r="C106" s="175" t="s">
        <v>122</v>
      </c>
      <c r="D106" s="175" t="s">
        <v>124</v>
      </c>
      <c r="E106" s="176" t="s">
        <v>145</v>
      </c>
      <c r="F106" s="177" t="s">
        <v>146</v>
      </c>
      <c r="G106" s="178" t="s">
        <v>147</v>
      </c>
      <c r="H106" s="179">
        <v>0.28999999999999998</v>
      </c>
      <c r="I106" s="180"/>
      <c r="J106" s="179">
        <f>ROUND(I106*H106,1)</f>
        <v>0</v>
      </c>
      <c r="K106" s="177" t="s">
        <v>128</v>
      </c>
      <c r="L106" s="41"/>
      <c r="M106" s="181" t="s">
        <v>19</v>
      </c>
      <c r="N106" s="182" t="s">
        <v>44</v>
      </c>
      <c r="O106" s="66"/>
      <c r="P106" s="183">
        <f>O106*H106</f>
        <v>0</v>
      </c>
      <c r="Q106" s="183">
        <v>0.17818000000000001</v>
      </c>
      <c r="R106" s="183">
        <f>Q106*H106</f>
        <v>5.1672199999999995E-2</v>
      </c>
      <c r="S106" s="183">
        <v>0</v>
      </c>
      <c r="T106" s="18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5" t="s">
        <v>129</v>
      </c>
      <c r="AT106" s="185" t="s">
        <v>124</v>
      </c>
      <c r="AU106" s="185" t="s">
        <v>82</v>
      </c>
      <c r="AY106" s="19" t="s">
        <v>121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9" t="s">
        <v>78</v>
      </c>
      <c r="BK106" s="186">
        <f>ROUND(I106*H106,1)</f>
        <v>0</v>
      </c>
      <c r="BL106" s="19" t="s">
        <v>129</v>
      </c>
      <c r="BM106" s="185" t="s">
        <v>148</v>
      </c>
    </row>
    <row r="107" spans="1:65" s="2" customFormat="1" ht="19.5">
      <c r="A107" s="36"/>
      <c r="B107" s="37"/>
      <c r="C107" s="38"/>
      <c r="D107" s="187" t="s">
        <v>131</v>
      </c>
      <c r="E107" s="38"/>
      <c r="F107" s="188" t="s">
        <v>149</v>
      </c>
      <c r="G107" s="38"/>
      <c r="H107" s="38"/>
      <c r="I107" s="189"/>
      <c r="J107" s="38"/>
      <c r="K107" s="38"/>
      <c r="L107" s="41"/>
      <c r="M107" s="190"/>
      <c r="N107" s="191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131</v>
      </c>
      <c r="AU107" s="19" t="s">
        <v>82</v>
      </c>
    </row>
    <row r="108" spans="1:65" s="2" customFormat="1" ht="11.25">
      <c r="A108" s="36"/>
      <c r="B108" s="37"/>
      <c r="C108" s="38"/>
      <c r="D108" s="192" t="s">
        <v>133</v>
      </c>
      <c r="E108" s="38"/>
      <c r="F108" s="193" t="s">
        <v>150</v>
      </c>
      <c r="G108" s="38"/>
      <c r="H108" s="38"/>
      <c r="I108" s="189"/>
      <c r="J108" s="38"/>
      <c r="K108" s="38"/>
      <c r="L108" s="41"/>
      <c r="M108" s="190"/>
      <c r="N108" s="191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133</v>
      </c>
      <c r="AU108" s="19" t="s">
        <v>82</v>
      </c>
    </row>
    <row r="109" spans="1:65" s="13" customFormat="1" ht="11.25">
      <c r="B109" s="194"/>
      <c r="C109" s="195"/>
      <c r="D109" s="187" t="s">
        <v>135</v>
      </c>
      <c r="E109" s="196" t="s">
        <v>19</v>
      </c>
      <c r="F109" s="197" t="s">
        <v>151</v>
      </c>
      <c r="G109" s="195"/>
      <c r="H109" s="198">
        <v>0.28999999999999998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135</v>
      </c>
      <c r="AU109" s="204" t="s">
        <v>82</v>
      </c>
      <c r="AV109" s="13" t="s">
        <v>82</v>
      </c>
      <c r="AW109" s="13" t="s">
        <v>35</v>
      </c>
      <c r="AX109" s="13" t="s">
        <v>73</v>
      </c>
      <c r="AY109" s="204" t="s">
        <v>121</v>
      </c>
    </row>
    <row r="110" spans="1:65" s="14" customFormat="1" ht="11.25">
      <c r="B110" s="205"/>
      <c r="C110" s="206"/>
      <c r="D110" s="187" t="s">
        <v>135</v>
      </c>
      <c r="E110" s="207" t="s">
        <v>19</v>
      </c>
      <c r="F110" s="208" t="s">
        <v>137</v>
      </c>
      <c r="G110" s="206"/>
      <c r="H110" s="209">
        <v>0.28999999999999998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135</v>
      </c>
      <c r="AU110" s="215" t="s">
        <v>82</v>
      </c>
      <c r="AV110" s="14" t="s">
        <v>129</v>
      </c>
      <c r="AW110" s="14" t="s">
        <v>35</v>
      </c>
      <c r="AX110" s="14" t="s">
        <v>78</v>
      </c>
      <c r="AY110" s="215" t="s">
        <v>121</v>
      </c>
    </row>
    <row r="111" spans="1:65" s="12" customFormat="1" ht="22.9" customHeight="1">
      <c r="B111" s="159"/>
      <c r="C111" s="160"/>
      <c r="D111" s="161" t="s">
        <v>72</v>
      </c>
      <c r="E111" s="173" t="s">
        <v>129</v>
      </c>
      <c r="F111" s="173" t="s">
        <v>152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SUM(P112:P114)</f>
        <v>0</v>
      </c>
      <c r="Q111" s="167"/>
      <c r="R111" s="168">
        <f>SUM(R112:R114)</f>
        <v>0.17957999999999999</v>
      </c>
      <c r="S111" s="167"/>
      <c r="T111" s="169">
        <f>SUM(T112:T114)</f>
        <v>0</v>
      </c>
      <c r="AR111" s="170" t="s">
        <v>78</v>
      </c>
      <c r="AT111" s="171" t="s">
        <v>72</v>
      </c>
      <c r="AU111" s="171" t="s">
        <v>78</v>
      </c>
      <c r="AY111" s="170" t="s">
        <v>121</v>
      </c>
      <c r="BK111" s="172">
        <f>SUM(BK112:BK114)</f>
        <v>0</v>
      </c>
    </row>
    <row r="112" spans="1:65" s="2" customFormat="1" ht="21.75" customHeight="1">
      <c r="A112" s="36"/>
      <c r="B112" s="37"/>
      <c r="C112" s="175" t="s">
        <v>129</v>
      </c>
      <c r="D112" s="175" t="s">
        <v>124</v>
      </c>
      <c r="E112" s="176" t="s">
        <v>153</v>
      </c>
      <c r="F112" s="177" t="s">
        <v>154</v>
      </c>
      <c r="G112" s="178" t="s">
        <v>155</v>
      </c>
      <c r="H112" s="179">
        <v>6</v>
      </c>
      <c r="I112" s="180"/>
      <c r="J112" s="179">
        <f>ROUND(I112*H112,1)</f>
        <v>0</v>
      </c>
      <c r="K112" s="177" t="s">
        <v>128</v>
      </c>
      <c r="L112" s="41"/>
      <c r="M112" s="181" t="s">
        <v>19</v>
      </c>
      <c r="N112" s="182" t="s">
        <v>44</v>
      </c>
      <c r="O112" s="66"/>
      <c r="P112" s="183">
        <f>O112*H112</f>
        <v>0</v>
      </c>
      <c r="Q112" s="183">
        <v>2.9929999999999998E-2</v>
      </c>
      <c r="R112" s="183">
        <f>Q112*H112</f>
        <v>0.17957999999999999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129</v>
      </c>
      <c r="AT112" s="185" t="s">
        <v>124</v>
      </c>
      <c r="AU112" s="185" t="s">
        <v>82</v>
      </c>
      <c r="AY112" s="19" t="s">
        <v>121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9" t="s">
        <v>78</v>
      </c>
      <c r="BK112" s="186">
        <f>ROUND(I112*H112,1)</f>
        <v>0</v>
      </c>
      <c r="BL112" s="19" t="s">
        <v>129</v>
      </c>
      <c r="BM112" s="185" t="s">
        <v>156</v>
      </c>
    </row>
    <row r="113" spans="1:65" s="2" customFormat="1" ht="19.5">
      <c r="A113" s="36"/>
      <c r="B113" s="37"/>
      <c r="C113" s="38"/>
      <c r="D113" s="187" t="s">
        <v>131</v>
      </c>
      <c r="E113" s="38"/>
      <c r="F113" s="188" t="s">
        <v>157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131</v>
      </c>
      <c r="AU113" s="19" t="s">
        <v>82</v>
      </c>
    </row>
    <row r="114" spans="1:65" s="2" customFormat="1" ht="11.25">
      <c r="A114" s="36"/>
      <c r="B114" s="37"/>
      <c r="C114" s="38"/>
      <c r="D114" s="192" t="s">
        <v>133</v>
      </c>
      <c r="E114" s="38"/>
      <c r="F114" s="193" t="s">
        <v>158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133</v>
      </c>
      <c r="AU114" s="19" t="s">
        <v>82</v>
      </c>
    </row>
    <row r="115" spans="1:65" s="12" customFormat="1" ht="22.9" customHeight="1">
      <c r="B115" s="159"/>
      <c r="C115" s="160"/>
      <c r="D115" s="161" t="s">
        <v>72</v>
      </c>
      <c r="E115" s="173" t="s">
        <v>159</v>
      </c>
      <c r="F115" s="173" t="s">
        <v>160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SUM(P116:P159)</f>
        <v>0</v>
      </c>
      <c r="Q115" s="167"/>
      <c r="R115" s="168">
        <f>SUM(R116:R159)</f>
        <v>18.352423299999998</v>
      </c>
      <c r="S115" s="167"/>
      <c r="T115" s="169">
        <f>SUM(T116:T159)</f>
        <v>0</v>
      </c>
      <c r="AR115" s="170" t="s">
        <v>78</v>
      </c>
      <c r="AT115" s="171" t="s">
        <v>72</v>
      </c>
      <c r="AU115" s="171" t="s">
        <v>78</v>
      </c>
      <c r="AY115" s="170" t="s">
        <v>121</v>
      </c>
      <c r="BK115" s="172">
        <f>SUM(BK116:BK159)</f>
        <v>0</v>
      </c>
    </row>
    <row r="116" spans="1:65" s="2" customFormat="1" ht="24.2" customHeight="1">
      <c r="A116" s="36"/>
      <c r="B116" s="37"/>
      <c r="C116" s="175" t="s">
        <v>161</v>
      </c>
      <c r="D116" s="175" t="s">
        <v>124</v>
      </c>
      <c r="E116" s="176" t="s">
        <v>162</v>
      </c>
      <c r="F116" s="177" t="s">
        <v>163</v>
      </c>
      <c r="G116" s="178" t="s">
        <v>147</v>
      </c>
      <c r="H116" s="179">
        <v>3.64</v>
      </c>
      <c r="I116" s="180"/>
      <c r="J116" s="179">
        <f>ROUND(I116*H116,1)</f>
        <v>0</v>
      </c>
      <c r="K116" s="177" t="s">
        <v>128</v>
      </c>
      <c r="L116" s="41"/>
      <c r="M116" s="181" t="s">
        <v>19</v>
      </c>
      <c r="N116" s="182" t="s">
        <v>44</v>
      </c>
      <c r="O116" s="66"/>
      <c r="P116" s="183">
        <f>O116*H116</f>
        <v>0</v>
      </c>
      <c r="Q116" s="183">
        <v>3.4680000000000002E-2</v>
      </c>
      <c r="R116" s="183">
        <f>Q116*H116</f>
        <v>0.12623520000000002</v>
      </c>
      <c r="S116" s="183">
        <v>0</v>
      </c>
      <c r="T116" s="18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129</v>
      </c>
      <c r="AT116" s="185" t="s">
        <v>124</v>
      </c>
      <c r="AU116" s="185" t="s">
        <v>82</v>
      </c>
      <c r="AY116" s="19" t="s">
        <v>121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9" t="s">
        <v>78</v>
      </c>
      <c r="BK116" s="186">
        <f>ROUND(I116*H116,1)</f>
        <v>0</v>
      </c>
      <c r="BL116" s="19" t="s">
        <v>129</v>
      </c>
      <c r="BM116" s="185" t="s">
        <v>164</v>
      </c>
    </row>
    <row r="117" spans="1:65" s="2" customFormat="1" ht="19.5">
      <c r="A117" s="36"/>
      <c r="B117" s="37"/>
      <c r="C117" s="38"/>
      <c r="D117" s="187" t="s">
        <v>131</v>
      </c>
      <c r="E117" s="38"/>
      <c r="F117" s="188" t="s">
        <v>165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131</v>
      </c>
      <c r="AU117" s="19" t="s">
        <v>82</v>
      </c>
    </row>
    <row r="118" spans="1:65" s="2" customFormat="1" ht="11.25">
      <c r="A118" s="36"/>
      <c r="B118" s="37"/>
      <c r="C118" s="38"/>
      <c r="D118" s="192" t="s">
        <v>133</v>
      </c>
      <c r="E118" s="38"/>
      <c r="F118" s="193" t="s">
        <v>166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133</v>
      </c>
      <c r="AU118" s="19" t="s">
        <v>82</v>
      </c>
    </row>
    <row r="119" spans="1:65" s="13" customFormat="1" ht="11.25">
      <c r="B119" s="194"/>
      <c r="C119" s="195"/>
      <c r="D119" s="187" t="s">
        <v>135</v>
      </c>
      <c r="E119" s="196" t="s">
        <v>19</v>
      </c>
      <c r="F119" s="197" t="s">
        <v>167</v>
      </c>
      <c r="G119" s="195"/>
      <c r="H119" s="198">
        <v>3.64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135</v>
      </c>
      <c r="AU119" s="204" t="s">
        <v>82</v>
      </c>
      <c r="AV119" s="13" t="s">
        <v>82</v>
      </c>
      <c r="AW119" s="13" t="s">
        <v>35</v>
      </c>
      <c r="AX119" s="13" t="s">
        <v>73</v>
      </c>
      <c r="AY119" s="204" t="s">
        <v>121</v>
      </c>
    </row>
    <row r="120" spans="1:65" s="14" customFormat="1" ht="11.25">
      <c r="B120" s="205"/>
      <c r="C120" s="206"/>
      <c r="D120" s="187" t="s">
        <v>135</v>
      </c>
      <c r="E120" s="207" t="s">
        <v>19</v>
      </c>
      <c r="F120" s="208" t="s">
        <v>137</v>
      </c>
      <c r="G120" s="206"/>
      <c r="H120" s="209">
        <v>3.64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135</v>
      </c>
      <c r="AU120" s="215" t="s">
        <v>82</v>
      </c>
      <c r="AV120" s="14" t="s">
        <v>129</v>
      </c>
      <c r="AW120" s="14" t="s">
        <v>35</v>
      </c>
      <c r="AX120" s="14" t="s">
        <v>78</v>
      </c>
      <c r="AY120" s="215" t="s">
        <v>121</v>
      </c>
    </row>
    <row r="121" spans="1:65" s="2" customFormat="1" ht="33" customHeight="1">
      <c r="A121" s="36"/>
      <c r="B121" s="37"/>
      <c r="C121" s="175" t="s">
        <v>159</v>
      </c>
      <c r="D121" s="175" t="s">
        <v>124</v>
      </c>
      <c r="E121" s="176" t="s">
        <v>168</v>
      </c>
      <c r="F121" s="177" t="s">
        <v>169</v>
      </c>
      <c r="G121" s="178" t="s">
        <v>127</v>
      </c>
      <c r="H121" s="179">
        <v>5.4</v>
      </c>
      <c r="I121" s="180"/>
      <c r="J121" s="179">
        <f>ROUND(I121*H121,1)</f>
        <v>0</v>
      </c>
      <c r="K121" s="177" t="s">
        <v>128</v>
      </c>
      <c r="L121" s="41"/>
      <c r="M121" s="181" t="s">
        <v>19</v>
      </c>
      <c r="N121" s="182" t="s">
        <v>44</v>
      </c>
      <c r="O121" s="66"/>
      <c r="P121" s="183">
        <f>O121*H121</f>
        <v>0</v>
      </c>
      <c r="Q121" s="183">
        <v>2.5018699999999998</v>
      </c>
      <c r="R121" s="183">
        <f>Q121*H121</f>
        <v>13.510097999999999</v>
      </c>
      <c r="S121" s="183">
        <v>0</v>
      </c>
      <c r="T121" s="18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129</v>
      </c>
      <c r="AT121" s="185" t="s">
        <v>124</v>
      </c>
      <c r="AU121" s="185" t="s">
        <v>82</v>
      </c>
      <c r="AY121" s="19" t="s">
        <v>121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9" t="s">
        <v>78</v>
      </c>
      <c r="BK121" s="186">
        <f>ROUND(I121*H121,1)</f>
        <v>0</v>
      </c>
      <c r="BL121" s="19" t="s">
        <v>129</v>
      </c>
      <c r="BM121" s="185" t="s">
        <v>170</v>
      </c>
    </row>
    <row r="122" spans="1:65" s="2" customFormat="1" ht="19.5">
      <c r="A122" s="36"/>
      <c r="B122" s="37"/>
      <c r="C122" s="38"/>
      <c r="D122" s="187" t="s">
        <v>131</v>
      </c>
      <c r="E122" s="38"/>
      <c r="F122" s="188" t="s">
        <v>171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131</v>
      </c>
      <c r="AU122" s="19" t="s">
        <v>82</v>
      </c>
    </row>
    <row r="123" spans="1:65" s="2" customFormat="1" ht="11.25">
      <c r="A123" s="36"/>
      <c r="B123" s="37"/>
      <c r="C123" s="38"/>
      <c r="D123" s="192" t="s">
        <v>133</v>
      </c>
      <c r="E123" s="38"/>
      <c r="F123" s="193" t="s">
        <v>172</v>
      </c>
      <c r="G123" s="38"/>
      <c r="H123" s="38"/>
      <c r="I123" s="189"/>
      <c r="J123" s="38"/>
      <c r="K123" s="38"/>
      <c r="L123" s="41"/>
      <c r="M123" s="190"/>
      <c r="N123" s="191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133</v>
      </c>
      <c r="AU123" s="19" t="s">
        <v>82</v>
      </c>
    </row>
    <row r="124" spans="1:65" s="13" customFormat="1" ht="11.25">
      <c r="B124" s="194"/>
      <c r="C124" s="195"/>
      <c r="D124" s="187" t="s">
        <v>135</v>
      </c>
      <c r="E124" s="196" t="s">
        <v>19</v>
      </c>
      <c r="F124" s="197" t="s">
        <v>173</v>
      </c>
      <c r="G124" s="195"/>
      <c r="H124" s="198">
        <v>2.0699999999999998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135</v>
      </c>
      <c r="AU124" s="204" t="s">
        <v>82</v>
      </c>
      <c r="AV124" s="13" t="s">
        <v>82</v>
      </c>
      <c r="AW124" s="13" t="s">
        <v>35</v>
      </c>
      <c r="AX124" s="13" t="s">
        <v>73</v>
      </c>
      <c r="AY124" s="204" t="s">
        <v>121</v>
      </c>
    </row>
    <row r="125" spans="1:65" s="13" customFormat="1" ht="11.25">
      <c r="B125" s="194"/>
      <c r="C125" s="195"/>
      <c r="D125" s="187" t="s">
        <v>135</v>
      </c>
      <c r="E125" s="196" t="s">
        <v>19</v>
      </c>
      <c r="F125" s="197" t="s">
        <v>174</v>
      </c>
      <c r="G125" s="195"/>
      <c r="H125" s="198">
        <v>0.11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135</v>
      </c>
      <c r="AU125" s="204" t="s">
        <v>82</v>
      </c>
      <c r="AV125" s="13" t="s">
        <v>82</v>
      </c>
      <c r="AW125" s="13" t="s">
        <v>35</v>
      </c>
      <c r="AX125" s="13" t="s">
        <v>73</v>
      </c>
      <c r="AY125" s="204" t="s">
        <v>121</v>
      </c>
    </row>
    <row r="126" spans="1:65" s="13" customFormat="1" ht="11.25">
      <c r="B126" s="194"/>
      <c r="C126" s="195"/>
      <c r="D126" s="187" t="s">
        <v>135</v>
      </c>
      <c r="E126" s="196" t="s">
        <v>19</v>
      </c>
      <c r="F126" s="197" t="s">
        <v>175</v>
      </c>
      <c r="G126" s="195"/>
      <c r="H126" s="198">
        <v>0.74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135</v>
      </c>
      <c r="AU126" s="204" t="s">
        <v>82</v>
      </c>
      <c r="AV126" s="13" t="s">
        <v>82</v>
      </c>
      <c r="AW126" s="13" t="s">
        <v>35</v>
      </c>
      <c r="AX126" s="13" t="s">
        <v>73</v>
      </c>
      <c r="AY126" s="204" t="s">
        <v>121</v>
      </c>
    </row>
    <row r="127" spans="1:65" s="13" customFormat="1" ht="11.25">
      <c r="B127" s="194"/>
      <c r="C127" s="195"/>
      <c r="D127" s="187" t="s">
        <v>135</v>
      </c>
      <c r="E127" s="196" t="s">
        <v>19</v>
      </c>
      <c r="F127" s="197" t="s">
        <v>176</v>
      </c>
      <c r="G127" s="195"/>
      <c r="H127" s="198">
        <v>0.87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135</v>
      </c>
      <c r="AU127" s="204" t="s">
        <v>82</v>
      </c>
      <c r="AV127" s="13" t="s">
        <v>82</v>
      </c>
      <c r="AW127" s="13" t="s">
        <v>35</v>
      </c>
      <c r="AX127" s="13" t="s">
        <v>73</v>
      </c>
      <c r="AY127" s="204" t="s">
        <v>121</v>
      </c>
    </row>
    <row r="128" spans="1:65" s="13" customFormat="1" ht="11.25">
      <c r="B128" s="194"/>
      <c r="C128" s="195"/>
      <c r="D128" s="187" t="s">
        <v>135</v>
      </c>
      <c r="E128" s="196" t="s">
        <v>19</v>
      </c>
      <c r="F128" s="197" t="s">
        <v>177</v>
      </c>
      <c r="G128" s="195"/>
      <c r="H128" s="198">
        <v>1.61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82</v>
      </c>
      <c r="AV128" s="13" t="s">
        <v>82</v>
      </c>
      <c r="AW128" s="13" t="s">
        <v>35</v>
      </c>
      <c r="AX128" s="13" t="s">
        <v>73</v>
      </c>
      <c r="AY128" s="204" t="s">
        <v>121</v>
      </c>
    </row>
    <row r="129" spans="1:65" s="14" customFormat="1" ht="11.25">
      <c r="B129" s="205"/>
      <c r="C129" s="206"/>
      <c r="D129" s="187" t="s">
        <v>135</v>
      </c>
      <c r="E129" s="207" t="s">
        <v>19</v>
      </c>
      <c r="F129" s="208" t="s">
        <v>137</v>
      </c>
      <c r="G129" s="206"/>
      <c r="H129" s="209">
        <v>5.4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135</v>
      </c>
      <c r="AU129" s="215" t="s">
        <v>82</v>
      </c>
      <c r="AV129" s="14" t="s">
        <v>129</v>
      </c>
      <c r="AW129" s="14" t="s">
        <v>35</v>
      </c>
      <c r="AX129" s="14" t="s">
        <v>78</v>
      </c>
      <c r="AY129" s="215" t="s">
        <v>121</v>
      </c>
    </row>
    <row r="130" spans="1:65" s="2" customFormat="1" ht="24.2" customHeight="1">
      <c r="A130" s="36"/>
      <c r="B130" s="37"/>
      <c r="C130" s="175" t="s">
        <v>178</v>
      </c>
      <c r="D130" s="175" t="s">
        <v>124</v>
      </c>
      <c r="E130" s="176" t="s">
        <v>179</v>
      </c>
      <c r="F130" s="177" t="s">
        <v>180</v>
      </c>
      <c r="G130" s="178" t="s">
        <v>127</v>
      </c>
      <c r="H130" s="179">
        <v>5.41</v>
      </c>
      <c r="I130" s="180"/>
      <c r="J130" s="179">
        <f>ROUND(I130*H130,1)</f>
        <v>0</v>
      </c>
      <c r="K130" s="177" t="s">
        <v>128</v>
      </c>
      <c r="L130" s="41"/>
      <c r="M130" s="181" t="s">
        <v>19</v>
      </c>
      <c r="N130" s="182" t="s">
        <v>44</v>
      </c>
      <c r="O130" s="66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5" t="s">
        <v>129</v>
      </c>
      <c r="AT130" s="185" t="s">
        <v>124</v>
      </c>
      <c r="AU130" s="185" t="s">
        <v>82</v>
      </c>
      <c r="AY130" s="19" t="s">
        <v>121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78</v>
      </c>
      <c r="BK130" s="186">
        <f>ROUND(I130*H130,1)</f>
        <v>0</v>
      </c>
      <c r="BL130" s="19" t="s">
        <v>129</v>
      </c>
      <c r="BM130" s="185" t="s">
        <v>181</v>
      </c>
    </row>
    <row r="131" spans="1:65" s="2" customFormat="1" ht="19.5">
      <c r="A131" s="36"/>
      <c r="B131" s="37"/>
      <c r="C131" s="38"/>
      <c r="D131" s="187" t="s">
        <v>131</v>
      </c>
      <c r="E131" s="38"/>
      <c r="F131" s="188" t="s">
        <v>182</v>
      </c>
      <c r="G131" s="38"/>
      <c r="H131" s="38"/>
      <c r="I131" s="189"/>
      <c r="J131" s="38"/>
      <c r="K131" s="38"/>
      <c r="L131" s="41"/>
      <c r="M131" s="190"/>
      <c r="N131" s="191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131</v>
      </c>
      <c r="AU131" s="19" t="s">
        <v>82</v>
      </c>
    </row>
    <row r="132" spans="1:65" s="2" customFormat="1" ht="11.25">
      <c r="A132" s="36"/>
      <c r="B132" s="37"/>
      <c r="C132" s="38"/>
      <c r="D132" s="192" t="s">
        <v>133</v>
      </c>
      <c r="E132" s="38"/>
      <c r="F132" s="193" t="s">
        <v>183</v>
      </c>
      <c r="G132" s="38"/>
      <c r="H132" s="38"/>
      <c r="I132" s="189"/>
      <c r="J132" s="38"/>
      <c r="K132" s="38"/>
      <c r="L132" s="41"/>
      <c r="M132" s="190"/>
      <c r="N132" s="191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133</v>
      </c>
      <c r="AU132" s="19" t="s">
        <v>82</v>
      </c>
    </row>
    <row r="133" spans="1:65" s="2" customFormat="1" ht="33" customHeight="1">
      <c r="A133" s="36"/>
      <c r="B133" s="37"/>
      <c r="C133" s="175" t="s">
        <v>184</v>
      </c>
      <c r="D133" s="175" t="s">
        <v>124</v>
      </c>
      <c r="E133" s="176" t="s">
        <v>185</v>
      </c>
      <c r="F133" s="177" t="s">
        <v>186</v>
      </c>
      <c r="G133" s="178" t="s">
        <v>127</v>
      </c>
      <c r="H133" s="179">
        <v>5.41</v>
      </c>
      <c r="I133" s="180"/>
      <c r="J133" s="179">
        <f>ROUND(I133*H133,1)</f>
        <v>0</v>
      </c>
      <c r="K133" s="177" t="s">
        <v>128</v>
      </c>
      <c r="L133" s="41"/>
      <c r="M133" s="181" t="s">
        <v>19</v>
      </c>
      <c r="N133" s="182" t="s">
        <v>44</v>
      </c>
      <c r="O133" s="66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5" t="s">
        <v>129</v>
      </c>
      <c r="AT133" s="185" t="s">
        <v>124</v>
      </c>
      <c r="AU133" s="185" t="s">
        <v>82</v>
      </c>
      <c r="AY133" s="19" t="s">
        <v>121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78</v>
      </c>
      <c r="BK133" s="186">
        <f>ROUND(I133*H133,1)</f>
        <v>0</v>
      </c>
      <c r="BL133" s="19" t="s">
        <v>129</v>
      </c>
      <c r="BM133" s="185" t="s">
        <v>187</v>
      </c>
    </row>
    <row r="134" spans="1:65" s="2" customFormat="1" ht="29.25">
      <c r="A134" s="36"/>
      <c r="B134" s="37"/>
      <c r="C134" s="38"/>
      <c r="D134" s="187" t="s">
        <v>131</v>
      </c>
      <c r="E134" s="38"/>
      <c r="F134" s="188" t="s">
        <v>188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131</v>
      </c>
      <c r="AU134" s="19" t="s">
        <v>82</v>
      </c>
    </row>
    <row r="135" spans="1:65" s="2" customFormat="1" ht="11.25">
      <c r="A135" s="36"/>
      <c r="B135" s="37"/>
      <c r="C135" s="38"/>
      <c r="D135" s="192" t="s">
        <v>133</v>
      </c>
      <c r="E135" s="38"/>
      <c r="F135" s="193" t="s">
        <v>189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133</v>
      </c>
      <c r="AU135" s="19" t="s">
        <v>82</v>
      </c>
    </row>
    <row r="136" spans="1:65" s="2" customFormat="1" ht="16.5" customHeight="1">
      <c r="A136" s="36"/>
      <c r="B136" s="37"/>
      <c r="C136" s="175" t="s">
        <v>190</v>
      </c>
      <c r="D136" s="175" t="s">
        <v>124</v>
      </c>
      <c r="E136" s="176" t="s">
        <v>191</v>
      </c>
      <c r="F136" s="177" t="s">
        <v>192</v>
      </c>
      <c r="G136" s="178" t="s">
        <v>140</v>
      </c>
      <c r="H136" s="179">
        <v>0.13</v>
      </c>
      <c r="I136" s="180"/>
      <c r="J136" s="179">
        <f>ROUND(I136*H136,1)</f>
        <v>0</v>
      </c>
      <c r="K136" s="177" t="s">
        <v>128</v>
      </c>
      <c r="L136" s="41"/>
      <c r="M136" s="181" t="s">
        <v>19</v>
      </c>
      <c r="N136" s="182" t="s">
        <v>44</v>
      </c>
      <c r="O136" s="66"/>
      <c r="P136" s="183">
        <f>O136*H136</f>
        <v>0</v>
      </c>
      <c r="Q136" s="183">
        <v>1.06277</v>
      </c>
      <c r="R136" s="183">
        <f>Q136*H136</f>
        <v>0.13816010000000001</v>
      </c>
      <c r="S136" s="183">
        <v>0</v>
      </c>
      <c r="T136" s="18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5" t="s">
        <v>129</v>
      </c>
      <c r="AT136" s="185" t="s">
        <v>124</v>
      </c>
      <c r="AU136" s="185" t="s">
        <v>82</v>
      </c>
      <c r="AY136" s="19" t="s">
        <v>121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78</v>
      </c>
      <c r="BK136" s="186">
        <f>ROUND(I136*H136,1)</f>
        <v>0</v>
      </c>
      <c r="BL136" s="19" t="s">
        <v>129</v>
      </c>
      <c r="BM136" s="185" t="s">
        <v>193</v>
      </c>
    </row>
    <row r="137" spans="1:65" s="2" customFormat="1" ht="11.25">
      <c r="A137" s="36"/>
      <c r="B137" s="37"/>
      <c r="C137" s="38"/>
      <c r="D137" s="187" t="s">
        <v>131</v>
      </c>
      <c r="E137" s="38"/>
      <c r="F137" s="188" t="s">
        <v>194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131</v>
      </c>
      <c r="AU137" s="19" t="s">
        <v>82</v>
      </c>
    </row>
    <row r="138" spans="1:65" s="2" customFormat="1" ht="11.25">
      <c r="A138" s="36"/>
      <c r="B138" s="37"/>
      <c r="C138" s="38"/>
      <c r="D138" s="192" t="s">
        <v>133</v>
      </c>
      <c r="E138" s="38"/>
      <c r="F138" s="193" t="s">
        <v>195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133</v>
      </c>
      <c r="AU138" s="19" t="s">
        <v>82</v>
      </c>
    </row>
    <row r="139" spans="1:65" s="13" customFormat="1" ht="11.25">
      <c r="B139" s="194"/>
      <c r="C139" s="195"/>
      <c r="D139" s="187" t="s">
        <v>135</v>
      </c>
      <c r="E139" s="196" t="s">
        <v>19</v>
      </c>
      <c r="F139" s="197" t="s">
        <v>196</v>
      </c>
      <c r="G139" s="195"/>
      <c r="H139" s="198">
        <v>0.05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135</v>
      </c>
      <c r="AU139" s="204" t="s">
        <v>82</v>
      </c>
      <c r="AV139" s="13" t="s">
        <v>82</v>
      </c>
      <c r="AW139" s="13" t="s">
        <v>35</v>
      </c>
      <c r="AX139" s="13" t="s">
        <v>73</v>
      </c>
      <c r="AY139" s="204" t="s">
        <v>121</v>
      </c>
    </row>
    <row r="140" spans="1:65" s="13" customFormat="1" ht="11.25">
      <c r="B140" s="194"/>
      <c r="C140" s="195"/>
      <c r="D140" s="187" t="s">
        <v>135</v>
      </c>
      <c r="E140" s="196" t="s">
        <v>19</v>
      </c>
      <c r="F140" s="197" t="s">
        <v>197</v>
      </c>
      <c r="G140" s="195"/>
      <c r="H140" s="198">
        <v>0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135</v>
      </c>
      <c r="AU140" s="204" t="s">
        <v>82</v>
      </c>
      <c r="AV140" s="13" t="s">
        <v>82</v>
      </c>
      <c r="AW140" s="13" t="s">
        <v>35</v>
      </c>
      <c r="AX140" s="13" t="s">
        <v>73</v>
      </c>
      <c r="AY140" s="204" t="s">
        <v>121</v>
      </c>
    </row>
    <row r="141" spans="1:65" s="13" customFormat="1" ht="11.25">
      <c r="B141" s="194"/>
      <c r="C141" s="195"/>
      <c r="D141" s="187" t="s">
        <v>135</v>
      </c>
      <c r="E141" s="196" t="s">
        <v>19</v>
      </c>
      <c r="F141" s="197" t="s">
        <v>198</v>
      </c>
      <c r="G141" s="195"/>
      <c r="H141" s="198">
        <v>0.02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135</v>
      </c>
      <c r="AU141" s="204" t="s">
        <v>82</v>
      </c>
      <c r="AV141" s="13" t="s">
        <v>82</v>
      </c>
      <c r="AW141" s="13" t="s">
        <v>35</v>
      </c>
      <c r="AX141" s="13" t="s">
        <v>73</v>
      </c>
      <c r="AY141" s="204" t="s">
        <v>121</v>
      </c>
    </row>
    <row r="142" spans="1:65" s="13" customFormat="1" ht="11.25">
      <c r="B142" s="194"/>
      <c r="C142" s="195"/>
      <c r="D142" s="187" t="s">
        <v>135</v>
      </c>
      <c r="E142" s="196" t="s">
        <v>19</v>
      </c>
      <c r="F142" s="197" t="s">
        <v>199</v>
      </c>
      <c r="G142" s="195"/>
      <c r="H142" s="198">
        <v>0.02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135</v>
      </c>
      <c r="AU142" s="204" t="s">
        <v>82</v>
      </c>
      <c r="AV142" s="13" t="s">
        <v>82</v>
      </c>
      <c r="AW142" s="13" t="s">
        <v>35</v>
      </c>
      <c r="AX142" s="13" t="s">
        <v>73</v>
      </c>
      <c r="AY142" s="204" t="s">
        <v>121</v>
      </c>
    </row>
    <row r="143" spans="1:65" s="13" customFormat="1" ht="11.25">
      <c r="B143" s="194"/>
      <c r="C143" s="195"/>
      <c r="D143" s="187" t="s">
        <v>135</v>
      </c>
      <c r="E143" s="196" t="s">
        <v>19</v>
      </c>
      <c r="F143" s="197" t="s">
        <v>200</v>
      </c>
      <c r="G143" s="195"/>
      <c r="H143" s="198">
        <v>0.04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135</v>
      </c>
      <c r="AU143" s="204" t="s">
        <v>82</v>
      </c>
      <c r="AV143" s="13" t="s">
        <v>82</v>
      </c>
      <c r="AW143" s="13" t="s">
        <v>35</v>
      </c>
      <c r="AX143" s="13" t="s">
        <v>73</v>
      </c>
      <c r="AY143" s="204" t="s">
        <v>121</v>
      </c>
    </row>
    <row r="144" spans="1:65" s="14" customFormat="1" ht="11.25">
      <c r="B144" s="205"/>
      <c r="C144" s="206"/>
      <c r="D144" s="187" t="s">
        <v>135</v>
      </c>
      <c r="E144" s="207" t="s">
        <v>19</v>
      </c>
      <c r="F144" s="208" t="s">
        <v>137</v>
      </c>
      <c r="G144" s="206"/>
      <c r="H144" s="209">
        <v>0.13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135</v>
      </c>
      <c r="AU144" s="215" t="s">
        <v>82</v>
      </c>
      <c r="AV144" s="14" t="s">
        <v>129</v>
      </c>
      <c r="AW144" s="14" t="s">
        <v>35</v>
      </c>
      <c r="AX144" s="14" t="s">
        <v>78</v>
      </c>
      <c r="AY144" s="215" t="s">
        <v>121</v>
      </c>
    </row>
    <row r="145" spans="1:65" s="2" customFormat="1" ht="24.2" customHeight="1">
      <c r="A145" s="36"/>
      <c r="B145" s="37"/>
      <c r="C145" s="175" t="s">
        <v>201</v>
      </c>
      <c r="D145" s="175" t="s">
        <v>124</v>
      </c>
      <c r="E145" s="176" t="s">
        <v>202</v>
      </c>
      <c r="F145" s="177" t="s">
        <v>203</v>
      </c>
      <c r="G145" s="178" t="s">
        <v>127</v>
      </c>
      <c r="H145" s="179">
        <v>2.25</v>
      </c>
      <c r="I145" s="180"/>
      <c r="J145" s="179">
        <f>ROUND(I145*H145,1)</f>
        <v>0</v>
      </c>
      <c r="K145" s="177" t="s">
        <v>128</v>
      </c>
      <c r="L145" s="41"/>
      <c r="M145" s="181" t="s">
        <v>19</v>
      </c>
      <c r="N145" s="182" t="s">
        <v>44</v>
      </c>
      <c r="O145" s="66"/>
      <c r="P145" s="183">
        <f>O145*H145</f>
        <v>0</v>
      </c>
      <c r="Q145" s="183">
        <v>2.004</v>
      </c>
      <c r="R145" s="183">
        <f>Q145*H145</f>
        <v>4.5090000000000003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129</v>
      </c>
      <c r="AT145" s="185" t="s">
        <v>124</v>
      </c>
      <c r="AU145" s="185" t="s">
        <v>82</v>
      </c>
      <c r="AY145" s="19" t="s">
        <v>121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78</v>
      </c>
      <c r="BK145" s="186">
        <f>ROUND(I145*H145,1)</f>
        <v>0</v>
      </c>
      <c r="BL145" s="19" t="s">
        <v>129</v>
      </c>
      <c r="BM145" s="185" t="s">
        <v>204</v>
      </c>
    </row>
    <row r="146" spans="1:65" s="2" customFormat="1" ht="29.25">
      <c r="A146" s="36"/>
      <c r="B146" s="37"/>
      <c r="C146" s="38"/>
      <c r="D146" s="187" t="s">
        <v>131</v>
      </c>
      <c r="E146" s="38"/>
      <c r="F146" s="188" t="s">
        <v>205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131</v>
      </c>
      <c r="AU146" s="19" t="s">
        <v>82</v>
      </c>
    </row>
    <row r="147" spans="1:65" s="2" customFormat="1" ht="11.25">
      <c r="A147" s="36"/>
      <c r="B147" s="37"/>
      <c r="C147" s="38"/>
      <c r="D147" s="192" t="s">
        <v>133</v>
      </c>
      <c r="E147" s="38"/>
      <c r="F147" s="193" t="s">
        <v>206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133</v>
      </c>
      <c r="AU147" s="19" t="s">
        <v>82</v>
      </c>
    </row>
    <row r="148" spans="1:65" s="13" customFormat="1" ht="11.25">
      <c r="B148" s="194"/>
      <c r="C148" s="195"/>
      <c r="D148" s="187" t="s">
        <v>135</v>
      </c>
      <c r="E148" s="196" t="s">
        <v>19</v>
      </c>
      <c r="F148" s="197" t="s">
        <v>207</v>
      </c>
      <c r="G148" s="195"/>
      <c r="H148" s="198">
        <v>0.86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135</v>
      </c>
      <c r="AU148" s="204" t="s">
        <v>82</v>
      </c>
      <c r="AV148" s="13" t="s">
        <v>82</v>
      </c>
      <c r="AW148" s="13" t="s">
        <v>35</v>
      </c>
      <c r="AX148" s="13" t="s">
        <v>73</v>
      </c>
      <c r="AY148" s="204" t="s">
        <v>121</v>
      </c>
    </row>
    <row r="149" spans="1:65" s="13" customFormat="1" ht="11.25">
      <c r="B149" s="194"/>
      <c r="C149" s="195"/>
      <c r="D149" s="187" t="s">
        <v>135</v>
      </c>
      <c r="E149" s="196" t="s">
        <v>19</v>
      </c>
      <c r="F149" s="197" t="s">
        <v>208</v>
      </c>
      <c r="G149" s="195"/>
      <c r="H149" s="198">
        <v>0.05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135</v>
      </c>
      <c r="AU149" s="204" t="s">
        <v>82</v>
      </c>
      <c r="AV149" s="13" t="s">
        <v>82</v>
      </c>
      <c r="AW149" s="13" t="s">
        <v>35</v>
      </c>
      <c r="AX149" s="13" t="s">
        <v>73</v>
      </c>
      <c r="AY149" s="204" t="s">
        <v>121</v>
      </c>
    </row>
    <row r="150" spans="1:65" s="13" customFormat="1" ht="11.25">
      <c r="B150" s="194"/>
      <c r="C150" s="195"/>
      <c r="D150" s="187" t="s">
        <v>135</v>
      </c>
      <c r="E150" s="196" t="s">
        <v>19</v>
      </c>
      <c r="F150" s="197" t="s">
        <v>209</v>
      </c>
      <c r="G150" s="195"/>
      <c r="H150" s="198">
        <v>0.31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135</v>
      </c>
      <c r="AU150" s="204" t="s">
        <v>82</v>
      </c>
      <c r="AV150" s="13" t="s">
        <v>82</v>
      </c>
      <c r="AW150" s="13" t="s">
        <v>35</v>
      </c>
      <c r="AX150" s="13" t="s">
        <v>73</v>
      </c>
      <c r="AY150" s="204" t="s">
        <v>121</v>
      </c>
    </row>
    <row r="151" spans="1:65" s="13" customFormat="1" ht="11.25">
      <c r="B151" s="194"/>
      <c r="C151" s="195"/>
      <c r="D151" s="187" t="s">
        <v>135</v>
      </c>
      <c r="E151" s="196" t="s">
        <v>19</v>
      </c>
      <c r="F151" s="197" t="s">
        <v>210</v>
      </c>
      <c r="G151" s="195"/>
      <c r="H151" s="198">
        <v>0.36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135</v>
      </c>
      <c r="AU151" s="204" t="s">
        <v>82</v>
      </c>
      <c r="AV151" s="13" t="s">
        <v>82</v>
      </c>
      <c r="AW151" s="13" t="s">
        <v>35</v>
      </c>
      <c r="AX151" s="13" t="s">
        <v>73</v>
      </c>
      <c r="AY151" s="204" t="s">
        <v>121</v>
      </c>
    </row>
    <row r="152" spans="1:65" s="13" customFormat="1" ht="11.25">
      <c r="B152" s="194"/>
      <c r="C152" s="195"/>
      <c r="D152" s="187" t="s">
        <v>135</v>
      </c>
      <c r="E152" s="196" t="s">
        <v>19</v>
      </c>
      <c r="F152" s="197" t="s">
        <v>211</v>
      </c>
      <c r="G152" s="195"/>
      <c r="H152" s="198">
        <v>0.67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135</v>
      </c>
      <c r="AU152" s="204" t="s">
        <v>82</v>
      </c>
      <c r="AV152" s="13" t="s">
        <v>82</v>
      </c>
      <c r="AW152" s="13" t="s">
        <v>35</v>
      </c>
      <c r="AX152" s="13" t="s">
        <v>73</v>
      </c>
      <c r="AY152" s="204" t="s">
        <v>121</v>
      </c>
    </row>
    <row r="153" spans="1:65" s="14" customFormat="1" ht="11.25">
      <c r="B153" s="205"/>
      <c r="C153" s="206"/>
      <c r="D153" s="187" t="s">
        <v>135</v>
      </c>
      <c r="E153" s="207" t="s">
        <v>19</v>
      </c>
      <c r="F153" s="208" t="s">
        <v>137</v>
      </c>
      <c r="G153" s="206"/>
      <c r="H153" s="209">
        <v>2.25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135</v>
      </c>
      <c r="AU153" s="215" t="s">
        <v>82</v>
      </c>
      <c r="AV153" s="14" t="s">
        <v>129</v>
      </c>
      <c r="AW153" s="14" t="s">
        <v>35</v>
      </c>
      <c r="AX153" s="14" t="s">
        <v>78</v>
      </c>
      <c r="AY153" s="215" t="s">
        <v>121</v>
      </c>
    </row>
    <row r="154" spans="1:65" s="2" customFormat="1" ht="21.75" customHeight="1">
      <c r="A154" s="36"/>
      <c r="B154" s="37"/>
      <c r="C154" s="175" t="s">
        <v>212</v>
      </c>
      <c r="D154" s="175" t="s">
        <v>124</v>
      </c>
      <c r="E154" s="176" t="s">
        <v>213</v>
      </c>
      <c r="F154" s="177" t="s">
        <v>214</v>
      </c>
      <c r="G154" s="178" t="s">
        <v>155</v>
      </c>
      <c r="H154" s="179">
        <v>1</v>
      </c>
      <c r="I154" s="180"/>
      <c r="J154" s="179">
        <f>ROUND(I154*H154,1)</f>
        <v>0</v>
      </c>
      <c r="K154" s="177" t="s">
        <v>128</v>
      </c>
      <c r="L154" s="41"/>
      <c r="M154" s="181" t="s">
        <v>19</v>
      </c>
      <c r="N154" s="182" t="s">
        <v>44</v>
      </c>
      <c r="O154" s="66"/>
      <c r="P154" s="183">
        <f>O154*H154</f>
        <v>0</v>
      </c>
      <c r="Q154" s="183">
        <v>5.6439999999999997E-2</v>
      </c>
      <c r="R154" s="183">
        <f>Q154*H154</f>
        <v>5.6439999999999997E-2</v>
      </c>
      <c r="S154" s="183">
        <v>0</v>
      </c>
      <c r="T154" s="18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5" t="s">
        <v>129</v>
      </c>
      <c r="AT154" s="185" t="s">
        <v>124</v>
      </c>
      <c r="AU154" s="185" t="s">
        <v>82</v>
      </c>
      <c r="AY154" s="19" t="s">
        <v>121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78</v>
      </c>
      <c r="BK154" s="186">
        <f>ROUND(I154*H154,1)</f>
        <v>0</v>
      </c>
      <c r="BL154" s="19" t="s">
        <v>129</v>
      </c>
      <c r="BM154" s="185" t="s">
        <v>215</v>
      </c>
    </row>
    <row r="155" spans="1:65" s="2" customFormat="1" ht="19.5">
      <c r="A155" s="36"/>
      <c r="B155" s="37"/>
      <c r="C155" s="38"/>
      <c r="D155" s="187" t="s">
        <v>131</v>
      </c>
      <c r="E155" s="38"/>
      <c r="F155" s="188" t="s">
        <v>216</v>
      </c>
      <c r="G155" s="38"/>
      <c r="H155" s="38"/>
      <c r="I155" s="189"/>
      <c r="J155" s="38"/>
      <c r="K155" s="38"/>
      <c r="L155" s="41"/>
      <c r="M155" s="190"/>
      <c r="N155" s="191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131</v>
      </c>
      <c r="AU155" s="19" t="s">
        <v>82</v>
      </c>
    </row>
    <row r="156" spans="1:65" s="2" customFormat="1" ht="11.25">
      <c r="A156" s="36"/>
      <c r="B156" s="37"/>
      <c r="C156" s="38"/>
      <c r="D156" s="192" t="s">
        <v>133</v>
      </c>
      <c r="E156" s="38"/>
      <c r="F156" s="193" t="s">
        <v>217</v>
      </c>
      <c r="G156" s="38"/>
      <c r="H156" s="38"/>
      <c r="I156" s="189"/>
      <c r="J156" s="38"/>
      <c r="K156" s="38"/>
      <c r="L156" s="41"/>
      <c r="M156" s="190"/>
      <c r="N156" s="191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133</v>
      </c>
      <c r="AU156" s="19" t="s">
        <v>82</v>
      </c>
    </row>
    <row r="157" spans="1:65" s="2" customFormat="1" ht="33" customHeight="1">
      <c r="A157" s="36"/>
      <c r="B157" s="37"/>
      <c r="C157" s="216" t="s">
        <v>9</v>
      </c>
      <c r="D157" s="216" t="s">
        <v>218</v>
      </c>
      <c r="E157" s="217" t="s">
        <v>219</v>
      </c>
      <c r="F157" s="218" t="s">
        <v>220</v>
      </c>
      <c r="G157" s="219" t="s">
        <v>155</v>
      </c>
      <c r="H157" s="220">
        <v>1</v>
      </c>
      <c r="I157" s="221"/>
      <c r="J157" s="220">
        <f>ROUND(I157*H157,1)</f>
        <v>0</v>
      </c>
      <c r="K157" s="218" t="s">
        <v>128</v>
      </c>
      <c r="L157" s="222"/>
      <c r="M157" s="223" t="s">
        <v>19</v>
      </c>
      <c r="N157" s="224" t="s">
        <v>44</v>
      </c>
      <c r="O157" s="66"/>
      <c r="P157" s="183">
        <f>O157*H157</f>
        <v>0</v>
      </c>
      <c r="Q157" s="183">
        <v>1.2489999999999999E-2</v>
      </c>
      <c r="R157" s="183">
        <f>Q157*H157</f>
        <v>1.2489999999999999E-2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184</v>
      </c>
      <c r="AT157" s="185" t="s">
        <v>218</v>
      </c>
      <c r="AU157" s="185" t="s">
        <v>82</v>
      </c>
      <c r="AY157" s="19" t="s">
        <v>121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78</v>
      </c>
      <c r="BK157" s="186">
        <f>ROUND(I157*H157,1)</f>
        <v>0</v>
      </c>
      <c r="BL157" s="19" t="s">
        <v>129</v>
      </c>
      <c r="BM157" s="185" t="s">
        <v>221</v>
      </c>
    </row>
    <row r="158" spans="1:65" s="2" customFormat="1" ht="19.5">
      <c r="A158" s="36"/>
      <c r="B158" s="37"/>
      <c r="C158" s="38"/>
      <c r="D158" s="187" t="s">
        <v>131</v>
      </c>
      <c r="E158" s="38"/>
      <c r="F158" s="188" t="s">
        <v>220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131</v>
      </c>
      <c r="AU158" s="19" t="s">
        <v>82</v>
      </c>
    </row>
    <row r="159" spans="1:65" s="2" customFormat="1" ht="19.5">
      <c r="A159" s="36"/>
      <c r="B159" s="37"/>
      <c r="C159" s="38"/>
      <c r="D159" s="187" t="s">
        <v>222</v>
      </c>
      <c r="E159" s="38"/>
      <c r="F159" s="225" t="s">
        <v>223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222</v>
      </c>
      <c r="AU159" s="19" t="s">
        <v>82</v>
      </c>
    </row>
    <row r="160" spans="1:65" s="12" customFormat="1" ht="22.9" customHeight="1">
      <c r="B160" s="159"/>
      <c r="C160" s="160"/>
      <c r="D160" s="161" t="s">
        <v>72</v>
      </c>
      <c r="E160" s="173" t="s">
        <v>190</v>
      </c>
      <c r="F160" s="173" t="s">
        <v>224</v>
      </c>
      <c r="G160" s="160"/>
      <c r="H160" s="160"/>
      <c r="I160" s="163"/>
      <c r="J160" s="174">
        <f>BK160</f>
        <v>0</v>
      </c>
      <c r="K160" s="160"/>
      <c r="L160" s="165"/>
      <c r="M160" s="166"/>
      <c r="N160" s="167"/>
      <c r="O160" s="167"/>
      <c r="P160" s="168">
        <f>SUM(P161:P204)</f>
        <v>0</v>
      </c>
      <c r="Q160" s="167"/>
      <c r="R160" s="168">
        <f>SUM(R161:R204)</f>
        <v>4.8000000000000004E-3</v>
      </c>
      <c r="S160" s="167"/>
      <c r="T160" s="169">
        <f>SUM(T161:T204)</f>
        <v>17.55237</v>
      </c>
      <c r="AR160" s="170" t="s">
        <v>78</v>
      </c>
      <c r="AT160" s="171" t="s">
        <v>72</v>
      </c>
      <c r="AU160" s="171" t="s">
        <v>78</v>
      </c>
      <c r="AY160" s="170" t="s">
        <v>121</v>
      </c>
      <c r="BK160" s="172">
        <f>SUM(BK161:BK204)</f>
        <v>0</v>
      </c>
    </row>
    <row r="161" spans="1:65" s="2" customFormat="1" ht="24.2" customHeight="1">
      <c r="A161" s="36"/>
      <c r="B161" s="37"/>
      <c r="C161" s="175" t="s">
        <v>225</v>
      </c>
      <c r="D161" s="175" t="s">
        <v>124</v>
      </c>
      <c r="E161" s="176" t="s">
        <v>226</v>
      </c>
      <c r="F161" s="177" t="s">
        <v>227</v>
      </c>
      <c r="G161" s="178" t="s">
        <v>147</v>
      </c>
      <c r="H161" s="179">
        <v>120</v>
      </c>
      <c r="I161" s="180"/>
      <c r="J161" s="179">
        <f>ROUND(I161*H161,1)</f>
        <v>0</v>
      </c>
      <c r="K161" s="177" t="s">
        <v>128</v>
      </c>
      <c r="L161" s="41"/>
      <c r="M161" s="181" t="s">
        <v>19</v>
      </c>
      <c r="N161" s="182" t="s">
        <v>44</v>
      </c>
      <c r="O161" s="66"/>
      <c r="P161" s="183">
        <f>O161*H161</f>
        <v>0</v>
      </c>
      <c r="Q161" s="183">
        <v>4.0000000000000003E-5</v>
      </c>
      <c r="R161" s="183">
        <f>Q161*H161</f>
        <v>4.8000000000000004E-3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129</v>
      </c>
      <c r="AT161" s="185" t="s">
        <v>124</v>
      </c>
      <c r="AU161" s="185" t="s">
        <v>82</v>
      </c>
      <c r="AY161" s="19" t="s">
        <v>121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78</v>
      </c>
      <c r="BK161" s="186">
        <f>ROUND(I161*H161,1)</f>
        <v>0</v>
      </c>
      <c r="BL161" s="19" t="s">
        <v>129</v>
      </c>
      <c r="BM161" s="185" t="s">
        <v>228</v>
      </c>
    </row>
    <row r="162" spans="1:65" s="2" customFormat="1" ht="19.5">
      <c r="A162" s="36"/>
      <c r="B162" s="37"/>
      <c r="C162" s="38"/>
      <c r="D162" s="187" t="s">
        <v>131</v>
      </c>
      <c r="E162" s="38"/>
      <c r="F162" s="188" t="s">
        <v>229</v>
      </c>
      <c r="G162" s="38"/>
      <c r="H162" s="38"/>
      <c r="I162" s="189"/>
      <c r="J162" s="38"/>
      <c r="K162" s="38"/>
      <c r="L162" s="41"/>
      <c r="M162" s="190"/>
      <c r="N162" s="191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131</v>
      </c>
      <c r="AU162" s="19" t="s">
        <v>82</v>
      </c>
    </row>
    <row r="163" spans="1:65" s="2" customFormat="1" ht="11.25">
      <c r="A163" s="36"/>
      <c r="B163" s="37"/>
      <c r="C163" s="38"/>
      <c r="D163" s="192" t="s">
        <v>133</v>
      </c>
      <c r="E163" s="38"/>
      <c r="F163" s="193" t="s">
        <v>230</v>
      </c>
      <c r="G163" s="38"/>
      <c r="H163" s="38"/>
      <c r="I163" s="189"/>
      <c r="J163" s="38"/>
      <c r="K163" s="38"/>
      <c r="L163" s="41"/>
      <c r="M163" s="190"/>
      <c r="N163" s="191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133</v>
      </c>
      <c r="AU163" s="19" t="s">
        <v>82</v>
      </c>
    </row>
    <row r="164" spans="1:65" s="2" customFormat="1" ht="33" customHeight="1">
      <c r="A164" s="36"/>
      <c r="B164" s="37"/>
      <c r="C164" s="175" t="s">
        <v>231</v>
      </c>
      <c r="D164" s="175" t="s">
        <v>124</v>
      </c>
      <c r="E164" s="176" t="s">
        <v>232</v>
      </c>
      <c r="F164" s="177" t="s">
        <v>233</v>
      </c>
      <c r="G164" s="178" t="s">
        <v>127</v>
      </c>
      <c r="H164" s="179">
        <v>5.41</v>
      </c>
      <c r="I164" s="180"/>
      <c r="J164" s="179">
        <f>ROUND(I164*H164,1)</f>
        <v>0</v>
      </c>
      <c r="K164" s="177" t="s">
        <v>128</v>
      </c>
      <c r="L164" s="41"/>
      <c r="M164" s="181" t="s">
        <v>19</v>
      </c>
      <c r="N164" s="182" t="s">
        <v>44</v>
      </c>
      <c r="O164" s="66"/>
      <c r="P164" s="183">
        <f>O164*H164</f>
        <v>0</v>
      </c>
      <c r="Q164" s="183">
        <v>0</v>
      </c>
      <c r="R164" s="183">
        <f>Q164*H164</f>
        <v>0</v>
      </c>
      <c r="S164" s="183">
        <v>2.2000000000000002</v>
      </c>
      <c r="T164" s="184">
        <f>S164*H164</f>
        <v>11.902000000000001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5" t="s">
        <v>129</v>
      </c>
      <c r="AT164" s="185" t="s">
        <v>124</v>
      </c>
      <c r="AU164" s="185" t="s">
        <v>82</v>
      </c>
      <c r="AY164" s="19" t="s">
        <v>121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78</v>
      </c>
      <c r="BK164" s="186">
        <f>ROUND(I164*H164,1)</f>
        <v>0</v>
      </c>
      <c r="BL164" s="19" t="s">
        <v>129</v>
      </c>
      <c r="BM164" s="185" t="s">
        <v>234</v>
      </c>
    </row>
    <row r="165" spans="1:65" s="2" customFormat="1" ht="19.5">
      <c r="A165" s="36"/>
      <c r="B165" s="37"/>
      <c r="C165" s="38"/>
      <c r="D165" s="187" t="s">
        <v>131</v>
      </c>
      <c r="E165" s="38"/>
      <c r="F165" s="188" t="s">
        <v>235</v>
      </c>
      <c r="G165" s="38"/>
      <c r="H165" s="38"/>
      <c r="I165" s="189"/>
      <c r="J165" s="38"/>
      <c r="K165" s="38"/>
      <c r="L165" s="41"/>
      <c r="M165" s="190"/>
      <c r="N165" s="191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131</v>
      </c>
      <c r="AU165" s="19" t="s">
        <v>82</v>
      </c>
    </row>
    <row r="166" spans="1:65" s="2" customFormat="1" ht="11.25">
      <c r="A166" s="36"/>
      <c r="B166" s="37"/>
      <c r="C166" s="38"/>
      <c r="D166" s="192" t="s">
        <v>133</v>
      </c>
      <c r="E166" s="38"/>
      <c r="F166" s="193" t="s">
        <v>236</v>
      </c>
      <c r="G166" s="38"/>
      <c r="H166" s="38"/>
      <c r="I166" s="189"/>
      <c r="J166" s="38"/>
      <c r="K166" s="38"/>
      <c r="L166" s="41"/>
      <c r="M166" s="190"/>
      <c r="N166" s="191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133</v>
      </c>
      <c r="AU166" s="19" t="s">
        <v>82</v>
      </c>
    </row>
    <row r="167" spans="1:65" s="2" customFormat="1" ht="21.75" customHeight="1">
      <c r="A167" s="36"/>
      <c r="B167" s="37"/>
      <c r="C167" s="175" t="s">
        <v>237</v>
      </c>
      <c r="D167" s="175" t="s">
        <v>124</v>
      </c>
      <c r="E167" s="176" t="s">
        <v>238</v>
      </c>
      <c r="F167" s="177" t="s">
        <v>239</v>
      </c>
      <c r="G167" s="178" t="s">
        <v>147</v>
      </c>
      <c r="H167" s="179">
        <v>68.66</v>
      </c>
      <c r="I167" s="180"/>
      <c r="J167" s="179">
        <f>ROUND(I167*H167,1)</f>
        <v>0</v>
      </c>
      <c r="K167" s="177" t="s">
        <v>128</v>
      </c>
      <c r="L167" s="41"/>
      <c r="M167" s="181" t="s">
        <v>19</v>
      </c>
      <c r="N167" s="182" t="s">
        <v>44</v>
      </c>
      <c r="O167" s="66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129</v>
      </c>
      <c r="AT167" s="185" t="s">
        <v>124</v>
      </c>
      <c r="AU167" s="185" t="s">
        <v>82</v>
      </c>
      <c r="AY167" s="19" t="s">
        <v>121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78</v>
      </c>
      <c r="BK167" s="186">
        <f>ROUND(I167*H167,1)</f>
        <v>0</v>
      </c>
      <c r="BL167" s="19" t="s">
        <v>129</v>
      </c>
      <c r="BM167" s="185" t="s">
        <v>240</v>
      </c>
    </row>
    <row r="168" spans="1:65" s="2" customFormat="1" ht="11.25">
      <c r="A168" s="36"/>
      <c r="B168" s="37"/>
      <c r="C168" s="38"/>
      <c r="D168" s="187" t="s">
        <v>131</v>
      </c>
      <c r="E168" s="38"/>
      <c r="F168" s="188" t="s">
        <v>239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131</v>
      </c>
      <c r="AU168" s="19" t="s">
        <v>82</v>
      </c>
    </row>
    <row r="169" spans="1:65" s="2" customFormat="1" ht="11.25">
      <c r="A169" s="36"/>
      <c r="B169" s="37"/>
      <c r="C169" s="38"/>
      <c r="D169" s="192" t="s">
        <v>133</v>
      </c>
      <c r="E169" s="38"/>
      <c r="F169" s="193" t="s">
        <v>241</v>
      </c>
      <c r="G169" s="38"/>
      <c r="H169" s="38"/>
      <c r="I169" s="189"/>
      <c r="J169" s="38"/>
      <c r="K169" s="38"/>
      <c r="L169" s="41"/>
      <c r="M169" s="190"/>
      <c r="N169" s="191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133</v>
      </c>
      <c r="AU169" s="19" t="s">
        <v>82</v>
      </c>
    </row>
    <row r="170" spans="1:65" s="13" customFormat="1" ht="11.25">
      <c r="B170" s="194"/>
      <c r="C170" s="195"/>
      <c r="D170" s="187" t="s">
        <v>135</v>
      </c>
      <c r="E170" s="196" t="s">
        <v>19</v>
      </c>
      <c r="F170" s="197" t="s">
        <v>242</v>
      </c>
      <c r="G170" s="195"/>
      <c r="H170" s="198">
        <v>7.74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135</v>
      </c>
      <c r="AU170" s="204" t="s">
        <v>82</v>
      </c>
      <c r="AV170" s="13" t="s">
        <v>82</v>
      </c>
      <c r="AW170" s="13" t="s">
        <v>35</v>
      </c>
      <c r="AX170" s="13" t="s">
        <v>73</v>
      </c>
      <c r="AY170" s="204" t="s">
        <v>121</v>
      </c>
    </row>
    <row r="171" spans="1:65" s="13" customFormat="1" ht="11.25">
      <c r="B171" s="194"/>
      <c r="C171" s="195"/>
      <c r="D171" s="187" t="s">
        <v>135</v>
      </c>
      <c r="E171" s="196" t="s">
        <v>19</v>
      </c>
      <c r="F171" s="197" t="s">
        <v>243</v>
      </c>
      <c r="G171" s="195"/>
      <c r="H171" s="198">
        <v>4.41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135</v>
      </c>
      <c r="AU171" s="204" t="s">
        <v>82</v>
      </c>
      <c r="AV171" s="13" t="s">
        <v>82</v>
      </c>
      <c r="AW171" s="13" t="s">
        <v>35</v>
      </c>
      <c r="AX171" s="13" t="s">
        <v>73</v>
      </c>
      <c r="AY171" s="204" t="s">
        <v>121</v>
      </c>
    </row>
    <row r="172" spans="1:65" s="13" customFormat="1" ht="11.25">
      <c r="B172" s="194"/>
      <c r="C172" s="195"/>
      <c r="D172" s="187" t="s">
        <v>135</v>
      </c>
      <c r="E172" s="196" t="s">
        <v>19</v>
      </c>
      <c r="F172" s="197" t="s">
        <v>244</v>
      </c>
      <c r="G172" s="195"/>
      <c r="H172" s="198">
        <v>35.46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135</v>
      </c>
      <c r="AU172" s="204" t="s">
        <v>82</v>
      </c>
      <c r="AV172" s="13" t="s">
        <v>82</v>
      </c>
      <c r="AW172" s="13" t="s">
        <v>35</v>
      </c>
      <c r="AX172" s="13" t="s">
        <v>73</v>
      </c>
      <c r="AY172" s="204" t="s">
        <v>121</v>
      </c>
    </row>
    <row r="173" spans="1:65" s="13" customFormat="1" ht="11.25">
      <c r="B173" s="194"/>
      <c r="C173" s="195"/>
      <c r="D173" s="187" t="s">
        <v>135</v>
      </c>
      <c r="E173" s="196" t="s">
        <v>19</v>
      </c>
      <c r="F173" s="197" t="s">
        <v>245</v>
      </c>
      <c r="G173" s="195"/>
      <c r="H173" s="198">
        <v>3.06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135</v>
      </c>
      <c r="AU173" s="204" t="s">
        <v>82</v>
      </c>
      <c r="AV173" s="13" t="s">
        <v>82</v>
      </c>
      <c r="AW173" s="13" t="s">
        <v>35</v>
      </c>
      <c r="AX173" s="13" t="s">
        <v>73</v>
      </c>
      <c r="AY173" s="204" t="s">
        <v>121</v>
      </c>
    </row>
    <row r="174" spans="1:65" s="13" customFormat="1" ht="11.25">
      <c r="B174" s="194"/>
      <c r="C174" s="195"/>
      <c r="D174" s="187" t="s">
        <v>135</v>
      </c>
      <c r="E174" s="196" t="s">
        <v>19</v>
      </c>
      <c r="F174" s="197" t="s">
        <v>246</v>
      </c>
      <c r="G174" s="195"/>
      <c r="H174" s="198">
        <v>17.989999999999998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135</v>
      </c>
      <c r="AU174" s="204" t="s">
        <v>82</v>
      </c>
      <c r="AV174" s="13" t="s">
        <v>82</v>
      </c>
      <c r="AW174" s="13" t="s">
        <v>35</v>
      </c>
      <c r="AX174" s="13" t="s">
        <v>73</v>
      </c>
      <c r="AY174" s="204" t="s">
        <v>121</v>
      </c>
    </row>
    <row r="175" spans="1:65" s="14" customFormat="1" ht="11.25">
      <c r="B175" s="205"/>
      <c r="C175" s="206"/>
      <c r="D175" s="187" t="s">
        <v>135</v>
      </c>
      <c r="E175" s="207" t="s">
        <v>19</v>
      </c>
      <c r="F175" s="208" t="s">
        <v>137</v>
      </c>
      <c r="G175" s="206"/>
      <c r="H175" s="209">
        <v>68.66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135</v>
      </c>
      <c r="AU175" s="215" t="s">
        <v>82</v>
      </c>
      <c r="AV175" s="14" t="s">
        <v>129</v>
      </c>
      <c r="AW175" s="14" t="s">
        <v>35</v>
      </c>
      <c r="AX175" s="14" t="s">
        <v>78</v>
      </c>
      <c r="AY175" s="215" t="s">
        <v>121</v>
      </c>
    </row>
    <row r="176" spans="1:65" s="2" customFormat="1" ht="16.5" customHeight="1">
      <c r="A176" s="36"/>
      <c r="B176" s="37"/>
      <c r="C176" s="175" t="s">
        <v>247</v>
      </c>
      <c r="D176" s="175" t="s">
        <v>124</v>
      </c>
      <c r="E176" s="176" t="s">
        <v>248</v>
      </c>
      <c r="F176" s="177" t="s">
        <v>249</v>
      </c>
      <c r="G176" s="178" t="s">
        <v>250</v>
      </c>
      <c r="H176" s="179">
        <v>80.45</v>
      </c>
      <c r="I176" s="180"/>
      <c r="J176" s="179">
        <f>ROUND(I176*H176,1)</f>
        <v>0</v>
      </c>
      <c r="K176" s="177" t="s">
        <v>128</v>
      </c>
      <c r="L176" s="41"/>
      <c r="M176" s="181" t="s">
        <v>19</v>
      </c>
      <c r="N176" s="182" t="s">
        <v>44</v>
      </c>
      <c r="O176" s="66"/>
      <c r="P176" s="183">
        <f>O176*H176</f>
        <v>0</v>
      </c>
      <c r="Q176" s="183">
        <v>0</v>
      </c>
      <c r="R176" s="183">
        <f>Q176*H176</f>
        <v>0</v>
      </c>
      <c r="S176" s="183">
        <v>8.9999999999999993E-3</v>
      </c>
      <c r="T176" s="184">
        <f>S176*H176</f>
        <v>0.72404999999999997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129</v>
      </c>
      <c r="AT176" s="185" t="s">
        <v>124</v>
      </c>
      <c r="AU176" s="185" t="s">
        <v>82</v>
      </c>
      <c r="AY176" s="19" t="s">
        <v>121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78</v>
      </c>
      <c r="BK176" s="186">
        <f>ROUND(I176*H176,1)</f>
        <v>0</v>
      </c>
      <c r="BL176" s="19" t="s">
        <v>129</v>
      </c>
      <c r="BM176" s="185" t="s">
        <v>251</v>
      </c>
    </row>
    <row r="177" spans="1:65" s="2" customFormat="1" ht="19.5">
      <c r="A177" s="36"/>
      <c r="B177" s="37"/>
      <c r="C177" s="38"/>
      <c r="D177" s="187" t="s">
        <v>131</v>
      </c>
      <c r="E177" s="38"/>
      <c r="F177" s="188" t="s">
        <v>252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131</v>
      </c>
      <c r="AU177" s="19" t="s">
        <v>82</v>
      </c>
    </row>
    <row r="178" spans="1:65" s="2" customFormat="1" ht="11.25">
      <c r="A178" s="36"/>
      <c r="B178" s="37"/>
      <c r="C178" s="38"/>
      <c r="D178" s="192" t="s">
        <v>133</v>
      </c>
      <c r="E178" s="38"/>
      <c r="F178" s="193" t="s">
        <v>253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133</v>
      </c>
      <c r="AU178" s="19" t="s">
        <v>82</v>
      </c>
    </row>
    <row r="179" spans="1:65" s="13" customFormat="1" ht="11.25">
      <c r="B179" s="194"/>
      <c r="C179" s="195"/>
      <c r="D179" s="187" t="s">
        <v>135</v>
      </c>
      <c r="E179" s="196" t="s">
        <v>19</v>
      </c>
      <c r="F179" s="197" t="s">
        <v>254</v>
      </c>
      <c r="G179" s="195"/>
      <c r="H179" s="198">
        <v>15.9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135</v>
      </c>
      <c r="AU179" s="204" t="s">
        <v>82</v>
      </c>
      <c r="AV179" s="13" t="s">
        <v>82</v>
      </c>
      <c r="AW179" s="13" t="s">
        <v>35</v>
      </c>
      <c r="AX179" s="13" t="s">
        <v>73</v>
      </c>
      <c r="AY179" s="204" t="s">
        <v>121</v>
      </c>
    </row>
    <row r="180" spans="1:65" s="13" customFormat="1" ht="11.25">
      <c r="B180" s="194"/>
      <c r="C180" s="195"/>
      <c r="D180" s="187" t="s">
        <v>135</v>
      </c>
      <c r="E180" s="196" t="s">
        <v>19</v>
      </c>
      <c r="F180" s="197" t="s">
        <v>255</v>
      </c>
      <c r="G180" s="195"/>
      <c r="H180" s="198">
        <v>13.39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135</v>
      </c>
      <c r="AU180" s="204" t="s">
        <v>82</v>
      </c>
      <c r="AV180" s="13" t="s">
        <v>82</v>
      </c>
      <c r="AW180" s="13" t="s">
        <v>35</v>
      </c>
      <c r="AX180" s="13" t="s">
        <v>73</v>
      </c>
      <c r="AY180" s="204" t="s">
        <v>121</v>
      </c>
    </row>
    <row r="181" spans="1:65" s="13" customFormat="1" ht="11.25">
      <c r="B181" s="194"/>
      <c r="C181" s="195"/>
      <c r="D181" s="187" t="s">
        <v>135</v>
      </c>
      <c r="E181" s="196" t="s">
        <v>19</v>
      </c>
      <c r="F181" s="197" t="s">
        <v>256</v>
      </c>
      <c r="G181" s="195"/>
      <c r="H181" s="198">
        <v>16.86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135</v>
      </c>
      <c r="AU181" s="204" t="s">
        <v>82</v>
      </c>
      <c r="AV181" s="13" t="s">
        <v>82</v>
      </c>
      <c r="AW181" s="13" t="s">
        <v>35</v>
      </c>
      <c r="AX181" s="13" t="s">
        <v>73</v>
      </c>
      <c r="AY181" s="204" t="s">
        <v>121</v>
      </c>
    </row>
    <row r="182" spans="1:65" s="13" customFormat="1" ht="11.25">
      <c r="B182" s="194"/>
      <c r="C182" s="195"/>
      <c r="D182" s="187" t="s">
        <v>135</v>
      </c>
      <c r="E182" s="196" t="s">
        <v>19</v>
      </c>
      <c r="F182" s="197" t="s">
        <v>257</v>
      </c>
      <c r="G182" s="195"/>
      <c r="H182" s="198">
        <v>34.299999999999997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135</v>
      </c>
      <c r="AU182" s="204" t="s">
        <v>82</v>
      </c>
      <c r="AV182" s="13" t="s">
        <v>82</v>
      </c>
      <c r="AW182" s="13" t="s">
        <v>35</v>
      </c>
      <c r="AX182" s="13" t="s">
        <v>73</v>
      </c>
      <c r="AY182" s="204" t="s">
        <v>121</v>
      </c>
    </row>
    <row r="183" spans="1:65" s="14" customFormat="1" ht="11.25">
      <c r="B183" s="205"/>
      <c r="C183" s="206"/>
      <c r="D183" s="187" t="s">
        <v>135</v>
      </c>
      <c r="E183" s="207" t="s">
        <v>19</v>
      </c>
      <c r="F183" s="208" t="s">
        <v>137</v>
      </c>
      <c r="G183" s="206"/>
      <c r="H183" s="209">
        <v>80.45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135</v>
      </c>
      <c r="AU183" s="215" t="s">
        <v>82</v>
      </c>
      <c r="AV183" s="14" t="s">
        <v>129</v>
      </c>
      <c r="AW183" s="14" t="s">
        <v>35</v>
      </c>
      <c r="AX183" s="14" t="s">
        <v>78</v>
      </c>
      <c r="AY183" s="215" t="s">
        <v>121</v>
      </c>
    </row>
    <row r="184" spans="1:65" s="2" customFormat="1" ht="24.2" customHeight="1">
      <c r="A184" s="36"/>
      <c r="B184" s="37"/>
      <c r="C184" s="175" t="s">
        <v>258</v>
      </c>
      <c r="D184" s="175" t="s">
        <v>124</v>
      </c>
      <c r="E184" s="176" t="s">
        <v>259</v>
      </c>
      <c r="F184" s="177" t="s">
        <v>260</v>
      </c>
      <c r="G184" s="178" t="s">
        <v>127</v>
      </c>
      <c r="H184" s="179">
        <v>2.2599999999999998</v>
      </c>
      <c r="I184" s="180"/>
      <c r="J184" s="179">
        <f>ROUND(I184*H184,1)</f>
        <v>0</v>
      </c>
      <c r="K184" s="177" t="s">
        <v>128</v>
      </c>
      <c r="L184" s="41"/>
      <c r="M184" s="181" t="s">
        <v>19</v>
      </c>
      <c r="N184" s="182" t="s">
        <v>44</v>
      </c>
      <c r="O184" s="66"/>
      <c r="P184" s="183">
        <f>O184*H184</f>
        <v>0</v>
      </c>
      <c r="Q184" s="183">
        <v>0</v>
      </c>
      <c r="R184" s="183">
        <f>Q184*H184</f>
        <v>0</v>
      </c>
      <c r="S184" s="183">
        <v>1.4</v>
      </c>
      <c r="T184" s="184">
        <f>S184*H184</f>
        <v>3.1639999999999997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129</v>
      </c>
      <c r="AT184" s="185" t="s">
        <v>124</v>
      </c>
      <c r="AU184" s="185" t="s">
        <v>82</v>
      </c>
      <c r="AY184" s="19" t="s">
        <v>121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78</v>
      </c>
      <c r="BK184" s="186">
        <f>ROUND(I184*H184,1)</f>
        <v>0</v>
      </c>
      <c r="BL184" s="19" t="s">
        <v>129</v>
      </c>
      <c r="BM184" s="185" t="s">
        <v>261</v>
      </c>
    </row>
    <row r="185" spans="1:65" s="2" customFormat="1" ht="19.5">
      <c r="A185" s="36"/>
      <c r="B185" s="37"/>
      <c r="C185" s="38"/>
      <c r="D185" s="187" t="s">
        <v>131</v>
      </c>
      <c r="E185" s="38"/>
      <c r="F185" s="188" t="s">
        <v>262</v>
      </c>
      <c r="G185" s="38"/>
      <c r="H185" s="38"/>
      <c r="I185" s="189"/>
      <c r="J185" s="38"/>
      <c r="K185" s="38"/>
      <c r="L185" s="41"/>
      <c r="M185" s="190"/>
      <c r="N185" s="191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131</v>
      </c>
      <c r="AU185" s="19" t="s">
        <v>82</v>
      </c>
    </row>
    <row r="186" spans="1:65" s="2" customFormat="1" ht="11.25">
      <c r="A186" s="36"/>
      <c r="B186" s="37"/>
      <c r="C186" s="38"/>
      <c r="D186" s="192" t="s">
        <v>133</v>
      </c>
      <c r="E186" s="38"/>
      <c r="F186" s="193" t="s">
        <v>263</v>
      </c>
      <c r="G186" s="38"/>
      <c r="H186" s="38"/>
      <c r="I186" s="189"/>
      <c r="J186" s="38"/>
      <c r="K186" s="38"/>
      <c r="L186" s="41"/>
      <c r="M186" s="190"/>
      <c r="N186" s="191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133</v>
      </c>
      <c r="AU186" s="19" t="s">
        <v>82</v>
      </c>
    </row>
    <row r="187" spans="1:65" s="2" customFormat="1" ht="21.75" customHeight="1">
      <c r="A187" s="36"/>
      <c r="B187" s="37"/>
      <c r="C187" s="175" t="s">
        <v>264</v>
      </c>
      <c r="D187" s="175" t="s">
        <v>124</v>
      </c>
      <c r="E187" s="176" t="s">
        <v>265</v>
      </c>
      <c r="F187" s="177" t="s">
        <v>266</v>
      </c>
      <c r="G187" s="178" t="s">
        <v>147</v>
      </c>
      <c r="H187" s="179">
        <v>1.68</v>
      </c>
      <c r="I187" s="180"/>
      <c r="J187" s="179">
        <f>ROUND(I187*H187,1)</f>
        <v>0</v>
      </c>
      <c r="K187" s="177" t="s">
        <v>128</v>
      </c>
      <c r="L187" s="41"/>
      <c r="M187" s="181" t="s">
        <v>19</v>
      </c>
      <c r="N187" s="182" t="s">
        <v>44</v>
      </c>
      <c r="O187" s="66"/>
      <c r="P187" s="183">
        <f>O187*H187</f>
        <v>0</v>
      </c>
      <c r="Q187" s="183">
        <v>0</v>
      </c>
      <c r="R187" s="183">
        <f>Q187*H187</f>
        <v>0</v>
      </c>
      <c r="S187" s="183">
        <v>5.8999999999999997E-2</v>
      </c>
      <c r="T187" s="184">
        <f>S187*H187</f>
        <v>9.9119999999999986E-2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5" t="s">
        <v>129</v>
      </c>
      <c r="AT187" s="185" t="s">
        <v>124</v>
      </c>
      <c r="AU187" s="185" t="s">
        <v>82</v>
      </c>
      <c r="AY187" s="19" t="s">
        <v>121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78</v>
      </c>
      <c r="BK187" s="186">
        <f>ROUND(I187*H187,1)</f>
        <v>0</v>
      </c>
      <c r="BL187" s="19" t="s">
        <v>129</v>
      </c>
      <c r="BM187" s="185" t="s">
        <v>267</v>
      </c>
    </row>
    <row r="188" spans="1:65" s="2" customFormat="1" ht="29.25">
      <c r="A188" s="36"/>
      <c r="B188" s="37"/>
      <c r="C188" s="38"/>
      <c r="D188" s="187" t="s">
        <v>131</v>
      </c>
      <c r="E188" s="38"/>
      <c r="F188" s="188" t="s">
        <v>268</v>
      </c>
      <c r="G188" s="38"/>
      <c r="H188" s="38"/>
      <c r="I188" s="189"/>
      <c r="J188" s="38"/>
      <c r="K188" s="38"/>
      <c r="L188" s="41"/>
      <c r="M188" s="190"/>
      <c r="N188" s="191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131</v>
      </c>
      <c r="AU188" s="19" t="s">
        <v>82</v>
      </c>
    </row>
    <row r="189" spans="1:65" s="2" customFormat="1" ht="11.25">
      <c r="A189" s="36"/>
      <c r="B189" s="37"/>
      <c r="C189" s="38"/>
      <c r="D189" s="192" t="s">
        <v>133</v>
      </c>
      <c r="E189" s="38"/>
      <c r="F189" s="193" t="s">
        <v>269</v>
      </c>
      <c r="G189" s="38"/>
      <c r="H189" s="38"/>
      <c r="I189" s="189"/>
      <c r="J189" s="38"/>
      <c r="K189" s="38"/>
      <c r="L189" s="41"/>
      <c r="M189" s="190"/>
      <c r="N189" s="191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133</v>
      </c>
      <c r="AU189" s="19" t="s">
        <v>82</v>
      </c>
    </row>
    <row r="190" spans="1:65" s="13" customFormat="1" ht="11.25">
      <c r="B190" s="194"/>
      <c r="C190" s="195"/>
      <c r="D190" s="187" t="s">
        <v>135</v>
      </c>
      <c r="E190" s="196" t="s">
        <v>19</v>
      </c>
      <c r="F190" s="197" t="s">
        <v>270</v>
      </c>
      <c r="G190" s="195"/>
      <c r="H190" s="198">
        <v>1.68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135</v>
      </c>
      <c r="AU190" s="204" t="s">
        <v>82</v>
      </c>
      <c r="AV190" s="13" t="s">
        <v>82</v>
      </c>
      <c r="AW190" s="13" t="s">
        <v>35</v>
      </c>
      <c r="AX190" s="13" t="s">
        <v>73</v>
      </c>
      <c r="AY190" s="204" t="s">
        <v>121</v>
      </c>
    </row>
    <row r="191" spans="1:65" s="14" customFormat="1" ht="11.25">
      <c r="B191" s="205"/>
      <c r="C191" s="206"/>
      <c r="D191" s="187" t="s">
        <v>135</v>
      </c>
      <c r="E191" s="207" t="s">
        <v>19</v>
      </c>
      <c r="F191" s="208" t="s">
        <v>137</v>
      </c>
      <c r="G191" s="206"/>
      <c r="H191" s="209">
        <v>1.68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135</v>
      </c>
      <c r="AU191" s="215" t="s">
        <v>82</v>
      </c>
      <c r="AV191" s="14" t="s">
        <v>129</v>
      </c>
      <c r="AW191" s="14" t="s">
        <v>35</v>
      </c>
      <c r="AX191" s="14" t="s">
        <v>78</v>
      </c>
      <c r="AY191" s="215" t="s">
        <v>121</v>
      </c>
    </row>
    <row r="192" spans="1:65" s="2" customFormat="1" ht="24.2" customHeight="1">
      <c r="A192" s="36"/>
      <c r="B192" s="37"/>
      <c r="C192" s="175" t="s">
        <v>271</v>
      </c>
      <c r="D192" s="175" t="s">
        <v>124</v>
      </c>
      <c r="E192" s="176" t="s">
        <v>272</v>
      </c>
      <c r="F192" s="177" t="s">
        <v>273</v>
      </c>
      <c r="G192" s="178" t="s">
        <v>127</v>
      </c>
      <c r="H192" s="179">
        <v>0.84</v>
      </c>
      <c r="I192" s="180"/>
      <c r="J192" s="179">
        <f>ROUND(I192*H192,1)</f>
        <v>0</v>
      </c>
      <c r="K192" s="177" t="s">
        <v>128</v>
      </c>
      <c r="L192" s="41"/>
      <c r="M192" s="181" t="s">
        <v>19</v>
      </c>
      <c r="N192" s="182" t="s">
        <v>44</v>
      </c>
      <c r="O192" s="66"/>
      <c r="P192" s="183">
        <f>O192*H192</f>
        <v>0</v>
      </c>
      <c r="Q192" s="183">
        <v>0</v>
      </c>
      <c r="R192" s="183">
        <f>Q192*H192</f>
        <v>0</v>
      </c>
      <c r="S192" s="183">
        <v>1.8</v>
      </c>
      <c r="T192" s="184">
        <f>S192*H192</f>
        <v>1.512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129</v>
      </c>
      <c r="AT192" s="185" t="s">
        <v>124</v>
      </c>
      <c r="AU192" s="185" t="s">
        <v>82</v>
      </c>
      <c r="AY192" s="19" t="s">
        <v>121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78</v>
      </c>
      <c r="BK192" s="186">
        <f>ROUND(I192*H192,1)</f>
        <v>0</v>
      </c>
      <c r="BL192" s="19" t="s">
        <v>129</v>
      </c>
      <c r="BM192" s="185" t="s">
        <v>274</v>
      </c>
    </row>
    <row r="193" spans="1:65" s="2" customFormat="1" ht="29.25">
      <c r="A193" s="36"/>
      <c r="B193" s="37"/>
      <c r="C193" s="38"/>
      <c r="D193" s="187" t="s">
        <v>131</v>
      </c>
      <c r="E193" s="38"/>
      <c r="F193" s="188" t="s">
        <v>275</v>
      </c>
      <c r="G193" s="38"/>
      <c r="H193" s="38"/>
      <c r="I193" s="189"/>
      <c r="J193" s="38"/>
      <c r="K193" s="38"/>
      <c r="L193" s="41"/>
      <c r="M193" s="190"/>
      <c r="N193" s="191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131</v>
      </c>
      <c r="AU193" s="19" t="s">
        <v>82</v>
      </c>
    </row>
    <row r="194" spans="1:65" s="2" customFormat="1" ht="11.25">
      <c r="A194" s="36"/>
      <c r="B194" s="37"/>
      <c r="C194" s="38"/>
      <c r="D194" s="192" t="s">
        <v>133</v>
      </c>
      <c r="E194" s="38"/>
      <c r="F194" s="193" t="s">
        <v>276</v>
      </c>
      <c r="G194" s="38"/>
      <c r="H194" s="38"/>
      <c r="I194" s="189"/>
      <c r="J194" s="38"/>
      <c r="K194" s="38"/>
      <c r="L194" s="41"/>
      <c r="M194" s="190"/>
      <c r="N194" s="191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133</v>
      </c>
      <c r="AU194" s="19" t="s">
        <v>82</v>
      </c>
    </row>
    <row r="195" spans="1:65" s="13" customFormat="1" ht="11.25">
      <c r="B195" s="194"/>
      <c r="C195" s="195"/>
      <c r="D195" s="187" t="s">
        <v>135</v>
      </c>
      <c r="E195" s="196" t="s">
        <v>19</v>
      </c>
      <c r="F195" s="197" t="s">
        <v>277</v>
      </c>
      <c r="G195" s="195"/>
      <c r="H195" s="198">
        <v>0.84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135</v>
      </c>
      <c r="AU195" s="204" t="s">
        <v>82</v>
      </c>
      <c r="AV195" s="13" t="s">
        <v>82</v>
      </c>
      <c r="AW195" s="13" t="s">
        <v>35</v>
      </c>
      <c r="AX195" s="13" t="s">
        <v>73</v>
      </c>
      <c r="AY195" s="204" t="s">
        <v>121</v>
      </c>
    </row>
    <row r="196" spans="1:65" s="14" customFormat="1" ht="11.25">
      <c r="B196" s="205"/>
      <c r="C196" s="206"/>
      <c r="D196" s="187" t="s">
        <v>135</v>
      </c>
      <c r="E196" s="207" t="s">
        <v>19</v>
      </c>
      <c r="F196" s="208" t="s">
        <v>137</v>
      </c>
      <c r="G196" s="206"/>
      <c r="H196" s="209">
        <v>0.84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135</v>
      </c>
      <c r="AU196" s="215" t="s">
        <v>82</v>
      </c>
      <c r="AV196" s="14" t="s">
        <v>129</v>
      </c>
      <c r="AW196" s="14" t="s">
        <v>35</v>
      </c>
      <c r="AX196" s="14" t="s">
        <v>78</v>
      </c>
      <c r="AY196" s="215" t="s">
        <v>121</v>
      </c>
    </row>
    <row r="197" spans="1:65" s="2" customFormat="1" ht="24.2" customHeight="1">
      <c r="A197" s="36"/>
      <c r="B197" s="37"/>
      <c r="C197" s="175" t="s">
        <v>278</v>
      </c>
      <c r="D197" s="175" t="s">
        <v>124</v>
      </c>
      <c r="E197" s="176" t="s">
        <v>279</v>
      </c>
      <c r="F197" s="177" t="s">
        <v>280</v>
      </c>
      <c r="G197" s="178" t="s">
        <v>250</v>
      </c>
      <c r="H197" s="179">
        <v>3.6</v>
      </c>
      <c r="I197" s="180"/>
      <c r="J197" s="179">
        <f>ROUND(I197*H197,1)</f>
        <v>0</v>
      </c>
      <c r="K197" s="177" t="s">
        <v>128</v>
      </c>
      <c r="L197" s="41"/>
      <c r="M197" s="181" t="s">
        <v>19</v>
      </c>
      <c r="N197" s="182" t="s">
        <v>44</v>
      </c>
      <c r="O197" s="66"/>
      <c r="P197" s="183">
        <f>O197*H197</f>
        <v>0</v>
      </c>
      <c r="Q197" s="183">
        <v>0</v>
      </c>
      <c r="R197" s="183">
        <f>Q197*H197</f>
        <v>0</v>
      </c>
      <c r="S197" s="183">
        <v>4.2000000000000003E-2</v>
      </c>
      <c r="T197" s="184">
        <f>S197*H197</f>
        <v>0.1512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129</v>
      </c>
      <c r="AT197" s="185" t="s">
        <v>124</v>
      </c>
      <c r="AU197" s="185" t="s">
        <v>82</v>
      </c>
      <c r="AY197" s="19" t="s">
        <v>121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78</v>
      </c>
      <c r="BK197" s="186">
        <f>ROUND(I197*H197,1)</f>
        <v>0</v>
      </c>
      <c r="BL197" s="19" t="s">
        <v>129</v>
      </c>
      <c r="BM197" s="185" t="s">
        <v>281</v>
      </c>
    </row>
    <row r="198" spans="1:65" s="2" customFormat="1" ht="29.25">
      <c r="A198" s="36"/>
      <c r="B198" s="37"/>
      <c r="C198" s="38"/>
      <c r="D198" s="187" t="s">
        <v>131</v>
      </c>
      <c r="E198" s="38"/>
      <c r="F198" s="188" t="s">
        <v>282</v>
      </c>
      <c r="G198" s="38"/>
      <c r="H198" s="38"/>
      <c r="I198" s="189"/>
      <c r="J198" s="38"/>
      <c r="K198" s="38"/>
      <c r="L198" s="41"/>
      <c r="M198" s="190"/>
      <c r="N198" s="191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131</v>
      </c>
      <c r="AU198" s="19" t="s">
        <v>82</v>
      </c>
    </row>
    <row r="199" spans="1:65" s="2" customFormat="1" ht="11.25">
      <c r="A199" s="36"/>
      <c r="B199" s="37"/>
      <c r="C199" s="38"/>
      <c r="D199" s="192" t="s">
        <v>133</v>
      </c>
      <c r="E199" s="38"/>
      <c r="F199" s="193" t="s">
        <v>283</v>
      </c>
      <c r="G199" s="38"/>
      <c r="H199" s="38"/>
      <c r="I199" s="189"/>
      <c r="J199" s="38"/>
      <c r="K199" s="38"/>
      <c r="L199" s="41"/>
      <c r="M199" s="190"/>
      <c r="N199" s="191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133</v>
      </c>
      <c r="AU199" s="19" t="s">
        <v>82</v>
      </c>
    </row>
    <row r="200" spans="1:65" s="13" customFormat="1" ht="11.25">
      <c r="B200" s="194"/>
      <c r="C200" s="195"/>
      <c r="D200" s="187" t="s">
        <v>135</v>
      </c>
      <c r="E200" s="196" t="s">
        <v>19</v>
      </c>
      <c r="F200" s="197" t="s">
        <v>284</v>
      </c>
      <c r="G200" s="195"/>
      <c r="H200" s="198">
        <v>3.6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135</v>
      </c>
      <c r="AU200" s="204" t="s">
        <v>82</v>
      </c>
      <c r="AV200" s="13" t="s">
        <v>82</v>
      </c>
      <c r="AW200" s="13" t="s">
        <v>35</v>
      </c>
      <c r="AX200" s="13" t="s">
        <v>73</v>
      </c>
      <c r="AY200" s="204" t="s">
        <v>121</v>
      </c>
    </row>
    <row r="201" spans="1:65" s="14" customFormat="1" ht="11.25">
      <c r="B201" s="205"/>
      <c r="C201" s="206"/>
      <c r="D201" s="187" t="s">
        <v>135</v>
      </c>
      <c r="E201" s="207" t="s">
        <v>19</v>
      </c>
      <c r="F201" s="208" t="s">
        <v>137</v>
      </c>
      <c r="G201" s="206"/>
      <c r="H201" s="209">
        <v>3.6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135</v>
      </c>
      <c r="AU201" s="215" t="s">
        <v>82</v>
      </c>
      <c r="AV201" s="14" t="s">
        <v>129</v>
      </c>
      <c r="AW201" s="14" t="s">
        <v>35</v>
      </c>
      <c r="AX201" s="14" t="s">
        <v>78</v>
      </c>
      <c r="AY201" s="215" t="s">
        <v>121</v>
      </c>
    </row>
    <row r="202" spans="1:65" s="2" customFormat="1" ht="24.2" customHeight="1">
      <c r="A202" s="36"/>
      <c r="B202" s="37"/>
      <c r="C202" s="175" t="s">
        <v>7</v>
      </c>
      <c r="D202" s="175" t="s">
        <v>124</v>
      </c>
      <c r="E202" s="176" t="s">
        <v>285</v>
      </c>
      <c r="F202" s="177" t="s">
        <v>286</v>
      </c>
      <c r="G202" s="178" t="s">
        <v>250</v>
      </c>
      <c r="H202" s="179">
        <v>2.6</v>
      </c>
      <c r="I202" s="180"/>
      <c r="J202" s="179">
        <f>ROUND(I202*H202,1)</f>
        <v>0</v>
      </c>
      <c r="K202" s="177" t="s">
        <v>128</v>
      </c>
      <c r="L202" s="41"/>
      <c r="M202" s="181" t="s">
        <v>19</v>
      </c>
      <c r="N202" s="182" t="s">
        <v>44</v>
      </c>
      <c r="O202" s="66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5" t="s">
        <v>129</v>
      </c>
      <c r="AT202" s="185" t="s">
        <v>124</v>
      </c>
      <c r="AU202" s="185" t="s">
        <v>82</v>
      </c>
      <c r="AY202" s="19" t="s">
        <v>121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9" t="s">
        <v>78</v>
      </c>
      <c r="BK202" s="186">
        <f>ROUND(I202*H202,1)</f>
        <v>0</v>
      </c>
      <c r="BL202" s="19" t="s">
        <v>129</v>
      </c>
      <c r="BM202" s="185" t="s">
        <v>287</v>
      </c>
    </row>
    <row r="203" spans="1:65" s="2" customFormat="1" ht="19.5">
      <c r="A203" s="36"/>
      <c r="B203" s="37"/>
      <c r="C203" s="38"/>
      <c r="D203" s="187" t="s">
        <v>131</v>
      </c>
      <c r="E203" s="38"/>
      <c r="F203" s="188" t="s">
        <v>288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131</v>
      </c>
      <c r="AU203" s="19" t="s">
        <v>82</v>
      </c>
    </row>
    <row r="204" spans="1:65" s="2" customFormat="1" ht="11.25">
      <c r="A204" s="36"/>
      <c r="B204" s="37"/>
      <c r="C204" s="38"/>
      <c r="D204" s="192" t="s">
        <v>133</v>
      </c>
      <c r="E204" s="38"/>
      <c r="F204" s="193" t="s">
        <v>289</v>
      </c>
      <c r="G204" s="38"/>
      <c r="H204" s="38"/>
      <c r="I204" s="189"/>
      <c r="J204" s="38"/>
      <c r="K204" s="38"/>
      <c r="L204" s="41"/>
      <c r="M204" s="190"/>
      <c r="N204" s="191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133</v>
      </c>
      <c r="AU204" s="19" t="s">
        <v>82</v>
      </c>
    </row>
    <row r="205" spans="1:65" s="12" customFormat="1" ht="22.9" customHeight="1">
      <c r="B205" s="159"/>
      <c r="C205" s="160"/>
      <c r="D205" s="161" t="s">
        <v>72</v>
      </c>
      <c r="E205" s="173" t="s">
        <v>290</v>
      </c>
      <c r="F205" s="173" t="s">
        <v>291</v>
      </c>
      <c r="G205" s="160"/>
      <c r="H205" s="160"/>
      <c r="I205" s="163"/>
      <c r="J205" s="174">
        <f>BK205</f>
        <v>0</v>
      </c>
      <c r="K205" s="160"/>
      <c r="L205" s="165"/>
      <c r="M205" s="166"/>
      <c r="N205" s="167"/>
      <c r="O205" s="167"/>
      <c r="P205" s="168">
        <f>SUM(P206:P222)</f>
        <v>0</v>
      </c>
      <c r="Q205" s="167"/>
      <c r="R205" s="168">
        <f>SUM(R206:R222)</f>
        <v>0</v>
      </c>
      <c r="S205" s="167"/>
      <c r="T205" s="169">
        <f>SUM(T206:T222)</f>
        <v>0</v>
      </c>
      <c r="AR205" s="170" t="s">
        <v>78</v>
      </c>
      <c r="AT205" s="171" t="s">
        <v>72</v>
      </c>
      <c r="AU205" s="171" t="s">
        <v>78</v>
      </c>
      <c r="AY205" s="170" t="s">
        <v>121</v>
      </c>
      <c r="BK205" s="172">
        <f>SUM(BK206:BK222)</f>
        <v>0</v>
      </c>
    </row>
    <row r="206" spans="1:65" s="2" customFormat="1" ht="24.2" customHeight="1">
      <c r="A206" s="36"/>
      <c r="B206" s="37"/>
      <c r="C206" s="175" t="s">
        <v>292</v>
      </c>
      <c r="D206" s="175" t="s">
        <v>124</v>
      </c>
      <c r="E206" s="176" t="s">
        <v>293</v>
      </c>
      <c r="F206" s="177" t="s">
        <v>294</v>
      </c>
      <c r="G206" s="178" t="s">
        <v>140</v>
      </c>
      <c r="H206" s="179">
        <v>17.72</v>
      </c>
      <c r="I206" s="180"/>
      <c r="J206" s="179">
        <f>ROUND(I206*H206,1)</f>
        <v>0</v>
      </c>
      <c r="K206" s="177" t="s">
        <v>128</v>
      </c>
      <c r="L206" s="41"/>
      <c r="M206" s="181" t="s">
        <v>19</v>
      </c>
      <c r="N206" s="182" t="s">
        <v>44</v>
      </c>
      <c r="O206" s="66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5" t="s">
        <v>129</v>
      </c>
      <c r="AT206" s="185" t="s">
        <v>124</v>
      </c>
      <c r="AU206" s="185" t="s">
        <v>82</v>
      </c>
      <c r="AY206" s="19" t="s">
        <v>121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9" t="s">
        <v>78</v>
      </c>
      <c r="BK206" s="186">
        <f>ROUND(I206*H206,1)</f>
        <v>0</v>
      </c>
      <c r="BL206" s="19" t="s">
        <v>129</v>
      </c>
      <c r="BM206" s="185" t="s">
        <v>295</v>
      </c>
    </row>
    <row r="207" spans="1:65" s="2" customFormat="1" ht="19.5">
      <c r="A207" s="36"/>
      <c r="B207" s="37"/>
      <c r="C207" s="38"/>
      <c r="D207" s="187" t="s">
        <v>131</v>
      </c>
      <c r="E207" s="38"/>
      <c r="F207" s="188" t="s">
        <v>296</v>
      </c>
      <c r="G207" s="38"/>
      <c r="H207" s="38"/>
      <c r="I207" s="189"/>
      <c r="J207" s="38"/>
      <c r="K207" s="38"/>
      <c r="L207" s="41"/>
      <c r="M207" s="190"/>
      <c r="N207" s="191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131</v>
      </c>
      <c r="AU207" s="19" t="s">
        <v>82</v>
      </c>
    </row>
    <row r="208" spans="1:65" s="2" customFormat="1" ht="11.25">
      <c r="A208" s="36"/>
      <c r="B208" s="37"/>
      <c r="C208" s="38"/>
      <c r="D208" s="192" t="s">
        <v>133</v>
      </c>
      <c r="E208" s="38"/>
      <c r="F208" s="193" t="s">
        <v>297</v>
      </c>
      <c r="G208" s="38"/>
      <c r="H208" s="38"/>
      <c r="I208" s="189"/>
      <c r="J208" s="38"/>
      <c r="K208" s="38"/>
      <c r="L208" s="41"/>
      <c r="M208" s="190"/>
      <c r="N208" s="191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133</v>
      </c>
      <c r="AU208" s="19" t="s">
        <v>82</v>
      </c>
    </row>
    <row r="209" spans="1:65" s="2" customFormat="1" ht="33" customHeight="1">
      <c r="A209" s="36"/>
      <c r="B209" s="37"/>
      <c r="C209" s="175" t="s">
        <v>298</v>
      </c>
      <c r="D209" s="175" t="s">
        <v>124</v>
      </c>
      <c r="E209" s="176" t="s">
        <v>299</v>
      </c>
      <c r="F209" s="177" t="s">
        <v>300</v>
      </c>
      <c r="G209" s="178" t="s">
        <v>140</v>
      </c>
      <c r="H209" s="179">
        <v>69.989999999999995</v>
      </c>
      <c r="I209" s="180"/>
      <c r="J209" s="179">
        <f>ROUND(I209*H209,1)</f>
        <v>0</v>
      </c>
      <c r="K209" s="177" t="s">
        <v>128</v>
      </c>
      <c r="L209" s="41"/>
      <c r="M209" s="181" t="s">
        <v>19</v>
      </c>
      <c r="N209" s="182" t="s">
        <v>44</v>
      </c>
      <c r="O209" s="66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5" t="s">
        <v>129</v>
      </c>
      <c r="AT209" s="185" t="s">
        <v>124</v>
      </c>
      <c r="AU209" s="185" t="s">
        <v>82</v>
      </c>
      <c r="AY209" s="19" t="s">
        <v>121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78</v>
      </c>
      <c r="BK209" s="186">
        <f>ROUND(I209*H209,1)</f>
        <v>0</v>
      </c>
      <c r="BL209" s="19" t="s">
        <v>129</v>
      </c>
      <c r="BM209" s="185" t="s">
        <v>301</v>
      </c>
    </row>
    <row r="210" spans="1:65" s="2" customFormat="1" ht="39">
      <c r="A210" s="36"/>
      <c r="B210" s="37"/>
      <c r="C210" s="38"/>
      <c r="D210" s="187" t="s">
        <v>131</v>
      </c>
      <c r="E210" s="38"/>
      <c r="F210" s="188" t="s">
        <v>302</v>
      </c>
      <c r="G210" s="38"/>
      <c r="H210" s="38"/>
      <c r="I210" s="189"/>
      <c r="J210" s="38"/>
      <c r="K210" s="38"/>
      <c r="L210" s="41"/>
      <c r="M210" s="190"/>
      <c r="N210" s="191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131</v>
      </c>
      <c r="AU210" s="19" t="s">
        <v>82</v>
      </c>
    </row>
    <row r="211" spans="1:65" s="2" customFormat="1" ht="11.25">
      <c r="A211" s="36"/>
      <c r="B211" s="37"/>
      <c r="C211" s="38"/>
      <c r="D211" s="192" t="s">
        <v>133</v>
      </c>
      <c r="E211" s="38"/>
      <c r="F211" s="193" t="s">
        <v>303</v>
      </c>
      <c r="G211" s="38"/>
      <c r="H211" s="38"/>
      <c r="I211" s="189"/>
      <c r="J211" s="38"/>
      <c r="K211" s="38"/>
      <c r="L211" s="41"/>
      <c r="M211" s="190"/>
      <c r="N211" s="191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133</v>
      </c>
      <c r="AU211" s="19" t="s">
        <v>82</v>
      </c>
    </row>
    <row r="212" spans="1:65" s="13" customFormat="1" ht="11.25">
      <c r="B212" s="194"/>
      <c r="C212" s="195"/>
      <c r="D212" s="187" t="s">
        <v>135</v>
      </c>
      <c r="E212" s="195"/>
      <c r="F212" s="197" t="s">
        <v>304</v>
      </c>
      <c r="G212" s="195"/>
      <c r="H212" s="198">
        <v>69.989999999999995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135</v>
      </c>
      <c r="AU212" s="204" t="s">
        <v>82</v>
      </c>
      <c r="AV212" s="13" t="s">
        <v>82</v>
      </c>
      <c r="AW212" s="13" t="s">
        <v>4</v>
      </c>
      <c r="AX212" s="13" t="s">
        <v>78</v>
      </c>
      <c r="AY212" s="204" t="s">
        <v>121</v>
      </c>
    </row>
    <row r="213" spans="1:65" s="2" customFormat="1" ht="24.2" customHeight="1">
      <c r="A213" s="36"/>
      <c r="B213" s="37"/>
      <c r="C213" s="175" t="s">
        <v>305</v>
      </c>
      <c r="D213" s="175" t="s">
        <v>124</v>
      </c>
      <c r="E213" s="176" t="s">
        <v>306</v>
      </c>
      <c r="F213" s="177" t="s">
        <v>307</v>
      </c>
      <c r="G213" s="178" t="s">
        <v>140</v>
      </c>
      <c r="H213" s="179">
        <v>23.33</v>
      </c>
      <c r="I213" s="180"/>
      <c r="J213" s="179">
        <f>ROUND(I213*H213,1)</f>
        <v>0</v>
      </c>
      <c r="K213" s="177" t="s">
        <v>128</v>
      </c>
      <c r="L213" s="41"/>
      <c r="M213" s="181" t="s">
        <v>19</v>
      </c>
      <c r="N213" s="182" t="s">
        <v>44</v>
      </c>
      <c r="O213" s="66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129</v>
      </c>
      <c r="AT213" s="185" t="s">
        <v>124</v>
      </c>
      <c r="AU213" s="185" t="s">
        <v>82</v>
      </c>
      <c r="AY213" s="19" t="s">
        <v>121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78</v>
      </c>
      <c r="BK213" s="186">
        <f>ROUND(I213*H213,1)</f>
        <v>0</v>
      </c>
      <c r="BL213" s="19" t="s">
        <v>129</v>
      </c>
      <c r="BM213" s="185" t="s">
        <v>308</v>
      </c>
    </row>
    <row r="214" spans="1:65" s="2" customFormat="1" ht="19.5">
      <c r="A214" s="36"/>
      <c r="B214" s="37"/>
      <c r="C214" s="38"/>
      <c r="D214" s="187" t="s">
        <v>131</v>
      </c>
      <c r="E214" s="38"/>
      <c r="F214" s="188" t="s">
        <v>309</v>
      </c>
      <c r="G214" s="38"/>
      <c r="H214" s="38"/>
      <c r="I214" s="189"/>
      <c r="J214" s="38"/>
      <c r="K214" s="38"/>
      <c r="L214" s="41"/>
      <c r="M214" s="190"/>
      <c r="N214" s="191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131</v>
      </c>
      <c r="AU214" s="19" t="s">
        <v>82</v>
      </c>
    </row>
    <row r="215" spans="1:65" s="2" customFormat="1" ht="11.25">
      <c r="A215" s="36"/>
      <c r="B215" s="37"/>
      <c r="C215" s="38"/>
      <c r="D215" s="192" t="s">
        <v>133</v>
      </c>
      <c r="E215" s="38"/>
      <c r="F215" s="193" t="s">
        <v>310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133</v>
      </c>
      <c r="AU215" s="19" t="s">
        <v>82</v>
      </c>
    </row>
    <row r="216" spans="1:65" s="2" customFormat="1" ht="24.2" customHeight="1">
      <c r="A216" s="36"/>
      <c r="B216" s="37"/>
      <c r="C216" s="175" t="s">
        <v>311</v>
      </c>
      <c r="D216" s="175" t="s">
        <v>124</v>
      </c>
      <c r="E216" s="176" t="s">
        <v>312</v>
      </c>
      <c r="F216" s="177" t="s">
        <v>313</v>
      </c>
      <c r="G216" s="178" t="s">
        <v>140</v>
      </c>
      <c r="H216" s="179">
        <v>419.94</v>
      </c>
      <c r="I216" s="180"/>
      <c r="J216" s="179">
        <f>ROUND(I216*H216,1)</f>
        <v>0</v>
      </c>
      <c r="K216" s="177" t="s">
        <v>128</v>
      </c>
      <c r="L216" s="41"/>
      <c r="M216" s="181" t="s">
        <v>19</v>
      </c>
      <c r="N216" s="182" t="s">
        <v>44</v>
      </c>
      <c r="O216" s="66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129</v>
      </c>
      <c r="AT216" s="185" t="s">
        <v>124</v>
      </c>
      <c r="AU216" s="185" t="s">
        <v>82</v>
      </c>
      <c r="AY216" s="19" t="s">
        <v>121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78</v>
      </c>
      <c r="BK216" s="186">
        <f>ROUND(I216*H216,1)</f>
        <v>0</v>
      </c>
      <c r="BL216" s="19" t="s">
        <v>129</v>
      </c>
      <c r="BM216" s="185" t="s">
        <v>314</v>
      </c>
    </row>
    <row r="217" spans="1:65" s="2" customFormat="1" ht="29.25">
      <c r="A217" s="36"/>
      <c r="B217" s="37"/>
      <c r="C217" s="38"/>
      <c r="D217" s="187" t="s">
        <v>131</v>
      </c>
      <c r="E217" s="38"/>
      <c r="F217" s="188" t="s">
        <v>315</v>
      </c>
      <c r="G217" s="38"/>
      <c r="H217" s="38"/>
      <c r="I217" s="189"/>
      <c r="J217" s="38"/>
      <c r="K217" s="38"/>
      <c r="L217" s="41"/>
      <c r="M217" s="190"/>
      <c r="N217" s="191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131</v>
      </c>
      <c r="AU217" s="19" t="s">
        <v>82</v>
      </c>
    </row>
    <row r="218" spans="1:65" s="2" customFormat="1" ht="11.25">
      <c r="A218" s="36"/>
      <c r="B218" s="37"/>
      <c r="C218" s="38"/>
      <c r="D218" s="192" t="s">
        <v>133</v>
      </c>
      <c r="E218" s="38"/>
      <c r="F218" s="193" t="s">
        <v>316</v>
      </c>
      <c r="G218" s="38"/>
      <c r="H218" s="38"/>
      <c r="I218" s="189"/>
      <c r="J218" s="38"/>
      <c r="K218" s="38"/>
      <c r="L218" s="41"/>
      <c r="M218" s="190"/>
      <c r="N218" s="191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133</v>
      </c>
      <c r="AU218" s="19" t="s">
        <v>82</v>
      </c>
    </row>
    <row r="219" spans="1:65" s="13" customFormat="1" ht="11.25">
      <c r="B219" s="194"/>
      <c r="C219" s="195"/>
      <c r="D219" s="187" t="s">
        <v>135</v>
      </c>
      <c r="E219" s="195"/>
      <c r="F219" s="197" t="s">
        <v>317</v>
      </c>
      <c r="G219" s="195"/>
      <c r="H219" s="198">
        <v>419.94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135</v>
      </c>
      <c r="AU219" s="204" t="s">
        <v>82</v>
      </c>
      <c r="AV219" s="13" t="s">
        <v>82</v>
      </c>
      <c r="AW219" s="13" t="s">
        <v>4</v>
      </c>
      <c r="AX219" s="13" t="s">
        <v>78</v>
      </c>
      <c r="AY219" s="204" t="s">
        <v>121</v>
      </c>
    </row>
    <row r="220" spans="1:65" s="2" customFormat="1" ht="44.25" customHeight="1">
      <c r="A220" s="36"/>
      <c r="B220" s="37"/>
      <c r="C220" s="175" t="s">
        <v>318</v>
      </c>
      <c r="D220" s="175" t="s">
        <v>124</v>
      </c>
      <c r="E220" s="176" t="s">
        <v>319</v>
      </c>
      <c r="F220" s="177" t="s">
        <v>320</v>
      </c>
      <c r="G220" s="178" t="s">
        <v>140</v>
      </c>
      <c r="H220" s="179">
        <v>17.72</v>
      </c>
      <c r="I220" s="180"/>
      <c r="J220" s="179">
        <f>ROUND(I220*H220,1)</f>
        <v>0</v>
      </c>
      <c r="K220" s="177" t="s">
        <v>128</v>
      </c>
      <c r="L220" s="41"/>
      <c r="M220" s="181" t="s">
        <v>19</v>
      </c>
      <c r="N220" s="182" t="s">
        <v>44</v>
      </c>
      <c r="O220" s="66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5" t="s">
        <v>129</v>
      </c>
      <c r="AT220" s="185" t="s">
        <v>124</v>
      </c>
      <c r="AU220" s="185" t="s">
        <v>82</v>
      </c>
      <c r="AY220" s="19" t="s">
        <v>121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9" t="s">
        <v>78</v>
      </c>
      <c r="BK220" s="186">
        <f>ROUND(I220*H220,1)</f>
        <v>0</v>
      </c>
      <c r="BL220" s="19" t="s">
        <v>129</v>
      </c>
      <c r="BM220" s="185" t="s">
        <v>321</v>
      </c>
    </row>
    <row r="221" spans="1:65" s="2" customFormat="1" ht="39">
      <c r="A221" s="36"/>
      <c r="B221" s="37"/>
      <c r="C221" s="38"/>
      <c r="D221" s="187" t="s">
        <v>131</v>
      </c>
      <c r="E221" s="38"/>
      <c r="F221" s="188" t="s">
        <v>322</v>
      </c>
      <c r="G221" s="38"/>
      <c r="H221" s="38"/>
      <c r="I221" s="189"/>
      <c r="J221" s="38"/>
      <c r="K221" s="38"/>
      <c r="L221" s="41"/>
      <c r="M221" s="190"/>
      <c r="N221" s="191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131</v>
      </c>
      <c r="AU221" s="19" t="s">
        <v>82</v>
      </c>
    </row>
    <row r="222" spans="1:65" s="2" customFormat="1" ht="11.25">
      <c r="A222" s="36"/>
      <c r="B222" s="37"/>
      <c r="C222" s="38"/>
      <c r="D222" s="192" t="s">
        <v>133</v>
      </c>
      <c r="E222" s="38"/>
      <c r="F222" s="193" t="s">
        <v>323</v>
      </c>
      <c r="G222" s="38"/>
      <c r="H222" s="38"/>
      <c r="I222" s="189"/>
      <c r="J222" s="38"/>
      <c r="K222" s="38"/>
      <c r="L222" s="41"/>
      <c r="M222" s="190"/>
      <c r="N222" s="191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133</v>
      </c>
      <c r="AU222" s="19" t="s">
        <v>82</v>
      </c>
    </row>
    <row r="223" spans="1:65" s="12" customFormat="1" ht="22.9" customHeight="1">
      <c r="B223" s="159"/>
      <c r="C223" s="160"/>
      <c r="D223" s="161" t="s">
        <v>72</v>
      </c>
      <c r="E223" s="173" t="s">
        <v>324</v>
      </c>
      <c r="F223" s="173" t="s">
        <v>325</v>
      </c>
      <c r="G223" s="160"/>
      <c r="H223" s="160"/>
      <c r="I223" s="163"/>
      <c r="J223" s="174">
        <f>BK223</f>
        <v>0</v>
      </c>
      <c r="K223" s="160"/>
      <c r="L223" s="165"/>
      <c r="M223" s="166"/>
      <c r="N223" s="167"/>
      <c r="O223" s="167"/>
      <c r="P223" s="168">
        <f>SUM(P224:P226)</f>
        <v>0</v>
      </c>
      <c r="Q223" s="167"/>
      <c r="R223" s="168">
        <f>SUM(R224:R226)</f>
        <v>0</v>
      </c>
      <c r="S223" s="167"/>
      <c r="T223" s="169">
        <f>SUM(T224:T226)</f>
        <v>0</v>
      </c>
      <c r="AR223" s="170" t="s">
        <v>78</v>
      </c>
      <c r="AT223" s="171" t="s">
        <v>72</v>
      </c>
      <c r="AU223" s="171" t="s">
        <v>78</v>
      </c>
      <c r="AY223" s="170" t="s">
        <v>121</v>
      </c>
      <c r="BK223" s="172">
        <f>SUM(BK224:BK226)</f>
        <v>0</v>
      </c>
    </row>
    <row r="224" spans="1:65" s="2" customFormat="1" ht="21.75" customHeight="1">
      <c r="A224" s="36"/>
      <c r="B224" s="37"/>
      <c r="C224" s="175" t="s">
        <v>326</v>
      </c>
      <c r="D224" s="175" t="s">
        <v>124</v>
      </c>
      <c r="E224" s="176" t="s">
        <v>327</v>
      </c>
      <c r="F224" s="177" t="s">
        <v>328</v>
      </c>
      <c r="G224" s="178" t="s">
        <v>140</v>
      </c>
      <c r="H224" s="179">
        <v>18.75</v>
      </c>
      <c r="I224" s="180"/>
      <c r="J224" s="179">
        <f>ROUND(I224*H224,1)</f>
        <v>0</v>
      </c>
      <c r="K224" s="177" t="s">
        <v>128</v>
      </c>
      <c r="L224" s="41"/>
      <c r="M224" s="181" t="s">
        <v>19</v>
      </c>
      <c r="N224" s="182" t="s">
        <v>44</v>
      </c>
      <c r="O224" s="66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5" t="s">
        <v>129</v>
      </c>
      <c r="AT224" s="185" t="s">
        <v>124</v>
      </c>
      <c r="AU224" s="185" t="s">
        <v>82</v>
      </c>
      <c r="AY224" s="19" t="s">
        <v>121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78</v>
      </c>
      <c r="BK224" s="186">
        <f>ROUND(I224*H224,1)</f>
        <v>0</v>
      </c>
      <c r="BL224" s="19" t="s">
        <v>129</v>
      </c>
      <c r="BM224" s="185" t="s">
        <v>329</v>
      </c>
    </row>
    <row r="225" spans="1:65" s="2" customFormat="1" ht="29.25">
      <c r="A225" s="36"/>
      <c r="B225" s="37"/>
      <c r="C225" s="38"/>
      <c r="D225" s="187" t="s">
        <v>131</v>
      </c>
      <c r="E225" s="38"/>
      <c r="F225" s="188" t="s">
        <v>330</v>
      </c>
      <c r="G225" s="38"/>
      <c r="H225" s="38"/>
      <c r="I225" s="189"/>
      <c r="J225" s="38"/>
      <c r="K225" s="38"/>
      <c r="L225" s="41"/>
      <c r="M225" s="190"/>
      <c r="N225" s="191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131</v>
      </c>
      <c r="AU225" s="19" t="s">
        <v>82</v>
      </c>
    </row>
    <row r="226" spans="1:65" s="2" customFormat="1" ht="11.25">
      <c r="A226" s="36"/>
      <c r="B226" s="37"/>
      <c r="C226" s="38"/>
      <c r="D226" s="192" t="s">
        <v>133</v>
      </c>
      <c r="E226" s="38"/>
      <c r="F226" s="193" t="s">
        <v>331</v>
      </c>
      <c r="G226" s="38"/>
      <c r="H226" s="38"/>
      <c r="I226" s="189"/>
      <c r="J226" s="38"/>
      <c r="K226" s="38"/>
      <c r="L226" s="41"/>
      <c r="M226" s="190"/>
      <c r="N226" s="191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133</v>
      </c>
      <c r="AU226" s="19" t="s">
        <v>82</v>
      </c>
    </row>
    <row r="227" spans="1:65" s="12" customFormat="1" ht="25.9" customHeight="1">
      <c r="B227" s="159"/>
      <c r="C227" s="160"/>
      <c r="D227" s="161" t="s">
        <v>72</v>
      </c>
      <c r="E227" s="162" t="s">
        <v>332</v>
      </c>
      <c r="F227" s="162" t="s">
        <v>333</v>
      </c>
      <c r="G227" s="160"/>
      <c r="H227" s="160"/>
      <c r="I227" s="163"/>
      <c r="J227" s="164">
        <f>BK227</f>
        <v>0</v>
      </c>
      <c r="K227" s="160"/>
      <c r="L227" s="165"/>
      <c r="M227" s="166"/>
      <c r="N227" s="167"/>
      <c r="O227" s="167"/>
      <c r="P227" s="168">
        <f>P228+P286+P354+P383</f>
        <v>0</v>
      </c>
      <c r="Q227" s="167"/>
      <c r="R227" s="168">
        <f>R228+R286+R354+R383</f>
        <v>4.5819707999999997</v>
      </c>
      <c r="S227" s="167"/>
      <c r="T227" s="169">
        <f>T228+T286+T354+T383</f>
        <v>0.16956750000000001</v>
      </c>
      <c r="AR227" s="170" t="s">
        <v>82</v>
      </c>
      <c r="AT227" s="171" t="s">
        <v>72</v>
      </c>
      <c r="AU227" s="171" t="s">
        <v>73</v>
      </c>
      <c r="AY227" s="170" t="s">
        <v>121</v>
      </c>
      <c r="BK227" s="172">
        <f>BK228+BK286+BK354+BK383</f>
        <v>0</v>
      </c>
    </row>
    <row r="228" spans="1:65" s="12" customFormat="1" ht="22.9" customHeight="1">
      <c r="B228" s="159"/>
      <c r="C228" s="160"/>
      <c r="D228" s="161" t="s">
        <v>72</v>
      </c>
      <c r="E228" s="173" t="s">
        <v>334</v>
      </c>
      <c r="F228" s="173" t="s">
        <v>335</v>
      </c>
      <c r="G228" s="160"/>
      <c r="H228" s="160"/>
      <c r="I228" s="163"/>
      <c r="J228" s="174">
        <f>BK228</f>
        <v>0</v>
      </c>
      <c r="K228" s="160"/>
      <c r="L228" s="165"/>
      <c r="M228" s="166"/>
      <c r="N228" s="167"/>
      <c r="O228" s="167"/>
      <c r="P228" s="168">
        <f>SUM(P229:P285)</f>
        <v>0</v>
      </c>
      <c r="Q228" s="167"/>
      <c r="R228" s="168">
        <f>SUM(R229:R285)</f>
        <v>0.10964</v>
      </c>
      <c r="S228" s="167"/>
      <c r="T228" s="169">
        <f>SUM(T229:T285)</f>
        <v>0.16596750000000002</v>
      </c>
      <c r="AR228" s="170" t="s">
        <v>82</v>
      </c>
      <c r="AT228" s="171" t="s">
        <v>72</v>
      </c>
      <c r="AU228" s="171" t="s">
        <v>78</v>
      </c>
      <c r="AY228" s="170" t="s">
        <v>121</v>
      </c>
      <c r="BK228" s="172">
        <f>SUM(BK229:BK285)</f>
        <v>0</v>
      </c>
    </row>
    <row r="229" spans="1:65" s="2" customFormat="1" ht="24.2" customHeight="1">
      <c r="A229" s="36"/>
      <c r="B229" s="37"/>
      <c r="C229" s="175" t="s">
        <v>336</v>
      </c>
      <c r="D229" s="175" t="s">
        <v>124</v>
      </c>
      <c r="E229" s="176" t="s">
        <v>337</v>
      </c>
      <c r="F229" s="177" t="s">
        <v>338</v>
      </c>
      <c r="G229" s="178" t="s">
        <v>147</v>
      </c>
      <c r="H229" s="179">
        <v>3.95</v>
      </c>
      <c r="I229" s="180"/>
      <c r="J229" s="179">
        <f>ROUND(I229*H229,1)</f>
        <v>0</v>
      </c>
      <c r="K229" s="177" t="s">
        <v>128</v>
      </c>
      <c r="L229" s="41"/>
      <c r="M229" s="181" t="s">
        <v>19</v>
      </c>
      <c r="N229" s="182" t="s">
        <v>44</v>
      </c>
      <c r="O229" s="66"/>
      <c r="P229" s="183">
        <f>O229*H229</f>
        <v>0</v>
      </c>
      <c r="Q229" s="183">
        <v>0</v>
      </c>
      <c r="R229" s="183">
        <f>Q229*H229</f>
        <v>0</v>
      </c>
      <c r="S229" s="183">
        <v>2.4649999999999998E-2</v>
      </c>
      <c r="T229" s="184">
        <f>S229*H229</f>
        <v>9.7367499999999996E-2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247</v>
      </c>
      <c r="AT229" s="185" t="s">
        <v>124</v>
      </c>
      <c r="AU229" s="185" t="s">
        <v>82</v>
      </c>
      <c r="AY229" s="19" t="s">
        <v>121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78</v>
      </c>
      <c r="BK229" s="186">
        <f>ROUND(I229*H229,1)</f>
        <v>0</v>
      </c>
      <c r="BL229" s="19" t="s">
        <v>247</v>
      </c>
      <c r="BM229" s="185" t="s">
        <v>339</v>
      </c>
    </row>
    <row r="230" spans="1:65" s="2" customFormat="1" ht="11.25">
      <c r="A230" s="36"/>
      <c r="B230" s="37"/>
      <c r="C230" s="38"/>
      <c r="D230" s="187" t="s">
        <v>131</v>
      </c>
      <c r="E230" s="38"/>
      <c r="F230" s="188" t="s">
        <v>340</v>
      </c>
      <c r="G230" s="38"/>
      <c r="H230" s="38"/>
      <c r="I230" s="189"/>
      <c r="J230" s="38"/>
      <c r="K230" s="38"/>
      <c r="L230" s="41"/>
      <c r="M230" s="190"/>
      <c r="N230" s="191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131</v>
      </c>
      <c r="AU230" s="19" t="s">
        <v>82</v>
      </c>
    </row>
    <row r="231" spans="1:65" s="2" customFormat="1" ht="11.25">
      <c r="A231" s="36"/>
      <c r="B231" s="37"/>
      <c r="C231" s="38"/>
      <c r="D231" s="192" t="s">
        <v>133</v>
      </c>
      <c r="E231" s="38"/>
      <c r="F231" s="193" t="s">
        <v>341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133</v>
      </c>
      <c r="AU231" s="19" t="s">
        <v>82</v>
      </c>
    </row>
    <row r="232" spans="1:65" s="15" customFormat="1" ht="11.25">
      <c r="B232" s="226"/>
      <c r="C232" s="227"/>
      <c r="D232" s="187" t="s">
        <v>135</v>
      </c>
      <c r="E232" s="228" t="s">
        <v>19</v>
      </c>
      <c r="F232" s="229" t="s">
        <v>342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135</v>
      </c>
      <c r="AU232" s="235" t="s">
        <v>82</v>
      </c>
      <c r="AV232" s="15" t="s">
        <v>78</v>
      </c>
      <c r="AW232" s="15" t="s">
        <v>35</v>
      </c>
      <c r="AX232" s="15" t="s">
        <v>73</v>
      </c>
      <c r="AY232" s="235" t="s">
        <v>121</v>
      </c>
    </row>
    <row r="233" spans="1:65" s="13" customFormat="1" ht="11.25">
      <c r="B233" s="194"/>
      <c r="C233" s="195"/>
      <c r="D233" s="187" t="s">
        <v>135</v>
      </c>
      <c r="E233" s="196" t="s">
        <v>19</v>
      </c>
      <c r="F233" s="197" t="s">
        <v>343</v>
      </c>
      <c r="G233" s="195"/>
      <c r="H233" s="198">
        <v>2.21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135</v>
      </c>
      <c r="AU233" s="204" t="s">
        <v>82</v>
      </c>
      <c r="AV233" s="13" t="s">
        <v>82</v>
      </c>
      <c r="AW233" s="13" t="s">
        <v>35</v>
      </c>
      <c r="AX233" s="13" t="s">
        <v>73</v>
      </c>
      <c r="AY233" s="204" t="s">
        <v>121</v>
      </c>
    </row>
    <row r="234" spans="1:65" s="13" customFormat="1" ht="11.25">
      <c r="B234" s="194"/>
      <c r="C234" s="195"/>
      <c r="D234" s="187" t="s">
        <v>135</v>
      </c>
      <c r="E234" s="196" t="s">
        <v>19</v>
      </c>
      <c r="F234" s="197" t="s">
        <v>344</v>
      </c>
      <c r="G234" s="195"/>
      <c r="H234" s="198">
        <v>1.74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135</v>
      </c>
      <c r="AU234" s="204" t="s">
        <v>82</v>
      </c>
      <c r="AV234" s="13" t="s">
        <v>82</v>
      </c>
      <c r="AW234" s="13" t="s">
        <v>35</v>
      </c>
      <c r="AX234" s="13" t="s">
        <v>73</v>
      </c>
      <c r="AY234" s="204" t="s">
        <v>121</v>
      </c>
    </row>
    <row r="235" spans="1:65" s="14" customFormat="1" ht="11.25">
      <c r="B235" s="205"/>
      <c r="C235" s="206"/>
      <c r="D235" s="187" t="s">
        <v>135</v>
      </c>
      <c r="E235" s="207" t="s">
        <v>19</v>
      </c>
      <c r="F235" s="208" t="s">
        <v>137</v>
      </c>
      <c r="G235" s="206"/>
      <c r="H235" s="209">
        <v>3.95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135</v>
      </c>
      <c r="AU235" s="215" t="s">
        <v>82</v>
      </c>
      <c r="AV235" s="14" t="s">
        <v>129</v>
      </c>
      <c r="AW235" s="14" t="s">
        <v>35</v>
      </c>
      <c r="AX235" s="14" t="s">
        <v>78</v>
      </c>
      <c r="AY235" s="215" t="s">
        <v>121</v>
      </c>
    </row>
    <row r="236" spans="1:65" s="2" customFormat="1" ht="24.2" customHeight="1">
      <c r="A236" s="36"/>
      <c r="B236" s="37"/>
      <c r="C236" s="175" t="s">
        <v>345</v>
      </c>
      <c r="D236" s="175" t="s">
        <v>124</v>
      </c>
      <c r="E236" s="176" t="s">
        <v>346</v>
      </c>
      <c r="F236" s="177" t="s">
        <v>347</v>
      </c>
      <c r="G236" s="178" t="s">
        <v>147</v>
      </c>
      <c r="H236" s="179">
        <v>3.95</v>
      </c>
      <c r="I236" s="180"/>
      <c r="J236" s="179">
        <f>ROUND(I236*H236,1)</f>
        <v>0</v>
      </c>
      <c r="K236" s="177" t="s">
        <v>128</v>
      </c>
      <c r="L236" s="41"/>
      <c r="M236" s="181" t="s">
        <v>19</v>
      </c>
      <c r="N236" s="182" t="s">
        <v>44</v>
      </c>
      <c r="O236" s="66"/>
      <c r="P236" s="183">
        <f>O236*H236</f>
        <v>0</v>
      </c>
      <c r="Q236" s="183">
        <v>0</v>
      </c>
      <c r="R236" s="183">
        <f>Q236*H236</f>
        <v>0</v>
      </c>
      <c r="S236" s="183">
        <v>8.0000000000000002E-3</v>
      </c>
      <c r="T236" s="184">
        <f>S236*H236</f>
        <v>3.1600000000000003E-2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5" t="s">
        <v>247</v>
      </c>
      <c r="AT236" s="185" t="s">
        <v>124</v>
      </c>
      <c r="AU236" s="185" t="s">
        <v>82</v>
      </c>
      <c r="AY236" s="19" t="s">
        <v>121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78</v>
      </c>
      <c r="BK236" s="186">
        <f>ROUND(I236*H236,1)</f>
        <v>0</v>
      </c>
      <c r="BL236" s="19" t="s">
        <v>247</v>
      </c>
      <c r="BM236" s="185" t="s">
        <v>348</v>
      </c>
    </row>
    <row r="237" spans="1:65" s="2" customFormat="1" ht="11.25">
      <c r="A237" s="36"/>
      <c r="B237" s="37"/>
      <c r="C237" s="38"/>
      <c r="D237" s="187" t="s">
        <v>131</v>
      </c>
      <c r="E237" s="38"/>
      <c r="F237" s="188" t="s">
        <v>349</v>
      </c>
      <c r="G237" s="38"/>
      <c r="H237" s="38"/>
      <c r="I237" s="189"/>
      <c r="J237" s="38"/>
      <c r="K237" s="38"/>
      <c r="L237" s="41"/>
      <c r="M237" s="190"/>
      <c r="N237" s="191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131</v>
      </c>
      <c r="AU237" s="19" t="s">
        <v>82</v>
      </c>
    </row>
    <row r="238" spans="1:65" s="2" customFormat="1" ht="11.25">
      <c r="A238" s="36"/>
      <c r="B238" s="37"/>
      <c r="C238" s="38"/>
      <c r="D238" s="192" t="s">
        <v>133</v>
      </c>
      <c r="E238" s="38"/>
      <c r="F238" s="193" t="s">
        <v>350</v>
      </c>
      <c r="G238" s="38"/>
      <c r="H238" s="38"/>
      <c r="I238" s="189"/>
      <c r="J238" s="38"/>
      <c r="K238" s="38"/>
      <c r="L238" s="41"/>
      <c r="M238" s="190"/>
      <c r="N238" s="191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133</v>
      </c>
      <c r="AU238" s="19" t="s">
        <v>82</v>
      </c>
    </row>
    <row r="239" spans="1:65" s="13" customFormat="1" ht="11.25">
      <c r="B239" s="194"/>
      <c r="C239" s="195"/>
      <c r="D239" s="187" t="s">
        <v>135</v>
      </c>
      <c r="E239" s="196" t="s">
        <v>19</v>
      </c>
      <c r="F239" s="197" t="s">
        <v>351</v>
      </c>
      <c r="G239" s="195"/>
      <c r="H239" s="198">
        <v>3.95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135</v>
      </c>
      <c r="AU239" s="204" t="s">
        <v>82</v>
      </c>
      <c r="AV239" s="13" t="s">
        <v>82</v>
      </c>
      <c r="AW239" s="13" t="s">
        <v>35</v>
      </c>
      <c r="AX239" s="13" t="s">
        <v>78</v>
      </c>
      <c r="AY239" s="204" t="s">
        <v>121</v>
      </c>
    </row>
    <row r="240" spans="1:65" s="2" customFormat="1" ht="24.2" customHeight="1">
      <c r="A240" s="36"/>
      <c r="B240" s="37"/>
      <c r="C240" s="175" t="s">
        <v>352</v>
      </c>
      <c r="D240" s="175" t="s">
        <v>124</v>
      </c>
      <c r="E240" s="176" t="s">
        <v>353</v>
      </c>
      <c r="F240" s="177" t="s">
        <v>354</v>
      </c>
      <c r="G240" s="178" t="s">
        <v>147</v>
      </c>
      <c r="H240" s="179">
        <v>3.95</v>
      </c>
      <c r="I240" s="180"/>
      <c r="J240" s="179">
        <f>ROUND(I240*H240,1)</f>
        <v>0</v>
      </c>
      <c r="K240" s="177" t="s">
        <v>128</v>
      </c>
      <c r="L240" s="41"/>
      <c r="M240" s="181" t="s">
        <v>19</v>
      </c>
      <c r="N240" s="182" t="s">
        <v>44</v>
      </c>
      <c r="O240" s="66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5" t="s">
        <v>247</v>
      </c>
      <c r="AT240" s="185" t="s">
        <v>124</v>
      </c>
      <c r="AU240" s="185" t="s">
        <v>82</v>
      </c>
      <c r="AY240" s="19" t="s">
        <v>121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9" t="s">
        <v>78</v>
      </c>
      <c r="BK240" s="186">
        <f>ROUND(I240*H240,1)</f>
        <v>0</v>
      </c>
      <c r="BL240" s="19" t="s">
        <v>247</v>
      </c>
      <c r="BM240" s="185" t="s">
        <v>355</v>
      </c>
    </row>
    <row r="241" spans="1:65" s="2" customFormat="1" ht="19.5">
      <c r="A241" s="36"/>
      <c r="B241" s="37"/>
      <c r="C241" s="38"/>
      <c r="D241" s="187" t="s">
        <v>131</v>
      </c>
      <c r="E241" s="38"/>
      <c r="F241" s="188" t="s">
        <v>356</v>
      </c>
      <c r="G241" s="38"/>
      <c r="H241" s="38"/>
      <c r="I241" s="189"/>
      <c r="J241" s="38"/>
      <c r="K241" s="38"/>
      <c r="L241" s="41"/>
      <c r="M241" s="190"/>
      <c r="N241" s="191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131</v>
      </c>
      <c r="AU241" s="19" t="s">
        <v>82</v>
      </c>
    </row>
    <row r="242" spans="1:65" s="2" customFormat="1" ht="11.25">
      <c r="A242" s="36"/>
      <c r="B242" s="37"/>
      <c r="C242" s="38"/>
      <c r="D242" s="192" t="s">
        <v>133</v>
      </c>
      <c r="E242" s="38"/>
      <c r="F242" s="193" t="s">
        <v>357</v>
      </c>
      <c r="G242" s="38"/>
      <c r="H242" s="38"/>
      <c r="I242" s="189"/>
      <c r="J242" s="38"/>
      <c r="K242" s="38"/>
      <c r="L242" s="41"/>
      <c r="M242" s="190"/>
      <c r="N242" s="191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133</v>
      </c>
      <c r="AU242" s="19" t="s">
        <v>82</v>
      </c>
    </row>
    <row r="243" spans="1:65" s="15" customFormat="1" ht="11.25">
      <c r="B243" s="226"/>
      <c r="C243" s="227"/>
      <c r="D243" s="187" t="s">
        <v>135</v>
      </c>
      <c r="E243" s="228" t="s">
        <v>19</v>
      </c>
      <c r="F243" s="229" t="s">
        <v>342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135</v>
      </c>
      <c r="AU243" s="235" t="s">
        <v>82</v>
      </c>
      <c r="AV243" s="15" t="s">
        <v>78</v>
      </c>
      <c r="AW243" s="15" t="s">
        <v>35</v>
      </c>
      <c r="AX243" s="15" t="s">
        <v>73</v>
      </c>
      <c r="AY243" s="235" t="s">
        <v>121</v>
      </c>
    </row>
    <row r="244" spans="1:65" s="13" customFormat="1" ht="11.25">
      <c r="B244" s="194"/>
      <c r="C244" s="195"/>
      <c r="D244" s="187" t="s">
        <v>135</v>
      </c>
      <c r="E244" s="196" t="s">
        <v>19</v>
      </c>
      <c r="F244" s="197" t="s">
        <v>343</v>
      </c>
      <c r="G244" s="195"/>
      <c r="H244" s="198">
        <v>2.21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135</v>
      </c>
      <c r="AU244" s="204" t="s">
        <v>82</v>
      </c>
      <c r="AV244" s="13" t="s">
        <v>82</v>
      </c>
      <c r="AW244" s="13" t="s">
        <v>35</v>
      </c>
      <c r="AX244" s="13" t="s">
        <v>73</v>
      </c>
      <c r="AY244" s="204" t="s">
        <v>121</v>
      </c>
    </row>
    <row r="245" spans="1:65" s="13" customFormat="1" ht="11.25">
      <c r="B245" s="194"/>
      <c r="C245" s="195"/>
      <c r="D245" s="187" t="s">
        <v>135</v>
      </c>
      <c r="E245" s="196" t="s">
        <v>19</v>
      </c>
      <c r="F245" s="197" t="s">
        <v>344</v>
      </c>
      <c r="G245" s="195"/>
      <c r="H245" s="198">
        <v>1.74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135</v>
      </c>
      <c r="AU245" s="204" t="s">
        <v>82</v>
      </c>
      <c r="AV245" s="13" t="s">
        <v>82</v>
      </c>
      <c r="AW245" s="13" t="s">
        <v>35</v>
      </c>
      <c r="AX245" s="13" t="s">
        <v>73</v>
      </c>
      <c r="AY245" s="204" t="s">
        <v>121</v>
      </c>
    </row>
    <row r="246" spans="1:65" s="14" customFormat="1" ht="11.25">
      <c r="B246" s="205"/>
      <c r="C246" s="206"/>
      <c r="D246" s="187" t="s">
        <v>135</v>
      </c>
      <c r="E246" s="207" t="s">
        <v>19</v>
      </c>
      <c r="F246" s="208" t="s">
        <v>137</v>
      </c>
      <c r="G246" s="206"/>
      <c r="H246" s="209">
        <v>3.95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135</v>
      </c>
      <c r="AU246" s="215" t="s">
        <v>82</v>
      </c>
      <c r="AV246" s="14" t="s">
        <v>129</v>
      </c>
      <c r="AW246" s="14" t="s">
        <v>35</v>
      </c>
      <c r="AX246" s="14" t="s">
        <v>78</v>
      </c>
      <c r="AY246" s="215" t="s">
        <v>121</v>
      </c>
    </row>
    <row r="247" spans="1:65" s="2" customFormat="1" ht="16.5" customHeight="1">
      <c r="A247" s="36"/>
      <c r="B247" s="37"/>
      <c r="C247" s="216" t="s">
        <v>358</v>
      </c>
      <c r="D247" s="216" t="s">
        <v>218</v>
      </c>
      <c r="E247" s="217" t="s">
        <v>359</v>
      </c>
      <c r="F247" s="218" t="s">
        <v>360</v>
      </c>
      <c r="G247" s="219" t="s">
        <v>147</v>
      </c>
      <c r="H247" s="220">
        <v>4.1500000000000004</v>
      </c>
      <c r="I247" s="221"/>
      <c r="J247" s="220">
        <f>ROUND(I247*H247,1)</f>
        <v>0</v>
      </c>
      <c r="K247" s="218" t="s">
        <v>128</v>
      </c>
      <c r="L247" s="222"/>
      <c r="M247" s="223" t="s">
        <v>19</v>
      </c>
      <c r="N247" s="224" t="s">
        <v>44</v>
      </c>
      <c r="O247" s="66"/>
      <c r="P247" s="183">
        <f>O247*H247</f>
        <v>0</v>
      </c>
      <c r="Q247" s="183">
        <v>1.4999999999999999E-2</v>
      </c>
      <c r="R247" s="183">
        <f>Q247*H247</f>
        <v>6.225E-2</v>
      </c>
      <c r="S247" s="183">
        <v>0</v>
      </c>
      <c r="T247" s="18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5" t="s">
        <v>361</v>
      </c>
      <c r="AT247" s="185" t="s">
        <v>218</v>
      </c>
      <c r="AU247" s="185" t="s">
        <v>82</v>
      </c>
      <c r="AY247" s="19" t="s">
        <v>121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9" t="s">
        <v>78</v>
      </c>
      <c r="BK247" s="186">
        <f>ROUND(I247*H247,1)</f>
        <v>0</v>
      </c>
      <c r="BL247" s="19" t="s">
        <v>247</v>
      </c>
      <c r="BM247" s="185" t="s">
        <v>362</v>
      </c>
    </row>
    <row r="248" spans="1:65" s="2" customFormat="1" ht="11.25">
      <c r="A248" s="36"/>
      <c r="B248" s="37"/>
      <c r="C248" s="38"/>
      <c r="D248" s="187" t="s">
        <v>131</v>
      </c>
      <c r="E248" s="38"/>
      <c r="F248" s="188" t="s">
        <v>360</v>
      </c>
      <c r="G248" s="38"/>
      <c r="H248" s="38"/>
      <c r="I248" s="189"/>
      <c r="J248" s="38"/>
      <c r="K248" s="38"/>
      <c r="L248" s="41"/>
      <c r="M248" s="190"/>
      <c r="N248" s="191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131</v>
      </c>
      <c r="AU248" s="19" t="s">
        <v>82</v>
      </c>
    </row>
    <row r="249" spans="1:65" s="15" customFormat="1" ht="11.25">
      <c r="B249" s="226"/>
      <c r="C249" s="227"/>
      <c r="D249" s="187" t="s">
        <v>135</v>
      </c>
      <c r="E249" s="228" t="s">
        <v>19</v>
      </c>
      <c r="F249" s="229" t="s">
        <v>342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135</v>
      </c>
      <c r="AU249" s="235" t="s">
        <v>82</v>
      </c>
      <c r="AV249" s="15" t="s">
        <v>78</v>
      </c>
      <c r="AW249" s="15" t="s">
        <v>35</v>
      </c>
      <c r="AX249" s="15" t="s">
        <v>73</v>
      </c>
      <c r="AY249" s="235" t="s">
        <v>121</v>
      </c>
    </row>
    <row r="250" spans="1:65" s="13" customFormat="1" ht="11.25">
      <c r="B250" s="194"/>
      <c r="C250" s="195"/>
      <c r="D250" s="187" t="s">
        <v>135</v>
      </c>
      <c r="E250" s="196" t="s">
        <v>19</v>
      </c>
      <c r="F250" s="197" t="s">
        <v>351</v>
      </c>
      <c r="G250" s="195"/>
      <c r="H250" s="198">
        <v>3.95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135</v>
      </c>
      <c r="AU250" s="204" t="s">
        <v>82</v>
      </c>
      <c r="AV250" s="13" t="s">
        <v>82</v>
      </c>
      <c r="AW250" s="13" t="s">
        <v>35</v>
      </c>
      <c r="AX250" s="13" t="s">
        <v>73</v>
      </c>
      <c r="AY250" s="204" t="s">
        <v>121</v>
      </c>
    </row>
    <row r="251" spans="1:65" s="14" customFormat="1" ht="11.25">
      <c r="B251" s="205"/>
      <c r="C251" s="206"/>
      <c r="D251" s="187" t="s">
        <v>135</v>
      </c>
      <c r="E251" s="207" t="s">
        <v>19</v>
      </c>
      <c r="F251" s="208" t="s">
        <v>137</v>
      </c>
      <c r="G251" s="206"/>
      <c r="H251" s="209">
        <v>3.95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135</v>
      </c>
      <c r="AU251" s="215" t="s">
        <v>82</v>
      </c>
      <c r="AV251" s="14" t="s">
        <v>129</v>
      </c>
      <c r="AW251" s="14" t="s">
        <v>35</v>
      </c>
      <c r="AX251" s="14" t="s">
        <v>78</v>
      </c>
      <c r="AY251" s="215" t="s">
        <v>121</v>
      </c>
    </row>
    <row r="252" spans="1:65" s="13" customFormat="1" ht="11.25">
      <c r="B252" s="194"/>
      <c r="C252" s="195"/>
      <c r="D252" s="187" t="s">
        <v>135</v>
      </c>
      <c r="E252" s="195"/>
      <c r="F252" s="197" t="s">
        <v>363</v>
      </c>
      <c r="G252" s="195"/>
      <c r="H252" s="198">
        <v>4.1500000000000004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135</v>
      </c>
      <c r="AU252" s="204" t="s">
        <v>82</v>
      </c>
      <c r="AV252" s="13" t="s">
        <v>82</v>
      </c>
      <c r="AW252" s="13" t="s">
        <v>4</v>
      </c>
      <c r="AX252" s="13" t="s">
        <v>78</v>
      </c>
      <c r="AY252" s="204" t="s">
        <v>121</v>
      </c>
    </row>
    <row r="253" spans="1:65" s="2" customFormat="1" ht="16.5" customHeight="1">
      <c r="A253" s="36"/>
      <c r="B253" s="37"/>
      <c r="C253" s="175" t="s">
        <v>361</v>
      </c>
      <c r="D253" s="175" t="s">
        <v>124</v>
      </c>
      <c r="E253" s="176" t="s">
        <v>364</v>
      </c>
      <c r="F253" s="177" t="s">
        <v>365</v>
      </c>
      <c r="G253" s="178" t="s">
        <v>250</v>
      </c>
      <c r="H253" s="179">
        <v>13.17</v>
      </c>
      <c r="I253" s="180"/>
      <c r="J253" s="179">
        <f>ROUND(I253*H253,1)</f>
        <v>0</v>
      </c>
      <c r="K253" s="177" t="s">
        <v>128</v>
      </c>
      <c r="L253" s="41"/>
      <c r="M253" s="181" t="s">
        <v>19</v>
      </c>
      <c r="N253" s="182" t="s">
        <v>44</v>
      </c>
      <c r="O253" s="66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5" t="s">
        <v>247</v>
      </c>
      <c r="AT253" s="185" t="s">
        <v>124</v>
      </c>
      <c r="AU253" s="185" t="s">
        <v>82</v>
      </c>
      <c r="AY253" s="19" t="s">
        <v>121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78</v>
      </c>
      <c r="BK253" s="186">
        <f>ROUND(I253*H253,1)</f>
        <v>0</v>
      </c>
      <c r="BL253" s="19" t="s">
        <v>247</v>
      </c>
      <c r="BM253" s="185" t="s">
        <v>366</v>
      </c>
    </row>
    <row r="254" spans="1:65" s="2" customFormat="1" ht="11.25">
      <c r="A254" s="36"/>
      <c r="B254" s="37"/>
      <c r="C254" s="38"/>
      <c r="D254" s="187" t="s">
        <v>131</v>
      </c>
      <c r="E254" s="38"/>
      <c r="F254" s="188" t="s">
        <v>367</v>
      </c>
      <c r="G254" s="38"/>
      <c r="H254" s="38"/>
      <c r="I254" s="189"/>
      <c r="J254" s="38"/>
      <c r="K254" s="38"/>
      <c r="L254" s="41"/>
      <c r="M254" s="190"/>
      <c r="N254" s="191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131</v>
      </c>
      <c r="AU254" s="19" t="s">
        <v>82</v>
      </c>
    </row>
    <row r="255" spans="1:65" s="2" customFormat="1" ht="11.25">
      <c r="A255" s="36"/>
      <c r="B255" s="37"/>
      <c r="C255" s="38"/>
      <c r="D255" s="192" t="s">
        <v>133</v>
      </c>
      <c r="E255" s="38"/>
      <c r="F255" s="193" t="s">
        <v>368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133</v>
      </c>
      <c r="AU255" s="19" t="s">
        <v>82</v>
      </c>
    </row>
    <row r="256" spans="1:65" s="15" customFormat="1" ht="11.25">
      <c r="B256" s="226"/>
      <c r="C256" s="227"/>
      <c r="D256" s="187" t="s">
        <v>135</v>
      </c>
      <c r="E256" s="228" t="s">
        <v>19</v>
      </c>
      <c r="F256" s="229" t="s">
        <v>342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135</v>
      </c>
      <c r="AU256" s="235" t="s">
        <v>82</v>
      </c>
      <c r="AV256" s="15" t="s">
        <v>78</v>
      </c>
      <c r="AW256" s="15" t="s">
        <v>35</v>
      </c>
      <c r="AX256" s="15" t="s">
        <v>73</v>
      </c>
      <c r="AY256" s="235" t="s">
        <v>121</v>
      </c>
    </row>
    <row r="257" spans="1:65" s="13" customFormat="1" ht="11.25">
      <c r="B257" s="194"/>
      <c r="C257" s="195"/>
      <c r="D257" s="187" t="s">
        <v>135</v>
      </c>
      <c r="E257" s="196" t="s">
        <v>19</v>
      </c>
      <c r="F257" s="197" t="s">
        <v>369</v>
      </c>
      <c r="G257" s="195"/>
      <c r="H257" s="198">
        <v>7.38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135</v>
      </c>
      <c r="AU257" s="204" t="s">
        <v>82</v>
      </c>
      <c r="AV257" s="13" t="s">
        <v>82</v>
      </c>
      <c r="AW257" s="13" t="s">
        <v>35</v>
      </c>
      <c r="AX257" s="13" t="s">
        <v>73</v>
      </c>
      <c r="AY257" s="204" t="s">
        <v>121</v>
      </c>
    </row>
    <row r="258" spans="1:65" s="13" customFormat="1" ht="11.25">
      <c r="B258" s="194"/>
      <c r="C258" s="195"/>
      <c r="D258" s="187" t="s">
        <v>135</v>
      </c>
      <c r="E258" s="196" t="s">
        <v>19</v>
      </c>
      <c r="F258" s="197" t="s">
        <v>370</v>
      </c>
      <c r="G258" s="195"/>
      <c r="H258" s="198">
        <v>5.79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135</v>
      </c>
      <c r="AU258" s="204" t="s">
        <v>82</v>
      </c>
      <c r="AV258" s="13" t="s">
        <v>82</v>
      </c>
      <c r="AW258" s="13" t="s">
        <v>35</v>
      </c>
      <c r="AX258" s="13" t="s">
        <v>73</v>
      </c>
      <c r="AY258" s="204" t="s">
        <v>121</v>
      </c>
    </row>
    <row r="259" spans="1:65" s="2" customFormat="1" ht="24.2" customHeight="1">
      <c r="A259" s="36"/>
      <c r="B259" s="37"/>
      <c r="C259" s="216" t="s">
        <v>371</v>
      </c>
      <c r="D259" s="216" t="s">
        <v>218</v>
      </c>
      <c r="E259" s="217" t="s">
        <v>372</v>
      </c>
      <c r="F259" s="218" t="s">
        <v>373</v>
      </c>
      <c r="G259" s="219" t="s">
        <v>127</v>
      </c>
      <c r="H259" s="220">
        <v>0.03</v>
      </c>
      <c r="I259" s="221"/>
      <c r="J259" s="220">
        <f>ROUND(I259*H259,1)</f>
        <v>0</v>
      </c>
      <c r="K259" s="218" t="s">
        <v>128</v>
      </c>
      <c r="L259" s="222"/>
      <c r="M259" s="223" t="s">
        <v>19</v>
      </c>
      <c r="N259" s="224" t="s">
        <v>44</v>
      </c>
      <c r="O259" s="66"/>
      <c r="P259" s="183">
        <f>O259*H259</f>
        <v>0</v>
      </c>
      <c r="Q259" s="183">
        <v>0.44</v>
      </c>
      <c r="R259" s="183">
        <f>Q259*H259</f>
        <v>1.32E-2</v>
      </c>
      <c r="S259" s="183">
        <v>0</v>
      </c>
      <c r="T259" s="184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5" t="s">
        <v>361</v>
      </c>
      <c r="AT259" s="185" t="s">
        <v>218</v>
      </c>
      <c r="AU259" s="185" t="s">
        <v>82</v>
      </c>
      <c r="AY259" s="19" t="s">
        <v>121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9" t="s">
        <v>78</v>
      </c>
      <c r="BK259" s="186">
        <f>ROUND(I259*H259,1)</f>
        <v>0</v>
      </c>
      <c r="BL259" s="19" t="s">
        <v>247</v>
      </c>
      <c r="BM259" s="185" t="s">
        <v>374</v>
      </c>
    </row>
    <row r="260" spans="1:65" s="2" customFormat="1" ht="11.25">
      <c r="A260" s="36"/>
      <c r="B260" s="37"/>
      <c r="C260" s="38"/>
      <c r="D260" s="187" t="s">
        <v>131</v>
      </c>
      <c r="E260" s="38"/>
      <c r="F260" s="188" t="s">
        <v>373</v>
      </c>
      <c r="G260" s="38"/>
      <c r="H260" s="38"/>
      <c r="I260" s="189"/>
      <c r="J260" s="38"/>
      <c r="K260" s="38"/>
      <c r="L260" s="41"/>
      <c r="M260" s="190"/>
      <c r="N260" s="191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131</v>
      </c>
      <c r="AU260" s="19" t="s">
        <v>82</v>
      </c>
    </row>
    <row r="261" spans="1:65" s="2" customFormat="1" ht="19.5">
      <c r="A261" s="36"/>
      <c r="B261" s="37"/>
      <c r="C261" s="38"/>
      <c r="D261" s="187" t="s">
        <v>222</v>
      </c>
      <c r="E261" s="38"/>
      <c r="F261" s="225" t="s">
        <v>375</v>
      </c>
      <c r="G261" s="38"/>
      <c r="H261" s="38"/>
      <c r="I261" s="189"/>
      <c r="J261" s="38"/>
      <c r="K261" s="38"/>
      <c r="L261" s="41"/>
      <c r="M261" s="190"/>
      <c r="N261" s="191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222</v>
      </c>
      <c r="AU261" s="19" t="s">
        <v>82</v>
      </c>
    </row>
    <row r="262" spans="1:65" s="15" customFormat="1" ht="11.25">
      <c r="B262" s="226"/>
      <c r="C262" s="227"/>
      <c r="D262" s="187" t="s">
        <v>135</v>
      </c>
      <c r="E262" s="228" t="s">
        <v>19</v>
      </c>
      <c r="F262" s="229" t="s">
        <v>342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135</v>
      </c>
      <c r="AU262" s="235" t="s">
        <v>82</v>
      </c>
      <c r="AV262" s="15" t="s">
        <v>78</v>
      </c>
      <c r="AW262" s="15" t="s">
        <v>35</v>
      </c>
      <c r="AX262" s="15" t="s">
        <v>73</v>
      </c>
      <c r="AY262" s="235" t="s">
        <v>121</v>
      </c>
    </row>
    <row r="263" spans="1:65" s="13" customFormat="1" ht="11.25">
      <c r="B263" s="194"/>
      <c r="C263" s="195"/>
      <c r="D263" s="187" t="s">
        <v>135</v>
      </c>
      <c r="E263" s="196" t="s">
        <v>19</v>
      </c>
      <c r="F263" s="197" t="s">
        <v>376</v>
      </c>
      <c r="G263" s="195"/>
      <c r="H263" s="198">
        <v>0.02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135</v>
      </c>
      <c r="AU263" s="204" t="s">
        <v>82</v>
      </c>
      <c r="AV263" s="13" t="s">
        <v>82</v>
      </c>
      <c r="AW263" s="13" t="s">
        <v>35</v>
      </c>
      <c r="AX263" s="13" t="s">
        <v>73</v>
      </c>
      <c r="AY263" s="204" t="s">
        <v>121</v>
      </c>
    </row>
    <row r="264" spans="1:65" s="13" customFormat="1" ht="11.25">
      <c r="B264" s="194"/>
      <c r="C264" s="195"/>
      <c r="D264" s="187" t="s">
        <v>135</v>
      </c>
      <c r="E264" s="196" t="s">
        <v>19</v>
      </c>
      <c r="F264" s="197" t="s">
        <v>377</v>
      </c>
      <c r="G264" s="195"/>
      <c r="H264" s="198">
        <v>0.01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135</v>
      </c>
      <c r="AU264" s="204" t="s">
        <v>82</v>
      </c>
      <c r="AV264" s="13" t="s">
        <v>82</v>
      </c>
      <c r="AW264" s="13" t="s">
        <v>35</v>
      </c>
      <c r="AX264" s="13" t="s">
        <v>73</v>
      </c>
      <c r="AY264" s="204" t="s">
        <v>121</v>
      </c>
    </row>
    <row r="265" spans="1:65" s="2" customFormat="1" ht="16.5" customHeight="1">
      <c r="A265" s="36"/>
      <c r="B265" s="37"/>
      <c r="C265" s="175" t="s">
        <v>378</v>
      </c>
      <c r="D265" s="175" t="s">
        <v>124</v>
      </c>
      <c r="E265" s="176" t="s">
        <v>379</v>
      </c>
      <c r="F265" s="177" t="s">
        <v>380</v>
      </c>
      <c r="G265" s="178" t="s">
        <v>155</v>
      </c>
      <c r="H265" s="179">
        <v>13</v>
      </c>
      <c r="I265" s="180"/>
      <c r="J265" s="179">
        <f>ROUND(I265*H265,1)</f>
        <v>0</v>
      </c>
      <c r="K265" s="177" t="s">
        <v>128</v>
      </c>
      <c r="L265" s="41"/>
      <c r="M265" s="181" t="s">
        <v>19</v>
      </c>
      <c r="N265" s="182" t="s">
        <v>44</v>
      </c>
      <c r="O265" s="66"/>
      <c r="P265" s="183">
        <f>O265*H265</f>
        <v>0</v>
      </c>
      <c r="Q265" s="183">
        <v>0</v>
      </c>
      <c r="R265" s="183">
        <f>Q265*H265</f>
        <v>0</v>
      </c>
      <c r="S265" s="183">
        <v>1E-3</v>
      </c>
      <c r="T265" s="184">
        <f>S265*H265</f>
        <v>1.3000000000000001E-2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5" t="s">
        <v>247</v>
      </c>
      <c r="AT265" s="185" t="s">
        <v>124</v>
      </c>
      <c r="AU265" s="185" t="s">
        <v>82</v>
      </c>
      <c r="AY265" s="19" t="s">
        <v>121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9" t="s">
        <v>78</v>
      </c>
      <c r="BK265" s="186">
        <f>ROUND(I265*H265,1)</f>
        <v>0</v>
      </c>
      <c r="BL265" s="19" t="s">
        <v>247</v>
      </c>
      <c r="BM265" s="185" t="s">
        <v>381</v>
      </c>
    </row>
    <row r="266" spans="1:65" s="2" customFormat="1" ht="19.5">
      <c r="A266" s="36"/>
      <c r="B266" s="37"/>
      <c r="C266" s="38"/>
      <c r="D266" s="187" t="s">
        <v>131</v>
      </c>
      <c r="E266" s="38"/>
      <c r="F266" s="188" t="s">
        <v>382</v>
      </c>
      <c r="G266" s="38"/>
      <c r="H266" s="38"/>
      <c r="I266" s="189"/>
      <c r="J266" s="38"/>
      <c r="K266" s="38"/>
      <c r="L266" s="41"/>
      <c r="M266" s="190"/>
      <c r="N266" s="191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131</v>
      </c>
      <c r="AU266" s="19" t="s">
        <v>82</v>
      </c>
    </row>
    <row r="267" spans="1:65" s="2" customFormat="1" ht="11.25">
      <c r="A267" s="36"/>
      <c r="B267" s="37"/>
      <c r="C267" s="38"/>
      <c r="D267" s="192" t="s">
        <v>133</v>
      </c>
      <c r="E267" s="38"/>
      <c r="F267" s="193" t="s">
        <v>383</v>
      </c>
      <c r="G267" s="38"/>
      <c r="H267" s="38"/>
      <c r="I267" s="189"/>
      <c r="J267" s="38"/>
      <c r="K267" s="38"/>
      <c r="L267" s="41"/>
      <c r="M267" s="190"/>
      <c r="N267" s="191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133</v>
      </c>
      <c r="AU267" s="19" t="s">
        <v>82</v>
      </c>
    </row>
    <row r="268" spans="1:65" s="2" customFormat="1" ht="24.2" customHeight="1">
      <c r="A268" s="36"/>
      <c r="B268" s="37"/>
      <c r="C268" s="175" t="s">
        <v>384</v>
      </c>
      <c r="D268" s="175" t="s">
        <v>124</v>
      </c>
      <c r="E268" s="176" t="s">
        <v>385</v>
      </c>
      <c r="F268" s="177" t="s">
        <v>386</v>
      </c>
      <c r="G268" s="178" t="s">
        <v>155</v>
      </c>
      <c r="H268" s="179">
        <v>1</v>
      </c>
      <c r="I268" s="180"/>
      <c r="J268" s="179">
        <f>ROUND(I268*H268,1)</f>
        <v>0</v>
      </c>
      <c r="K268" s="177" t="s">
        <v>128</v>
      </c>
      <c r="L268" s="41"/>
      <c r="M268" s="181" t="s">
        <v>19</v>
      </c>
      <c r="N268" s="182" t="s">
        <v>44</v>
      </c>
      <c r="O268" s="66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5" t="s">
        <v>247</v>
      </c>
      <c r="AT268" s="185" t="s">
        <v>124</v>
      </c>
      <c r="AU268" s="185" t="s">
        <v>82</v>
      </c>
      <c r="AY268" s="19" t="s">
        <v>121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9" t="s">
        <v>78</v>
      </c>
      <c r="BK268" s="186">
        <f>ROUND(I268*H268,1)</f>
        <v>0</v>
      </c>
      <c r="BL268" s="19" t="s">
        <v>247</v>
      </c>
      <c r="BM268" s="185" t="s">
        <v>387</v>
      </c>
    </row>
    <row r="269" spans="1:65" s="2" customFormat="1" ht="29.25">
      <c r="A269" s="36"/>
      <c r="B269" s="37"/>
      <c r="C269" s="38"/>
      <c r="D269" s="187" t="s">
        <v>131</v>
      </c>
      <c r="E269" s="38"/>
      <c r="F269" s="188" t="s">
        <v>388</v>
      </c>
      <c r="G269" s="38"/>
      <c r="H269" s="38"/>
      <c r="I269" s="189"/>
      <c r="J269" s="38"/>
      <c r="K269" s="38"/>
      <c r="L269" s="41"/>
      <c r="M269" s="190"/>
      <c r="N269" s="191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131</v>
      </c>
      <c r="AU269" s="19" t="s">
        <v>82</v>
      </c>
    </row>
    <row r="270" spans="1:65" s="2" customFormat="1" ht="11.25">
      <c r="A270" s="36"/>
      <c r="B270" s="37"/>
      <c r="C270" s="38"/>
      <c r="D270" s="192" t="s">
        <v>133</v>
      </c>
      <c r="E270" s="38"/>
      <c r="F270" s="193" t="s">
        <v>389</v>
      </c>
      <c r="G270" s="38"/>
      <c r="H270" s="38"/>
      <c r="I270" s="189"/>
      <c r="J270" s="38"/>
      <c r="K270" s="38"/>
      <c r="L270" s="41"/>
      <c r="M270" s="190"/>
      <c r="N270" s="191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133</v>
      </c>
      <c r="AU270" s="19" t="s">
        <v>82</v>
      </c>
    </row>
    <row r="271" spans="1:65" s="2" customFormat="1" ht="24.2" customHeight="1">
      <c r="A271" s="36"/>
      <c r="B271" s="37"/>
      <c r="C271" s="216" t="s">
        <v>390</v>
      </c>
      <c r="D271" s="216" t="s">
        <v>218</v>
      </c>
      <c r="E271" s="217" t="s">
        <v>391</v>
      </c>
      <c r="F271" s="218" t="s">
        <v>392</v>
      </c>
      <c r="G271" s="219" t="s">
        <v>155</v>
      </c>
      <c r="H271" s="220">
        <v>1</v>
      </c>
      <c r="I271" s="221"/>
      <c r="J271" s="220">
        <f>ROUND(I271*H271,1)</f>
        <v>0</v>
      </c>
      <c r="K271" s="218" t="s">
        <v>19</v>
      </c>
      <c r="L271" s="222"/>
      <c r="M271" s="223" t="s">
        <v>19</v>
      </c>
      <c r="N271" s="224" t="s">
        <v>44</v>
      </c>
      <c r="O271" s="66"/>
      <c r="P271" s="183">
        <f>O271*H271</f>
        <v>0</v>
      </c>
      <c r="Q271" s="183">
        <v>1.6E-2</v>
      </c>
      <c r="R271" s="183">
        <f>Q271*H271</f>
        <v>1.6E-2</v>
      </c>
      <c r="S271" s="183">
        <v>0</v>
      </c>
      <c r="T271" s="184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5" t="s">
        <v>361</v>
      </c>
      <c r="AT271" s="185" t="s">
        <v>218</v>
      </c>
      <c r="AU271" s="185" t="s">
        <v>82</v>
      </c>
      <c r="AY271" s="19" t="s">
        <v>121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9" t="s">
        <v>78</v>
      </c>
      <c r="BK271" s="186">
        <f>ROUND(I271*H271,1)</f>
        <v>0</v>
      </c>
      <c r="BL271" s="19" t="s">
        <v>247</v>
      </c>
      <c r="BM271" s="185" t="s">
        <v>393</v>
      </c>
    </row>
    <row r="272" spans="1:65" s="2" customFormat="1" ht="11.25">
      <c r="A272" s="36"/>
      <c r="B272" s="37"/>
      <c r="C272" s="38"/>
      <c r="D272" s="187" t="s">
        <v>131</v>
      </c>
      <c r="E272" s="38"/>
      <c r="F272" s="188" t="s">
        <v>392</v>
      </c>
      <c r="G272" s="38"/>
      <c r="H272" s="38"/>
      <c r="I272" s="189"/>
      <c r="J272" s="38"/>
      <c r="K272" s="38"/>
      <c r="L272" s="41"/>
      <c r="M272" s="190"/>
      <c r="N272" s="191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131</v>
      </c>
      <c r="AU272" s="19" t="s">
        <v>82</v>
      </c>
    </row>
    <row r="273" spans="1:65" s="2" customFormat="1" ht="16.5" customHeight="1">
      <c r="A273" s="36"/>
      <c r="B273" s="37"/>
      <c r="C273" s="216" t="s">
        <v>394</v>
      </c>
      <c r="D273" s="216" t="s">
        <v>218</v>
      </c>
      <c r="E273" s="217" t="s">
        <v>395</v>
      </c>
      <c r="F273" s="218" t="s">
        <v>396</v>
      </c>
      <c r="G273" s="219" t="s">
        <v>155</v>
      </c>
      <c r="H273" s="220">
        <v>1</v>
      </c>
      <c r="I273" s="221"/>
      <c r="J273" s="220">
        <f>ROUND(I273*H273,1)</f>
        <v>0</v>
      </c>
      <c r="K273" s="218" t="s">
        <v>128</v>
      </c>
      <c r="L273" s="222"/>
      <c r="M273" s="223" t="s">
        <v>19</v>
      </c>
      <c r="N273" s="224" t="s">
        <v>44</v>
      </c>
      <c r="O273" s="66"/>
      <c r="P273" s="183">
        <f>O273*H273</f>
        <v>0</v>
      </c>
      <c r="Q273" s="183">
        <v>2.2000000000000001E-3</v>
      </c>
      <c r="R273" s="183">
        <f>Q273*H273</f>
        <v>2.2000000000000001E-3</v>
      </c>
      <c r="S273" s="183">
        <v>0</v>
      </c>
      <c r="T273" s="184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5" t="s">
        <v>361</v>
      </c>
      <c r="AT273" s="185" t="s">
        <v>218</v>
      </c>
      <c r="AU273" s="185" t="s">
        <v>82</v>
      </c>
      <c r="AY273" s="19" t="s">
        <v>121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78</v>
      </c>
      <c r="BK273" s="186">
        <f>ROUND(I273*H273,1)</f>
        <v>0</v>
      </c>
      <c r="BL273" s="19" t="s">
        <v>247</v>
      </c>
      <c r="BM273" s="185" t="s">
        <v>397</v>
      </c>
    </row>
    <row r="274" spans="1:65" s="2" customFormat="1" ht="11.25">
      <c r="A274" s="36"/>
      <c r="B274" s="37"/>
      <c r="C274" s="38"/>
      <c r="D274" s="187" t="s">
        <v>131</v>
      </c>
      <c r="E274" s="38"/>
      <c r="F274" s="188" t="s">
        <v>396</v>
      </c>
      <c r="G274" s="38"/>
      <c r="H274" s="38"/>
      <c r="I274" s="189"/>
      <c r="J274" s="38"/>
      <c r="K274" s="38"/>
      <c r="L274" s="41"/>
      <c r="M274" s="190"/>
      <c r="N274" s="191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131</v>
      </c>
      <c r="AU274" s="19" t="s">
        <v>82</v>
      </c>
    </row>
    <row r="275" spans="1:65" s="2" customFormat="1" ht="24.2" customHeight="1">
      <c r="A275" s="36"/>
      <c r="B275" s="37"/>
      <c r="C275" s="175" t="s">
        <v>398</v>
      </c>
      <c r="D275" s="175" t="s">
        <v>124</v>
      </c>
      <c r="E275" s="176" t="s">
        <v>399</v>
      </c>
      <c r="F275" s="177" t="s">
        <v>400</v>
      </c>
      <c r="G275" s="178" t="s">
        <v>155</v>
      </c>
      <c r="H275" s="179">
        <v>1</v>
      </c>
      <c r="I275" s="180"/>
      <c r="J275" s="179">
        <f>ROUND(I275*H275,1)</f>
        <v>0</v>
      </c>
      <c r="K275" s="177" t="s">
        <v>128</v>
      </c>
      <c r="L275" s="41"/>
      <c r="M275" s="181" t="s">
        <v>19</v>
      </c>
      <c r="N275" s="182" t="s">
        <v>44</v>
      </c>
      <c r="O275" s="66"/>
      <c r="P275" s="183">
        <f>O275*H275</f>
        <v>0</v>
      </c>
      <c r="Q275" s="183">
        <v>0</v>
      </c>
      <c r="R275" s="183">
        <f>Q275*H275</f>
        <v>0</v>
      </c>
      <c r="S275" s="183">
        <v>2.4E-2</v>
      </c>
      <c r="T275" s="184">
        <f>S275*H275</f>
        <v>2.4E-2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5" t="s">
        <v>247</v>
      </c>
      <c r="AT275" s="185" t="s">
        <v>124</v>
      </c>
      <c r="AU275" s="185" t="s">
        <v>82</v>
      </c>
      <c r="AY275" s="19" t="s">
        <v>121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9" t="s">
        <v>78</v>
      </c>
      <c r="BK275" s="186">
        <f>ROUND(I275*H275,1)</f>
        <v>0</v>
      </c>
      <c r="BL275" s="19" t="s">
        <v>247</v>
      </c>
      <c r="BM275" s="185" t="s">
        <v>401</v>
      </c>
    </row>
    <row r="276" spans="1:65" s="2" customFormat="1" ht="19.5">
      <c r="A276" s="36"/>
      <c r="B276" s="37"/>
      <c r="C276" s="38"/>
      <c r="D276" s="187" t="s">
        <v>131</v>
      </c>
      <c r="E276" s="38"/>
      <c r="F276" s="188" t="s">
        <v>402</v>
      </c>
      <c r="G276" s="38"/>
      <c r="H276" s="38"/>
      <c r="I276" s="189"/>
      <c r="J276" s="38"/>
      <c r="K276" s="38"/>
      <c r="L276" s="41"/>
      <c r="M276" s="190"/>
      <c r="N276" s="191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131</v>
      </c>
      <c r="AU276" s="19" t="s">
        <v>82</v>
      </c>
    </row>
    <row r="277" spans="1:65" s="2" customFormat="1" ht="11.25">
      <c r="A277" s="36"/>
      <c r="B277" s="37"/>
      <c r="C277" s="38"/>
      <c r="D277" s="192" t="s">
        <v>133</v>
      </c>
      <c r="E277" s="38"/>
      <c r="F277" s="193" t="s">
        <v>403</v>
      </c>
      <c r="G277" s="38"/>
      <c r="H277" s="38"/>
      <c r="I277" s="189"/>
      <c r="J277" s="38"/>
      <c r="K277" s="38"/>
      <c r="L277" s="41"/>
      <c r="M277" s="190"/>
      <c r="N277" s="191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133</v>
      </c>
      <c r="AU277" s="19" t="s">
        <v>82</v>
      </c>
    </row>
    <row r="278" spans="1:65" s="2" customFormat="1" ht="24.2" customHeight="1">
      <c r="A278" s="36"/>
      <c r="B278" s="37"/>
      <c r="C278" s="175" t="s">
        <v>404</v>
      </c>
      <c r="D278" s="175" t="s">
        <v>124</v>
      </c>
      <c r="E278" s="176" t="s">
        <v>405</v>
      </c>
      <c r="F278" s="177" t="s">
        <v>406</v>
      </c>
      <c r="G278" s="178" t="s">
        <v>155</v>
      </c>
      <c r="H278" s="179">
        <v>13</v>
      </c>
      <c r="I278" s="180"/>
      <c r="J278" s="179">
        <f>ROUND(I278*H278,1)</f>
        <v>0</v>
      </c>
      <c r="K278" s="177" t="s">
        <v>128</v>
      </c>
      <c r="L278" s="41"/>
      <c r="M278" s="181" t="s">
        <v>19</v>
      </c>
      <c r="N278" s="182" t="s">
        <v>44</v>
      </c>
      <c r="O278" s="66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5" t="s">
        <v>247</v>
      </c>
      <c r="AT278" s="185" t="s">
        <v>124</v>
      </c>
      <c r="AU278" s="185" t="s">
        <v>82</v>
      </c>
      <c r="AY278" s="19" t="s">
        <v>121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9" t="s">
        <v>78</v>
      </c>
      <c r="BK278" s="186">
        <f>ROUND(I278*H278,1)</f>
        <v>0</v>
      </c>
      <c r="BL278" s="19" t="s">
        <v>247</v>
      </c>
      <c r="BM278" s="185" t="s">
        <v>407</v>
      </c>
    </row>
    <row r="279" spans="1:65" s="2" customFormat="1" ht="19.5">
      <c r="A279" s="36"/>
      <c r="B279" s="37"/>
      <c r="C279" s="38"/>
      <c r="D279" s="187" t="s">
        <v>131</v>
      </c>
      <c r="E279" s="38"/>
      <c r="F279" s="188" t="s">
        <v>408</v>
      </c>
      <c r="G279" s="38"/>
      <c r="H279" s="38"/>
      <c r="I279" s="189"/>
      <c r="J279" s="38"/>
      <c r="K279" s="38"/>
      <c r="L279" s="41"/>
      <c r="M279" s="190"/>
      <c r="N279" s="191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131</v>
      </c>
      <c r="AU279" s="19" t="s">
        <v>82</v>
      </c>
    </row>
    <row r="280" spans="1:65" s="2" customFormat="1" ht="11.25">
      <c r="A280" s="36"/>
      <c r="B280" s="37"/>
      <c r="C280" s="38"/>
      <c r="D280" s="192" t="s">
        <v>133</v>
      </c>
      <c r="E280" s="38"/>
      <c r="F280" s="193" t="s">
        <v>409</v>
      </c>
      <c r="G280" s="38"/>
      <c r="H280" s="38"/>
      <c r="I280" s="189"/>
      <c r="J280" s="38"/>
      <c r="K280" s="38"/>
      <c r="L280" s="41"/>
      <c r="M280" s="190"/>
      <c r="N280" s="191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133</v>
      </c>
      <c r="AU280" s="19" t="s">
        <v>82</v>
      </c>
    </row>
    <row r="281" spans="1:65" s="2" customFormat="1" ht="24.2" customHeight="1">
      <c r="A281" s="36"/>
      <c r="B281" s="37"/>
      <c r="C281" s="216" t="s">
        <v>410</v>
      </c>
      <c r="D281" s="216" t="s">
        <v>218</v>
      </c>
      <c r="E281" s="217" t="s">
        <v>411</v>
      </c>
      <c r="F281" s="218" t="s">
        <v>412</v>
      </c>
      <c r="G281" s="219" t="s">
        <v>155</v>
      </c>
      <c r="H281" s="220">
        <v>13</v>
      </c>
      <c r="I281" s="221"/>
      <c r="J281" s="220">
        <f>ROUND(I281*H281,1)</f>
        <v>0</v>
      </c>
      <c r="K281" s="218" t="s">
        <v>128</v>
      </c>
      <c r="L281" s="222"/>
      <c r="M281" s="223" t="s">
        <v>19</v>
      </c>
      <c r="N281" s="224" t="s">
        <v>44</v>
      </c>
      <c r="O281" s="66"/>
      <c r="P281" s="183">
        <f>O281*H281</f>
        <v>0</v>
      </c>
      <c r="Q281" s="183">
        <v>1.23E-3</v>
      </c>
      <c r="R281" s="183">
        <f>Q281*H281</f>
        <v>1.5990000000000001E-2</v>
      </c>
      <c r="S281" s="183">
        <v>0</v>
      </c>
      <c r="T281" s="184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5" t="s">
        <v>361</v>
      </c>
      <c r="AT281" s="185" t="s">
        <v>218</v>
      </c>
      <c r="AU281" s="185" t="s">
        <v>82</v>
      </c>
      <c r="AY281" s="19" t="s">
        <v>121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9" t="s">
        <v>78</v>
      </c>
      <c r="BK281" s="186">
        <f>ROUND(I281*H281,1)</f>
        <v>0</v>
      </c>
      <c r="BL281" s="19" t="s">
        <v>247</v>
      </c>
      <c r="BM281" s="185" t="s">
        <v>413</v>
      </c>
    </row>
    <row r="282" spans="1:65" s="2" customFormat="1" ht="11.25">
      <c r="A282" s="36"/>
      <c r="B282" s="37"/>
      <c r="C282" s="38"/>
      <c r="D282" s="187" t="s">
        <v>131</v>
      </c>
      <c r="E282" s="38"/>
      <c r="F282" s="188" t="s">
        <v>412</v>
      </c>
      <c r="G282" s="38"/>
      <c r="H282" s="38"/>
      <c r="I282" s="189"/>
      <c r="J282" s="38"/>
      <c r="K282" s="38"/>
      <c r="L282" s="41"/>
      <c r="M282" s="190"/>
      <c r="N282" s="191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131</v>
      </c>
      <c r="AU282" s="19" t="s">
        <v>82</v>
      </c>
    </row>
    <row r="283" spans="1:65" s="2" customFormat="1" ht="24.2" customHeight="1">
      <c r="A283" s="36"/>
      <c r="B283" s="37"/>
      <c r="C283" s="175" t="s">
        <v>414</v>
      </c>
      <c r="D283" s="175" t="s">
        <v>124</v>
      </c>
      <c r="E283" s="176" t="s">
        <v>415</v>
      </c>
      <c r="F283" s="177" t="s">
        <v>416</v>
      </c>
      <c r="G283" s="178" t="s">
        <v>140</v>
      </c>
      <c r="H283" s="179">
        <v>0.11</v>
      </c>
      <c r="I283" s="180"/>
      <c r="J283" s="179">
        <f>ROUND(I283*H283,1)</f>
        <v>0</v>
      </c>
      <c r="K283" s="177" t="s">
        <v>128</v>
      </c>
      <c r="L283" s="41"/>
      <c r="M283" s="181" t="s">
        <v>19</v>
      </c>
      <c r="N283" s="182" t="s">
        <v>44</v>
      </c>
      <c r="O283" s="66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5" t="s">
        <v>247</v>
      </c>
      <c r="AT283" s="185" t="s">
        <v>124</v>
      </c>
      <c r="AU283" s="185" t="s">
        <v>82</v>
      </c>
      <c r="AY283" s="19" t="s">
        <v>121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9" t="s">
        <v>78</v>
      </c>
      <c r="BK283" s="186">
        <f>ROUND(I283*H283,1)</f>
        <v>0</v>
      </c>
      <c r="BL283" s="19" t="s">
        <v>247</v>
      </c>
      <c r="BM283" s="185" t="s">
        <v>417</v>
      </c>
    </row>
    <row r="284" spans="1:65" s="2" customFormat="1" ht="29.25">
      <c r="A284" s="36"/>
      <c r="B284" s="37"/>
      <c r="C284" s="38"/>
      <c r="D284" s="187" t="s">
        <v>131</v>
      </c>
      <c r="E284" s="38"/>
      <c r="F284" s="188" t="s">
        <v>418</v>
      </c>
      <c r="G284" s="38"/>
      <c r="H284" s="38"/>
      <c r="I284" s="189"/>
      <c r="J284" s="38"/>
      <c r="K284" s="38"/>
      <c r="L284" s="41"/>
      <c r="M284" s="190"/>
      <c r="N284" s="191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131</v>
      </c>
      <c r="AU284" s="19" t="s">
        <v>82</v>
      </c>
    </row>
    <row r="285" spans="1:65" s="2" customFormat="1" ht="11.25">
      <c r="A285" s="36"/>
      <c r="B285" s="37"/>
      <c r="C285" s="38"/>
      <c r="D285" s="192" t="s">
        <v>133</v>
      </c>
      <c r="E285" s="38"/>
      <c r="F285" s="193" t="s">
        <v>419</v>
      </c>
      <c r="G285" s="38"/>
      <c r="H285" s="38"/>
      <c r="I285" s="189"/>
      <c r="J285" s="38"/>
      <c r="K285" s="38"/>
      <c r="L285" s="41"/>
      <c r="M285" s="190"/>
      <c r="N285" s="191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133</v>
      </c>
      <c r="AU285" s="19" t="s">
        <v>82</v>
      </c>
    </row>
    <row r="286" spans="1:65" s="12" customFormat="1" ht="22.9" customHeight="1">
      <c r="B286" s="159"/>
      <c r="C286" s="160"/>
      <c r="D286" s="161" t="s">
        <v>72</v>
      </c>
      <c r="E286" s="173" t="s">
        <v>420</v>
      </c>
      <c r="F286" s="173" t="s">
        <v>421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SUM(P287:P353)</f>
        <v>0</v>
      </c>
      <c r="Q286" s="167"/>
      <c r="R286" s="168">
        <f>SUM(R287:R353)</f>
        <v>4.4617132999999995</v>
      </c>
      <c r="S286" s="167"/>
      <c r="T286" s="169">
        <f>SUM(T287:T353)</f>
        <v>0</v>
      </c>
      <c r="AR286" s="170" t="s">
        <v>82</v>
      </c>
      <c r="AT286" s="171" t="s">
        <v>72</v>
      </c>
      <c r="AU286" s="171" t="s">
        <v>78</v>
      </c>
      <c r="AY286" s="170" t="s">
        <v>121</v>
      </c>
      <c r="BK286" s="172">
        <f>SUM(BK287:BK353)</f>
        <v>0</v>
      </c>
    </row>
    <row r="287" spans="1:65" s="2" customFormat="1" ht="16.5" customHeight="1">
      <c r="A287" s="36"/>
      <c r="B287" s="37"/>
      <c r="C287" s="175" t="s">
        <v>422</v>
      </c>
      <c r="D287" s="175" t="s">
        <v>124</v>
      </c>
      <c r="E287" s="176" t="s">
        <v>423</v>
      </c>
      <c r="F287" s="177" t="s">
        <v>424</v>
      </c>
      <c r="G287" s="178" t="s">
        <v>147</v>
      </c>
      <c r="H287" s="179">
        <v>113.75</v>
      </c>
      <c r="I287" s="180"/>
      <c r="J287" s="179">
        <f>ROUND(I287*H287,1)</f>
        <v>0</v>
      </c>
      <c r="K287" s="177" t="s">
        <v>128</v>
      </c>
      <c r="L287" s="41"/>
      <c r="M287" s="181" t="s">
        <v>19</v>
      </c>
      <c r="N287" s="182" t="s">
        <v>44</v>
      </c>
      <c r="O287" s="66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5" t="s">
        <v>247</v>
      </c>
      <c r="AT287" s="185" t="s">
        <v>124</v>
      </c>
      <c r="AU287" s="185" t="s">
        <v>82</v>
      </c>
      <c r="AY287" s="19" t="s">
        <v>121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9" t="s">
        <v>78</v>
      </c>
      <c r="BK287" s="186">
        <f>ROUND(I287*H287,1)</f>
        <v>0</v>
      </c>
      <c r="BL287" s="19" t="s">
        <v>247</v>
      </c>
      <c r="BM287" s="185" t="s">
        <v>425</v>
      </c>
    </row>
    <row r="288" spans="1:65" s="2" customFormat="1" ht="11.25">
      <c r="A288" s="36"/>
      <c r="B288" s="37"/>
      <c r="C288" s="38"/>
      <c r="D288" s="187" t="s">
        <v>131</v>
      </c>
      <c r="E288" s="38"/>
      <c r="F288" s="188" t="s">
        <v>426</v>
      </c>
      <c r="G288" s="38"/>
      <c r="H288" s="38"/>
      <c r="I288" s="189"/>
      <c r="J288" s="38"/>
      <c r="K288" s="38"/>
      <c r="L288" s="41"/>
      <c r="M288" s="190"/>
      <c r="N288" s="191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131</v>
      </c>
      <c r="AU288" s="19" t="s">
        <v>82</v>
      </c>
    </row>
    <row r="289" spans="1:65" s="2" customFormat="1" ht="11.25">
      <c r="A289" s="36"/>
      <c r="B289" s="37"/>
      <c r="C289" s="38"/>
      <c r="D289" s="192" t="s">
        <v>133</v>
      </c>
      <c r="E289" s="38"/>
      <c r="F289" s="193" t="s">
        <v>427</v>
      </c>
      <c r="G289" s="38"/>
      <c r="H289" s="38"/>
      <c r="I289" s="189"/>
      <c r="J289" s="38"/>
      <c r="K289" s="38"/>
      <c r="L289" s="41"/>
      <c r="M289" s="190"/>
      <c r="N289" s="191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133</v>
      </c>
      <c r="AU289" s="19" t="s">
        <v>82</v>
      </c>
    </row>
    <row r="290" spans="1:65" s="13" customFormat="1" ht="11.25">
      <c r="B290" s="194"/>
      <c r="C290" s="195"/>
      <c r="D290" s="187" t="s">
        <v>135</v>
      </c>
      <c r="E290" s="196" t="s">
        <v>19</v>
      </c>
      <c r="F290" s="197" t="s">
        <v>242</v>
      </c>
      <c r="G290" s="195"/>
      <c r="H290" s="198">
        <v>7.74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135</v>
      </c>
      <c r="AU290" s="204" t="s">
        <v>82</v>
      </c>
      <c r="AV290" s="13" t="s">
        <v>82</v>
      </c>
      <c r="AW290" s="13" t="s">
        <v>35</v>
      </c>
      <c r="AX290" s="13" t="s">
        <v>73</v>
      </c>
      <c r="AY290" s="204" t="s">
        <v>121</v>
      </c>
    </row>
    <row r="291" spans="1:65" s="13" customFormat="1" ht="11.25">
      <c r="B291" s="194"/>
      <c r="C291" s="195"/>
      <c r="D291" s="187" t="s">
        <v>135</v>
      </c>
      <c r="E291" s="196" t="s">
        <v>19</v>
      </c>
      <c r="F291" s="197" t="s">
        <v>243</v>
      </c>
      <c r="G291" s="195"/>
      <c r="H291" s="198">
        <v>4.41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135</v>
      </c>
      <c r="AU291" s="204" t="s">
        <v>82</v>
      </c>
      <c r="AV291" s="13" t="s">
        <v>82</v>
      </c>
      <c r="AW291" s="13" t="s">
        <v>35</v>
      </c>
      <c r="AX291" s="13" t="s">
        <v>73</v>
      </c>
      <c r="AY291" s="204" t="s">
        <v>121</v>
      </c>
    </row>
    <row r="292" spans="1:65" s="13" customFormat="1" ht="11.25">
      <c r="B292" s="194"/>
      <c r="C292" s="195"/>
      <c r="D292" s="187" t="s">
        <v>135</v>
      </c>
      <c r="E292" s="196" t="s">
        <v>19</v>
      </c>
      <c r="F292" s="197" t="s">
        <v>244</v>
      </c>
      <c r="G292" s="195"/>
      <c r="H292" s="198">
        <v>35.46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135</v>
      </c>
      <c r="AU292" s="204" t="s">
        <v>82</v>
      </c>
      <c r="AV292" s="13" t="s">
        <v>82</v>
      </c>
      <c r="AW292" s="13" t="s">
        <v>35</v>
      </c>
      <c r="AX292" s="13" t="s">
        <v>73</v>
      </c>
      <c r="AY292" s="204" t="s">
        <v>121</v>
      </c>
    </row>
    <row r="293" spans="1:65" s="13" customFormat="1" ht="11.25">
      <c r="B293" s="194"/>
      <c r="C293" s="195"/>
      <c r="D293" s="187" t="s">
        <v>135</v>
      </c>
      <c r="E293" s="196" t="s">
        <v>19</v>
      </c>
      <c r="F293" s="197" t="s">
        <v>245</v>
      </c>
      <c r="G293" s="195"/>
      <c r="H293" s="198">
        <v>3.06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135</v>
      </c>
      <c r="AU293" s="204" t="s">
        <v>82</v>
      </c>
      <c r="AV293" s="13" t="s">
        <v>82</v>
      </c>
      <c r="AW293" s="13" t="s">
        <v>35</v>
      </c>
      <c r="AX293" s="13" t="s">
        <v>73</v>
      </c>
      <c r="AY293" s="204" t="s">
        <v>121</v>
      </c>
    </row>
    <row r="294" spans="1:65" s="13" customFormat="1" ht="11.25">
      <c r="B294" s="194"/>
      <c r="C294" s="195"/>
      <c r="D294" s="187" t="s">
        <v>135</v>
      </c>
      <c r="E294" s="196" t="s">
        <v>19</v>
      </c>
      <c r="F294" s="197" t="s">
        <v>428</v>
      </c>
      <c r="G294" s="195"/>
      <c r="H294" s="198">
        <v>17.29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135</v>
      </c>
      <c r="AU294" s="204" t="s">
        <v>82</v>
      </c>
      <c r="AV294" s="13" t="s">
        <v>82</v>
      </c>
      <c r="AW294" s="13" t="s">
        <v>35</v>
      </c>
      <c r="AX294" s="13" t="s">
        <v>73</v>
      </c>
      <c r="AY294" s="204" t="s">
        <v>121</v>
      </c>
    </row>
    <row r="295" spans="1:65" s="13" customFormat="1" ht="11.25">
      <c r="B295" s="194"/>
      <c r="C295" s="195"/>
      <c r="D295" s="187" t="s">
        <v>135</v>
      </c>
      <c r="E295" s="196" t="s">
        <v>19</v>
      </c>
      <c r="F295" s="197" t="s">
        <v>429</v>
      </c>
      <c r="G295" s="195"/>
      <c r="H295" s="198">
        <v>0.95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135</v>
      </c>
      <c r="AU295" s="204" t="s">
        <v>82</v>
      </c>
      <c r="AV295" s="13" t="s">
        <v>82</v>
      </c>
      <c r="AW295" s="13" t="s">
        <v>35</v>
      </c>
      <c r="AX295" s="13" t="s">
        <v>73</v>
      </c>
      <c r="AY295" s="204" t="s">
        <v>121</v>
      </c>
    </row>
    <row r="296" spans="1:65" s="13" customFormat="1" ht="11.25">
      <c r="B296" s="194"/>
      <c r="C296" s="195"/>
      <c r="D296" s="187" t="s">
        <v>135</v>
      </c>
      <c r="E296" s="196" t="s">
        <v>19</v>
      </c>
      <c r="F296" s="197" t="s">
        <v>430</v>
      </c>
      <c r="G296" s="195"/>
      <c r="H296" s="198">
        <v>6.18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135</v>
      </c>
      <c r="AU296" s="204" t="s">
        <v>82</v>
      </c>
      <c r="AV296" s="13" t="s">
        <v>82</v>
      </c>
      <c r="AW296" s="13" t="s">
        <v>35</v>
      </c>
      <c r="AX296" s="13" t="s">
        <v>73</v>
      </c>
      <c r="AY296" s="204" t="s">
        <v>121</v>
      </c>
    </row>
    <row r="297" spans="1:65" s="13" customFormat="1" ht="11.25">
      <c r="B297" s="194"/>
      <c r="C297" s="195"/>
      <c r="D297" s="187" t="s">
        <v>135</v>
      </c>
      <c r="E297" s="196" t="s">
        <v>19</v>
      </c>
      <c r="F297" s="197" t="s">
        <v>431</v>
      </c>
      <c r="G297" s="195"/>
      <c r="H297" s="198">
        <v>7.28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135</v>
      </c>
      <c r="AU297" s="204" t="s">
        <v>82</v>
      </c>
      <c r="AV297" s="13" t="s">
        <v>82</v>
      </c>
      <c r="AW297" s="13" t="s">
        <v>35</v>
      </c>
      <c r="AX297" s="13" t="s">
        <v>73</v>
      </c>
      <c r="AY297" s="204" t="s">
        <v>121</v>
      </c>
    </row>
    <row r="298" spans="1:65" s="13" customFormat="1" ht="11.25">
      <c r="B298" s="194"/>
      <c r="C298" s="195"/>
      <c r="D298" s="187" t="s">
        <v>135</v>
      </c>
      <c r="E298" s="196" t="s">
        <v>19</v>
      </c>
      <c r="F298" s="197" t="s">
        <v>432</v>
      </c>
      <c r="G298" s="195"/>
      <c r="H298" s="198">
        <v>13.39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135</v>
      </c>
      <c r="AU298" s="204" t="s">
        <v>82</v>
      </c>
      <c r="AV298" s="13" t="s">
        <v>82</v>
      </c>
      <c r="AW298" s="13" t="s">
        <v>35</v>
      </c>
      <c r="AX298" s="13" t="s">
        <v>73</v>
      </c>
      <c r="AY298" s="204" t="s">
        <v>121</v>
      </c>
    </row>
    <row r="299" spans="1:65" s="13" customFormat="1" ht="11.25">
      <c r="B299" s="194"/>
      <c r="C299" s="195"/>
      <c r="D299" s="187" t="s">
        <v>135</v>
      </c>
      <c r="E299" s="196" t="s">
        <v>19</v>
      </c>
      <c r="F299" s="197" t="s">
        <v>246</v>
      </c>
      <c r="G299" s="195"/>
      <c r="H299" s="198">
        <v>17.989999999999998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135</v>
      </c>
      <c r="AU299" s="204" t="s">
        <v>82</v>
      </c>
      <c r="AV299" s="13" t="s">
        <v>82</v>
      </c>
      <c r="AW299" s="13" t="s">
        <v>35</v>
      </c>
      <c r="AX299" s="13" t="s">
        <v>73</v>
      </c>
      <c r="AY299" s="204" t="s">
        <v>121</v>
      </c>
    </row>
    <row r="300" spans="1:65" s="14" customFormat="1" ht="11.25">
      <c r="B300" s="205"/>
      <c r="C300" s="206"/>
      <c r="D300" s="187" t="s">
        <v>135</v>
      </c>
      <c r="E300" s="207" t="s">
        <v>19</v>
      </c>
      <c r="F300" s="208" t="s">
        <v>137</v>
      </c>
      <c r="G300" s="206"/>
      <c r="H300" s="209">
        <v>113.75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135</v>
      </c>
      <c r="AU300" s="215" t="s">
        <v>82</v>
      </c>
      <c r="AV300" s="14" t="s">
        <v>129</v>
      </c>
      <c r="AW300" s="14" t="s">
        <v>35</v>
      </c>
      <c r="AX300" s="14" t="s">
        <v>78</v>
      </c>
      <c r="AY300" s="215" t="s">
        <v>121</v>
      </c>
    </row>
    <row r="301" spans="1:65" s="2" customFormat="1" ht="16.5" customHeight="1">
      <c r="A301" s="36"/>
      <c r="B301" s="37"/>
      <c r="C301" s="175" t="s">
        <v>433</v>
      </c>
      <c r="D301" s="175" t="s">
        <v>124</v>
      </c>
      <c r="E301" s="176" t="s">
        <v>434</v>
      </c>
      <c r="F301" s="177" t="s">
        <v>435</v>
      </c>
      <c r="G301" s="178" t="s">
        <v>147</v>
      </c>
      <c r="H301" s="179">
        <v>113.74</v>
      </c>
      <c r="I301" s="180"/>
      <c r="J301" s="179">
        <f>ROUND(I301*H301,1)</f>
        <v>0</v>
      </c>
      <c r="K301" s="177" t="s">
        <v>128</v>
      </c>
      <c r="L301" s="41"/>
      <c r="M301" s="181" t="s">
        <v>19</v>
      </c>
      <c r="N301" s="182" t="s">
        <v>44</v>
      </c>
      <c r="O301" s="66"/>
      <c r="P301" s="183">
        <f>O301*H301</f>
        <v>0</v>
      </c>
      <c r="Q301" s="183">
        <v>2.9999999999999997E-4</v>
      </c>
      <c r="R301" s="183">
        <f>Q301*H301</f>
        <v>3.4121999999999993E-2</v>
      </c>
      <c r="S301" s="183">
        <v>0</v>
      </c>
      <c r="T301" s="184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5" t="s">
        <v>247</v>
      </c>
      <c r="AT301" s="185" t="s">
        <v>124</v>
      </c>
      <c r="AU301" s="185" t="s">
        <v>82</v>
      </c>
      <c r="AY301" s="19" t="s">
        <v>121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9" t="s">
        <v>78</v>
      </c>
      <c r="BK301" s="186">
        <f>ROUND(I301*H301,1)</f>
        <v>0</v>
      </c>
      <c r="BL301" s="19" t="s">
        <v>247</v>
      </c>
      <c r="BM301" s="185" t="s">
        <v>436</v>
      </c>
    </row>
    <row r="302" spans="1:65" s="2" customFormat="1" ht="19.5">
      <c r="A302" s="36"/>
      <c r="B302" s="37"/>
      <c r="C302" s="38"/>
      <c r="D302" s="187" t="s">
        <v>131</v>
      </c>
      <c r="E302" s="38"/>
      <c r="F302" s="188" t="s">
        <v>437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131</v>
      </c>
      <c r="AU302" s="19" t="s">
        <v>82</v>
      </c>
    </row>
    <row r="303" spans="1:65" s="2" customFormat="1" ht="11.25">
      <c r="A303" s="36"/>
      <c r="B303" s="37"/>
      <c r="C303" s="38"/>
      <c r="D303" s="192" t="s">
        <v>133</v>
      </c>
      <c r="E303" s="38"/>
      <c r="F303" s="193" t="s">
        <v>438</v>
      </c>
      <c r="G303" s="38"/>
      <c r="H303" s="38"/>
      <c r="I303" s="189"/>
      <c r="J303" s="38"/>
      <c r="K303" s="38"/>
      <c r="L303" s="41"/>
      <c r="M303" s="190"/>
      <c r="N303" s="191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133</v>
      </c>
      <c r="AU303" s="19" t="s">
        <v>82</v>
      </c>
    </row>
    <row r="304" spans="1:65" s="2" customFormat="1" ht="21.75" customHeight="1">
      <c r="A304" s="36"/>
      <c r="B304" s="37"/>
      <c r="C304" s="175" t="s">
        <v>439</v>
      </c>
      <c r="D304" s="175" t="s">
        <v>124</v>
      </c>
      <c r="E304" s="176" t="s">
        <v>440</v>
      </c>
      <c r="F304" s="177" t="s">
        <v>441</v>
      </c>
      <c r="G304" s="178" t="s">
        <v>147</v>
      </c>
      <c r="H304" s="179">
        <v>95.75</v>
      </c>
      <c r="I304" s="180"/>
      <c r="J304" s="179">
        <f>ROUND(I304*H304,1)</f>
        <v>0</v>
      </c>
      <c r="K304" s="177" t="s">
        <v>128</v>
      </c>
      <c r="L304" s="41"/>
      <c r="M304" s="181" t="s">
        <v>19</v>
      </c>
      <c r="N304" s="182" t="s">
        <v>44</v>
      </c>
      <c r="O304" s="66"/>
      <c r="P304" s="183">
        <f>O304*H304</f>
        <v>0</v>
      </c>
      <c r="Q304" s="183">
        <v>4.4999999999999997E-3</v>
      </c>
      <c r="R304" s="183">
        <f>Q304*H304</f>
        <v>0.43087499999999995</v>
      </c>
      <c r="S304" s="183">
        <v>0</v>
      </c>
      <c r="T304" s="184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5" t="s">
        <v>247</v>
      </c>
      <c r="AT304" s="185" t="s">
        <v>124</v>
      </c>
      <c r="AU304" s="185" t="s">
        <v>82</v>
      </c>
      <c r="AY304" s="19" t="s">
        <v>121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9" t="s">
        <v>78</v>
      </c>
      <c r="BK304" s="186">
        <f>ROUND(I304*H304,1)</f>
        <v>0</v>
      </c>
      <c r="BL304" s="19" t="s">
        <v>247</v>
      </c>
      <c r="BM304" s="185" t="s">
        <v>442</v>
      </c>
    </row>
    <row r="305" spans="1:65" s="2" customFormat="1" ht="19.5">
      <c r="A305" s="36"/>
      <c r="B305" s="37"/>
      <c r="C305" s="38"/>
      <c r="D305" s="187" t="s">
        <v>131</v>
      </c>
      <c r="E305" s="38"/>
      <c r="F305" s="188" t="s">
        <v>443</v>
      </c>
      <c r="G305" s="38"/>
      <c r="H305" s="38"/>
      <c r="I305" s="189"/>
      <c r="J305" s="38"/>
      <c r="K305" s="38"/>
      <c r="L305" s="41"/>
      <c r="M305" s="190"/>
      <c r="N305" s="191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131</v>
      </c>
      <c r="AU305" s="19" t="s">
        <v>82</v>
      </c>
    </row>
    <row r="306" spans="1:65" s="2" customFormat="1" ht="11.25">
      <c r="A306" s="36"/>
      <c r="B306" s="37"/>
      <c r="C306" s="38"/>
      <c r="D306" s="192" t="s">
        <v>133</v>
      </c>
      <c r="E306" s="38"/>
      <c r="F306" s="193" t="s">
        <v>444</v>
      </c>
      <c r="G306" s="38"/>
      <c r="H306" s="38"/>
      <c r="I306" s="189"/>
      <c r="J306" s="38"/>
      <c r="K306" s="38"/>
      <c r="L306" s="41"/>
      <c r="M306" s="190"/>
      <c r="N306" s="191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133</v>
      </c>
      <c r="AU306" s="19" t="s">
        <v>82</v>
      </c>
    </row>
    <row r="307" spans="1:65" s="2" customFormat="1" ht="37.9" customHeight="1">
      <c r="A307" s="36"/>
      <c r="B307" s="37"/>
      <c r="C307" s="175" t="s">
        <v>445</v>
      </c>
      <c r="D307" s="175" t="s">
        <v>124</v>
      </c>
      <c r="E307" s="176" t="s">
        <v>446</v>
      </c>
      <c r="F307" s="177" t="s">
        <v>447</v>
      </c>
      <c r="G307" s="178" t="s">
        <v>250</v>
      </c>
      <c r="H307" s="179">
        <v>42.84</v>
      </c>
      <c r="I307" s="180"/>
      <c r="J307" s="179">
        <f>ROUND(I307*H307,1)</f>
        <v>0</v>
      </c>
      <c r="K307" s="177" t="s">
        <v>128</v>
      </c>
      <c r="L307" s="41"/>
      <c r="M307" s="181" t="s">
        <v>19</v>
      </c>
      <c r="N307" s="182" t="s">
        <v>44</v>
      </c>
      <c r="O307" s="66"/>
      <c r="P307" s="183">
        <f>O307*H307</f>
        <v>0</v>
      </c>
      <c r="Q307" s="183">
        <v>1.5299999999999999E-3</v>
      </c>
      <c r="R307" s="183">
        <f>Q307*H307</f>
        <v>6.5545199999999998E-2</v>
      </c>
      <c r="S307" s="183">
        <v>0</v>
      </c>
      <c r="T307" s="184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5" t="s">
        <v>247</v>
      </c>
      <c r="AT307" s="185" t="s">
        <v>124</v>
      </c>
      <c r="AU307" s="185" t="s">
        <v>82</v>
      </c>
      <c r="AY307" s="19" t="s">
        <v>121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9" t="s">
        <v>78</v>
      </c>
      <c r="BK307" s="186">
        <f>ROUND(I307*H307,1)</f>
        <v>0</v>
      </c>
      <c r="BL307" s="19" t="s">
        <v>247</v>
      </c>
      <c r="BM307" s="185" t="s">
        <v>448</v>
      </c>
    </row>
    <row r="308" spans="1:65" s="2" customFormat="1" ht="29.25">
      <c r="A308" s="36"/>
      <c r="B308" s="37"/>
      <c r="C308" s="38"/>
      <c r="D308" s="187" t="s">
        <v>131</v>
      </c>
      <c r="E308" s="38"/>
      <c r="F308" s="188" t="s">
        <v>449</v>
      </c>
      <c r="G308" s="38"/>
      <c r="H308" s="38"/>
      <c r="I308" s="189"/>
      <c r="J308" s="38"/>
      <c r="K308" s="38"/>
      <c r="L308" s="41"/>
      <c r="M308" s="190"/>
      <c r="N308" s="191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131</v>
      </c>
      <c r="AU308" s="19" t="s">
        <v>82</v>
      </c>
    </row>
    <row r="309" spans="1:65" s="2" customFormat="1" ht="11.25">
      <c r="A309" s="36"/>
      <c r="B309" s="37"/>
      <c r="C309" s="38"/>
      <c r="D309" s="192" t="s">
        <v>133</v>
      </c>
      <c r="E309" s="38"/>
      <c r="F309" s="193" t="s">
        <v>450</v>
      </c>
      <c r="G309" s="38"/>
      <c r="H309" s="38"/>
      <c r="I309" s="189"/>
      <c r="J309" s="38"/>
      <c r="K309" s="38"/>
      <c r="L309" s="41"/>
      <c r="M309" s="190"/>
      <c r="N309" s="191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133</v>
      </c>
      <c r="AU309" s="19" t="s">
        <v>82</v>
      </c>
    </row>
    <row r="310" spans="1:65" s="13" customFormat="1" ht="11.25">
      <c r="B310" s="194"/>
      <c r="C310" s="195"/>
      <c r="D310" s="187" t="s">
        <v>135</v>
      </c>
      <c r="E310" s="196" t="s">
        <v>19</v>
      </c>
      <c r="F310" s="197" t="s">
        <v>451</v>
      </c>
      <c r="G310" s="195"/>
      <c r="H310" s="198">
        <v>42.84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135</v>
      </c>
      <c r="AU310" s="204" t="s">
        <v>82</v>
      </c>
      <c r="AV310" s="13" t="s">
        <v>82</v>
      </c>
      <c r="AW310" s="13" t="s">
        <v>35</v>
      </c>
      <c r="AX310" s="13" t="s">
        <v>73</v>
      </c>
      <c r="AY310" s="204" t="s">
        <v>121</v>
      </c>
    </row>
    <row r="311" spans="1:65" s="14" customFormat="1" ht="11.25">
      <c r="B311" s="205"/>
      <c r="C311" s="206"/>
      <c r="D311" s="187" t="s">
        <v>135</v>
      </c>
      <c r="E311" s="207" t="s">
        <v>19</v>
      </c>
      <c r="F311" s="208" t="s">
        <v>137</v>
      </c>
      <c r="G311" s="206"/>
      <c r="H311" s="209">
        <v>42.84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135</v>
      </c>
      <c r="AU311" s="215" t="s">
        <v>82</v>
      </c>
      <c r="AV311" s="14" t="s">
        <v>129</v>
      </c>
      <c r="AW311" s="14" t="s">
        <v>35</v>
      </c>
      <c r="AX311" s="14" t="s">
        <v>78</v>
      </c>
      <c r="AY311" s="215" t="s">
        <v>121</v>
      </c>
    </row>
    <row r="312" spans="1:65" s="2" customFormat="1" ht="33" customHeight="1">
      <c r="A312" s="36"/>
      <c r="B312" s="37"/>
      <c r="C312" s="216" t="s">
        <v>452</v>
      </c>
      <c r="D312" s="216" t="s">
        <v>218</v>
      </c>
      <c r="E312" s="217" t="s">
        <v>453</v>
      </c>
      <c r="F312" s="218" t="s">
        <v>454</v>
      </c>
      <c r="G312" s="219" t="s">
        <v>147</v>
      </c>
      <c r="H312" s="220">
        <v>133.94999999999999</v>
      </c>
      <c r="I312" s="221"/>
      <c r="J312" s="220">
        <f>ROUND(I312*H312,1)</f>
        <v>0</v>
      </c>
      <c r="K312" s="218" t="s">
        <v>128</v>
      </c>
      <c r="L312" s="222"/>
      <c r="M312" s="223" t="s">
        <v>19</v>
      </c>
      <c r="N312" s="224" t="s">
        <v>44</v>
      </c>
      <c r="O312" s="66"/>
      <c r="P312" s="183">
        <f>O312*H312</f>
        <v>0</v>
      </c>
      <c r="Q312" s="183">
        <v>2.1999999999999999E-2</v>
      </c>
      <c r="R312" s="183">
        <f>Q312*H312</f>
        <v>2.9468999999999994</v>
      </c>
      <c r="S312" s="183">
        <v>0</v>
      </c>
      <c r="T312" s="184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5" t="s">
        <v>361</v>
      </c>
      <c r="AT312" s="185" t="s">
        <v>218</v>
      </c>
      <c r="AU312" s="185" t="s">
        <v>82</v>
      </c>
      <c r="AY312" s="19" t="s">
        <v>121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9" t="s">
        <v>78</v>
      </c>
      <c r="BK312" s="186">
        <f>ROUND(I312*H312,1)</f>
        <v>0</v>
      </c>
      <c r="BL312" s="19" t="s">
        <v>247</v>
      </c>
      <c r="BM312" s="185" t="s">
        <v>455</v>
      </c>
    </row>
    <row r="313" spans="1:65" s="2" customFormat="1" ht="19.5">
      <c r="A313" s="36"/>
      <c r="B313" s="37"/>
      <c r="C313" s="38"/>
      <c r="D313" s="187" t="s">
        <v>131</v>
      </c>
      <c r="E313" s="38"/>
      <c r="F313" s="188" t="s">
        <v>454</v>
      </c>
      <c r="G313" s="38"/>
      <c r="H313" s="38"/>
      <c r="I313" s="189"/>
      <c r="J313" s="38"/>
      <c r="K313" s="38"/>
      <c r="L313" s="41"/>
      <c r="M313" s="190"/>
      <c r="N313" s="191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131</v>
      </c>
      <c r="AU313" s="19" t="s">
        <v>82</v>
      </c>
    </row>
    <row r="314" spans="1:65" s="13" customFormat="1" ht="11.25">
      <c r="B314" s="194"/>
      <c r="C314" s="195"/>
      <c r="D314" s="187" t="s">
        <v>135</v>
      </c>
      <c r="E314" s="196" t="s">
        <v>19</v>
      </c>
      <c r="F314" s="197" t="s">
        <v>456</v>
      </c>
      <c r="G314" s="195"/>
      <c r="H314" s="198">
        <v>9.25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135</v>
      </c>
      <c r="AU314" s="204" t="s">
        <v>82</v>
      </c>
      <c r="AV314" s="13" t="s">
        <v>82</v>
      </c>
      <c r="AW314" s="13" t="s">
        <v>35</v>
      </c>
      <c r="AX314" s="13" t="s">
        <v>73</v>
      </c>
      <c r="AY314" s="204" t="s">
        <v>121</v>
      </c>
    </row>
    <row r="315" spans="1:65" s="13" customFormat="1" ht="11.25">
      <c r="B315" s="194"/>
      <c r="C315" s="195"/>
      <c r="D315" s="187" t="s">
        <v>135</v>
      </c>
      <c r="E315" s="196" t="s">
        <v>19</v>
      </c>
      <c r="F315" s="197" t="s">
        <v>457</v>
      </c>
      <c r="G315" s="195"/>
      <c r="H315" s="198">
        <v>7.39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135</v>
      </c>
      <c r="AU315" s="204" t="s">
        <v>82</v>
      </c>
      <c r="AV315" s="13" t="s">
        <v>82</v>
      </c>
      <c r="AW315" s="13" t="s">
        <v>35</v>
      </c>
      <c r="AX315" s="13" t="s">
        <v>73</v>
      </c>
      <c r="AY315" s="204" t="s">
        <v>121</v>
      </c>
    </row>
    <row r="316" spans="1:65" s="13" customFormat="1" ht="11.25">
      <c r="B316" s="194"/>
      <c r="C316" s="195"/>
      <c r="D316" s="187" t="s">
        <v>135</v>
      </c>
      <c r="E316" s="196" t="s">
        <v>19</v>
      </c>
      <c r="F316" s="197" t="s">
        <v>458</v>
      </c>
      <c r="G316" s="195"/>
      <c r="H316" s="198">
        <v>16.77</v>
      </c>
      <c r="I316" s="199"/>
      <c r="J316" s="195"/>
      <c r="K316" s="195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135</v>
      </c>
      <c r="AU316" s="204" t="s">
        <v>82</v>
      </c>
      <c r="AV316" s="13" t="s">
        <v>82</v>
      </c>
      <c r="AW316" s="13" t="s">
        <v>35</v>
      </c>
      <c r="AX316" s="13" t="s">
        <v>73</v>
      </c>
      <c r="AY316" s="204" t="s">
        <v>121</v>
      </c>
    </row>
    <row r="317" spans="1:65" s="13" customFormat="1" ht="11.25">
      <c r="B317" s="194"/>
      <c r="C317" s="195"/>
      <c r="D317" s="187" t="s">
        <v>135</v>
      </c>
      <c r="E317" s="196" t="s">
        <v>19</v>
      </c>
      <c r="F317" s="197" t="s">
        <v>459</v>
      </c>
      <c r="G317" s="195"/>
      <c r="H317" s="198">
        <v>100.54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135</v>
      </c>
      <c r="AU317" s="204" t="s">
        <v>82</v>
      </c>
      <c r="AV317" s="13" t="s">
        <v>82</v>
      </c>
      <c r="AW317" s="13" t="s">
        <v>35</v>
      </c>
      <c r="AX317" s="13" t="s">
        <v>73</v>
      </c>
      <c r="AY317" s="204" t="s">
        <v>121</v>
      </c>
    </row>
    <row r="318" spans="1:65" s="14" customFormat="1" ht="11.25">
      <c r="B318" s="205"/>
      <c r="C318" s="206"/>
      <c r="D318" s="187" t="s">
        <v>135</v>
      </c>
      <c r="E318" s="207" t="s">
        <v>19</v>
      </c>
      <c r="F318" s="208" t="s">
        <v>137</v>
      </c>
      <c r="G318" s="206"/>
      <c r="H318" s="209">
        <v>133.94999999999999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135</v>
      </c>
      <c r="AU318" s="215" t="s">
        <v>82</v>
      </c>
      <c r="AV318" s="14" t="s">
        <v>129</v>
      </c>
      <c r="AW318" s="14" t="s">
        <v>35</v>
      </c>
      <c r="AX318" s="14" t="s">
        <v>78</v>
      </c>
      <c r="AY318" s="215" t="s">
        <v>121</v>
      </c>
    </row>
    <row r="319" spans="1:65" s="2" customFormat="1" ht="37.9" customHeight="1">
      <c r="A319" s="36"/>
      <c r="B319" s="37"/>
      <c r="C319" s="175" t="s">
        <v>460</v>
      </c>
      <c r="D319" s="175" t="s">
        <v>124</v>
      </c>
      <c r="E319" s="176" t="s">
        <v>461</v>
      </c>
      <c r="F319" s="177" t="s">
        <v>462</v>
      </c>
      <c r="G319" s="178" t="s">
        <v>250</v>
      </c>
      <c r="H319" s="179">
        <v>42.84</v>
      </c>
      <c r="I319" s="180"/>
      <c r="J319" s="179">
        <f>ROUND(I319*H319,1)</f>
        <v>0</v>
      </c>
      <c r="K319" s="177" t="s">
        <v>128</v>
      </c>
      <c r="L319" s="41"/>
      <c r="M319" s="181" t="s">
        <v>19</v>
      </c>
      <c r="N319" s="182" t="s">
        <v>44</v>
      </c>
      <c r="O319" s="66"/>
      <c r="P319" s="183">
        <f>O319*H319</f>
        <v>0</v>
      </c>
      <c r="Q319" s="183">
        <v>1.0200000000000001E-3</v>
      </c>
      <c r="R319" s="183">
        <f>Q319*H319</f>
        <v>4.3696800000000008E-2</v>
      </c>
      <c r="S319" s="183">
        <v>0</v>
      </c>
      <c r="T319" s="184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5" t="s">
        <v>247</v>
      </c>
      <c r="AT319" s="185" t="s">
        <v>124</v>
      </c>
      <c r="AU319" s="185" t="s">
        <v>82</v>
      </c>
      <c r="AY319" s="19" t="s">
        <v>121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9" t="s">
        <v>78</v>
      </c>
      <c r="BK319" s="186">
        <f>ROUND(I319*H319,1)</f>
        <v>0</v>
      </c>
      <c r="BL319" s="19" t="s">
        <v>247</v>
      </c>
      <c r="BM319" s="185" t="s">
        <v>463</v>
      </c>
    </row>
    <row r="320" spans="1:65" s="2" customFormat="1" ht="29.25">
      <c r="A320" s="36"/>
      <c r="B320" s="37"/>
      <c r="C320" s="38"/>
      <c r="D320" s="187" t="s">
        <v>131</v>
      </c>
      <c r="E320" s="38"/>
      <c r="F320" s="188" t="s">
        <v>464</v>
      </c>
      <c r="G320" s="38"/>
      <c r="H320" s="38"/>
      <c r="I320" s="189"/>
      <c r="J320" s="38"/>
      <c r="K320" s="38"/>
      <c r="L320" s="41"/>
      <c r="M320" s="190"/>
      <c r="N320" s="191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131</v>
      </c>
      <c r="AU320" s="19" t="s">
        <v>82</v>
      </c>
    </row>
    <row r="321" spans="1:65" s="2" customFormat="1" ht="11.25">
      <c r="A321" s="36"/>
      <c r="B321" s="37"/>
      <c r="C321" s="38"/>
      <c r="D321" s="192" t="s">
        <v>133</v>
      </c>
      <c r="E321" s="38"/>
      <c r="F321" s="193" t="s">
        <v>465</v>
      </c>
      <c r="G321" s="38"/>
      <c r="H321" s="38"/>
      <c r="I321" s="189"/>
      <c r="J321" s="38"/>
      <c r="K321" s="38"/>
      <c r="L321" s="41"/>
      <c r="M321" s="190"/>
      <c r="N321" s="191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133</v>
      </c>
      <c r="AU321" s="19" t="s">
        <v>82</v>
      </c>
    </row>
    <row r="322" spans="1:65" s="2" customFormat="1" ht="37.9" customHeight="1">
      <c r="A322" s="36"/>
      <c r="B322" s="37"/>
      <c r="C322" s="216" t="s">
        <v>466</v>
      </c>
      <c r="D322" s="216" t="s">
        <v>218</v>
      </c>
      <c r="E322" s="217" t="s">
        <v>467</v>
      </c>
      <c r="F322" s="218" t="s">
        <v>468</v>
      </c>
      <c r="G322" s="219" t="s">
        <v>250</v>
      </c>
      <c r="H322" s="220">
        <v>46.2</v>
      </c>
      <c r="I322" s="221"/>
      <c r="J322" s="220">
        <f>ROUND(I322*H322,1)</f>
        <v>0</v>
      </c>
      <c r="K322" s="218" t="s">
        <v>128</v>
      </c>
      <c r="L322" s="222"/>
      <c r="M322" s="223" t="s">
        <v>19</v>
      </c>
      <c r="N322" s="224" t="s">
        <v>44</v>
      </c>
      <c r="O322" s="66"/>
      <c r="P322" s="183">
        <f>O322*H322</f>
        <v>0</v>
      </c>
      <c r="Q322" s="183">
        <v>6.6E-3</v>
      </c>
      <c r="R322" s="183">
        <f>Q322*H322</f>
        <v>0.30492000000000002</v>
      </c>
      <c r="S322" s="183">
        <v>0</v>
      </c>
      <c r="T322" s="184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5" t="s">
        <v>361</v>
      </c>
      <c r="AT322" s="185" t="s">
        <v>218</v>
      </c>
      <c r="AU322" s="185" t="s">
        <v>82</v>
      </c>
      <c r="AY322" s="19" t="s">
        <v>121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9" t="s">
        <v>78</v>
      </c>
      <c r="BK322" s="186">
        <f>ROUND(I322*H322,1)</f>
        <v>0</v>
      </c>
      <c r="BL322" s="19" t="s">
        <v>247</v>
      </c>
      <c r="BM322" s="185" t="s">
        <v>469</v>
      </c>
    </row>
    <row r="323" spans="1:65" s="2" customFormat="1" ht="19.5">
      <c r="A323" s="36"/>
      <c r="B323" s="37"/>
      <c r="C323" s="38"/>
      <c r="D323" s="187" t="s">
        <v>131</v>
      </c>
      <c r="E323" s="38"/>
      <c r="F323" s="188" t="s">
        <v>468</v>
      </c>
      <c r="G323" s="38"/>
      <c r="H323" s="38"/>
      <c r="I323" s="189"/>
      <c r="J323" s="38"/>
      <c r="K323" s="38"/>
      <c r="L323" s="41"/>
      <c r="M323" s="190"/>
      <c r="N323" s="191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131</v>
      </c>
      <c r="AU323" s="19" t="s">
        <v>82</v>
      </c>
    </row>
    <row r="324" spans="1:65" s="13" customFormat="1" ht="11.25">
      <c r="B324" s="194"/>
      <c r="C324" s="195"/>
      <c r="D324" s="187" t="s">
        <v>135</v>
      </c>
      <c r="E324" s="196" t="s">
        <v>19</v>
      </c>
      <c r="F324" s="197" t="s">
        <v>422</v>
      </c>
      <c r="G324" s="195"/>
      <c r="H324" s="198">
        <v>42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135</v>
      </c>
      <c r="AU324" s="204" t="s">
        <v>82</v>
      </c>
      <c r="AV324" s="13" t="s">
        <v>82</v>
      </c>
      <c r="AW324" s="13" t="s">
        <v>35</v>
      </c>
      <c r="AX324" s="13" t="s">
        <v>73</v>
      </c>
      <c r="AY324" s="204" t="s">
        <v>121</v>
      </c>
    </row>
    <row r="325" spans="1:65" s="14" customFormat="1" ht="11.25">
      <c r="B325" s="205"/>
      <c r="C325" s="206"/>
      <c r="D325" s="187" t="s">
        <v>135</v>
      </c>
      <c r="E325" s="207" t="s">
        <v>19</v>
      </c>
      <c r="F325" s="208" t="s">
        <v>137</v>
      </c>
      <c r="G325" s="206"/>
      <c r="H325" s="209">
        <v>42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135</v>
      </c>
      <c r="AU325" s="215" t="s">
        <v>82</v>
      </c>
      <c r="AV325" s="14" t="s">
        <v>129</v>
      </c>
      <c r="AW325" s="14" t="s">
        <v>35</v>
      </c>
      <c r="AX325" s="14" t="s">
        <v>78</v>
      </c>
      <c r="AY325" s="215" t="s">
        <v>121</v>
      </c>
    </row>
    <row r="326" spans="1:65" s="13" customFormat="1" ht="11.25">
      <c r="B326" s="194"/>
      <c r="C326" s="195"/>
      <c r="D326" s="187" t="s">
        <v>135</v>
      </c>
      <c r="E326" s="195"/>
      <c r="F326" s="197" t="s">
        <v>470</v>
      </c>
      <c r="G326" s="195"/>
      <c r="H326" s="198">
        <v>46.2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135</v>
      </c>
      <c r="AU326" s="204" t="s">
        <v>82</v>
      </c>
      <c r="AV326" s="13" t="s">
        <v>82</v>
      </c>
      <c r="AW326" s="13" t="s">
        <v>4</v>
      </c>
      <c r="AX326" s="13" t="s">
        <v>78</v>
      </c>
      <c r="AY326" s="204" t="s">
        <v>121</v>
      </c>
    </row>
    <row r="327" spans="1:65" s="2" customFormat="1" ht="33" customHeight="1">
      <c r="A327" s="36"/>
      <c r="B327" s="37"/>
      <c r="C327" s="175" t="s">
        <v>471</v>
      </c>
      <c r="D327" s="175" t="s">
        <v>124</v>
      </c>
      <c r="E327" s="176" t="s">
        <v>472</v>
      </c>
      <c r="F327" s="177" t="s">
        <v>473</v>
      </c>
      <c r="G327" s="178" t="s">
        <v>250</v>
      </c>
      <c r="H327" s="179">
        <v>80.45</v>
      </c>
      <c r="I327" s="180"/>
      <c r="J327" s="179">
        <f>ROUND(I327*H327,1)</f>
        <v>0</v>
      </c>
      <c r="K327" s="177" t="s">
        <v>128</v>
      </c>
      <c r="L327" s="41"/>
      <c r="M327" s="181" t="s">
        <v>19</v>
      </c>
      <c r="N327" s="182" t="s">
        <v>44</v>
      </c>
      <c r="O327" s="66"/>
      <c r="P327" s="183">
        <f>O327*H327</f>
        <v>0</v>
      </c>
      <c r="Q327" s="183">
        <v>5.8E-4</v>
      </c>
      <c r="R327" s="183">
        <f>Q327*H327</f>
        <v>4.6661000000000001E-2</v>
      </c>
      <c r="S327" s="183">
        <v>0</v>
      </c>
      <c r="T327" s="184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5" t="s">
        <v>247</v>
      </c>
      <c r="AT327" s="185" t="s">
        <v>124</v>
      </c>
      <c r="AU327" s="185" t="s">
        <v>82</v>
      </c>
      <c r="AY327" s="19" t="s">
        <v>121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9" t="s">
        <v>78</v>
      </c>
      <c r="BK327" s="186">
        <f>ROUND(I327*H327,1)</f>
        <v>0</v>
      </c>
      <c r="BL327" s="19" t="s">
        <v>247</v>
      </c>
      <c r="BM327" s="185" t="s">
        <v>474</v>
      </c>
    </row>
    <row r="328" spans="1:65" s="2" customFormat="1" ht="19.5">
      <c r="A328" s="36"/>
      <c r="B328" s="37"/>
      <c r="C328" s="38"/>
      <c r="D328" s="187" t="s">
        <v>131</v>
      </c>
      <c r="E328" s="38"/>
      <c r="F328" s="188" t="s">
        <v>475</v>
      </c>
      <c r="G328" s="38"/>
      <c r="H328" s="38"/>
      <c r="I328" s="189"/>
      <c r="J328" s="38"/>
      <c r="K328" s="38"/>
      <c r="L328" s="41"/>
      <c r="M328" s="190"/>
      <c r="N328" s="191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131</v>
      </c>
      <c r="AU328" s="19" t="s">
        <v>82</v>
      </c>
    </row>
    <row r="329" spans="1:65" s="2" customFormat="1" ht="11.25">
      <c r="A329" s="36"/>
      <c r="B329" s="37"/>
      <c r="C329" s="38"/>
      <c r="D329" s="192" t="s">
        <v>133</v>
      </c>
      <c r="E329" s="38"/>
      <c r="F329" s="193" t="s">
        <v>476</v>
      </c>
      <c r="G329" s="38"/>
      <c r="H329" s="38"/>
      <c r="I329" s="189"/>
      <c r="J329" s="38"/>
      <c r="K329" s="38"/>
      <c r="L329" s="41"/>
      <c r="M329" s="190"/>
      <c r="N329" s="191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133</v>
      </c>
      <c r="AU329" s="19" t="s">
        <v>82</v>
      </c>
    </row>
    <row r="330" spans="1:65" s="2" customFormat="1" ht="37.9" customHeight="1">
      <c r="A330" s="36"/>
      <c r="B330" s="37"/>
      <c r="C330" s="175" t="s">
        <v>477</v>
      </c>
      <c r="D330" s="175" t="s">
        <v>124</v>
      </c>
      <c r="E330" s="176" t="s">
        <v>478</v>
      </c>
      <c r="F330" s="177" t="s">
        <v>479</v>
      </c>
      <c r="G330" s="178" t="s">
        <v>250</v>
      </c>
      <c r="H330" s="179">
        <v>9.7200000000000006</v>
      </c>
      <c r="I330" s="180"/>
      <c r="J330" s="179">
        <f>ROUND(I330*H330,1)</f>
        <v>0</v>
      </c>
      <c r="K330" s="177" t="s">
        <v>128</v>
      </c>
      <c r="L330" s="41"/>
      <c r="M330" s="181" t="s">
        <v>19</v>
      </c>
      <c r="N330" s="182" t="s">
        <v>44</v>
      </c>
      <c r="O330" s="66"/>
      <c r="P330" s="183">
        <f>O330*H330</f>
        <v>0</v>
      </c>
      <c r="Q330" s="183">
        <v>7.3999999999999999E-4</v>
      </c>
      <c r="R330" s="183">
        <f>Q330*H330</f>
        <v>7.1928000000000001E-3</v>
      </c>
      <c r="S330" s="183">
        <v>0</v>
      </c>
      <c r="T330" s="184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5" t="s">
        <v>247</v>
      </c>
      <c r="AT330" s="185" t="s">
        <v>124</v>
      </c>
      <c r="AU330" s="185" t="s">
        <v>82</v>
      </c>
      <c r="AY330" s="19" t="s">
        <v>121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9" t="s">
        <v>78</v>
      </c>
      <c r="BK330" s="186">
        <f>ROUND(I330*H330,1)</f>
        <v>0</v>
      </c>
      <c r="BL330" s="19" t="s">
        <v>247</v>
      </c>
      <c r="BM330" s="185" t="s">
        <v>480</v>
      </c>
    </row>
    <row r="331" spans="1:65" s="2" customFormat="1" ht="29.25">
      <c r="A331" s="36"/>
      <c r="B331" s="37"/>
      <c r="C331" s="38"/>
      <c r="D331" s="187" t="s">
        <v>131</v>
      </c>
      <c r="E331" s="38"/>
      <c r="F331" s="188" t="s">
        <v>481</v>
      </c>
      <c r="G331" s="38"/>
      <c r="H331" s="38"/>
      <c r="I331" s="189"/>
      <c r="J331" s="38"/>
      <c r="K331" s="38"/>
      <c r="L331" s="41"/>
      <c r="M331" s="190"/>
      <c r="N331" s="191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131</v>
      </c>
      <c r="AU331" s="19" t="s">
        <v>82</v>
      </c>
    </row>
    <row r="332" spans="1:65" s="2" customFormat="1" ht="11.25">
      <c r="A332" s="36"/>
      <c r="B332" s="37"/>
      <c r="C332" s="38"/>
      <c r="D332" s="192" t="s">
        <v>133</v>
      </c>
      <c r="E332" s="38"/>
      <c r="F332" s="193" t="s">
        <v>482</v>
      </c>
      <c r="G332" s="38"/>
      <c r="H332" s="38"/>
      <c r="I332" s="189"/>
      <c r="J332" s="38"/>
      <c r="K332" s="38"/>
      <c r="L332" s="41"/>
      <c r="M332" s="190"/>
      <c r="N332" s="191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133</v>
      </c>
      <c r="AU332" s="19" t="s">
        <v>82</v>
      </c>
    </row>
    <row r="333" spans="1:65" s="13" customFormat="1" ht="11.25">
      <c r="B333" s="194"/>
      <c r="C333" s="195"/>
      <c r="D333" s="187" t="s">
        <v>135</v>
      </c>
      <c r="E333" s="196" t="s">
        <v>19</v>
      </c>
      <c r="F333" s="197" t="s">
        <v>483</v>
      </c>
      <c r="G333" s="195"/>
      <c r="H333" s="198">
        <v>9.7200000000000006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135</v>
      </c>
      <c r="AU333" s="204" t="s">
        <v>82</v>
      </c>
      <c r="AV333" s="13" t="s">
        <v>82</v>
      </c>
      <c r="AW333" s="13" t="s">
        <v>35</v>
      </c>
      <c r="AX333" s="13" t="s">
        <v>73</v>
      </c>
      <c r="AY333" s="204" t="s">
        <v>121</v>
      </c>
    </row>
    <row r="334" spans="1:65" s="14" customFormat="1" ht="11.25">
      <c r="B334" s="205"/>
      <c r="C334" s="206"/>
      <c r="D334" s="187" t="s">
        <v>135</v>
      </c>
      <c r="E334" s="207" t="s">
        <v>19</v>
      </c>
      <c r="F334" s="208" t="s">
        <v>137</v>
      </c>
      <c r="G334" s="206"/>
      <c r="H334" s="209">
        <v>9.7200000000000006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135</v>
      </c>
      <c r="AU334" s="215" t="s">
        <v>82</v>
      </c>
      <c r="AV334" s="14" t="s">
        <v>129</v>
      </c>
      <c r="AW334" s="14" t="s">
        <v>35</v>
      </c>
      <c r="AX334" s="14" t="s">
        <v>78</v>
      </c>
      <c r="AY334" s="215" t="s">
        <v>121</v>
      </c>
    </row>
    <row r="335" spans="1:65" s="2" customFormat="1" ht="33" customHeight="1">
      <c r="A335" s="36"/>
      <c r="B335" s="37"/>
      <c r="C335" s="175" t="s">
        <v>484</v>
      </c>
      <c r="D335" s="175" t="s">
        <v>124</v>
      </c>
      <c r="E335" s="176" t="s">
        <v>485</v>
      </c>
      <c r="F335" s="177" t="s">
        <v>486</v>
      </c>
      <c r="G335" s="178" t="s">
        <v>147</v>
      </c>
      <c r="H335" s="179">
        <v>95.76</v>
      </c>
      <c r="I335" s="180"/>
      <c r="J335" s="179">
        <f>ROUND(I335*H335,1)</f>
        <v>0</v>
      </c>
      <c r="K335" s="177" t="s">
        <v>128</v>
      </c>
      <c r="L335" s="41"/>
      <c r="M335" s="181" t="s">
        <v>19</v>
      </c>
      <c r="N335" s="182" t="s">
        <v>44</v>
      </c>
      <c r="O335" s="66"/>
      <c r="P335" s="183">
        <f>O335*H335</f>
        <v>0</v>
      </c>
      <c r="Q335" s="183">
        <v>6.0000000000000001E-3</v>
      </c>
      <c r="R335" s="183">
        <f>Q335*H335</f>
        <v>0.57456000000000007</v>
      </c>
      <c r="S335" s="183">
        <v>0</v>
      </c>
      <c r="T335" s="184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5" t="s">
        <v>247</v>
      </c>
      <c r="AT335" s="185" t="s">
        <v>124</v>
      </c>
      <c r="AU335" s="185" t="s">
        <v>82</v>
      </c>
      <c r="AY335" s="19" t="s">
        <v>121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9" t="s">
        <v>78</v>
      </c>
      <c r="BK335" s="186">
        <f>ROUND(I335*H335,1)</f>
        <v>0</v>
      </c>
      <c r="BL335" s="19" t="s">
        <v>247</v>
      </c>
      <c r="BM335" s="185" t="s">
        <v>487</v>
      </c>
    </row>
    <row r="336" spans="1:65" s="2" customFormat="1" ht="29.25">
      <c r="A336" s="36"/>
      <c r="B336" s="37"/>
      <c r="C336" s="38"/>
      <c r="D336" s="187" t="s">
        <v>131</v>
      </c>
      <c r="E336" s="38"/>
      <c r="F336" s="188" t="s">
        <v>488</v>
      </c>
      <c r="G336" s="38"/>
      <c r="H336" s="38"/>
      <c r="I336" s="189"/>
      <c r="J336" s="38"/>
      <c r="K336" s="38"/>
      <c r="L336" s="41"/>
      <c r="M336" s="190"/>
      <c r="N336" s="191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131</v>
      </c>
      <c r="AU336" s="19" t="s">
        <v>82</v>
      </c>
    </row>
    <row r="337" spans="1:65" s="2" customFormat="1" ht="11.25">
      <c r="A337" s="36"/>
      <c r="B337" s="37"/>
      <c r="C337" s="38"/>
      <c r="D337" s="192" t="s">
        <v>133</v>
      </c>
      <c r="E337" s="38"/>
      <c r="F337" s="193" t="s">
        <v>489</v>
      </c>
      <c r="G337" s="38"/>
      <c r="H337" s="38"/>
      <c r="I337" s="189"/>
      <c r="J337" s="38"/>
      <c r="K337" s="38"/>
      <c r="L337" s="41"/>
      <c r="M337" s="190"/>
      <c r="N337" s="191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133</v>
      </c>
      <c r="AU337" s="19" t="s">
        <v>82</v>
      </c>
    </row>
    <row r="338" spans="1:65" s="13" customFormat="1" ht="11.25">
      <c r="B338" s="194"/>
      <c r="C338" s="195"/>
      <c r="D338" s="187" t="s">
        <v>135</v>
      </c>
      <c r="E338" s="196" t="s">
        <v>19</v>
      </c>
      <c r="F338" s="197" t="s">
        <v>242</v>
      </c>
      <c r="G338" s="195"/>
      <c r="H338" s="198">
        <v>7.74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135</v>
      </c>
      <c r="AU338" s="204" t="s">
        <v>82</v>
      </c>
      <c r="AV338" s="13" t="s">
        <v>82</v>
      </c>
      <c r="AW338" s="13" t="s">
        <v>35</v>
      </c>
      <c r="AX338" s="13" t="s">
        <v>73</v>
      </c>
      <c r="AY338" s="204" t="s">
        <v>121</v>
      </c>
    </row>
    <row r="339" spans="1:65" s="13" customFormat="1" ht="11.25">
      <c r="B339" s="194"/>
      <c r="C339" s="195"/>
      <c r="D339" s="187" t="s">
        <v>135</v>
      </c>
      <c r="E339" s="196" t="s">
        <v>19</v>
      </c>
      <c r="F339" s="197" t="s">
        <v>243</v>
      </c>
      <c r="G339" s="195"/>
      <c r="H339" s="198">
        <v>4.41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135</v>
      </c>
      <c r="AU339" s="204" t="s">
        <v>82</v>
      </c>
      <c r="AV339" s="13" t="s">
        <v>82</v>
      </c>
      <c r="AW339" s="13" t="s">
        <v>35</v>
      </c>
      <c r="AX339" s="13" t="s">
        <v>73</v>
      </c>
      <c r="AY339" s="204" t="s">
        <v>121</v>
      </c>
    </row>
    <row r="340" spans="1:65" s="13" customFormat="1" ht="11.25">
      <c r="B340" s="194"/>
      <c r="C340" s="195"/>
      <c r="D340" s="187" t="s">
        <v>135</v>
      </c>
      <c r="E340" s="196" t="s">
        <v>19</v>
      </c>
      <c r="F340" s="197" t="s">
        <v>244</v>
      </c>
      <c r="G340" s="195"/>
      <c r="H340" s="198">
        <v>35.46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135</v>
      </c>
      <c r="AU340" s="204" t="s">
        <v>82</v>
      </c>
      <c r="AV340" s="13" t="s">
        <v>82</v>
      </c>
      <c r="AW340" s="13" t="s">
        <v>35</v>
      </c>
      <c r="AX340" s="13" t="s">
        <v>73</v>
      </c>
      <c r="AY340" s="204" t="s">
        <v>121</v>
      </c>
    </row>
    <row r="341" spans="1:65" s="13" customFormat="1" ht="11.25">
      <c r="B341" s="194"/>
      <c r="C341" s="195"/>
      <c r="D341" s="187" t="s">
        <v>135</v>
      </c>
      <c r="E341" s="196" t="s">
        <v>19</v>
      </c>
      <c r="F341" s="197" t="s">
        <v>245</v>
      </c>
      <c r="G341" s="195"/>
      <c r="H341" s="198">
        <v>3.06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135</v>
      </c>
      <c r="AU341" s="204" t="s">
        <v>82</v>
      </c>
      <c r="AV341" s="13" t="s">
        <v>82</v>
      </c>
      <c r="AW341" s="13" t="s">
        <v>35</v>
      </c>
      <c r="AX341" s="13" t="s">
        <v>73</v>
      </c>
      <c r="AY341" s="204" t="s">
        <v>121</v>
      </c>
    </row>
    <row r="342" spans="1:65" s="13" customFormat="1" ht="11.25">
      <c r="B342" s="194"/>
      <c r="C342" s="195"/>
      <c r="D342" s="187" t="s">
        <v>135</v>
      </c>
      <c r="E342" s="196" t="s">
        <v>19</v>
      </c>
      <c r="F342" s="197" t="s">
        <v>428</v>
      </c>
      <c r="G342" s="195"/>
      <c r="H342" s="198">
        <v>17.29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135</v>
      </c>
      <c r="AU342" s="204" t="s">
        <v>82</v>
      </c>
      <c r="AV342" s="13" t="s">
        <v>82</v>
      </c>
      <c r="AW342" s="13" t="s">
        <v>35</v>
      </c>
      <c r="AX342" s="13" t="s">
        <v>73</v>
      </c>
      <c r="AY342" s="204" t="s">
        <v>121</v>
      </c>
    </row>
    <row r="343" spans="1:65" s="13" customFormat="1" ht="11.25">
      <c r="B343" s="194"/>
      <c r="C343" s="195"/>
      <c r="D343" s="187" t="s">
        <v>135</v>
      </c>
      <c r="E343" s="196" t="s">
        <v>19</v>
      </c>
      <c r="F343" s="197" t="s">
        <v>429</v>
      </c>
      <c r="G343" s="195"/>
      <c r="H343" s="198">
        <v>0.95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135</v>
      </c>
      <c r="AU343" s="204" t="s">
        <v>82</v>
      </c>
      <c r="AV343" s="13" t="s">
        <v>82</v>
      </c>
      <c r="AW343" s="13" t="s">
        <v>35</v>
      </c>
      <c r="AX343" s="13" t="s">
        <v>73</v>
      </c>
      <c r="AY343" s="204" t="s">
        <v>121</v>
      </c>
    </row>
    <row r="344" spans="1:65" s="13" customFormat="1" ht="11.25">
      <c r="B344" s="194"/>
      <c r="C344" s="195"/>
      <c r="D344" s="187" t="s">
        <v>135</v>
      </c>
      <c r="E344" s="196" t="s">
        <v>19</v>
      </c>
      <c r="F344" s="197" t="s">
        <v>430</v>
      </c>
      <c r="G344" s="195"/>
      <c r="H344" s="198">
        <v>6.18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135</v>
      </c>
      <c r="AU344" s="204" t="s">
        <v>82</v>
      </c>
      <c r="AV344" s="13" t="s">
        <v>82</v>
      </c>
      <c r="AW344" s="13" t="s">
        <v>35</v>
      </c>
      <c r="AX344" s="13" t="s">
        <v>73</v>
      </c>
      <c r="AY344" s="204" t="s">
        <v>121</v>
      </c>
    </row>
    <row r="345" spans="1:65" s="13" customFormat="1" ht="11.25">
      <c r="B345" s="194"/>
      <c r="C345" s="195"/>
      <c r="D345" s="187" t="s">
        <v>135</v>
      </c>
      <c r="E345" s="196" t="s">
        <v>19</v>
      </c>
      <c r="F345" s="197" t="s">
        <v>431</v>
      </c>
      <c r="G345" s="195"/>
      <c r="H345" s="198">
        <v>7.28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135</v>
      </c>
      <c r="AU345" s="204" t="s">
        <v>82</v>
      </c>
      <c r="AV345" s="13" t="s">
        <v>82</v>
      </c>
      <c r="AW345" s="13" t="s">
        <v>35</v>
      </c>
      <c r="AX345" s="13" t="s">
        <v>73</v>
      </c>
      <c r="AY345" s="204" t="s">
        <v>121</v>
      </c>
    </row>
    <row r="346" spans="1:65" s="13" customFormat="1" ht="11.25">
      <c r="B346" s="194"/>
      <c r="C346" s="195"/>
      <c r="D346" s="187" t="s">
        <v>135</v>
      </c>
      <c r="E346" s="196" t="s">
        <v>19</v>
      </c>
      <c r="F346" s="197" t="s">
        <v>432</v>
      </c>
      <c r="G346" s="195"/>
      <c r="H346" s="198">
        <v>13.39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135</v>
      </c>
      <c r="AU346" s="204" t="s">
        <v>82</v>
      </c>
      <c r="AV346" s="13" t="s">
        <v>82</v>
      </c>
      <c r="AW346" s="13" t="s">
        <v>35</v>
      </c>
      <c r="AX346" s="13" t="s">
        <v>73</v>
      </c>
      <c r="AY346" s="204" t="s">
        <v>121</v>
      </c>
    </row>
    <row r="347" spans="1:65" s="14" customFormat="1" ht="11.25">
      <c r="B347" s="205"/>
      <c r="C347" s="206"/>
      <c r="D347" s="187" t="s">
        <v>135</v>
      </c>
      <c r="E347" s="207" t="s">
        <v>19</v>
      </c>
      <c r="F347" s="208" t="s">
        <v>137</v>
      </c>
      <c r="G347" s="206"/>
      <c r="H347" s="209">
        <v>95.76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135</v>
      </c>
      <c r="AU347" s="215" t="s">
        <v>82</v>
      </c>
      <c r="AV347" s="14" t="s">
        <v>129</v>
      </c>
      <c r="AW347" s="14" t="s">
        <v>35</v>
      </c>
      <c r="AX347" s="14" t="s">
        <v>78</v>
      </c>
      <c r="AY347" s="215" t="s">
        <v>121</v>
      </c>
    </row>
    <row r="348" spans="1:65" s="2" customFormat="1" ht="16.5" customHeight="1">
      <c r="A348" s="36"/>
      <c r="B348" s="37"/>
      <c r="C348" s="175" t="s">
        <v>490</v>
      </c>
      <c r="D348" s="175" t="s">
        <v>124</v>
      </c>
      <c r="E348" s="176" t="s">
        <v>491</v>
      </c>
      <c r="F348" s="177" t="s">
        <v>492</v>
      </c>
      <c r="G348" s="178" t="s">
        <v>250</v>
      </c>
      <c r="H348" s="179">
        <v>80.45</v>
      </c>
      <c r="I348" s="180"/>
      <c r="J348" s="179">
        <f>ROUND(I348*H348,1)</f>
        <v>0</v>
      </c>
      <c r="K348" s="177" t="s">
        <v>128</v>
      </c>
      <c r="L348" s="41"/>
      <c r="M348" s="181" t="s">
        <v>19</v>
      </c>
      <c r="N348" s="182" t="s">
        <v>44</v>
      </c>
      <c r="O348" s="66"/>
      <c r="P348" s="183">
        <f>O348*H348</f>
        <v>0</v>
      </c>
      <c r="Q348" s="183">
        <v>9.0000000000000006E-5</v>
      </c>
      <c r="R348" s="183">
        <f>Q348*H348</f>
        <v>7.2405000000000004E-3</v>
      </c>
      <c r="S348" s="183">
        <v>0</v>
      </c>
      <c r="T348" s="184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5" t="s">
        <v>247</v>
      </c>
      <c r="AT348" s="185" t="s">
        <v>124</v>
      </c>
      <c r="AU348" s="185" t="s">
        <v>82</v>
      </c>
      <c r="AY348" s="19" t="s">
        <v>121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9" t="s">
        <v>78</v>
      </c>
      <c r="BK348" s="186">
        <f>ROUND(I348*H348,1)</f>
        <v>0</v>
      </c>
      <c r="BL348" s="19" t="s">
        <v>247</v>
      </c>
      <c r="BM348" s="185" t="s">
        <v>493</v>
      </c>
    </row>
    <row r="349" spans="1:65" s="2" customFormat="1" ht="11.25">
      <c r="A349" s="36"/>
      <c r="B349" s="37"/>
      <c r="C349" s="38"/>
      <c r="D349" s="187" t="s">
        <v>131</v>
      </c>
      <c r="E349" s="38"/>
      <c r="F349" s="188" t="s">
        <v>494</v>
      </c>
      <c r="G349" s="38"/>
      <c r="H349" s="38"/>
      <c r="I349" s="189"/>
      <c r="J349" s="38"/>
      <c r="K349" s="38"/>
      <c r="L349" s="41"/>
      <c r="M349" s="190"/>
      <c r="N349" s="191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131</v>
      </c>
      <c r="AU349" s="19" t="s">
        <v>82</v>
      </c>
    </row>
    <row r="350" spans="1:65" s="2" customFormat="1" ht="11.25">
      <c r="A350" s="36"/>
      <c r="B350" s="37"/>
      <c r="C350" s="38"/>
      <c r="D350" s="192" t="s">
        <v>133</v>
      </c>
      <c r="E350" s="38"/>
      <c r="F350" s="193" t="s">
        <v>495</v>
      </c>
      <c r="G350" s="38"/>
      <c r="H350" s="38"/>
      <c r="I350" s="189"/>
      <c r="J350" s="38"/>
      <c r="K350" s="38"/>
      <c r="L350" s="41"/>
      <c r="M350" s="190"/>
      <c r="N350" s="191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133</v>
      </c>
      <c r="AU350" s="19" t="s">
        <v>82</v>
      </c>
    </row>
    <row r="351" spans="1:65" s="2" customFormat="1" ht="24.2" customHeight="1">
      <c r="A351" s="36"/>
      <c r="B351" s="37"/>
      <c r="C351" s="175" t="s">
        <v>496</v>
      </c>
      <c r="D351" s="175" t="s">
        <v>124</v>
      </c>
      <c r="E351" s="176" t="s">
        <v>497</v>
      </c>
      <c r="F351" s="177" t="s">
        <v>498</v>
      </c>
      <c r="G351" s="178" t="s">
        <v>499</v>
      </c>
      <c r="H351" s="180"/>
      <c r="I351" s="180"/>
      <c r="J351" s="179">
        <f>ROUND(I351*H351,1)</f>
        <v>0</v>
      </c>
      <c r="K351" s="177" t="s">
        <v>128</v>
      </c>
      <c r="L351" s="41"/>
      <c r="M351" s="181" t="s">
        <v>19</v>
      </c>
      <c r="N351" s="182" t="s">
        <v>44</v>
      </c>
      <c r="O351" s="66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5" t="s">
        <v>247</v>
      </c>
      <c r="AT351" s="185" t="s">
        <v>124</v>
      </c>
      <c r="AU351" s="185" t="s">
        <v>82</v>
      </c>
      <c r="AY351" s="19" t="s">
        <v>121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9" t="s">
        <v>78</v>
      </c>
      <c r="BK351" s="186">
        <f>ROUND(I351*H351,1)</f>
        <v>0</v>
      </c>
      <c r="BL351" s="19" t="s">
        <v>247</v>
      </c>
      <c r="BM351" s="185" t="s">
        <v>500</v>
      </c>
    </row>
    <row r="352" spans="1:65" s="2" customFormat="1" ht="29.25">
      <c r="A352" s="36"/>
      <c r="B352" s="37"/>
      <c r="C352" s="38"/>
      <c r="D352" s="187" t="s">
        <v>131</v>
      </c>
      <c r="E352" s="38"/>
      <c r="F352" s="188" t="s">
        <v>501</v>
      </c>
      <c r="G352" s="38"/>
      <c r="H352" s="38"/>
      <c r="I352" s="189"/>
      <c r="J352" s="38"/>
      <c r="K352" s="38"/>
      <c r="L352" s="41"/>
      <c r="M352" s="190"/>
      <c r="N352" s="191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131</v>
      </c>
      <c r="AU352" s="19" t="s">
        <v>82</v>
      </c>
    </row>
    <row r="353" spans="1:65" s="2" customFormat="1" ht="11.25">
      <c r="A353" s="36"/>
      <c r="B353" s="37"/>
      <c r="C353" s="38"/>
      <c r="D353" s="192" t="s">
        <v>133</v>
      </c>
      <c r="E353" s="38"/>
      <c r="F353" s="193" t="s">
        <v>502</v>
      </c>
      <c r="G353" s="38"/>
      <c r="H353" s="38"/>
      <c r="I353" s="189"/>
      <c r="J353" s="38"/>
      <c r="K353" s="38"/>
      <c r="L353" s="41"/>
      <c r="M353" s="190"/>
      <c r="N353" s="191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133</v>
      </c>
      <c r="AU353" s="19" t="s">
        <v>82</v>
      </c>
    </row>
    <row r="354" spans="1:65" s="12" customFormat="1" ht="22.9" customHeight="1">
      <c r="B354" s="159"/>
      <c r="C354" s="160"/>
      <c r="D354" s="161" t="s">
        <v>72</v>
      </c>
      <c r="E354" s="173" t="s">
        <v>503</v>
      </c>
      <c r="F354" s="173" t="s">
        <v>504</v>
      </c>
      <c r="G354" s="160"/>
      <c r="H354" s="160"/>
      <c r="I354" s="163"/>
      <c r="J354" s="174">
        <f>BK354</f>
        <v>0</v>
      </c>
      <c r="K354" s="160"/>
      <c r="L354" s="165"/>
      <c r="M354" s="166"/>
      <c r="N354" s="167"/>
      <c r="O354" s="167"/>
      <c r="P354" s="168">
        <f>SUM(P355:P382)</f>
        <v>0</v>
      </c>
      <c r="Q354" s="167"/>
      <c r="R354" s="168">
        <f>SUM(R355:R382)</f>
        <v>2.2174999999999999E-3</v>
      </c>
      <c r="S354" s="167"/>
      <c r="T354" s="169">
        <f>SUM(T355:T382)</f>
        <v>0</v>
      </c>
      <c r="AR354" s="170" t="s">
        <v>82</v>
      </c>
      <c r="AT354" s="171" t="s">
        <v>72</v>
      </c>
      <c r="AU354" s="171" t="s">
        <v>78</v>
      </c>
      <c r="AY354" s="170" t="s">
        <v>121</v>
      </c>
      <c r="BK354" s="172">
        <f>SUM(BK355:BK382)</f>
        <v>0</v>
      </c>
    </row>
    <row r="355" spans="1:65" s="2" customFormat="1" ht="24.2" customHeight="1">
      <c r="A355" s="36"/>
      <c r="B355" s="37"/>
      <c r="C355" s="175" t="s">
        <v>505</v>
      </c>
      <c r="D355" s="175" t="s">
        <v>124</v>
      </c>
      <c r="E355" s="176" t="s">
        <v>506</v>
      </c>
      <c r="F355" s="177" t="s">
        <v>507</v>
      </c>
      <c r="G355" s="178" t="s">
        <v>147</v>
      </c>
      <c r="H355" s="179">
        <v>1.3</v>
      </c>
      <c r="I355" s="180"/>
      <c r="J355" s="179">
        <f>ROUND(I355*H355,1)</f>
        <v>0</v>
      </c>
      <c r="K355" s="177" t="s">
        <v>128</v>
      </c>
      <c r="L355" s="41"/>
      <c r="M355" s="181" t="s">
        <v>19</v>
      </c>
      <c r="N355" s="182" t="s">
        <v>44</v>
      </c>
      <c r="O355" s="66"/>
      <c r="P355" s="183">
        <f>O355*H355</f>
        <v>0</v>
      </c>
      <c r="Q355" s="183">
        <v>8.0000000000000007E-5</v>
      </c>
      <c r="R355" s="183">
        <f>Q355*H355</f>
        <v>1.0400000000000001E-4</v>
      </c>
      <c r="S355" s="183">
        <v>0</v>
      </c>
      <c r="T355" s="184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5" t="s">
        <v>247</v>
      </c>
      <c r="AT355" s="185" t="s">
        <v>124</v>
      </c>
      <c r="AU355" s="185" t="s">
        <v>82</v>
      </c>
      <c r="AY355" s="19" t="s">
        <v>121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9" t="s">
        <v>78</v>
      </c>
      <c r="BK355" s="186">
        <f>ROUND(I355*H355,1)</f>
        <v>0</v>
      </c>
      <c r="BL355" s="19" t="s">
        <v>247</v>
      </c>
      <c r="BM355" s="185" t="s">
        <v>508</v>
      </c>
    </row>
    <row r="356" spans="1:65" s="2" customFormat="1" ht="19.5">
      <c r="A356" s="36"/>
      <c r="B356" s="37"/>
      <c r="C356" s="38"/>
      <c r="D356" s="187" t="s">
        <v>131</v>
      </c>
      <c r="E356" s="38"/>
      <c r="F356" s="188" t="s">
        <v>509</v>
      </c>
      <c r="G356" s="38"/>
      <c r="H356" s="38"/>
      <c r="I356" s="189"/>
      <c r="J356" s="38"/>
      <c r="K356" s="38"/>
      <c r="L356" s="41"/>
      <c r="M356" s="190"/>
      <c r="N356" s="191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131</v>
      </c>
      <c r="AU356" s="19" t="s">
        <v>82</v>
      </c>
    </row>
    <row r="357" spans="1:65" s="2" customFormat="1" ht="11.25">
      <c r="A357" s="36"/>
      <c r="B357" s="37"/>
      <c r="C357" s="38"/>
      <c r="D357" s="192" t="s">
        <v>133</v>
      </c>
      <c r="E357" s="38"/>
      <c r="F357" s="193" t="s">
        <v>510</v>
      </c>
      <c r="G357" s="38"/>
      <c r="H357" s="38"/>
      <c r="I357" s="189"/>
      <c r="J357" s="38"/>
      <c r="K357" s="38"/>
      <c r="L357" s="41"/>
      <c r="M357" s="190"/>
      <c r="N357" s="191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133</v>
      </c>
      <c r="AU357" s="19" t="s">
        <v>82</v>
      </c>
    </row>
    <row r="358" spans="1:65" s="13" customFormat="1" ht="11.25">
      <c r="B358" s="194"/>
      <c r="C358" s="195"/>
      <c r="D358" s="187" t="s">
        <v>135</v>
      </c>
      <c r="E358" s="196" t="s">
        <v>19</v>
      </c>
      <c r="F358" s="197" t="s">
        <v>511</v>
      </c>
      <c r="G358" s="195"/>
      <c r="H358" s="198">
        <v>1.3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135</v>
      </c>
      <c r="AU358" s="204" t="s">
        <v>82</v>
      </c>
      <c r="AV358" s="13" t="s">
        <v>82</v>
      </c>
      <c r="AW358" s="13" t="s">
        <v>35</v>
      </c>
      <c r="AX358" s="13" t="s">
        <v>73</v>
      </c>
      <c r="AY358" s="204" t="s">
        <v>121</v>
      </c>
    </row>
    <row r="359" spans="1:65" s="14" customFormat="1" ht="11.25">
      <c r="B359" s="205"/>
      <c r="C359" s="206"/>
      <c r="D359" s="187" t="s">
        <v>135</v>
      </c>
      <c r="E359" s="207" t="s">
        <v>19</v>
      </c>
      <c r="F359" s="208" t="s">
        <v>137</v>
      </c>
      <c r="G359" s="206"/>
      <c r="H359" s="209">
        <v>1.3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135</v>
      </c>
      <c r="AU359" s="215" t="s">
        <v>82</v>
      </c>
      <c r="AV359" s="14" t="s">
        <v>129</v>
      </c>
      <c r="AW359" s="14" t="s">
        <v>35</v>
      </c>
      <c r="AX359" s="14" t="s">
        <v>78</v>
      </c>
      <c r="AY359" s="215" t="s">
        <v>121</v>
      </c>
    </row>
    <row r="360" spans="1:65" s="2" customFormat="1" ht="24.2" customHeight="1">
      <c r="A360" s="36"/>
      <c r="B360" s="37"/>
      <c r="C360" s="175" t="s">
        <v>512</v>
      </c>
      <c r="D360" s="175" t="s">
        <v>124</v>
      </c>
      <c r="E360" s="176" t="s">
        <v>513</v>
      </c>
      <c r="F360" s="177" t="s">
        <v>514</v>
      </c>
      <c r="G360" s="178" t="s">
        <v>147</v>
      </c>
      <c r="H360" s="179">
        <v>1.3</v>
      </c>
      <c r="I360" s="180"/>
      <c r="J360" s="179">
        <f>ROUND(I360*H360,1)</f>
        <v>0</v>
      </c>
      <c r="K360" s="177" t="s">
        <v>128</v>
      </c>
      <c r="L360" s="41"/>
      <c r="M360" s="181" t="s">
        <v>19</v>
      </c>
      <c r="N360" s="182" t="s">
        <v>44</v>
      </c>
      <c r="O360" s="66"/>
      <c r="P360" s="183">
        <f>O360*H360</f>
        <v>0</v>
      </c>
      <c r="Q360" s="183">
        <v>1.3999999999999999E-4</v>
      </c>
      <c r="R360" s="183">
        <f>Q360*H360</f>
        <v>1.8199999999999998E-4</v>
      </c>
      <c r="S360" s="183">
        <v>0</v>
      </c>
      <c r="T360" s="184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5" t="s">
        <v>247</v>
      </c>
      <c r="AT360" s="185" t="s">
        <v>124</v>
      </c>
      <c r="AU360" s="185" t="s">
        <v>82</v>
      </c>
      <c r="AY360" s="19" t="s">
        <v>121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9" t="s">
        <v>78</v>
      </c>
      <c r="BK360" s="186">
        <f>ROUND(I360*H360,1)</f>
        <v>0</v>
      </c>
      <c r="BL360" s="19" t="s">
        <v>247</v>
      </c>
      <c r="BM360" s="185" t="s">
        <v>515</v>
      </c>
    </row>
    <row r="361" spans="1:65" s="2" customFormat="1" ht="11.25">
      <c r="A361" s="36"/>
      <c r="B361" s="37"/>
      <c r="C361" s="38"/>
      <c r="D361" s="187" t="s">
        <v>131</v>
      </c>
      <c r="E361" s="38"/>
      <c r="F361" s="188" t="s">
        <v>516</v>
      </c>
      <c r="G361" s="38"/>
      <c r="H361" s="38"/>
      <c r="I361" s="189"/>
      <c r="J361" s="38"/>
      <c r="K361" s="38"/>
      <c r="L361" s="41"/>
      <c r="M361" s="190"/>
      <c r="N361" s="191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131</v>
      </c>
      <c r="AU361" s="19" t="s">
        <v>82</v>
      </c>
    </row>
    <row r="362" spans="1:65" s="2" customFormat="1" ht="11.25">
      <c r="A362" s="36"/>
      <c r="B362" s="37"/>
      <c r="C362" s="38"/>
      <c r="D362" s="192" t="s">
        <v>133</v>
      </c>
      <c r="E362" s="38"/>
      <c r="F362" s="193" t="s">
        <v>517</v>
      </c>
      <c r="G362" s="38"/>
      <c r="H362" s="38"/>
      <c r="I362" s="189"/>
      <c r="J362" s="38"/>
      <c r="K362" s="38"/>
      <c r="L362" s="41"/>
      <c r="M362" s="190"/>
      <c r="N362" s="191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133</v>
      </c>
      <c r="AU362" s="19" t="s">
        <v>82</v>
      </c>
    </row>
    <row r="363" spans="1:65" s="2" customFormat="1" ht="24.2" customHeight="1">
      <c r="A363" s="36"/>
      <c r="B363" s="37"/>
      <c r="C363" s="175" t="s">
        <v>518</v>
      </c>
      <c r="D363" s="175" t="s">
        <v>124</v>
      </c>
      <c r="E363" s="176" t="s">
        <v>519</v>
      </c>
      <c r="F363" s="177" t="s">
        <v>520</v>
      </c>
      <c r="G363" s="178" t="s">
        <v>147</v>
      </c>
      <c r="H363" s="179">
        <v>1.3</v>
      </c>
      <c r="I363" s="180"/>
      <c r="J363" s="179">
        <f>ROUND(I363*H363,1)</f>
        <v>0</v>
      </c>
      <c r="K363" s="177" t="s">
        <v>128</v>
      </c>
      <c r="L363" s="41"/>
      <c r="M363" s="181" t="s">
        <v>19</v>
      </c>
      <c r="N363" s="182" t="s">
        <v>44</v>
      </c>
      <c r="O363" s="66"/>
      <c r="P363" s="183">
        <f>O363*H363</f>
        <v>0</v>
      </c>
      <c r="Q363" s="183">
        <v>1.2E-4</v>
      </c>
      <c r="R363" s="183">
        <f>Q363*H363</f>
        <v>1.56E-4</v>
      </c>
      <c r="S363" s="183">
        <v>0</v>
      </c>
      <c r="T363" s="184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5" t="s">
        <v>247</v>
      </c>
      <c r="AT363" s="185" t="s">
        <v>124</v>
      </c>
      <c r="AU363" s="185" t="s">
        <v>82</v>
      </c>
      <c r="AY363" s="19" t="s">
        <v>121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9" t="s">
        <v>78</v>
      </c>
      <c r="BK363" s="186">
        <f>ROUND(I363*H363,1)</f>
        <v>0</v>
      </c>
      <c r="BL363" s="19" t="s">
        <v>247</v>
      </c>
      <c r="BM363" s="185" t="s">
        <v>521</v>
      </c>
    </row>
    <row r="364" spans="1:65" s="2" customFormat="1" ht="19.5">
      <c r="A364" s="36"/>
      <c r="B364" s="37"/>
      <c r="C364" s="38"/>
      <c r="D364" s="187" t="s">
        <v>131</v>
      </c>
      <c r="E364" s="38"/>
      <c r="F364" s="188" t="s">
        <v>522</v>
      </c>
      <c r="G364" s="38"/>
      <c r="H364" s="38"/>
      <c r="I364" s="189"/>
      <c r="J364" s="38"/>
      <c r="K364" s="38"/>
      <c r="L364" s="41"/>
      <c r="M364" s="190"/>
      <c r="N364" s="191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131</v>
      </c>
      <c r="AU364" s="19" t="s">
        <v>82</v>
      </c>
    </row>
    <row r="365" spans="1:65" s="2" customFormat="1" ht="11.25">
      <c r="A365" s="36"/>
      <c r="B365" s="37"/>
      <c r="C365" s="38"/>
      <c r="D365" s="192" t="s">
        <v>133</v>
      </c>
      <c r="E365" s="38"/>
      <c r="F365" s="193" t="s">
        <v>523</v>
      </c>
      <c r="G365" s="38"/>
      <c r="H365" s="38"/>
      <c r="I365" s="189"/>
      <c r="J365" s="38"/>
      <c r="K365" s="38"/>
      <c r="L365" s="41"/>
      <c r="M365" s="190"/>
      <c r="N365" s="191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133</v>
      </c>
      <c r="AU365" s="19" t="s">
        <v>82</v>
      </c>
    </row>
    <row r="366" spans="1:65" s="2" customFormat="1" ht="24.2" customHeight="1">
      <c r="A366" s="36"/>
      <c r="B366" s="37"/>
      <c r="C366" s="175" t="s">
        <v>524</v>
      </c>
      <c r="D366" s="175" t="s">
        <v>124</v>
      </c>
      <c r="E366" s="176" t="s">
        <v>525</v>
      </c>
      <c r="F366" s="177" t="s">
        <v>526</v>
      </c>
      <c r="G366" s="178" t="s">
        <v>147</v>
      </c>
      <c r="H366" s="179">
        <v>1.3</v>
      </c>
      <c r="I366" s="180"/>
      <c r="J366" s="179">
        <f>ROUND(I366*H366,1)</f>
        <v>0</v>
      </c>
      <c r="K366" s="177" t="s">
        <v>128</v>
      </c>
      <c r="L366" s="41"/>
      <c r="M366" s="181" t="s">
        <v>19</v>
      </c>
      <c r="N366" s="182" t="s">
        <v>44</v>
      </c>
      <c r="O366" s="66"/>
      <c r="P366" s="183">
        <f>O366*H366</f>
        <v>0</v>
      </c>
      <c r="Q366" s="183">
        <v>1.2E-4</v>
      </c>
      <c r="R366" s="183">
        <f>Q366*H366</f>
        <v>1.56E-4</v>
      </c>
      <c r="S366" s="183">
        <v>0</v>
      </c>
      <c r="T366" s="184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5" t="s">
        <v>247</v>
      </c>
      <c r="AT366" s="185" t="s">
        <v>124</v>
      </c>
      <c r="AU366" s="185" t="s">
        <v>82</v>
      </c>
      <c r="AY366" s="19" t="s">
        <v>121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9" t="s">
        <v>78</v>
      </c>
      <c r="BK366" s="186">
        <f>ROUND(I366*H366,1)</f>
        <v>0</v>
      </c>
      <c r="BL366" s="19" t="s">
        <v>247</v>
      </c>
      <c r="BM366" s="185" t="s">
        <v>527</v>
      </c>
    </row>
    <row r="367" spans="1:65" s="2" customFormat="1" ht="19.5">
      <c r="A367" s="36"/>
      <c r="B367" s="37"/>
      <c r="C367" s="38"/>
      <c r="D367" s="187" t="s">
        <v>131</v>
      </c>
      <c r="E367" s="38"/>
      <c r="F367" s="188" t="s">
        <v>528</v>
      </c>
      <c r="G367" s="38"/>
      <c r="H367" s="38"/>
      <c r="I367" s="189"/>
      <c r="J367" s="38"/>
      <c r="K367" s="38"/>
      <c r="L367" s="41"/>
      <c r="M367" s="190"/>
      <c r="N367" s="191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131</v>
      </c>
      <c r="AU367" s="19" t="s">
        <v>82</v>
      </c>
    </row>
    <row r="368" spans="1:65" s="2" customFormat="1" ht="11.25">
      <c r="A368" s="36"/>
      <c r="B368" s="37"/>
      <c r="C368" s="38"/>
      <c r="D368" s="192" t="s">
        <v>133</v>
      </c>
      <c r="E368" s="38"/>
      <c r="F368" s="193" t="s">
        <v>529</v>
      </c>
      <c r="G368" s="38"/>
      <c r="H368" s="38"/>
      <c r="I368" s="189"/>
      <c r="J368" s="38"/>
      <c r="K368" s="38"/>
      <c r="L368" s="41"/>
      <c r="M368" s="190"/>
      <c r="N368" s="191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133</v>
      </c>
      <c r="AU368" s="19" t="s">
        <v>82</v>
      </c>
    </row>
    <row r="369" spans="1:65" s="2" customFormat="1" ht="16.5" customHeight="1">
      <c r="A369" s="36"/>
      <c r="B369" s="37"/>
      <c r="C369" s="175" t="s">
        <v>530</v>
      </c>
      <c r="D369" s="175" t="s">
        <v>124</v>
      </c>
      <c r="E369" s="176" t="s">
        <v>531</v>
      </c>
      <c r="F369" s="177" t="s">
        <v>532</v>
      </c>
      <c r="G369" s="178" t="s">
        <v>147</v>
      </c>
      <c r="H369" s="179">
        <v>3.95</v>
      </c>
      <c r="I369" s="180"/>
      <c r="J369" s="179">
        <f>ROUND(I369*H369,1)</f>
        <v>0</v>
      </c>
      <c r="K369" s="177" t="s">
        <v>128</v>
      </c>
      <c r="L369" s="41"/>
      <c r="M369" s="181" t="s">
        <v>19</v>
      </c>
      <c r="N369" s="182" t="s">
        <v>44</v>
      </c>
      <c r="O369" s="66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247</v>
      </c>
      <c r="AT369" s="185" t="s">
        <v>124</v>
      </c>
      <c r="AU369" s="185" t="s">
        <v>82</v>
      </c>
      <c r="AY369" s="19" t="s">
        <v>121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78</v>
      </c>
      <c r="BK369" s="186">
        <f>ROUND(I369*H369,1)</f>
        <v>0</v>
      </c>
      <c r="BL369" s="19" t="s">
        <v>247</v>
      </c>
      <c r="BM369" s="185" t="s">
        <v>533</v>
      </c>
    </row>
    <row r="370" spans="1:65" s="2" customFormat="1" ht="11.25">
      <c r="A370" s="36"/>
      <c r="B370" s="37"/>
      <c r="C370" s="38"/>
      <c r="D370" s="187" t="s">
        <v>131</v>
      </c>
      <c r="E370" s="38"/>
      <c r="F370" s="188" t="s">
        <v>534</v>
      </c>
      <c r="G370" s="38"/>
      <c r="H370" s="38"/>
      <c r="I370" s="189"/>
      <c r="J370" s="38"/>
      <c r="K370" s="38"/>
      <c r="L370" s="41"/>
      <c r="M370" s="190"/>
      <c r="N370" s="191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131</v>
      </c>
      <c r="AU370" s="19" t="s">
        <v>82</v>
      </c>
    </row>
    <row r="371" spans="1:65" s="2" customFormat="1" ht="11.25">
      <c r="A371" s="36"/>
      <c r="B371" s="37"/>
      <c r="C371" s="38"/>
      <c r="D371" s="192" t="s">
        <v>133</v>
      </c>
      <c r="E371" s="38"/>
      <c r="F371" s="193" t="s">
        <v>535</v>
      </c>
      <c r="G371" s="38"/>
      <c r="H371" s="38"/>
      <c r="I371" s="189"/>
      <c r="J371" s="38"/>
      <c r="K371" s="38"/>
      <c r="L371" s="41"/>
      <c r="M371" s="190"/>
      <c r="N371" s="191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133</v>
      </c>
      <c r="AU371" s="19" t="s">
        <v>82</v>
      </c>
    </row>
    <row r="372" spans="1:65" s="15" customFormat="1" ht="11.25">
      <c r="B372" s="226"/>
      <c r="C372" s="227"/>
      <c r="D372" s="187" t="s">
        <v>135</v>
      </c>
      <c r="E372" s="228" t="s">
        <v>19</v>
      </c>
      <c r="F372" s="229" t="s">
        <v>342</v>
      </c>
      <c r="G372" s="227"/>
      <c r="H372" s="228" t="s">
        <v>19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135</v>
      </c>
      <c r="AU372" s="235" t="s">
        <v>82</v>
      </c>
      <c r="AV372" s="15" t="s">
        <v>78</v>
      </c>
      <c r="AW372" s="15" t="s">
        <v>35</v>
      </c>
      <c r="AX372" s="15" t="s">
        <v>73</v>
      </c>
      <c r="AY372" s="235" t="s">
        <v>121</v>
      </c>
    </row>
    <row r="373" spans="1:65" s="13" customFormat="1" ht="11.25">
      <c r="B373" s="194"/>
      <c r="C373" s="195"/>
      <c r="D373" s="187" t="s">
        <v>135</v>
      </c>
      <c r="E373" s="196" t="s">
        <v>19</v>
      </c>
      <c r="F373" s="197" t="s">
        <v>343</v>
      </c>
      <c r="G373" s="195"/>
      <c r="H373" s="198">
        <v>2.21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135</v>
      </c>
      <c r="AU373" s="204" t="s">
        <v>82</v>
      </c>
      <c r="AV373" s="13" t="s">
        <v>82</v>
      </c>
      <c r="AW373" s="13" t="s">
        <v>35</v>
      </c>
      <c r="AX373" s="13" t="s">
        <v>73</v>
      </c>
      <c r="AY373" s="204" t="s">
        <v>121</v>
      </c>
    </row>
    <row r="374" spans="1:65" s="13" customFormat="1" ht="11.25">
      <c r="B374" s="194"/>
      <c r="C374" s="195"/>
      <c r="D374" s="187" t="s">
        <v>135</v>
      </c>
      <c r="E374" s="196" t="s">
        <v>19</v>
      </c>
      <c r="F374" s="197" t="s">
        <v>344</v>
      </c>
      <c r="G374" s="195"/>
      <c r="H374" s="198">
        <v>1.74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135</v>
      </c>
      <c r="AU374" s="204" t="s">
        <v>82</v>
      </c>
      <c r="AV374" s="13" t="s">
        <v>82</v>
      </c>
      <c r="AW374" s="13" t="s">
        <v>35</v>
      </c>
      <c r="AX374" s="13" t="s">
        <v>73</v>
      </c>
      <c r="AY374" s="204" t="s">
        <v>121</v>
      </c>
    </row>
    <row r="375" spans="1:65" s="14" customFormat="1" ht="11.25">
      <c r="B375" s="205"/>
      <c r="C375" s="206"/>
      <c r="D375" s="187" t="s">
        <v>135</v>
      </c>
      <c r="E375" s="207" t="s">
        <v>19</v>
      </c>
      <c r="F375" s="208" t="s">
        <v>137</v>
      </c>
      <c r="G375" s="206"/>
      <c r="H375" s="209">
        <v>3.95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135</v>
      </c>
      <c r="AU375" s="215" t="s">
        <v>82</v>
      </c>
      <c r="AV375" s="14" t="s">
        <v>129</v>
      </c>
      <c r="AW375" s="14" t="s">
        <v>35</v>
      </c>
      <c r="AX375" s="14" t="s">
        <v>78</v>
      </c>
      <c r="AY375" s="215" t="s">
        <v>121</v>
      </c>
    </row>
    <row r="376" spans="1:65" s="2" customFormat="1" ht="24.2" customHeight="1">
      <c r="A376" s="36"/>
      <c r="B376" s="37"/>
      <c r="C376" s="175" t="s">
        <v>536</v>
      </c>
      <c r="D376" s="175" t="s">
        <v>124</v>
      </c>
      <c r="E376" s="176" t="s">
        <v>537</v>
      </c>
      <c r="F376" s="177" t="s">
        <v>538</v>
      </c>
      <c r="G376" s="178" t="s">
        <v>147</v>
      </c>
      <c r="H376" s="179">
        <v>3.95</v>
      </c>
      <c r="I376" s="180"/>
      <c r="J376" s="179">
        <f>ROUND(I376*H376,1)</f>
        <v>0</v>
      </c>
      <c r="K376" s="177" t="s">
        <v>128</v>
      </c>
      <c r="L376" s="41"/>
      <c r="M376" s="181" t="s">
        <v>19</v>
      </c>
      <c r="N376" s="182" t="s">
        <v>44</v>
      </c>
      <c r="O376" s="66"/>
      <c r="P376" s="183">
        <f>O376*H376</f>
        <v>0</v>
      </c>
      <c r="Q376" s="183">
        <v>4.0999999999999999E-4</v>
      </c>
      <c r="R376" s="183">
        <f>Q376*H376</f>
        <v>1.6195000000000001E-3</v>
      </c>
      <c r="S376" s="183">
        <v>0</v>
      </c>
      <c r="T376" s="184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5" t="s">
        <v>247</v>
      </c>
      <c r="AT376" s="185" t="s">
        <v>124</v>
      </c>
      <c r="AU376" s="185" t="s">
        <v>82</v>
      </c>
      <c r="AY376" s="19" t="s">
        <v>121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9" t="s">
        <v>78</v>
      </c>
      <c r="BK376" s="186">
        <f>ROUND(I376*H376,1)</f>
        <v>0</v>
      </c>
      <c r="BL376" s="19" t="s">
        <v>247</v>
      </c>
      <c r="BM376" s="185" t="s">
        <v>539</v>
      </c>
    </row>
    <row r="377" spans="1:65" s="2" customFormat="1" ht="29.25">
      <c r="A377" s="36"/>
      <c r="B377" s="37"/>
      <c r="C377" s="38"/>
      <c r="D377" s="187" t="s">
        <v>131</v>
      </c>
      <c r="E377" s="38"/>
      <c r="F377" s="188" t="s">
        <v>540</v>
      </c>
      <c r="G377" s="38"/>
      <c r="H377" s="38"/>
      <c r="I377" s="189"/>
      <c r="J377" s="38"/>
      <c r="K377" s="38"/>
      <c r="L377" s="41"/>
      <c r="M377" s="190"/>
      <c r="N377" s="191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131</v>
      </c>
      <c r="AU377" s="19" t="s">
        <v>82</v>
      </c>
    </row>
    <row r="378" spans="1:65" s="2" customFormat="1" ht="11.25">
      <c r="A378" s="36"/>
      <c r="B378" s="37"/>
      <c r="C378" s="38"/>
      <c r="D378" s="192" t="s">
        <v>133</v>
      </c>
      <c r="E378" s="38"/>
      <c r="F378" s="193" t="s">
        <v>541</v>
      </c>
      <c r="G378" s="38"/>
      <c r="H378" s="38"/>
      <c r="I378" s="189"/>
      <c r="J378" s="38"/>
      <c r="K378" s="38"/>
      <c r="L378" s="41"/>
      <c r="M378" s="190"/>
      <c r="N378" s="191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133</v>
      </c>
      <c r="AU378" s="19" t="s">
        <v>82</v>
      </c>
    </row>
    <row r="379" spans="1:65" s="15" customFormat="1" ht="11.25">
      <c r="B379" s="226"/>
      <c r="C379" s="227"/>
      <c r="D379" s="187" t="s">
        <v>135</v>
      </c>
      <c r="E379" s="228" t="s">
        <v>19</v>
      </c>
      <c r="F379" s="229" t="s">
        <v>342</v>
      </c>
      <c r="G379" s="227"/>
      <c r="H379" s="228" t="s">
        <v>19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135</v>
      </c>
      <c r="AU379" s="235" t="s">
        <v>82</v>
      </c>
      <c r="AV379" s="15" t="s">
        <v>78</v>
      </c>
      <c r="AW379" s="15" t="s">
        <v>35</v>
      </c>
      <c r="AX379" s="15" t="s">
        <v>73</v>
      </c>
      <c r="AY379" s="235" t="s">
        <v>121</v>
      </c>
    </row>
    <row r="380" spans="1:65" s="13" customFormat="1" ht="11.25">
      <c r="B380" s="194"/>
      <c r="C380" s="195"/>
      <c r="D380" s="187" t="s">
        <v>135</v>
      </c>
      <c r="E380" s="196" t="s">
        <v>19</v>
      </c>
      <c r="F380" s="197" t="s">
        <v>343</v>
      </c>
      <c r="G380" s="195"/>
      <c r="H380" s="198">
        <v>2.21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135</v>
      </c>
      <c r="AU380" s="204" t="s">
        <v>82</v>
      </c>
      <c r="AV380" s="13" t="s">
        <v>82</v>
      </c>
      <c r="AW380" s="13" t="s">
        <v>35</v>
      </c>
      <c r="AX380" s="13" t="s">
        <v>73</v>
      </c>
      <c r="AY380" s="204" t="s">
        <v>121</v>
      </c>
    </row>
    <row r="381" spans="1:65" s="13" customFormat="1" ht="11.25">
      <c r="B381" s="194"/>
      <c r="C381" s="195"/>
      <c r="D381" s="187" t="s">
        <v>135</v>
      </c>
      <c r="E381" s="196" t="s">
        <v>19</v>
      </c>
      <c r="F381" s="197" t="s">
        <v>344</v>
      </c>
      <c r="G381" s="195"/>
      <c r="H381" s="198">
        <v>1.74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135</v>
      </c>
      <c r="AU381" s="204" t="s">
        <v>82</v>
      </c>
      <c r="AV381" s="13" t="s">
        <v>82</v>
      </c>
      <c r="AW381" s="13" t="s">
        <v>35</v>
      </c>
      <c r="AX381" s="13" t="s">
        <v>73</v>
      </c>
      <c r="AY381" s="204" t="s">
        <v>121</v>
      </c>
    </row>
    <row r="382" spans="1:65" s="14" customFormat="1" ht="11.25">
      <c r="B382" s="205"/>
      <c r="C382" s="206"/>
      <c r="D382" s="187" t="s">
        <v>135</v>
      </c>
      <c r="E382" s="207" t="s">
        <v>19</v>
      </c>
      <c r="F382" s="208" t="s">
        <v>137</v>
      </c>
      <c r="G382" s="206"/>
      <c r="H382" s="209">
        <v>3.95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135</v>
      </c>
      <c r="AU382" s="215" t="s">
        <v>82</v>
      </c>
      <c r="AV382" s="14" t="s">
        <v>129</v>
      </c>
      <c r="AW382" s="14" t="s">
        <v>35</v>
      </c>
      <c r="AX382" s="14" t="s">
        <v>78</v>
      </c>
      <c r="AY382" s="215" t="s">
        <v>121</v>
      </c>
    </row>
    <row r="383" spans="1:65" s="12" customFormat="1" ht="22.9" customHeight="1">
      <c r="B383" s="159"/>
      <c r="C383" s="160"/>
      <c r="D383" s="161" t="s">
        <v>72</v>
      </c>
      <c r="E383" s="173" t="s">
        <v>542</v>
      </c>
      <c r="F383" s="173" t="s">
        <v>543</v>
      </c>
      <c r="G383" s="160"/>
      <c r="H383" s="160"/>
      <c r="I383" s="163"/>
      <c r="J383" s="174">
        <f>BK383</f>
        <v>0</v>
      </c>
      <c r="K383" s="160"/>
      <c r="L383" s="165"/>
      <c r="M383" s="166"/>
      <c r="N383" s="167"/>
      <c r="O383" s="167"/>
      <c r="P383" s="168">
        <f>SUM(P384:P394)</f>
        <v>0</v>
      </c>
      <c r="Q383" s="167"/>
      <c r="R383" s="168">
        <f>SUM(R384:R394)</f>
        <v>8.4000000000000012E-3</v>
      </c>
      <c r="S383" s="167"/>
      <c r="T383" s="169">
        <f>SUM(T384:T394)</f>
        <v>3.5999999999999999E-3</v>
      </c>
      <c r="AR383" s="170" t="s">
        <v>82</v>
      </c>
      <c r="AT383" s="171" t="s">
        <v>72</v>
      </c>
      <c r="AU383" s="171" t="s">
        <v>78</v>
      </c>
      <c r="AY383" s="170" t="s">
        <v>121</v>
      </c>
      <c r="BK383" s="172">
        <f>SUM(BK384:BK394)</f>
        <v>0</v>
      </c>
    </row>
    <row r="384" spans="1:65" s="2" customFormat="1" ht="21.75" customHeight="1">
      <c r="A384" s="36"/>
      <c r="B384" s="37"/>
      <c r="C384" s="175" t="s">
        <v>544</v>
      </c>
      <c r="D384" s="175" t="s">
        <v>124</v>
      </c>
      <c r="E384" s="176" t="s">
        <v>545</v>
      </c>
      <c r="F384" s="177" t="s">
        <v>546</v>
      </c>
      <c r="G384" s="178" t="s">
        <v>147</v>
      </c>
      <c r="H384" s="179">
        <v>120</v>
      </c>
      <c r="I384" s="180"/>
      <c r="J384" s="179">
        <f>ROUND(I384*H384,1)</f>
        <v>0</v>
      </c>
      <c r="K384" s="177" t="s">
        <v>128</v>
      </c>
      <c r="L384" s="41"/>
      <c r="M384" s="181" t="s">
        <v>19</v>
      </c>
      <c r="N384" s="182" t="s">
        <v>44</v>
      </c>
      <c r="O384" s="66"/>
      <c r="P384" s="183">
        <f>O384*H384</f>
        <v>0</v>
      </c>
      <c r="Q384" s="183">
        <v>0</v>
      </c>
      <c r="R384" s="183">
        <f>Q384*H384</f>
        <v>0</v>
      </c>
      <c r="S384" s="183">
        <v>3.0000000000000001E-5</v>
      </c>
      <c r="T384" s="184">
        <f>S384*H384</f>
        <v>3.5999999999999999E-3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5" t="s">
        <v>247</v>
      </c>
      <c r="AT384" s="185" t="s">
        <v>124</v>
      </c>
      <c r="AU384" s="185" t="s">
        <v>82</v>
      </c>
      <c r="AY384" s="19" t="s">
        <v>121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9" t="s">
        <v>78</v>
      </c>
      <c r="BK384" s="186">
        <f>ROUND(I384*H384,1)</f>
        <v>0</v>
      </c>
      <c r="BL384" s="19" t="s">
        <v>247</v>
      </c>
      <c r="BM384" s="185" t="s">
        <v>547</v>
      </c>
    </row>
    <row r="385" spans="1:65" s="2" customFormat="1" ht="29.25">
      <c r="A385" s="36"/>
      <c r="B385" s="37"/>
      <c r="C385" s="38"/>
      <c r="D385" s="187" t="s">
        <v>131</v>
      </c>
      <c r="E385" s="38"/>
      <c r="F385" s="188" t="s">
        <v>548</v>
      </c>
      <c r="G385" s="38"/>
      <c r="H385" s="38"/>
      <c r="I385" s="189"/>
      <c r="J385" s="38"/>
      <c r="K385" s="38"/>
      <c r="L385" s="41"/>
      <c r="M385" s="190"/>
      <c r="N385" s="191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131</v>
      </c>
      <c r="AU385" s="19" t="s">
        <v>82</v>
      </c>
    </row>
    <row r="386" spans="1:65" s="2" customFormat="1" ht="11.25">
      <c r="A386" s="36"/>
      <c r="B386" s="37"/>
      <c r="C386" s="38"/>
      <c r="D386" s="192" t="s">
        <v>133</v>
      </c>
      <c r="E386" s="38"/>
      <c r="F386" s="193" t="s">
        <v>549</v>
      </c>
      <c r="G386" s="38"/>
      <c r="H386" s="38"/>
      <c r="I386" s="189"/>
      <c r="J386" s="38"/>
      <c r="K386" s="38"/>
      <c r="L386" s="41"/>
      <c r="M386" s="190"/>
      <c r="N386" s="191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133</v>
      </c>
      <c r="AU386" s="19" t="s">
        <v>82</v>
      </c>
    </row>
    <row r="387" spans="1:65" s="2" customFormat="1" ht="16.5" customHeight="1">
      <c r="A387" s="36"/>
      <c r="B387" s="37"/>
      <c r="C387" s="216" t="s">
        <v>550</v>
      </c>
      <c r="D387" s="216" t="s">
        <v>218</v>
      </c>
      <c r="E387" s="217" t="s">
        <v>551</v>
      </c>
      <c r="F387" s="218" t="s">
        <v>552</v>
      </c>
      <c r="G387" s="219" t="s">
        <v>147</v>
      </c>
      <c r="H387" s="220">
        <v>120</v>
      </c>
      <c r="I387" s="221"/>
      <c r="J387" s="220">
        <f>ROUND(I387*H387,1)</f>
        <v>0</v>
      </c>
      <c r="K387" s="218" t="s">
        <v>128</v>
      </c>
      <c r="L387" s="222"/>
      <c r="M387" s="223" t="s">
        <v>19</v>
      </c>
      <c r="N387" s="224" t="s">
        <v>44</v>
      </c>
      <c r="O387" s="66"/>
      <c r="P387" s="183">
        <f>O387*H387</f>
        <v>0</v>
      </c>
      <c r="Q387" s="183">
        <v>2.0000000000000002E-5</v>
      </c>
      <c r="R387" s="183">
        <f>Q387*H387</f>
        <v>2.4000000000000002E-3</v>
      </c>
      <c r="S387" s="183">
        <v>0</v>
      </c>
      <c r="T387" s="184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5" t="s">
        <v>361</v>
      </c>
      <c r="AT387" s="185" t="s">
        <v>218</v>
      </c>
      <c r="AU387" s="185" t="s">
        <v>82</v>
      </c>
      <c r="AY387" s="19" t="s">
        <v>121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9" t="s">
        <v>78</v>
      </c>
      <c r="BK387" s="186">
        <f>ROUND(I387*H387,1)</f>
        <v>0</v>
      </c>
      <c r="BL387" s="19" t="s">
        <v>247</v>
      </c>
      <c r="BM387" s="185" t="s">
        <v>553</v>
      </c>
    </row>
    <row r="388" spans="1:65" s="2" customFormat="1" ht="11.25">
      <c r="A388" s="36"/>
      <c r="B388" s="37"/>
      <c r="C388" s="38"/>
      <c r="D388" s="187" t="s">
        <v>131</v>
      </c>
      <c r="E388" s="38"/>
      <c r="F388" s="188" t="s">
        <v>552</v>
      </c>
      <c r="G388" s="38"/>
      <c r="H388" s="38"/>
      <c r="I388" s="189"/>
      <c r="J388" s="38"/>
      <c r="K388" s="38"/>
      <c r="L388" s="41"/>
      <c r="M388" s="190"/>
      <c r="N388" s="191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131</v>
      </c>
      <c r="AU388" s="19" t="s">
        <v>82</v>
      </c>
    </row>
    <row r="389" spans="1:65" s="2" customFormat="1" ht="24.2" customHeight="1">
      <c r="A389" s="36"/>
      <c r="B389" s="37"/>
      <c r="C389" s="175" t="s">
        <v>554</v>
      </c>
      <c r="D389" s="175" t="s">
        <v>124</v>
      </c>
      <c r="E389" s="176" t="s">
        <v>555</v>
      </c>
      <c r="F389" s="177" t="s">
        <v>556</v>
      </c>
      <c r="G389" s="178" t="s">
        <v>147</v>
      </c>
      <c r="H389" s="179">
        <v>12</v>
      </c>
      <c r="I389" s="180"/>
      <c r="J389" s="179">
        <f>ROUND(I389*H389,1)</f>
        <v>0</v>
      </c>
      <c r="K389" s="177" t="s">
        <v>128</v>
      </c>
      <c r="L389" s="41"/>
      <c r="M389" s="181" t="s">
        <v>19</v>
      </c>
      <c r="N389" s="182" t="s">
        <v>44</v>
      </c>
      <c r="O389" s="66"/>
      <c r="P389" s="183">
        <f>O389*H389</f>
        <v>0</v>
      </c>
      <c r="Q389" s="183">
        <v>2.1000000000000001E-4</v>
      </c>
      <c r="R389" s="183">
        <f>Q389*H389</f>
        <v>2.5200000000000001E-3</v>
      </c>
      <c r="S389" s="183">
        <v>0</v>
      </c>
      <c r="T389" s="184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5" t="s">
        <v>247</v>
      </c>
      <c r="AT389" s="185" t="s">
        <v>124</v>
      </c>
      <c r="AU389" s="185" t="s">
        <v>82</v>
      </c>
      <c r="AY389" s="19" t="s">
        <v>121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9" t="s">
        <v>78</v>
      </c>
      <c r="BK389" s="186">
        <f>ROUND(I389*H389,1)</f>
        <v>0</v>
      </c>
      <c r="BL389" s="19" t="s">
        <v>247</v>
      </c>
      <c r="BM389" s="185" t="s">
        <v>557</v>
      </c>
    </row>
    <row r="390" spans="1:65" s="2" customFormat="1" ht="19.5">
      <c r="A390" s="36"/>
      <c r="B390" s="37"/>
      <c r="C390" s="38"/>
      <c r="D390" s="187" t="s">
        <v>131</v>
      </c>
      <c r="E390" s="38"/>
      <c r="F390" s="188" t="s">
        <v>558</v>
      </c>
      <c r="G390" s="38"/>
      <c r="H390" s="38"/>
      <c r="I390" s="189"/>
      <c r="J390" s="38"/>
      <c r="K390" s="38"/>
      <c r="L390" s="41"/>
      <c r="M390" s="190"/>
      <c r="N390" s="191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131</v>
      </c>
      <c r="AU390" s="19" t="s">
        <v>82</v>
      </c>
    </row>
    <row r="391" spans="1:65" s="2" customFormat="1" ht="11.25">
      <c r="A391" s="36"/>
      <c r="B391" s="37"/>
      <c r="C391" s="38"/>
      <c r="D391" s="192" t="s">
        <v>133</v>
      </c>
      <c r="E391" s="38"/>
      <c r="F391" s="193" t="s">
        <v>559</v>
      </c>
      <c r="G391" s="38"/>
      <c r="H391" s="38"/>
      <c r="I391" s="189"/>
      <c r="J391" s="38"/>
      <c r="K391" s="38"/>
      <c r="L391" s="41"/>
      <c r="M391" s="190"/>
      <c r="N391" s="191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133</v>
      </c>
      <c r="AU391" s="19" t="s">
        <v>82</v>
      </c>
    </row>
    <row r="392" spans="1:65" s="2" customFormat="1" ht="33" customHeight="1">
      <c r="A392" s="36"/>
      <c r="B392" s="37"/>
      <c r="C392" s="175" t="s">
        <v>560</v>
      </c>
      <c r="D392" s="175" t="s">
        <v>124</v>
      </c>
      <c r="E392" s="176" t="s">
        <v>561</v>
      </c>
      <c r="F392" s="177" t="s">
        <v>562</v>
      </c>
      <c r="G392" s="178" t="s">
        <v>147</v>
      </c>
      <c r="H392" s="179">
        <v>12</v>
      </c>
      <c r="I392" s="180"/>
      <c r="J392" s="179">
        <f>ROUND(I392*H392,1)</f>
        <v>0</v>
      </c>
      <c r="K392" s="177" t="s">
        <v>128</v>
      </c>
      <c r="L392" s="41"/>
      <c r="M392" s="181" t="s">
        <v>19</v>
      </c>
      <c r="N392" s="182" t="s">
        <v>44</v>
      </c>
      <c r="O392" s="66"/>
      <c r="P392" s="183">
        <f>O392*H392</f>
        <v>0</v>
      </c>
      <c r="Q392" s="183">
        <v>2.9E-4</v>
      </c>
      <c r="R392" s="183">
        <f>Q392*H392</f>
        <v>3.48E-3</v>
      </c>
      <c r="S392" s="183">
        <v>0</v>
      </c>
      <c r="T392" s="184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5" t="s">
        <v>247</v>
      </c>
      <c r="AT392" s="185" t="s">
        <v>124</v>
      </c>
      <c r="AU392" s="185" t="s">
        <v>82</v>
      </c>
      <c r="AY392" s="19" t="s">
        <v>121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9" t="s">
        <v>78</v>
      </c>
      <c r="BK392" s="186">
        <f>ROUND(I392*H392,1)</f>
        <v>0</v>
      </c>
      <c r="BL392" s="19" t="s">
        <v>247</v>
      </c>
      <c r="BM392" s="185" t="s">
        <v>563</v>
      </c>
    </row>
    <row r="393" spans="1:65" s="2" customFormat="1" ht="29.25">
      <c r="A393" s="36"/>
      <c r="B393" s="37"/>
      <c r="C393" s="38"/>
      <c r="D393" s="187" t="s">
        <v>131</v>
      </c>
      <c r="E393" s="38"/>
      <c r="F393" s="188" t="s">
        <v>564</v>
      </c>
      <c r="G393" s="38"/>
      <c r="H393" s="38"/>
      <c r="I393" s="189"/>
      <c r="J393" s="38"/>
      <c r="K393" s="38"/>
      <c r="L393" s="41"/>
      <c r="M393" s="190"/>
      <c r="N393" s="191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131</v>
      </c>
      <c r="AU393" s="19" t="s">
        <v>82</v>
      </c>
    </row>
    <row r="394" spans="1:65" s="2" customFormat="1" ht="11.25">
      <c r="A394" s="36"/>
      <c r="B394" s="37"/>
      <c r="C394" s="38"/>
      <c r="D394" s="192" t="s">
        <v>133</v>
      </c>
      <c r="E394" s="38"/>
      <c r="F394" s="193" t="s">
        <v>565</v>
      </c>
      <c r="G394" s="38"/>
      <c r="H394" s="38"/>
      <c r="I394" s="189"/>
      <c r="J394" s="38"/>
      <c r="K394" s="38"/>
      <c r="L394" s="41"/>
      <c r="M394" s="190"/>
      <c r="N394" s="191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133</v>
      </c>
      <c r="AU394" s="19" t="s">
        <v>82</v>
      </c>
    </row>
    <row r="395" spans="1:65" s="12" customFormat="1" ht="25.9" customHeight="1">
      <c r="B395" s="159"/>
      <c r="C395" s="160"/>
      <c r="D395" s="161" t="s">
        <v>72</v>
      </c>
      <c r="E395" s="162" t="s">
        <v>566</v>
      </c>
      <c r="F395" s="162" t="s">
        <v>567</v>
      </c>
      <c r="G395" s="160"/>
      <c r="H395" s="160"/>
      <c r="I395" s="163"/>
      <c r="J395" s="164">
        <f>BK395</f>
        <v>0</v>
      </c>
      <c r="K395" s="160"/>
      <c r="L395" s="165"/>
      <c r="M395" s="166"/>
      <c r="N395" s="167"/>
      <c r="O395" s="167"/>
      <c r="P395" s="168">
        <f>P396</f>
        <v>0</v>
      </c>
      <c r="Q395" s="167"/>
      <c r="R395" s="168">
        <f>R396</f>
        <v>0</v>
      </c>
      <c r="S395" s="167"/>
      <c r="T395" s="169">
        <f>T396</f>
        <v>0</v>
      </c>
      <c r="AR395" s="170" t="s">
        <v>161</v>
      </c>
      <c r="AT395" s="171" t="s">
        <v>72</v>
      </c>
      <c r="AU395" s="171" t="s">
        <v>73</v>
      </c>
      <c r="AY395" s="170" t="s">
        <v>121</v>
      </c>
      <c r="BK395" s="172">
        <f>BK396</f>
        <v>0</v>
      </c>
    </row>
    <row r="396" spans="1:65" s="12" customFormat="1" ht="22.9" customHeight="1">
      <c r="B396" s="159"/>
      <c r="C396" s="160"/>
      <c r="D396" s="161" t="s">
        <v>72</v>
      </c>
      <c r="E396" s="173" t="s">
        <v>568</v>
      </c>
      <c r="F396" s="173" t="s">
        <v>569</v>
      </c>
      <c r="G396" s="160"/>
      <c r="H396" s="160"/>
      <c r="I396" s="163"/>
      <c r="J396" s="174">
        <f>BK396</f>
        <v>0</v>
      </c>
      <c r="K396" s="160"/>
      <c r="L396" s="165"/>
      <c r="M396" s="166"/>
      <c r="N396" s="167"/>
      <c r="O396" s="167"/>
      <c r="P396" s="168">
        <f>SUM(P397:P407)</f>
        <v>0</v>
      </c>
      <c r="Q396" s="167"/>
      <c r="R396" s="168">
        <f>SUM(R397:R407)</f>
        <v>0</v>
      </c>
      <c r="S396" s="167"/>
      <c r="T396" s="169">
        <f>SUM(T397:T407)</f>
        <v>0</v>
      </c>
      <c r="AR396" s="170" t="s">
        <v>161</v>
      </c>
      <c r="AT396" s="171" t="s">
        <v>72</v>
      </c>
      <c r="AU396" s="171" t="s">
        <v>78</v>
      </c>
      <c r="AY396" s="170" t="s">
        <v>121</v>
      </c>
      <c r="BK396" s="172">
        <f>SUM(BK397:BK407)</f>
        <v>0</v>
      </c>
    </row>
    <row r="397" spans="1:65" s="2" customFormat="1" ht="16.5" customHeight="1">
      <c r="A397" s="36"/>
      <c r="B397" s="37"/>
      <c r="C397" s="175" t="s">
        <v>570</v>
      </c>
      <c r="D397" s="175" t="s">
        <v>124</v>
      </c>
      <c r="E397" s="176" t="s">
        <v>571</v>
      </c>
      <c r="F397" s="177" t="s">
        <v>569</v>
      </c>
      <c r="G397" s="178" t="s">
        <v>572</v>
      </c>
      <c r="H397" s="179">
        <v>1</v>
      </c>
      <c r="I397" s="180"/>
      <c r="J397" s="179">
        <f>ROUND(I397*H397,1)</f>
        <v>0</v>
      </c>
      <c r="K397" s="177" t="s">
        <v>128</v>
      </c>
      <c r="L397" s="41"/>
      <c r="M397" s="181" t="s">
        <v>19</v>
      </c>
      <c r="N397" s="182" t="s">
        <v>44</v>
      </c>
      <c r="O397" s="66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5" t="s">
        <v>129</v>
      </c>
      <c r="AT397" s="185" t="s">
        <v>124</v>
      </c>
      <c r="AU397" s="185" t="s">
        <v>82</v>
      </c>
      <c r="AY397" s="19" t="s">
        <v>121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9" t="s">
        <v>78</v>
      </c>
      <c r="BK397" s="186">
        <f>ROUND(I397*H397,1)</f>
        <v>0</v>
      </c>
      <c r="BL397" s="19" t="s">
        <v>129</v>
      </c>
      <c r="BM397" s="185" t="s">
        <v>573</v>
      </c>
    </row>
    <row r="398" spans="1:65" s="2" customFormat="1" ht="11.25">
      <c r="A398" s="36"/>
      <c r="B398" s="37"/>
      <c r="C398" s="38"/>
      <c r="D398" s="187" t="s">
        <v>131</v>
      </c>
      <c r="E398" s="38"/>
      <c r="F398" s="188" t="s">
        <v>569</v>
      </c>
      <c r="G398" s="38"/>
      <c r="H398" s="38"/>
      <c r="I398" s="189"/>
      <c r="J398" s="38"/>
      <c r="K398" s="38"/>
      <c r="L398" s="41"/>
      <c r="M398" s="190"/>
      <c r="N398" s="191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131</v>
      </c>
      <c r="AU398" s="19" t="s">
        <v>82</v>
      </c>
    </row>
    <row r="399" spans="1:65" s="2" customFormat="1" ht="11.25">
      <c r="A399" s="36"/>
      <c r="B399" s="37"/>
      <c r="C399" s="38"/>
      <c r="D399" s="192" t="s">
        <v>133</v>
      </c>
      <c r="E399" s="38"/>
      <c r="F399" s="193" t="s">
        <v>574</v>
      </c>
      <c r="G399" s="38"/>
      <c r="H399" s="38"/>
      <c r="I399" s="189"/>
      <c r="J399" s="38"/>
      <c r="K399" s="38"/>
      <c r="L399" s="41"/>
      <c r="M399" s="190"/>
      <c r="N399" s="191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133</v>
      </c>
      <c r="AU399" s="19" t="s">
        <v>82</v>
      </c>
    </row>
    <row r="400" spans="1:65" s="2" customFormat="1" ht="16.5" customHeight="1">
      <c r="A400" s="36"/>
      <c r="B400" s="37"/>
      <c r="C400" s="175" t="s">
        <v>575</v>
      </c>
      <c r="D400" s="175" t="s">
        <v>124</v>
      </c>
      <c r="E400" s="176" t="s">
        <v>576</v>
      </c>
      <c r="F400" s="177" t="s">
        <v>577</v>
      </c>
      <c r="G400" s="178" t="s">
        <v>572</v>
      </c>
      <c r="H400" s="179">
        <v>1</v>
      </c>
      <c r="I400" s="180"/>
      <c r="J400" s="179">
        <f>ROUND(I400*H400,1)</f>
        <v>0</v>
      </c>
      <c r="K400" s="177" t="s">
        <v>128</v>
      </c>
      <c r="L400" s="41"/>
      <c r="M400" s="181" t="s">
        <v>19</v>
      </c>
      <c r="N400" s="182" t="s">
        <v>44</v>
      </c>
      <c r="O400" s="66"/>
      <c r="P400" s="183">
        <f>O400*H400</f>
        <v>0</v>
      </c>
      <c r="Q400" s="183">
        <v>0</v>
      </c>
      <c r="R400" s="183">
        <f>Q400*H400</f>
        <v>0</v>
      </c>
      <c r="S400" s="183">
        <v>0</v>
      </c>
      <c r="T400" s="184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5" t="s">
        <v>129</v>
      </c>
      <c r="AT400" s="185" t="s">
        <v>124</v>
      </c>
      <c r="AU400" s="185" t="s">
        <v>82</v>
      </c>
      <c r="AY400" s="19" t="s">
        <v>121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9" t="s">
        <v>78</v>
      </c>
      <c r="BK400" s="186">
        <f>ROUND(I400*H400,1)</f>
        <v>0</v>
      </c>
      <c r="BL400" s="19" t="s">
        <v>129</v>
      </c>
      <c r="BM400" s="185" t="s">
        <v>578</v>
      </c>
    </row>
    <row r="401" spans="1:65" s="2" customFormat="1" ht="11.25">
      <c r="A401" s="36"/>
      <c r="B401" s="37"/>
      <c r="C401" s="38"/>
      <c r="D401" s="187" t="s">
        <v>131</v>
      </c>
      <c r="E401" s="38"/>
      <c r="F401" s="188" t="s">
        <v>577</v>
      </c>
      <c r="G401" s="38"/>
      <c r="H401" s="38"/>
      <c r="I401" s="189"/>
      <c r="J401" s="38"/>
      <c r="K401" s="38"/>
      <c r="L401" s="41"/>
      <c r="M401" s="190"/>
      <c r="N401" s="191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131</v>
      </c>
      <c r="AU401" s="19" t="s">
        <v>82</v>
      </c>
    </row>
    <row r="402" spans="1:65" s="2" customFormat="1" ht="11.25">
      <c r="A402" s="36"/>
      <c r="B402" s="37"/>
      <c r="C402" s="38"/>
      <c r="D402" s="192" t="s">
        <v>133</v>
      </c>
      <c r="E402" s="38"/>
      <c r="F402" s="193" t="s">
        <v>579</v>
      </c>
      <c r="G402" s="38"/>
      <c r="H402" s="38"/>
      <c r="I402" s="189"/>
      <c r="J402" s="38"/>
      <c r="K402" s="38"/>
      <c r="L402" s="41"/>
      <c r="M402" s="190"/>
      <c r="N402" s="191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133</v>
      </c>
      <c r="AU402" s="19" t="s">
        <v>82</v>
      </c>
    </row>
    <row r="403" spans="1:65" s="2" customFormat="1" ht="16.5" customHeight="1">
      <c r="A403" s="36"/>
      <c r="B403" s="37"/>
      <c r="C403" s="175" t="s">
        <v>580</v>
      </c>
      <c r="D403" s="175" t="s">
        <v>124</v>
      </c>
      <c r="E403" s="176" t="s">
        <v>581</v>
      </c>
      <c r="F403" s="177" t="s">
        <v>582</v>
      </c>
      <c r="G403" s="178" t="s">
        <v>572</v>
      </c>
      <c r="H403" s="179">
        <v>600</v>
      </c>
      <c r="I403" s="180"/>
      <c r="J403" s="179">
        <f>ROUND(I403*H403,1)</f>
        <v>0</v>
      </c>
      <c r="K403" s="177" t="s">
        <v>128</v>
      </c>
      <c r="L403" s="41"/>
      <c r="M403" s="181" t="s">
        <v>19</v>
      </c>
      <c r="N403" s="182" t="s">
        <v>44</v>
      </c>
      <c r="O403" s="66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5" t="s">
        <v>129</v>
      </c>
      <c r="AT403" s="185" t="s">
        <v>124</v>
      </c>
      <c r="AU403" s="185" t="s">
        <v>82</v>
      </c>
      <c r="AY403" s="19" t="s">
        <v>121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9" t="s">
        <v>78</v>
      </c>
      <c r="BK403" s="186">
        <f>ROUND(I403*H403,1)</f>
        <v>0</v>
      </c>
      <c r="BL403" s="19" t="s">
        <v>129</v>
      </c>
      <c r="BM403" s="185" t="s">
        <v>583</v>
      </c>
    </row>
    <row r="404" spans="1:65" s="2" customFormat="1" ht="11.25">
      <c r="A404" s="36"/>
      <c r="B404" s="37"/>
      <c r="C404" s="38"/>
      <c r="D404" s="187" t="s">
        <v>131</v>
      </c>
      <c r="E404" s="38"/>
      <c r="F404" s="188" t="s">
        <v>582</v>
      </c>
      <c r="G404" s="38"/>
      <c r="H404" s="38"/>
      <c r="I404" s="189"/>
      <c r="J404" s="38"/>
      <c r="K404" s="38"/>
      <c r="L404" s="41"/>
      <c r="M404" s="190"/>
      <c r="N404" s="191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131</v>
      </c>
      <c r="AU404" s="19" t="s">
        <v>82</v>
      </c>
    </row>
    <row r="405" spans="1:65" s="2" customFormat="1" ht="11.25">
      <c r="A405" s="36"/>
      <c r="B405" s="37"/>
      <c r="C405" s="38"/>
      <c r="D405" s="192" t="s">
        <v>133</v>
      </c>
      <c r="E405" s="38"/>
      <c r="F405" s="193" t="s">
        <v>584</v>
      </c>
      <c r="G405" s="38"/>
      <c r="H405" s="38"/>
      <c r="I405" s="189"/>
      <c r="J405" s="38"/>
      <c r="K405" s="38"/>
      <c r="L405" s="41"/>
      <c r="M405" s="190"/>
      <c r="N405" s="191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133</v>
      </c>
      <c r="AU405" s="19" t="s">
        <v>82</v>
      </c>
    </row>
    <row r="406" spans="1:65" s="13" customFormat="1" ht="11.25">
      <c r="B406" s="194"/>
      <c r="C406" s="195"/>
      <c r="D406" s="187" t="s">
        <v>135</v>
      </c>
      <c r="E406" s="196" t="s">
        <v>19</v>
      </c>
      <c r="F406" s="197" t="s">
        <v>585</v>
      </c>
      <c r="G406" s="195"/>
      <c r="H406" s="198">
        <v>600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135</v>
      </c>
      <c r="AU406" s="204" t="s">
        <v>82</v>
      </c>
      <c r="AV406" s="13" t="s">
        <v>82</v>
      </c>
      <c r="AW406" s="13" t="s">
        <v>35</v>
      </c>
      <c r="AX406" s="13" t="s">
        <v>73</v>
      </c>
      <c r="AY406" s="204" t="s">
        <v>121</v>
      </c>
    </row>
    <row r="407" spans="1:65" s="14" customFormat="1" ht="11.25">
      <c r="B407" s="205"/>
      <c r="C407" s="206"/>
      <c r="D407" s="187" t="s">
        <v>135</v>
      </c>
      <c r="E407" s="207" t="s">
        <v>19</v>
      </c>
      <c r="F407" s="208" t="s">
        <v>137</v>
      </c>
      <c r="G407" s="206"/>
      <c r="H407" s="209">
        <v>600</v>
      </c>
      <c r="I407" s="210"/>
      <c r="J407" s="206"/>
      <c r="K407" s="206"/>
      <c r="L407" s="211"/>
      <c r="M407" s="236"/>
      <c r="N407" s="237"/>
      <c r="O407" s="237"/>
      <c r="P407" s="237"/>
      <c r="Q407" s="237"/>
      <c r="R407" s="237"/>
      <c r="S407" s="237"/>
      <c r="T407" s="238"/>
      <c r="AT407" s="215" t="s">
        <v>135</v>
      </c>
      <c r="AU407" s="215" t="s">
        <v>82</v>
      </c>
      <c r="AV407" s="14" t="s">
        <v>129</v>
      </c>
      <c r="AW407" s="14" t="s">
        <v>35</v>
      </c>
      <c r="AX407" s="14" t="s">
        <v>78</v>
      </c>
      <c r="AY407" s="215" t="s">
        <v>121</v>
      </c>
    </row>
    <row r="408" spans="1:65" s="2" customFormat="1" ht="6.95" customHeight="1">
      <c r="A408" s="36"/>
      <c r="B408" s="49"/>
      <c r="C408" s="50"/>
      <c r="D408" s="50"/>
      <c r="E408" s="50"/>
      <c r="F408" s="50"/>
      <c r="G408" s="50"/>
      <c r="H408" s="50"/>
      <c r="I408" s="50"/>
      <c r="J408" s="50"/>
      <c r="K408" s="50"/>
      <c r="L408" s="41"/>
      <c r="M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</row>
  </sheetData>
  <sheetProtection algorithmName="SHA-512" hashValue="ipedPQoVBZtUtH8Fe3uj+2G170PHh4ukCncDhkiOIDnW1AzYRZWw9sdtOAmBkWWLlzWRo9s7k8l86UWjj7u1rQ==" saltValue="qMG1pXKcOuW/umx9cHWY3g6/19THT0PePhqfu7HjsmQgOH65P7l1iR03TlE/DE/vK3pUn+aivGeQ4psP3HJTJA==" spinCount="100000" sheet="1" objects="1" scenarios="1" formatColumns="0" formatRows="0" autoFilter="0"/>
  <autoFilter ref="C92:K407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/>
    <hyperlink ref="F103" r:id="rId2"/>
    <hyperlink ref="F108" r:id="rId3"/>
    <hyperlink ref="F114" r:id="rId4"/>
    <hyperlink ref="F118" r:id="rId5"/>
    <hyperlink ref="F123" r:id="rId6"/>
    <hyperlink ref="F132" r:id="rId7"/>
    <hyperlink ref="F135" r:id="rId8"/>
    <hyperlink ref="F138" r:id="rId9"/>
    <hyperlink ref="F147" r:id="rId10"/>
    <hyperlink ref="F156" r:id="rId11"/>
    <hyperlink ref="F163" r:id="rId12"/>
    <hyperlink ref="F166" r:id="rId13"/>
    <hyperlink ref="F169" r:id="rId14"/>
    <hyperlink ref="F178" r:id="rId15"/>
    <hyperlink ref="F186" r:id="rId16"/>
    <hyperlink ref="F189" r:id="rId17"/>
    <hyperlink ref="F194" r:id="rId18"/>
    <hyperlink ref="F199" r:id="rId19"/>
    <hyperlink ref="F204" r:id="rId20"/>
    <hyperlink ref="F208" r:id="rId21"/>
    <hyperlink ref="F211" r:id="rId22"/>
    <hyperlink ref="F215" r:id="rId23"/>
    <hyperlink ref="F218" r:id="rId24"/>
    <hyperlink ref="F222" r:id="rId25"/>
    <hyperlink ref="F226" r:id="rId26"/>
    <hyperlink ref="F231" r:id="rId27"/>
    <hyperlink ref="F238" r:id="rId28"/>
    <hyperlink ref="F242" r:id="rId29"/>
    <hyperlink ref="F255" r:id="rId30"/>
    <hyperlink ref="F267" r:id="rId31"/>
    <hyperlink ref="F270" r:id="rId32"/>
    <hyperlink ref="F277" r:id="rId33"/>
    <hyperlink ref="F280" r:id="rId34"/>
    <hyperlink ref="F285" r:id="rId35"/>
    <hyperlink ref="F289" r:id="rId36"/>
    <hyperlink ref="F303" r:id="rId37"/>
    <hyperlink ref="F306" r:id="rId38"/>
    <hyperlink ref="F309" r:id="rId39"/>
    <hyperlink ref="F321" r:id="rId40"/>
    <hyperlink ref="F329" r:id="rId41"/>
    <hyperlink ref="F332" r:id="rId42"/>
    <hyperlink ref="F337" r:id="rId43"/>
    <hyperlink ref="F350" r:id="rId44"/>
    <hyperlink ref="F353" r:id="rId45"/>
    <hyperlink ref="F357" r:id="rId46"/>
    <hyperlink ref="F362" r:id="rId47"/>
    <hyperlink ref="F365" r:id="rId48"/>
    <hyperlink ref="F368" r:id="rId49"/>
    <hyperlink ref="F371" r:id="rId50"/>
    <hyperlink ref="F378" r:id="rId51"/>
    <hyperlink ref="F386" r:id="rId52"/>
    <hyperlink ref="F391" r:id="rId53"/>
    <hyperlink ref="F394" r:id="rId54"/>
    <hyperlink ref="F399" r:id="rId55"/>
    <hyperlink ref="F402" r:id="rId56"/>
    <hyperlink ref="F405" r:id="rId5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84</v>
      </c>
      <c r="AZ2" s="239" t="s">
        <v>586</v>
      </c>
      <c r="BA2" s="239" t="s">
        <v>587</v>
      </c>
      <c r="BB2" s="239" t="s">
        <v>147</v>
      </c>
      <c r="BC2" s="239" t="s">
        <v>588</v>
      </c>
      <c r="BD2" s="239" t="s">
        <v>122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  <c r="AZ3" s="239" t="s">
        <v>589</v>
      </c>
      <c r="BA3" s="239" t="s">
        <v>590</v>
      </c>
      <c r="BB3" s="239" t="s">
        <v>147</v>
      </c>
      <c r="BC3" s="239" t="s">
        <v>591</v>
      </c>
      <c r="BD3" s="239" t="s">
        <v>122</v>
      </c>
    </row>
    <row r="4" spans="1:56" s="1" customFormat="1" ht="24.95" customHeight="1">
      <c r="B4" s="22"/>
      <c r="D4" s="105" t="s">
        <v>85</v>
      </c>
      <c r="L4" s="22"/>
      <c r="M4" s="106" t="s">
        <v>11</v>
      </c>
      <c r="AT4" s="19" t="s">
        <v>4</v>
      </c>
      <c r="AZ4" s="239" t="s">
        <v>592</v>
      </c>
      <c r="BA4" s="239" t="s">
        <v>593</v>
      </c>
      <c r="BB4" s="239" t="s">
        <v>594</v>
      </c>
      <c r="BC4" s="239" t="s">
        <v>595</v>
      </c>
      <c r="BD4" s="239" t="s">
        <v>122</v>
      </c>
    </row>
    <row r="5" spans="1:56" s="1" customFormat="1" ht="6.95" customHeight="1">
      <c r="B5" s="22"/>
      <c r="L5" s="22"/>
      <c r="AZ5" s="239" t="s">
        <v>596</v>
      </c>
      <c r="BA5" s="239" t="s">
        <v>597</v>
      </c>
      <c r="BB5" s="239" t="s">
        <v>594</v>
      </c>
      <c r="BC5" s="239" t="s">
        <v>598</v>
      </c>
      <c r="BD5" s="239" t="s">
        <v>122</v>
      </c>
    </row>
    <row r="6" spans="1:56" s="1" customFormat="1" ht="12" customHeight="1">
      <c r="B6" s="22"/>
      <c r="D6" s="107" t="s">
        <v>16</v>
      </c>
      <c r="L6" s="22"/>
      <c r="AZ6" s="239" t="s">
        <v>599</v>
      </c>
      <c r="BA6" s="239" t="s">
        <v>600</v>
      </c>
      <c r="BB6" s="239" t="s">
        <v>147</v>
      </c>
      <c r="BC6" s="239" t="s">
        <v>601</v>
      </c>
      <c r="BD6" s="239" t="s">
        <v>122</v>
      </c>
    </row>
    <row r="7" spans="1:56" s="1" customFormat="1" ht="16.5" customHeight="1">
      <c r="B7" s="22"/>
      <c r="E7" s="381" t="str">
        <f>'Rekapitulace stavby'!K6</f>
        <v>Centrální školní jídelna Bílina</v>
      </c>
      <c r="F7" s="382"/>
      <c r="G7" s="382"/>
      <c r="H7" s="382"/>
      <c r="L7" s="22"/>
      <c r="AZ7" s="239" t="s">
        <v>602</v>
      </c>
      <c r="BA7" s="239" t="s">
        <v>603</v>
      </c>
      <c r="BB7" s="239" t="s">
        <v>147</v>
      </c>
      <c r="BC7" s="239" t="s">
        <v>604</v>
      </c>
      <c r="BD7" s="239" t="s">
        <v>122</v>
      </c>
    </row>
    <row r="8" spans="1:5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39" t="s">
        <v>605</v>
      </c>
      <c r="BA8" s="239" t="s">
        <v>606</v>
      </c>
      <c r="BB8" s="239" t="s">
        <v>147</v>
      </c>
      <c r="BC8" s="239" t="s">
        <v>607</v>
      </c>
      <c r="BD8" s="239" t="s">
        <v>122</v>
      </c>
    </row>
    <row r="9" spans="1:56" s="2" customFormat="1" ht="30" customHeight="1">
      <c r="A9" s="36"/>
      <c r="B9" s="41"/>
      <c r="C9" s="36"/>
      <c r="D9" s="36"/>
      <c r="E9" s="383" t="s">
        <v>608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9. 1. 2025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29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87" t="s">
        <v>38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ROUND(J92, 1)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ROUND((SUM(BE92:BE329)),  1)</f>
        <v>0</v>
      </c>
      <c r="G33" s="36"/>
      <c r="H33" s="36"/>
      <c r="I33" s="120">
        <v>0.21</v>
      </c>
      <c r="J33" s="119">
        <f>ROUND(((SUM(BE92:BE329))*I33),  1)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ROUND((SUM(BF92:BF329)),  1)</f>
        <v>0</v>
      </c>
      <c r="G34" s="36"/>
      <c r="H34" s="36"/>
      <c r="I34" s="120">
        <v>0.12</v>
      </c>
      <c r="J34" s="119">
        <f>ROUND(((SUM(BF92:BF329))*I34),  1)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ROUND((SUM(BG92:BG329)),  1)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ROUND((SUM(BH92:BH329)),  1)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ROUND((SUM(BI92:BI329)),  1)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Centrální školní jídelna Bílina</v>
      </c>
      <c r="F48" s="389"/>
      <c r="G48" s="389"/>
      <c r="H48" s="38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60" t="str">
        <f>E9</f>
        <v>2 - Doplnění a oprava podlah chodba přípravna, šatna, snížení u dveří</v>
      </c>
      <c r="F50" s="390"/>
      <c r="G50" s="390"/>
      <c r="H50" s="39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Bílina</v>
      </c>
      <c r="G52" s="38"/>
      <c r="H52" s="38"/>
      <c r="I52" s="31" t="s">
        <v>23</v>
      </c>
      <c r="J52" s="61" t="str">
        <f>IF(J12="","",J12)</f>
        <v>9. 1. 2025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</v>
      </c>
      <c r="G54" s="38"/>
      <c r="H54" s="38"/>
      <c r="I54" s="31" t="s">
        <v>33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95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96</v>
      </c>
      <c r="E63" s="145"/>
      <c r="F63" s="145"/>
      <c r="G63" s="145"/>
      <c r="H63" s="145"/>
      <c r="I63" s="145"/>
      <c r="J63" s="146">
        <f>J118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97</v>
      </c>
      <c r="E64" s="145"/>
      <c r="F64" s="145"/>
      <c r="G64" s="145"/>
      <c r="H64" s="145"/>
      <c r="I64" s="145"/>
      <c r="J64" s="146">
        <f>J155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98</v>
      </c>
      <c r="E65" s="145"/>
      <c r="F65" s="145"/>
      <c r="G65" s="145"/>
      <c r="H65" s="145"/>
      <c r="I65" s="145"/>
      <c r="J65" s="146">
        <f>J169</f>
        <v>0</v>
      </c>
      <c r="K65" s="143"/>
      <c r="L65" s="147"/>
    </row>
    <row r="66" spans="1:31" s="9" customFormat="1" ht="24.95" customHeight="1">
      <c r="B66" s="136"/>
      <c r="C66" s="137"/>
      <c r="D66" s="138" t="s">
        <v>99</v>
      </c>
      <c r="E66" s="139"/>
      <c r="F66" s="139"/>
      <c r="G66" s="139"/>
      <c r="H66" s="139"/>
      <c r="I66" s="139"/>
      <c r="J66" s="140">
        <f>J173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100</v>
      </c>
      <c r="E67" s="145"/>
      <c r="F67" s="145"/>
      <c r="G67" s="145"/>
      <c r="H67" s="145"/>
      <c r="I67" s="145"/>
      <c r="J67" s="146">
        <f>J174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101</v>
      </c>
      <c r="E68" s="145"/>
      <c r="F68" s="145"/>
      <c r="G68" s="145"/>
      <c r="H68" s="145"/>
      <c r="I68" s="145"/>
      <c r="J68" s="146">
        <f>J212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102</v>
      </c>
      <c r="E69" s="145"/>
      <c r="F69" s="145"/>
      <c r="G69" s="145"/>
      <c r="H69" s="145"/>
      <c r="I69" s="145"/>
      <c r="J69" s="146">
        <f>J272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103</v>
      </c>
      <c r="E70" s="145"/>
      <c r="F70" s="145"/>
      <c r="G70" s="145"/>
      <c r="H70" s="145"/>
      <c r="I70" s="145"/>
      <c r="J70" s="146">
        <f>J281</f>
        <v>0</v>
      </c>
      <c r="K70" s="143"/>
      <c r="L70" s="147"/>
    </row>
    <row r="71" spans="1:31" s="9" customFormat="1" ht="24.95" customHeight="1">
      <c r="B71" s="136"/>
      <c r="C71" s="137"/>
      <c r="D71" s="138" t="s">
        <v>104</v>
      </c>
      <c r="E71" s="139"/>
      <c r="F71" s="139"/>
      <c r="G71" s="139"/>
      <c r="H71" s="139"/>
      <c r="I71" s="139"/>
      <c r="J71" s="140">
        <f>J320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105</v>
      </c>
      <c r="E72" s="145"/>
      <c r="F72" s="145"/>
      <c r="G72" s="145"/>
      <c r="H72" s="145"/>
      <c r="I72" s="145"/>
      <c r="J72" s="146">
        <f>J321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106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8" t="str">
        <f>E7</f>
        <v>Centrální školní jídelna Bílina</v>
      </c>
      <c r="F82" s="389"/>
      <c r="G82" s="389"/>
      <c r="H82" s="389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86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30" customHeight="1">
      <c r="A84" s="36"/>
      <c r="B84" s="37"/>
      <c r="C84" s="38"/>
      <c r="D84" s="38"/>
      <c r="E84" s="360" t="str">
        <f>E9</f>
        <v>2 - Doplnění a oprava podlah chodba přípravna, šatna, snížení u dveří</v>
      </c>
      <c r="F84" s="390"/>
      <c r="G84" s="390"/>
      <c r="H84" s="390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Bílina</v>
      </c>
      <c r="G86" s="38"/>
      <c r="H86" s="38"/>
      <c r="I86" s="31" t="s">
        <v>23</v>
      </c>
      <c r="J86" s="61" t="str">
        <f>IF(J12="","",J12)</f>
        <v>9. 1. 2025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Město Bílina</v>
      </c>
      <c r="G88" s="38"/>
      <c r="H88" s="38"/>
      <c r="I88" s="31" t="s">
        <v>33</v>
      </c>
      <c r="J88" s="34" t="str">
        <f>E21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36</v>
      </c>
      <c r="J89" s="34" t="str">
        <f>E24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107</v>
      </c>
      <c r="D91" s="151" t="s">
        <v>58</v>
      </c>
      <c r="E91" s="151" t="s">
        <v>54</v>
      </c>
      <c r="F91" s="151" t="s">
        <v>55</v>
      </c>
      <c r="G91" s="151" t="s">
        <v>108</v>
      </c>
      <c r="H91" s="151" t="s">
        <v>109</v>
      </c>
      <c r="I91" s="151" t="s">
        <v>110</v>
      </c>
      <c r="J91" s="151" t="s">
        <v>90</v>
      </c>
      <c r="K91" s="152" t="s">
        <v>111</v>
      </c>
      <c r="L91" s="153"/>
      <c r="M91" s="70" t="s">
        <v>19</v>
      </c>
      <c r="N91" s="71" t="s">
        <v>43</v>
      </c>
      <c r="O91" s="71" t="s">
        <v>112</v>
      </c>
      <c r="P91" s="71" t="s">
        <v>113</v>
      </c>
      <c r="Q91" s="71" t="s">
        <v>114</v>
      </c>
      <c r="R91" s="71" t="s">
        <v>115</v>
      </c>
      <c r="S91" s="71" t="s">
        <v>116</v>
      </c>
      <c r="T91" s="72" t="s">
        <v>117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118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P93+P173+P320</f>
        <v>0</v>
      </c>
      <c r="Q92" s="74"/>
      <c r="R92" s="156">
        <f>R93+R173+R320</f>
        <v>4.0884926999999998</v>
      </c>
      <c r="S92" s="74"/>
      <c r="T92" s="157">
        <f>T93+T173+T320</f>
        <v>2.1868255000000003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91</v>
      </c>
      <c r="BK92" s="158">
        <f>BK93+BK173+BK320</f>
        <v>0</v>
      </c>
    </row>
    <row r="93" spans="1:65" s="12" customFormat="1" ht="25.9" customHeight="1">
      <c r="B93" s="159"/>
      <c r="C93" s="160"/>
      <c r="D93" s="161" t="s">
        <v>72</v>
      </c>
      <c r="E93" s="162" t="s">
        <v>119</v>
      </c>
      <c r="F93" s="162" t="s">
        <v>120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P94+P95+P118+P155+P169</f>
        <v>0</v>
      </c>
      <c r="Q93" s="167"/>
      <c r="R93" s="168">
        <f>R94+R95+R118+R155+R169</f>
        <v>2.3118906999999997</v>
      </c>
      <c r="S93" s="167"/>
      <c r="T93" s="169">
        <f>T94+T95+T118+T155+T169</f>
        <v>2.1285600000000002</v>
      </c>
      <c r="AR93" s="170" t="s">
        <v>78</v>
      </c>
      <c r="AT93" s="171" t="s">
        <v>72</v>
      </c>
      <c r="AU93" s="171" t="s">
        <v>73</v>
      </c>
      <c r="AY93" s="170" t="s">
        <v>121</v>
      </c>
      <c r="BK93" s="172">
        <f>BK94+BK95+BK118+BK155+BK169</f>
        <v>0</v>
      </c>
    </row>
    <row r="94" spans="1:65" s="12" customFormat="1" ht="22.9" customHeight="1">
      <c r="B94" s="159"/>
      <c r="C94" s="160"/>
      <c r="D94" s="161" t="s">
        <v>72</v>
      </c>
      <c r="E94" s="173" t="s">
        <v>129</v>
      </c>
      <c r="F94" s="173" t="s">
        <v>152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v>0</v>
      </c>
      <c r="Q94" s="167"/>
      <c r="R94" s="168">
        <v>0</v>
      </c>
      <c r="S94" s="167"/>
      <c r="T94" s="169">
        <v>0</v>
      </c>
      <c r="AR94" s="170" t="s">
        <v>78</v>
      </c>
      <c r="AT94" s="171" t="s">
        <v>72</v>
      </c>
      <c r="AU94" s="171" t="s">
        <v>78</v>
      </c>
      <c r="AY94" s="170" t="s">
        <v>121</v>
      </c>
      <c r="BK94" s="172">
        <v>0</v>
      </c>
    </row>
    <row r="95" spans="1:65" s="12" customFormat="1" ht="22.9" customHeight="1">
      <c r="B95" s="159"/>
      <c r="C95" s="160"/>
      <c r="D95" s="161" t="s">
        <v>72</v>
      </c>
      <c r="E95" s="173" t="s">
        <v>159</v>
      </c>
      <c r="F95" s="173" t="s">
        <v>160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SUM(P96:P117)</f>
        <v>0</v>
      </c>
      <c r="Q95" s="167"/>
      <c r="R95" s="168">
        <f>SUM(R96:R117)</f>
        <v>2.3100063</v>
      </c>
      <c r="S95" s="167"/>
      <c r="T95" s="169">
        <f>SUM(T96:T117)</f>
        <v>0</v>
      </c>
      <c r="AR95" s="170" t="s">
        <v>78</v>
      </c>
      <c r="AT95" s="171" t="s">
        <v>72</v>
      </c>
      <c r="AU95" s="171" t="s">
        <v>78</v>
      </c>
      <c r="AY95" s="170" t="s">
        <v>121</v>
      </c>
      <c r="BK95" s="172">
        <f>SUM(BK96:BK117)</f>
        <v>0</v>
      </c>
    </row>
    <row r="96" spans="1:65" s="2" customFormat="1" ht="33" customHeight="1">
      <c r="A96" s="36"/>
      <c r="B96" s="37"/>
      <c r="C96" s="175" t="s">
        <v>78</v>
      </c>
      <c r="D96" s="175" t="s">
        <v>124</v>
      </c>
      <c r="E96" s="176" t="s">
        <v>168</v>
      </c>
      <c r="F96" s="177" t="s">
        <v>169</v>
      </c>
      <c r="G96" s="178" t="s">
        <v>127</v>
      </c>
      <c r="H96" s="179">
        <v>0.65</v>
      </c>
      <c r="I96" s="180"/>
      <c r="J96" s="179">
        <f>ROUND(I96*H96,1)</f>
        <v>0</v>
      </c>
      <c r="K96" s="177" t="s">
        <v>128</v>
      </c>
      <c r="L96" s="41"/>
      <c r="M96" s="181" t="s">
        <v>19</v>
      </c>
      <c r="N96" s="182" t="s">
        <v>44</v>
      </c>
      <c r="O96" s="66"/>
      <c r="P96" s="183">
        <f>O96*H96</f>
        <v>0</v>
      </c>
      <c r="Q96" s="183">
        <v>2.5018699999999998</v>
      </c>
      <c r="R96" s="183">
        <f>Q96*H96</f>
        <v>1.6262155</v>
      </c>
      <c r="S96" s="183">
        <v>0</v>
      </c>
      <c r="T96" s="18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5" t="s">
        <v>129</v>
      </c>
      <c r="AT96" s="185" t="s">
        <v>124</v>
      </c>
      <c r="AU96" s="185" t="s">
        <v>82</v>
      </c>
      <c r="AY96" s="19" t="s">
        <v>121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9" t="s">
        <v>78</v>
      </c>
      <c r="BK96" s="186">
        <f>ROUND(I96*H96,1)</f>
        <v>0</v>
      </c>
      <c r="BL96" s="19" t="s">
        <v>129</v>
      </c>
      <c r="BM96" s="185" t="s">
        <v>170</v>
      </c>
    </row>
    <row r="97" spans="1:65" s="2" customFormat="1" ht="19.5">
      <c r="A97" s="36"/>
      <c r="B97" s="37"/>
      <c r="C97" s="38"/>
      <c r="D97" s="187" t="s">
        <v>131</v>
      </c>
      <c r="E97" s="38"/>
      <c r="F97" s="188" t="s">
        <v>171</v>
      </c>
      <c r="G97" s="38"/>
      <c r="H97" s="38"/>
      <c r="I97" s="189"/>
      <c r="J97" s="38"/>
      <c r="K97" s="38"/>
      <c r="L97" s="41"/>
      <c r="M97" s="190"/>
      <c r="N97" s="191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131</v>
      </c>
      <c r="AU97" s="19" t="s">
        <v>82</v>
      </c>
    </row>
    <row r="98" spans="1:65" s="2" customFormat="1" ht="11.25">
      <c r="A98" s="36"/>
      <c r="B98" s="37"/>
      <c r="C98" s="38"/>
      <c r="D98" s="192" t="s">
        <v>133</v>
      </c>
      <c r="E98" s="38"/>
      <c r="F98" s="193" t="s">
        <v>172</v>
      </c>
      <c r="G98" s="38"/>
      <c r="H98" s="38"/>
      <c r="I98" s="189"/>
      <c r="J98" s="38"/>
      <c r="K98" s="38"/>
      <c r="L98" s="41"/>
      <c r="M98" s="190"/>
      <c r="N98" s="191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133</v>
      </c>
      <c r="AU98" s="19" t="s">
        <v>82</v>
      </c>
    </row>
    <row r="99" spans="1:65" s="13" customFormat="1" ht="11.25">
      <c r="B99" s="194"/>
      <c r="C99" s="195"/>
      <c r="D99" s="187" t="s">
        <v>135</v>
      </c>
      <c r="E99" s="196" t="s">
        <v>19</v>
      </c>
      <c r="F99" s="197" t="s">
        <v>609</v>
      </c>
      <c r="G99" s="195"/>
      <c r="H99" s="198">
        <v>0.65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135</v>
      </c>
      <c r="AU99" s="204" t="s">
        <v>82</v>
      </c>
      <c r="AV99" s="13" t="s">
        <v>82</v>
      </c>
      <c r="AW99" s="13" t="s">
        <v>35</v>
      </c>
      <c r="AX99" s="13" t="s">
        <v>78</v>
      </c>
      <c r="AY99" s="204" t="s">
        <v>121</v>
      </c>
    </row>
    <row r="100" spans="1:65" s="2" customFormat="1" ht="24.2" customHeight="1">
      <c r="A100" s="36"/>
      <c r="B100" s="37"/>
      <c r="C100" s="175" t="s">
        <v>82</v>
      </c>
      <c r="D100" s="175" t="s">
        <v>124</v>
      </c>
      <c r="E100" s="176" t="s">
        <v>179</v>
      </c>
      <c r="F100" s="177" t="s">
        <v>180</v>
      </c>
      <c r="G100" s="178" t="s">
        <v>127</v>
      </c>
      <c r="H100" s="179">
        <v>0.65</v>
      </c>
      <c r="I100" s="180"/>
      <c r="J100" s="179">
        <f>ROUND(I100*H100,1)</f>
        <v>0</v>
      </c>
      <c r="K100" s="177" t="s">
        <v>128</v>
      </c>
      <c r="L100" s="41"/>
      <c r="M100" s="181" t="s">
        <v>19</v>
      </c>
      <c r="N100" s="182" t="s">
        <v>44</v>
      </c>
      <c r="O100" s="66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5" t="s">
        <v>129</v>
      </c>
      <c r="AT100" s="185" t="s">
        <v>124</v>
      </c>
      <c r="AU100" s="185" t="s">
        <v>82</v>
      </c>
      <c r="AY100" s="19" t="s">
        <v>121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9" t="s">
        <v>78</v>
      </c>
      <c r="BK100" s="186">
        <f>ROUND(I100*H100,1)</f>
        <v>0</v>
      </c>
      <c r="BL100" s="19" t="s">
        <v>129</v>
      </c>
      <c r="BM100" s="185" t="s">
        <v>181</v>
      </c>
    </row>
    <row r="101" spans="1:65" s="2" customFormat="1" ht="19.5">
      <c r="A101" s="36"/>
      <c r="B101" s="37"/>
      <c r="C101" s="38"/>
      <c r="D101" s="187" t="s">
        <v>131</v>
      </c>
      <c r="E101" s="38"/>
      <c r="F101" s="188" t="s">
        <v>182</v>
      </c>
      <c r="G101" s="38"/>
      <c r="H101" s="38"/>
      <c r="I101" s="189"/>
      <c r="J101" s="38"/>
      <c r="K101" s="38"/>
      <c r="L101" s="41"/>
      <c r="M101" s="190"/>
      <c r="N101" s="191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131</v>
      </c>
      <c r="AU101" s="19" t="s">
        <v>82</v>
      </c>
    </row>
    <row r="102" spans="1:65" s="2" customFormat="1" ht="11.25">
      <c r="A102" s="36"/>
      <c r="B102" s="37"/>
      <c r="C102" s="38"/>
      <c r="D102" s="192" t="s">
        <v>133</v>
      </c>
      <c r="E102" s="38"/>
      <c r="F102" s="193" t="s">
        <v>183</v>
      </c>
      <c r="G102" s="38"/>
      <c r="H102" s="38"/>
      <c r="I102" s="189"/>
      <c r="J102" s="38"/>
      <c r="K102" s="38"/>
      <c r="L102" s="41"/>
      <c r="M102" s="190"/>
      <c r="N102" s="191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133</v>
      </c>
      <c r="AU102" s="19" t="s">
        <v>82</v>
      </c>
    </row>
    <row r="103" spans="1:65" s="13" customFormat="1" ht="11.25">
      <c r="B103" s="194"/>
      <c r="C103" s="195"/>
      <c r="D103" s="187" t="s">
        <v>135</v>
      </c>
      <c r="E103" s="196" t="s">
        <v>19</v>
      </c>
      <c r="F103" s="197" t="s">
        <v>609</v>
      </c>
      <c r="G103" s="195"/>
      <c r="H103" s="198">
        <v>0.65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135</v>
      </c>
      <c r="AU103" s="204" t="s">
        <v>82</v>
      </c>
      <c r="AV103" s="13" t="s">
        <v>82</v>
      </c>
      <c r="AW103" s="13" t="s">
        <v>35</v>
      </c>
      <c r="AX103" s="13" t="s">
        <v>78</v>
      </c>
      <c r="AY103" s="204" t="s">
        <v>121</v>
      </c>
    </row>
    <row r="104" spans="1:65" s="2" customFormat="1" ht="33" customHeight="1">
      <c r="A104" s="36"/>
      <c r="B104" s="37"/>
      <c r="C104" s="175" t="s">
        <v>122</v>
      </c>
      <c r="D104" s="175" t="s">
        <v>124</v>
      </c>
      <c r="E104" s="176" t="s">
        <v>185</v>
      </c>
      <c r="F104" s="177" t="s">
        <v>186</v>
      </c>
      <c r="G104" s="178" t="s">
        <v>127</v>
      </c>
      <c r="H104" s="179">
        <v>0.65</v>
      </c>
      <c r="I104" s="180"/>
      <c r="J104" s="179">
        <f>ROUND(I104*H104,1)</f>
        <v>0</v>
      </c>
      <c r="K104" s="177" t="s">
        <v>128</v>
      </c>
      <c r="L104" s="41"/>
      <c r="M104" s="181" t="s">
        <v>19</v>
      </c>
      <c r="N104" s="182" t="s">
        <v>44</v>
      </c>
      <c r="O104" s="66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129</v>
      </c>
      <c r="AT104" s="185" t="s">
        <v>124</v>
      </c>
      <c r="AU104" s="185" t="s">
        <v>82</v>
      </c>
      <c r="AY104" s="19" t="s">
        <v>121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9" t="s">
        <v>78</v>
      </c>
      <c r="BK104" s="186">
        <f>ROUND(I104*H104,1)</f>
        <v>0</v>
      </c>
      <c r="BL104" s="19" t="s">
        <v>129</v>
      </c>
      <c r="BM104" s="185" t="s">
        <v>187</v>
      </c>
    </row>
    <row r="105" spans="1:65" s="2" customFormat="1" ht="29.25">
      <c r="A105" s="36"/>
      <c r="B105" s="37"/>
      <c r="C105" s="38"/>
      <c r="D105" s="187" t="s">
        <v>131</v>
      </c>
      <c r="E105" s="38"/>
      <c r="F105" s="188" t="s">
        <v>188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131</v>
      </c>
      <c r="AU105" s="19" t="s">
        <v>82</v>
      </c>
    </row>
    <row r="106" spans="1:65" s="2" customFormat="1" ht="11.25">
      <c r="A106" s="36"/>
      <c r="B106" s="37"/>
      <c r="C106" s="38"/>
      <c r="D106" s="192" t="s">
        <v>133</v>
      </c>
      <c r="E106" s="38"/>
      <c r="F106" s="193" t="s">
        <v>189</v>
      </c>
      <c r="G106" s="38"/>
      <c r="H106" s="38"/>
      <c r="I106" s="189"/>
      <c r="J106" s="38"/>
      <c r="K106" s="38"/>
      <c r="L106" s="41"/>
      <c r="M106" s="190"/>
      <c r="N106" s="191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133</v>
      </c>
      <c r="AU106" s="19" t="s">
        <v>82</v>
      </c>
    </row>
    <row r="107" spans="1:65" s="13" customFormat="1" ht="11.25">
      <c r="B107" s="194"/>
      <c r="C107" s="195"/>
      <c r="D107" s="187" t="s">
        <v>135</v>
      </c>
      <c r="E107" s="196" t="s">
        <v>19</v>
      </c>
      <c r="F107" s="197" t="s">
        <v>609</v>
      </c>
      <c r="G107" s="195"/>
      <c r="H107" s="198">
        <v>0.65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135</v>
      </c>
      <c r="AU107" s="204" t="s">
        <v>82</v>
      </c>
      <c r="AV107" s="13" t="s">
        <v>82</v>
      </c>
      <c r="AW107" s="13" t="s">
        <v>35</v>
      </c>
      <c r="AX107" s="13" t="s">
        <v>78</v>
      </c>
      <c r="AY107" s="204" t="s">
        <v>121</v>
      </c>
    </row>
    <row r="108" spans="1:65" s="2" customFormat="1" ht="16.5" customHeight="1">
      <c r="A108" s="36"/>
      <c r="B108" s="37"/>
      <c r="C108" s="175" t="s">
        <v>129</v>
      </c>
      <c r="D108" s="175" t="s">
        <v>124</v>
      </c>
      <c r="E108" s="176" t="s">
        <v>191</v>
      </c>
      <c r="F108" s="177" t="s">
        <v>192</v>
      </c>
      <c r="G108" s="178" t="s">
        <v>140</v>
      </c>
      <c r="H108" s="179">
        <v>0.04</v>
      </c>
      <c r="I108" s="180"/>
      <c r="J108" s="179">
        <f>ROUND(I108*H108,1)</f>
        <v>0</v>
      </c>
      <c r="K108" s="177" t="s">
        <v>128</v>
      </c>
      <c r="L108" s="41"/>
      <c r="M108" s="181" t="s">
        <v>19</v>
      </c>
      <c r="N108" s="182" t="s">
        <v>44</v>
      </c>
      <c r="O108" s="66"/>
      <c r="P108" s="183">
        <f>O108*H108</f>
        <v>0</v>
      </c>
      <c r="Q108" s="183">
        <v>1.06277</v>
      </c>
      <c r="R108" s="183">
        <f>Q108*H108</f>
        <v>4.2510800000000001E-2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129</v>
      </c>
      <c r="AT108" s="185" t="s">
        <v>124</v>
      </c>
      <c r="AU108" s="185" t="s">
        <v>82</v>
      </c>
      <c r="AY108" s="19" t="s">
        <v>121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9" t="s">
        <v>78</v>
      </c>
      <c r="BK108" s="186">
        <f>ROUND(I108*H108,1)</f>
        <v>0</v>
      </c>
      <c r="BL108" s="19" t="s">
        <v>129</v>
      </c>
      <c r="BM108" s="185" t="s">
        <v>193</v>
      </c>
    </row>
    <row r="109" spans="1:65" s="2" customFormat="1" ht="11.25">
      <c r="A109" s="36"/>
      <c r="B109" s="37"/>
      <c r="C109" s="38"/>
      <c r="D109" s="187" t="s">
        <v>131</v>
      </c>
      <c r="E109" s="38"/>
      <c r="F109" s="188" t="s">
        <v>194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131</v>
      </c>
      <c r="AU109" s="19" t="s">
        <v>82</v>
      </c>
    </row>
    <row r="110" spans="1:65" s="2" customFormat="1" ht="11.25">
      <c r="A110" s="36"/>
      <c r="B110" s="37"/>
      <c r="C110" s="38"/>
      <c r="D110" s="192" t="s">
        <v>133</v>
      </c>
      <c r="E110" s="38"/>
      <c r="F110" s="193" t="s">
        <v>195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133</v>
      </c>
      <c r="AU110" s="19" t="s">
        <v>82</v>
      </c>
    </row>
    <row r="111" spans="1:65" s="15" customFormat="1" ht="11.25">
      <c r="B111" s="226"/>
      <c r="C111" s="227"/>
      <c r="D111" s="187" t="s">
        <v>135</v>
      </c>
      <c r="E111" s="228" t="s">
        <v>19</v>
      </c>
      <c r="F111" s="229" t="s">
        <v>610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135</v>
      </c>
      <c r="AU111" s="235" t="s">
        <v>82</v>
      </c>
      <c r="AV111" s="15" t="s">
        <v>78</v>
      </c>
      <c r="AW111" s="15" t="s">
        <v>35</v>
      </c>
      <c r="AX111" s="15" t="s">
        <v>73</v>
      </c>
      <c r="AY111" s="235" t="s">
        <v>121</v>
      </c>
    </row>
    <row r="112" spans="1:65" s="13" customFormat="1" ht="11.25">
      <c r="B112" s="194"/>
      <c r="C112" s="195"/>
      <c r="D112" s="187" t="s">
        <v>135</v>
      </c>
      <c r="E112" s="196" t="s">
        <v>19</v>
      </c>
      <c r="F112" s="197" t="s">
        <v>611</v>
      </c>
      <c r="G112" s="195"/>
      <c r="H112" s="198">
        <v>0.03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135</v>
      </c>
      <c r="AU112" s="204" t="s">
        <v>82</v>
      </c>
      <c r="AV112" s="13" t="s">
        <v>82</v>
      </c>
      <c r="AW112" s="13" t="s">
        <v>35</v>
      </c>
      <c r="AX112" s="13" t="s">
        <v>78</v>
      </c>
      <c r="AY112" s="204" t="s">
        <v>121</v>
      </c>
    </row>
    <row r="113" spans="1:65" s="13" customFormat="1" ht="11.25">
      <c r="B113" s="194"/>
      <c r="C113" s="195"/>
      <c r="D113" s="187" t="s">
        <v>135</v>
      </c>
      <c r="E113" s="195"/>
      <c r="F113" s="197" t="s">
        <v>612</v>
      </c>
      <c r="G113" s="195"/>
      <c r="H113" s="198">
        <v>0.04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135</v>
      </c>
      <c r="AU113" s="204" t="s">
        <v>82</v>
      </c>
      <c r="AV113" s="13" t="s">
        <v>82</v>
      </c>
      <c r="AW113" s="13" t="s">
        <v>4</v>
      </c>
      <c r="AX113" s="13" t="s">
        <v>78</v>
      </c>
      <c r="AY113" s="204" t="s">
        <v>121</v>
      </c>
    </row>
    <row r="114" spans="1:65" s="2" customFormat="1" ht="24.2" customHeight="1">
      <c r="A114" s="36"/>
      <c r="B114" s="37"/>
      <c r="C114" s="175" t="s">
        <v>161</v>
      </c>
      <c r="D114" s="175" t="s">
        <v>124</v>
      </c>
      <c r="E114" s="176" t="s">
        <v>202</v>
      </c>
      <c r="F114" s="177" t="s">
        <v>203</v>
      </c>
      <c r="G114" s="178" t="s">
        <v>127</v>
      </c>
      <c r="H114" s="179">
        <v>0.32</v>
      </c>
      <c r="I114" s="180"/>
      <c r="J114" s="179">
        <f>ROUND(I114*H114,1)</f>
        <v>0</v>
      </c>
      <c r="K114" s="177" t="s">
        <v>128</v>
      </c>
      <c r="L114" s="41"/>
      <c r="M114" s="181" t="s">
        <v>19</v>
      </c>
      <c r="N114" s="182" t="s">
        <v>44</v>
      </c>
      <c r="O114" s="66"/>
      <c r="P114" s="183">
        <f>O114*H114</f>
        <v>0</v>
      </c>
      <c r="Q114" s="183">
        <v>2.004</v>
      </c>
      <c r="R114" s="183">
        <f>Q114*H114</f>
        <v>0.64127999999999996</v>
      </c>
      <c r="S114" s="183">
        <v>0</v>
      </c>
      <c r="T114" s="18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5" t="s">
        <v>129</v>
      </c>
      <c r="AT114" s="185" t="s">
        <v>124</v>
      </c>
      <c r="AU114" s="185" t="s">
        <v>82</v>
      </c>
      <c r="AY114" s="19" t="s">
        <v>121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9" t="s">
        <v>78</v>
      </c>
      <c r="BK114" s="186">
        <f>ROUND(I114*H114,1)</f>
        <v>0</v>
      </c>
      <c r="BL114" s="19" t="s">
        <v>129</v>
      </c>
      <c r="BM114" s="185" t="s">
        <v>204</v>
      </c>
    </row>
    <row r="115" spans="1:65" s="2" customFormat="1" ht="29.25">
      <c r="A115" s="36"/>
      <c r="B115" s="37"/>
      <c r="C115" s="38"/>
      <c r="D115" s="187" t="s">
        <v>131</v>
      </c>
      <c r="E115" s="38"/>
      <c r="F115" s="188" t="s">
        <v>205</v>
      </c>
      <c r="G115" s="38"/>
      <c r="H115" s="38"/>
      <c r="I115" s="189"/>
      <c r="J115" s="38"/>
      <c r="K115" s="38"/>
      <c r="L115" s="41"/>
      <c r="M115" s="190"/>
      <c r="N115" s="191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131</v>
      </c>
      <c r="AU115" s="19" t="s">
        <v>82</v>
      </c>
    </row>
    <row r="116" spans="1:65" s="2" customFormat="1" ht="11.25">
      <c r="A116" s="36"/>
      <c r="B116" s="37"/>
      <c r="C116" s="38"/>
      <c r="D116" s="192" t="s">
        <v>133</v>
      </c>
      <c r="E116" s="38"/>
      <c r="F116" s="193" t="s">
        <v>206</v>
      </c>
      <c r="G116" s="38"/>
      <c r="H116" s="38"/>
      <c r="I116" s="189"/>
      <c r="J116" s="38"/>
      <c r="K116" s="38"/>
      <c r="L116" s="41"/>
      <c r="M116" s="190"/>
      <c r="N116" s="191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133</v>
      </c>
      <c r="AU116" s="19" t="s">
        <v>82</v>
      </c>
    </row>
    <row r="117" spans="1:65" s="13" customFormat="1" ht="11.25">
      <c r="B117" s="194"/>
      <c r="C117" s="195"/>
      <c r="D117" s="187" t="s">
        <v>135</v>
      </c>
      <c r="E117" s="196" t="s">
        <v>19</v>
      </c>
      <c r="F117" s="197" t="s">
        <v>613</v>
      </c>
      <c r="G117" s="195"/>
      <c r="H117" s="198">
        <v>0.32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135</v>
      </c>
      <c r="AU117" s="204" t="s">
        <v>82</v>
      </c>
      <c r="AV117" s="13" t="s">
        <v>82</v>
      </c>
      <c r="AW117" s="13" t="s">
        <v>35</v>
      </c>
      <c r="AX117" s="13" t="s">
        <v>78</v>
      </c>
      <c r="AY117" s="204" t="s">
        <v>121</v>
      </c>
    </row>
    <row r="118" spans="1:65" s="12" customFormat="1" ht="22.9" customHeight="1">
      <c r="B118" s="159"/>
      <c r="C118" s="160"/>
      <c r="D118" s="161" t="s">
        <v>72</v>
      </c>
      <c r="E118" s="173" t="s">
        <v>190</v>
      </c>
      <c r="F118" s="173" t="s">
        <v>224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SUM(P119:P154)</f>
        <v>0</v>
      </c>
      <c r="Q118" s="167"/>
      <c r="R118" s="168">
        <f>SUM(R119:R154)</f>
        <v>1.8844000000000001E-3</v>
      </c>
      <c r="S118" s="167"/>
      <c r="T118" s="169">
        <f>SUM(T119:T154)</f>
        <v>2.1285600000000002</v>
      </c>
      <c r="AR118" s="170" t="s">
        <v>78</v>
      </c>
      <c r="AT118" s="171" t="s">
        <v>72</v>
      </c>
      <c r="AU118" s="171" t="s">
        <v>78</v>
      </c>
      <c r="AY118" s="170" t="s">
        <v>121</v>
      </c>
      <c r="BK118" s="172">
        <f>SUM(BK119:BK154)</f>
        <v>0</v>
      </c>
    </row>
    <row r="119" spans="1:65" s="2" customFormat="1" ht="24.2" customHeight="1">
      <c r="A119" s="36"/>
      <c r="B119" s="37"/>
      <c r="C119" s="175" t="s">
        <v>159</v>
      </c>
      <c r="D119" s="175" t="s">
        <v>124</v>
      </c>
      <c r="E119" s="176" t="s">
        <v>226</v>
      </c>
      <c r="F119" s="177" t="s">
        <v>227</v>
      </c>
      <c r="G119" s="178" t="s">
        <v>147</v>
      </c>
      <c r="H119" s="179">
        <v>47.11</v>
      </c>
      <c r="I119" s="180"/>
      <c r="J119" s="179">
        <f>ROUND(I119*H119,1)</f>
        <v>0</v>
      </c>
      <c r="K119" s="177" t="s">
        <v>128</v>
      </c>
      <c r="L119" s="41"/>
      <c r="M119" s="181" t="s">
        <v>19</v>
      </c>
      <c r="N119" s="182" t="s">
        <v>44</v>
      </c>
      <c r="O119" s="66"/>
      <c r="P119" s="183">
        <f>O119*H119</f>
        <v>0</v>
      </c>
      <c r="Q119" s="183">
        <v>4.0000000000000003E-5</v>
      </c>
      <c r="R119" s="183">
        <f>Q119*H119</f>
        <v>1.8844000000000001E-3</v>
      </c>
      <c r="S119" s="183">
        <v>0</v>
      </c>
      <c r="T119" s="18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5" t="s">
        <v>129</v>
      </c>
      <c r="AT119" s="185" t="s">
        <v>124</v>
      </c>
      <c r="AU119" s="185" t="s">
        <v>82</v>
      </c>
      <c r="AY119" s="19" t="s">
        <v>121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9" t="s">
        <v>78</v>
      </c>
      <c r="BK119" s="186">
        <f>ROUND(I119*H119,1)</f>
        <v>0</v>
      </c>
      <c r="BL119" s="19" t="s">
        <v>129</v>
      </c>
      <c r="BM119" s="185" t="s">
        <v>228</v>
      </c>
    </row>
    <row r="120" spans="1:65" s="2" customFormat="1" ht="19.5">
      <c r="A120" s="36"/>
      <c r="B120" s="37"/>
      <c r="C120" s="38"/>
      <c r="D120" s="187" t="s">
        <v>131</v>
      </c>
      <c r="E120" s="38"/>
      <c r="F120" s="188" t="s">
        <v>229</v>
      </c>
      <c r="G120" s="38"/>
      <c r="H120" s="38"/>
      <c r="I120" s="189"/>
      <c r="J120" s="38"/>
      <c r="K120" s="38"/>
      <c r="L120" s="41"/>
      <c r="M120" s="190"/>
      <c r="N120" s="191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131</v>
      </c>
      <c r="AU120" s="19" t="s">
        <v>82</v>
      </c>
    </row>
    <row r="121" spans="1:65" s="2" customFormat="1" ht="11.25">
      <c r="A121" s="36"/>
      <c r="B121" s="37"/>
      <c r="C121" s="38"/>
      <c r="D121" s="192" t="s">
        <v>133</v>
      </c>
      <c r="E121" s="38"/>
      <c r="F121" s="193" t="s">
        <v>230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133</v>
      </c>
      <c r="AU121" s="19" t="s">
        <v>82</v>
      </c>
    </row>
    <row r="122" spans="1:65" s="13" customFormat="1" ht="11.25">
      <c r="B122" s="194"/>
      <c r="C122" s="195"/>
      <c r="D122" s="187" t="s">
        <v>135</v>
      </c>
      <c r="E122" s="196" t="s">
        <v>19</v>
      </c>
      <c r="F122" s="197" t="s">
        <v>614</v>
      </c>
      <c r="G122" s="195"/>
      <c r="H122" s="198">
        <v>31.93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135</v>
      </c>
      <c r="AU122" s="204" t="s">
        <v>82</v>
      </c>
      <c r="AV122" s="13" t="s">
        <v>82</v>
      </c>
      <c r="AW122" s="13" t="s">
        <v>35</v>
      </c>
      <c r="AX122" s="13" t="s">
        <v>73</v>
      </c>
      <c r="AY122" s="204" t="s">
        <v>121</v>
      </c>
    </row>
    <row r="123" spans="1:65" s="13" customFormat="1" ht="11.25">
      <c r="B123" s="194"/>
      <c r="C123" s="195"/>
      <c r="D123" s="187" t="s">
        <v>135</v>
      </c>
      <c r="E123" s="196" t="s">
        <v>19</v>
      </c>
      <c r="F123" s="197" t="s">
        <v>586</v>
      </c>
      <c r="G123" s="195"/>
      <c r="H123" s="198">
        <v>15.18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135</v>
      </c>
      <c r="AU123" s="204" t="s">
        <v>82</v>
      </c>
      <c r="AV123" s="13" t="s">
        <v>82</v>
      </c>
      <c r="AW123" s="13" t="s">
        <v>35</v>
      </c>
      <c r="AX123" s="13" t="s">
        <v>73</v>
      </c>
      <c r="AY123" s="204" t="s">
        <v>121</v>
      </c>
    </row>
    <row r="124" spans="1:65" s="14" customFormat="1" ht="11.25">
      <c r="B124" s="205"/>
      <c r="C124" s="206"/>
      <c r="D124" s="187" t="s">
        <v>135</v>
      </c>
      <c r="E124" s="207" t="s">
        <v>19</v>
      </c>
      <c r="F124" s="208" t="s">
        <v>137</v>
      </c>
      <c r="G124" s="206"/>
      <c r="H124" s="209">
        <v>47.11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135</v>
      </c>
      <c r="AU124" s="215" t="s">
        <v>82</v>
      </c>
      <c r="AV124" s="14" t="s">
        <v>129</v>
      </c>
      <c r="AW124" s="14" t="s">
        <v>35</v>
      </c>
      <c r="AX124" s="14" t="s">
        <v>78</v>
      </c>
      <c r="AY124" s="215" t="s">
        <v>121</v>
      </c>
    </row>
    <row r="125" spans="1:65" s="2" customFormat="1" ht="33" customHeight="1">
      <c r="A125" s="36"/>
      <c r="B125" s="37"/>
      <c r="C125" s="175" t="s">
        <v>178</v>
      </c>
      <c r="D125" s="175" t="s">
        <v>124</v>
      </c>
      <c r="E125" s="176" t="s">
        <v>615</v>
      </c>
      <c r="F125" s="177" t="s">
        <v>616</v>
      </c>
      <c r="G125" s="178" t="s">
        <v>127</v>
      </c>
      <c r="H125" s="179">
        <v>0.65</v>
      </c>
      <c r="I125" s="180"/>
      <c r="J125" s="179">
        <f>ROUND(I125*H125,1)</f>
        <v>0</v>
      </c>
      <c r="K125" s="177" t="s">
        <v>128</v>
      </c>
      <c r="L125" s="41"/>
      <c r="M125" s="181" t="s">
        <v>19</v>
      </c>
      <c r="N125" s="182" t="s">
        <v>44</v>
      </c>
      <c r="O125" s="66"/>
      <c r="P125" s="183">
        <f>O125*H125</f>
        <v>0</v>
      </c>
      <c r="Q125" s="183">
        <v>0</v>
      </c>
      <c r="R125" s="183">
        <f>Q125*H125</f>
        <v>0</v>
      </c>
      <c r="S125" s="183">
        <v>2.2000000000000002</v>
      </c>
      <c r="T125" s="184">
        <f>S125*H125</f>
        <v>1.4300000000000002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129</v>
      </c>
      <c r="AT125" s="185" t="s">
        <v>124</v>
      </c>
      <c r="AU125" s="185" t="s">
        <v>82</v>
      </c>
      <c r="AY125" s="19" t="s">
        <v>121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78</v>
      </c>
      <c r="BK125" s="186">
        <f>ROUND(I125*H125,1)</f>
        <v>0</v>
      </c>
      <c r="BL125" s="19" t="s">
        <v>129</v>
      </c>
      <c r="BM125" s="185" t="s">
        <v>234</v>
      </c>
    </row>
    <row r="126" spans="1:65" s="2" customFormat="1" ht="19.5">
      <c r="A126" s="36"/>
      <c r="B126" s="37"/>
      <c r="C126" s="38"/>
      <c r="D126" s="187" t="s">
        <v>131</v>
      </c>
      <c r="E126" s="38"/>
      <c r="F126" s="188" t="s">
        <v>617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131</v>
      </c>
      <c r="AU126" s="19" t="s">
        <v>82</v>
      </c>
    </row>
    <row r="127" spans="1:65" s="2" customFormat="1" ht="11.25">
      <c r="A127" s="36"/>
      <c r="B127" s="37"/>
      <c r="C127" s="38"/>
      <c r="D127" s="192" t="s">
        <v>133</v>
      </c>
      <c r="E127" s="38"/>
      <c r="F127" s="193" t="s">
        <v>618</v>
      </c>
      <c r="G127" s="38"/>
      <c r="H127" s="38"/>
      <c r="I127" s="189"/>
      <c r="J127" s="38"/>
      <c r="K127" s="38"/>
      <c r="L127" s="41"/>
      <c r="M127" s="190"/>
      <c r="N127" s="191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133</v>
      </c>
      <c r="AU127" s="19" t="s">
        <v>82</v>
      </c>
    </row>
    <row r="128" spans="1:65" s="13" customFormat="1" ht="11.25">
      <c r="B128" s="194"/>
      <c r="C128" s="195"/>
      <c r="D128" s="187" t="s">
        <v>135</v>
      </c>
      <c r="E128" s="196" t="s">
        <v>19</v>
      </c>
      <c r="F128" s="197" t="s">
        <v>609</v>
      </c>
      <c r="G128" s="195"/>
      <c r="H128" s="198">
        <v>0.65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82</v>
      </c>
      <c r="AV128" s="13" t="s">
        <v>82</v>
      </c>
      <c r="AW128" s="13" t="s">
        <v>35</v>
      </c>
      <c r="AX128" s="13" t="s">
        <v>78</v>
      </c>
      <c r="AY128" s="204" t="s">
        <v>121</v>
      </c>
    </row>
    <row r="129" spans="1:65" s="2" customFormat="1" ht="21.75" customHeight="1">
      <c r="A129" s="36"/>
      <c r="B129" s="37"/>
      <c r="C129" s="175" t="s">
        <v>184</v>
      </c>
      <c r="D129" s="175" t="s">
        <v>124</v>
      </c>
      <c r="E129" s="176" t="s">
        <v>238</v>
      </c>
      <c r="F129" s="177" t="s">
        <v>239</v>
      </c>
      <c r="G129" s="178" t="s">
        <v>147</v>
      </c>
      <c r="H129" s="179">
        <v>25.45</v>
      </c>
      <c r="I129" s="180"/>
      <c r="J129" s="179">
        <f>ROUND(I129*H129,1)</f>
        <v>0</v>
      </c>
      <c r="K129" s="177" t="s">
        <v>128</v>
      </c>
      <c r="L129" s="41"/>
      <c r="M129" s="181" t="s">
        <v>19</v>
      </c>
      <c r="N129" s="182" t="s">
        <v>44</v>
      </c>
      <c r="O129" s="66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129</v>
      </c>
      <c r="AT129" s="185" t="s">
        <v>124</v>
      </c>
      <c r="AU129" s="185" t="s">
        <v>82</v>
      </c>
      <c r="AY129" s="19" t="s">
        <v>121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78</v>
      </c>
      <c r="BK129" s="186">
        <f>ROUND(I129*H129,1)</f>
        <v>0</v>
      </c>
      <c r="BL129" s="19" t="s">
        <v>129</v>
      </c>
      <c r="BM129" s="185" t="s">
        <v>240</v>
      </c>
    </row>
    <row r="130" spans="1:65" s="2" customFormat="1" ht="11.25">
      <c r="A130" s="36"/>
      <c r="B130" s="37"/>
      <c r="C130" s="38"/>
      <c r="D130" s="187" t="s">
        <v>131</v>
      </c>
      <c r="E130" s="38"/>
      <c r="F130" s="188" t="s">
        <v>239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131</v>
      </c>
      <c r="AU130" s="19" t="s">
        <v>82</v>
      </c>
    </row>
    <row r="131" spans="1:65" s="2" customFormat="1" ht="11.25">
      <c r="A131" s="36"/>
      <c r="B131" s="37"/>
      <c r="C131" s="38"/>
      <c r="D131" s="192" t="s">
        <v>133</v>
      </c>
      <c r="E131" s="38"/>
      <c r="F131" s="193" t="s">
        <v>241</v>
      </c>
      <c r="G131" s="38"/>
      <c r="H131" s="38"/>
      <c r="I131" s="189"/>
      <c r="J131" s="38"/>
      <c r="K131" s="38"/>
      <c r="L131" s="41"/>
      <c r="M131" s="190"/>
      <c r="N131" s="191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133</v>
      </c>
      <c r="AU131" s="19" t="s">
        <v>82</v>
      </c>
    </row>
    <row r="132" spans="1:65" s="13" customFormat="1" ht="11.25">
      <c r="B132" s="194"/>
      <c r="C132" s="195"/>
      <c r="D132" s="187" t="s">
        <v>135</v>
      </c>
      <c r="E132" s="196" t="s">
        <v>19</v>
      </c>
      <c r="F132" s="197" t="s">
        <v>614</v>
      </c>
      <c r="G132" s="195"/>
      <c r="H132" s="198">
        <v>31.93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135</v>
      </c>
      <c r="AU132" s="204" t="s">
        <v>82</v>
      </c>
      <c r="AV132" s="13" t="s">
        <v>82</v>
      </c>
      <c r="AW132" s="13" t="s">
        <v>35</v>
      </c>
      <c r="AX132" s="13" t="s">
        <v>73</v>
      </c>
      <c r="AY132" s="204" t="s">
        <v>121</v>
      </c>
    </row>
    <row r="133" spans="1:65" s="13" customFormat="1" ht="11.25">
      <c r="B133" s="194"/>
      <c r="C133" s="195"/>
      <c r="D133" s="187" t="s">
        <v>135</v>
      </c>
      <c r="E133" s="196" t="s">
        <v>19</v>
      </c>
      <c r="F133" s="197" t="s">
        <v>619</v>
      </c>
      <c r="G133" s="195"/>
      <c r="H133" s="198">
        <v>-6.48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135</v>
      </c>
      <c r="AU133" s="204" t="s">
        <v>82</v>
      </c>
      <c r="AV133" s="13" t="s">
        <v>82</v>
      </c>
      <c r="AW133" s="13" t="s">
        <v>35</v>
      </c>
      <c r="AX133" s="13" t="s">
        <v>73</v>
      </c>
      <c r="AY133" s="204" t="s">
        <v>121</v>
      </c>
    </row>
    <row r="134" spans="1:65" s="14" customFormat="1" ht="11.25">
      <c r="B134" s="205"/>
      <c r="C134" s="206"/>
      <c r="D134" s="187" t="s">
        <v>135</v>
      </c>
      <c r="E134" s="207" t="s">
        <v>19</v>
      </c>
      <c r="F134" s="208" t="s">
        <v>137</v>
      </c>
      <c r="G134" s="206"/>
      <c r="H134" s="209">
        <v>25.45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135</v>
      </c>
      <c r="AU134" s="215" t="s">
        <v>82</v>
      </c>
      <c r="AV134" s="14" t="s">
        <v>129</v>
      </c>
      <c r="AW134" s="14" t="s">
        <v>35</v>
      </c>
      <c r="AX134" s="14" t="s">
        <v>78</v>
      </c>
      <c r="AY134" s="215" t="s">
        <v>121</v>
      </c>
    </row>
    <row r="135" spans="1:65" s="2" customFormat="1" ht="24.2" customHeight="1">
      <c r="A135" s="36"/>
      <c r="B135" s="37"/>
      <c r="C135" s="175" t="s">
        <v>190</v>
      </c>
      <c r="D135" s="175" t="s">
        <v>124</v>
      </c>
      <c r="E135" s="176" t="s">
        <v>620</v>
      </c>
      <c r="F135" s="177" t="s">
        <v>621</v>
      </c>
      <c r="G135" s="178" t="s">
        <v>147</v>
      </c>
      <c r="H135" s="179">
        <v>50.9</v>
      </c>
      <c r="I135" s="180"/>
      <c r="J135" s="179">
        <f>ROUND(I135*H135,1)</f>
        <v>0</v>
      </c>
      <c r="K135" s="177" t="s">
        <v>128</v>
      </c>
      <c r="L135" s="41"/>
      <c r="M135" s="181" t="s">
        <v>19</v>
      </c>
      <c r="N135" s="182" t="s">
        <v>44</v>
      </c>
      <c r="O135" s="66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5" t="s">
        <v>129</v>
      </c>
      <c r="AT135" s="185" t="s">
        <v>124</v>
      </c>
      <c r="AU135" s="185" t="s">
        <v>82</v>
      </c>
      <c r="AY135" s="19" t="s">
        <v>121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78</v>
      </c>
      <c r="BK135" s="186">
        <f>ROUND(I135*H135,1)</f>
        <v>0</v>
      </c>
      <c r="BL135" s="19" t="s">
        <v>129</v>
      </c>
      <c r="BM135" s="185" t="s">
        <v>622</v>
      </c>
    </row>
    <row r="136" spans="1:65" s="2" customFormat="1" ht="19.5">
      <c r="A136" s="36"/>
      <c r="B136" s="37"/>
      <c r="C136" s="38"/>
      <c r="D136" s="187" t="s">
        <v>131</v>
      </c>
      <c r="E136" s="38"/>
      <c r="F136" s="188" t="s">
        <v>623</v>
      </c>
      <c r="G136" s="38"/>
      <c r="H136" s="38"/>
      <c r="I136" s="189"/>
      <c r="J136" s="38"/>
      <c r="K136" s="38"/>
      <c r="L136" s="41"/>
      <c r="M136" s="190"/>
      <c r="N136" s="191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131</v>
      </c>
      <c r="AU136" s="19" t="s">
        <v>82</v>
      </c>
    </row>
    <row r="137" spans="1:65" s="2" customFormat="1" ht="11.25">
      <c r="A137" s="36"/>
      <c r="B137" s="37"/>
      <c r="C137" s="38"/>
      <c r="D137" s="192" t="s">
        <v>133</v>
      </c>
      <c r="E137" s="38"/>
      <c r="F137" s="193" t="s">
        <v>624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133</v>
      </c>
      <c r="AU137" s="19" t="s">
        <v>82</v>
      </c>
    </row>
    <row r="138" spans="1:65" s="13" customFormat="1" ht="11.25">
      <c r="B138" s="194"/>
      <c r="C138" s="195"/>
      <c r="D138" s="187" t="s">
        <v>135</v>
      </c>
      <c r="E138" s="196" t="s">
        <v>19</v>
      </c>
      <c r="F138" s="197" t="s">
        <v>614</v>
      </c>
      <c r="G138" s="195"/>
      <c r="H138" s="198">
        <v>31.93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135</v>
      </c>
      <c r="AU138" s="204" t="s">
        <v>82</v>
      </c>
      <c r="AV138" s="13" t="s">
        <v>82</v>
      </c>
      <c r="AW138" s="13" t="s">
        <v>35</v>
      </c>
      <c r="AX138" s="13" t="s">
        <v>73</v>
      </c>
      <c r="AY138" s="204" t="s">
        <v>121</v>
      </c>
    </row>
    <row r="139" spans="1:65" s="13" customFormat="1" ht="11.25">
      <c r="B139" s="194"/>
      <c r="C139" s="195"/>
      <c r="D139" s="187" t="s">
        <v>135</v>
      </c>
      <c r="E139" s="196" t="s">
        <v>19</v>
      </c>
      <c r="F139" s="197" t="s">
        <v>619</v>
      </c>
      <c r="G139" s="195"/>
      <c r="H139" s="198">
        <v>-6.48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135</v>
      </c>
      <c r="AU139" s="204" t="s">
        <v>82</v>
      </c>
      <c r="AV139" s="13" t="s">
        <v>82</v>
      </c>
      <c r="AW139" s="13" t="s">
        <v>35</v>
      </c>
      <c r="AX139" s="13" t="s">
        <v>73</v>
      </c>
      <c r="AY139" s="204" t="s">
        <v>121</v>
      </c>
    </row>
    <row r="140" spans="1:65" s="14" customFormat="1" ht="11.25">
      <c r="B140" s="205"/>
      <c r="C140" s="206"/>
      <c r="D140" s="187" t="s">
        <v>135</v>
      </c>
      <c r="E140" s="207" t="s">
        <v>19</v>
      </c>
      <c r="F140" s="208" t="s">
        <v>137</v>
      </c>
      <c r="G140" s="206"/>
      <c r="H140" s="209">
        <v>25.45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135</v>
      </c>
      <c r="AU140" s="215" t="s">
        <v>82</v>
      </c>
      <c r="AV140" s="14" t="s">
        <v>129</v>
      </c>
      <c r="AW140" s="14" t="s">
        <v>35</v>
      </c>
      <c r="AX140" s="14" t="s">
        <v>78</v>
      </c>
      <c r="AY140" s="215" t="s">
        <v>121</v>
      </c>
    </row>
    <row r="141" spans="1:65" s="13" customFormat="1" ht="11.25">
      <c r="B141" s="194"/>
      <c r="C141" s="195"/>
      <c r="D141" s="187" t="s">
        <v>135</v>
      </c>
      <c r="E141" s="195"/>
      <c r="F141" s="197" t="s">
        <v>625</v>
      </c>
      <c r="G141" s="195"/>
      <c r="H141" s="198">
        <v>50.9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135</v>
      </c>
      <c r="AU141" s="204" t="s">
        <v>82</v>
      </c>
      <c r="AV141" s="13" t="s">
        <v>82</v>
      </c>
      <c r="AW141" s="13" t="s">
        <v>4</v>
      </c>
      <c r="AX141" s="13" t="s">
        <v>78</v>
      </c>
      <c r="AY141" s="204" t="s">
        <v>121</v>
      </c>
    </row>
    <row r="142" spans="1:65" s="2" customFormat="1" ht="16.5" customHeight="1">
      <c r="A142" s="36"/>
      <c r="B142" s="37"/>
      <c r="C142" s="175" t="s">
        <v>201</v>
      </c>
      <c r="D142" s="175" t="s">
        <v>124</v>
      </c>
      <c r="E142" s="176" t="s">
        <v>248</v>
      </c>
      <c r="F142" s="177" t="s">
        <v>249</v>
      </c>
      <c r="G142" s="178" t="s">
        <v>250</v>
      </c>
      <c r="H142" s="179">
        <v>27.84</v>
      </c>
      <c r="I142" s="180"/>
      <c r="J142" s="179">
        <f>ROUND(I142*H142,1)</f>
        <v>0</v>
      </c>
      <c r="K142" s="177" t="s">
        <v>128</v>
      </c>
      <c r="L142" s="41"/>
      <c r="M142" s="181" t="s">
        <v>19</v>
      </c>
      <c r="N142" s="182" t="s">
        <v>44</v>
      </c>
      <c r="O142" s="66"/>
      <c r="P142" s="183">
        <f>O142*H142</f>
        <v>0</v>
      </c>
      <c r="Q142" s="183">
        <v>0</v>
      </c>
      <c r="R142" s="183">
        <f>Q142*H142</f>
        <v>0</v>
      </c>
      <c r="S142" s="183">
        <v>8.9999999999999993E-3</v>
      </c>
      <c r="T142" s="184">
        <f>S142*H142</f>
        <v>0.25056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5" t="s">
        <v>129</v>
      </c>
      <c r="AT142" s="185" t="s">
        <v>124</v>
      </c>
      <c r="AU142" s="185" t="s">
        <v>82</v>
      </c>
      <c r="AY142" s="19" t="s">
        <v>121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78</v>
      </c>
      <c r="BK142" s="186">
        <f>ROUND(I142*H142,1)</f>
        <v>0</v>
      </c>
      <c r="BL142" s="19" t="s">
        <v>129</v>
      </c>
      <c r="BM142" s="185" t="s">
        <v>251</v>
      </c>
    </row>
    <row r="143" spans="1:65" s="2" customFormat="1" ht="19.5">
      <c r="A143" s="36"/>
      <c r="B143" s="37"/>
      <c r="C143" s="38"/>
      <c r="D143" s="187" t="s">
        <v>131</v>
      </c>
      <c r="E143" s="38"/>
      <c r="F143" s="188" t="s">
        <v>252</v>
      </c>
      <c r="G143" s="38"/>
      <c r="H143" s="38"/>
      <c r="I143" s="189"/>
      <c r="J143" s="38"/>
      <c r="K143" s="38"/>
      <c r="L143" s="41"/>
      <c r="M143" s="190"/>
      <c r="N143" s="191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131</v>
      </c>
      <c r="AU143" s="19" t="s">
        <v>82</v>
      </c>
    </row>
    <row r="144" spans="1:65" s="2" customFormat="1" ht="11.25">
      <c r="A144" s="36"/>
      <c r="B144" s="37"/>
      <c r="C144" s="38"/>
      <c r="D144" s="192" t="s">
        <v>133</v>
      </c>
      <c r="E144" s="38"/>
      <c r="F144" s="193" t="s">
        <v>253</v>
      </c>
      <c r="G144" s="38"/>
      <c r="H144" s="38"/>
      <c r="I144" s="189"/>
      <c r="J144" s="38"/>
      <c r="K144" s="38"/>
      <c r="L144" s="41"/>
      <c r="M144" s="190"/>
      <c r="N144" s="191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133</v>
      </c>
      <c r="AU144" s="19" t="s">
        <v>82</v>
      </c>
    </row>
    <row r="145" spans="1:65" s="13" customFormat="1" ht="11.25">
      <c r="B145" s="194"/>
      <c r="C145" s="195"/>
      <c r="D145" s="187" t="s">
        <v>135</v>
      </c>
      <c r="E145" s="196" t="s">
        <v>19</v>
      </c>
      <c r="F145" s="197" t="s">
        <v>592</v>
      </c>
      <c r="G145" s="195"/>
      <c r="H145" s="198">
        <v>27.84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135</v>
      </c>
      <c r="AU145" s="204" t="s">
        <v>82</v>
      </c>
      <c r="AV145" s="13" t="s">
        <v>82</v>
      </c>
      <c r="AW145" s="13" t="s">
        <v>35</v>
      </c>
      <c r="AX145" s="13" t="s">
        <v>78</v>
      </c>
      <c r="AY145" s="204" t="s">
        <v>121</v>
      </c>
    </row>
    <row r="146" spans="1:65" s="2" customFormat="1" ht="24.2" customHeight="1">
      <c r="A146" s="36"/>
      <c r="B146" s="37"/>
      <c r="C146" s="175" t="s">
        <v>212</v>
      </c>
      <c r="D146" s="175" t="s">
        <v>124</v>
      </c>
      <c r="E146" s="176" t="s">
        <v>259</v>
      </c>
      <c r="F146" s="177" t="s">
        <v>260</v>
      </c>
      <c r="G146" s="178" t="s">
        <v>127</v>
      </c>
      <c r="H146" s="179">
        <v>0.32</v>
      </c>
      <c r="I146" s="180"/>
      <c r="J146" s="179">
        <f>ROUND(I146*H146,1)</f>
        <v>0</v>
      </c>
      <c r="K146" s="177" t="s">
        <v>128</v>
      </c>
      <c r="L146" s="41"/>
      <c r="M146" s="181" t="s">
        <v>19</v>
      </c>
      <c r="N146" s="182" t="s">
        <v>44</v>
      </c>
      <c r="O146" s="66"/>
      <c r="P146" s="183">
        <f>O146*H146</f>
        <v>0</v>
      </c>
      <c r="Q146" s="183">
        <v>0</v>
      </c>
      <c r="R146" s="183">
        <f>Q146*H146</f>
        <v>0</v>
      </c>
      <c r="S146" s="183">
        <v>1.4</v>
      </c>
      <c r="T146" s="184">
        <f>S146*H146</f>
        <v>0.44799999999999995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5" t="s">
        <v>129</v>
      </c>
      <c r="AT146" s="185" t="s">
        <v>124</v>
      </c>
      <c r="AU146" s="185" t="s">
        <v>82</v>
      </c>
      <c r="AY146" s="19" t="s">
        <v>121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78</v>
      </c>
      <c r="BK146" s="186">
        <f>ROUND(I146*H146,1)</f>
        <v>0</v>
      </c>
      <c r="BL146" s="19" t="s">
        <v>129</v>
      </c>
      <c r="BM146" s="185" t="s">
        <v>261</v>
      </c>
    </row>
    <row r="147" spans="1:65" s="2" customFormat="1" ht="19.5">
      <c r="A147" s="36"/>
      <c r="B147" s="37"/>
      <c r="C147" s="38"/>
      <c r="D147" s="187" t="s">
        <v>131</v>
      </c>
      <c r="E147" s="38"/>
      <c r="F147" s="188" t="s">
        <v>262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131</v>
      </c>
      <c r="AU147" s="19" t="s">
        <v>82</v>
      </c>
    </row>
    <row r="148" spans="1:65" s="2" customFormat="1" ht="11.25">
      <c r="A148" s="36"/>
      <c r="B148" s="37"/>
      <c r="C148" s="38"/>
      <c r="D148" s="192" t="s">
        <v>133</v>
      </c>
      <c r="E148" s="38"/>
      <c r="F148" s="193" t="s">
        <v>263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133</v>
      </c>
      <c r="AU148" s="19" t="s">
        <v>82</v>
      </c>
    </row>
    <row r="149" spans="1:65" s="13" customFormat="1" ht="11.25">
      <c r="B149" s="194"/>
      <c r="C149" s="195"/>
      <c r="D149" s="187" t="s">
        <v>135</v>
      </c>
      <c r="E149" s="196" t="s">
        <v>19</v>
      </c>
      <c r="F149" s="197" t="s">
        <v>613</v>
      </c>
      <c r="G149" s="195"/>
      <c r="H149" s="198">
        <v>0.32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135</v>
      </c>
      <c r="AU149" s="204" t="s">
        <v>82</v>
      </c>
      <c r="AV149" s="13" t="s">
        <v>82</v>
      </c>
      <c r="AW149" s="13" t="s">
        <v>35</v>
      </c>
      <c r="AX149" s="13" t="s">
        <v>78</v>
      </c>
      <c r="AY149" s="204" t="s">
        <v>121</v>
      </c>
    </row>
    <row r="150" spans="1:65" s="2" customFormat="1" ht="24.2" customHeight="1">
      <c r="A150" s="36"/>
      <c r="B150" s="37"/>
      <c r="C150" s="175" t="s">
        <v>9</v>
      </c>
      <c r="D150" s="175" t="s">
        <v>124</v>
      </c>
      <c r="E150" s="176" t="s">
        <v>285</v>
      </c>
      <c r="F150" s="177" t="s">
        <v>286</v>
      </c>
      <c r="G150" s="178" t="s">
        <v>250</v>
      </c>
      <c r="H150" s="179">
        <v>2.4</v>
      </c>
      <c r="I150" s="180"/>
      <c r="J150" s="179">
        <f>ROUND(I150*H150,1)</f>
        <v>0</v>
      </c>
      <c r="K150" s="177" t="s">
        <v>128</v>
      </c>
      <c r="L150" s="41"/>
      <c r="M150" s="181" t="s">
        <v>19</v>
      </c>
      <c r="N150" s="182" t="s">
        <v>44</v>
      </c>
      <c r="O150" s="66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5" t="s">
        <v>129</v>
      </c>
      <c r="AT150" s="185" t="s">
        <v>124</v>
      </c>
      <c r="AU150" s="185" t="s">
        <v>82</v>
      </c>
      <c r="AY150" s="19" t="s">
        <v>121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78</v>
      </c>
      <c r="BK150" s="186">
        <f>ROUND(I150*H150,1)</f>
        <v>0</v>
      </c>
      <c r="BL150" s="19" t="s">
        <v>129</v>
      </c>
      <c r="BM150" s="185" t="s">
        <v>287</v>
      </c>
    </row>
    <row r="151" spans="1:65" s="2" customFormat="1" ht="19.5">
      <c r="A151" s="36"/>
      <c r="B151" s="37"/>
      <c r="C151" s="38"/>
      <c r="D151" s="187" t="s">
        <v>131</v>
      </c>
      <c r="E151" s="38"/>
      <c r="F151" s="188" t="s">
        <v>288</v>
      </c>
      <c r="G151" s="38"/>
      <c r="H151" s="38"/>
      <c r="I151" s="189"/>
      <c r="J151" s="38"/>
      <c r="K151" s="38"/>
      <c r="L151" s="41"/>
      <c r="M151" s="190"/>
      <c r="N151" s="191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131</v>
      </c>
      <c r="AU151" s="19" t="s">
        <v>82</v>
      </c>
    </row>
    <row r="152" spans="1:65" s="2" customFormat="1" ht="11.25">
      <c r="A152" s="36"/>
      <c r="B152" s="37"/>
      <c r="C152" s="38"/>
      <c r="D152" s="192" t="s">
        <v>133</v>
      </c>
      <c r="E152" s="38"/>
      <c r="F152" s="193" t="s">
        <v>289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133</v>
      </c>
      <c r="AU152" s="19" t="s">
        <v>82</v>
      </c>
    </row>
    <row r="153" spans="1:65" s="15" customFormat="1" ht="11.25">
      <c r="B153" s="226"/>
      <c r="C153" s="227"/>
      <c r="D153" s="187" t="s">
        <v>135</v>
      </c>
      <c r="E153" s="228" t="s">
        <v>19</v>
      </c>
      <c r="F153" s="229" t="s">
        <v>626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135</v>
      </c>
      <c r="AU153" s="235" t="s">
        <v>82</v>
      </c>
      <c r="AV153" s="15" t="s">
        <v>78</v>
      </c>
      <c r="AW153" s="15" t="s">
        <v>35</v>
      </c>
      <c r="AX153" s="15" t="s">
        <v>73</v>
      </c>
      <c r="AY153" s="235" t="s">
        <v>121</v>
      </c>
    </row>
    <row r="154" spans="1:65" s="13" customFormat="1" ht="11.25">
      <c r="B154" s="194"/>
      <c r="C154" s="195"/>
      <c r="D154" s="187" t="s">
        <v>135</v>
      </c>
      <c r="E154" s="196" t="s">
        <v>19</v>
      </c>
      <c r="F154" s="197" t="s">
        <v>627</v>
      </c>
      <c r="G154" s="195"/>
      <c r="H154" s="198">
        <v>2.4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135</v>
      </c>
      <c r="AU154" s="204" t="s">
        <v>82</v>
      </c>
      <c r="AV154" s="13" t="s">
        <v>82</v>
      </c>
      <c r="AW154" s="13" t="s">
        <v>35</v>
      </c>
      <c r="AX154" s="13" t="s">
        <v>78</v>
      </c>
      <c r="AY154" s="204" t="s">
        <v>121</v>
      </c>
    </row>
    <row r="155" spans="1:65" s="12" customFormat="1" ht="22.9" customHeight="1">
      <c r="B155" s="159"/>
      <c r="C155" s="160"/>
      <c r="D155" s="161" t="s">
        <v>72</v>
      </c>
      <c r="E155" s="173" t="s">
        <v>290</v>
      </c>
      <c r="F155" s="173" t="s">
        <v>291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SUM(P156:P168)</f>
        <v>0</v>
      </c>
      <c r="Q155" s="167"/>
      <c r="R155" s="168">
        <f>SUM(R156:R168)</f>
        <v>0</v>
      </c>
      <c r="S155" s="167"/>
      <c r="T155" s="169">
        <f>SUM(T156:T168)</f>
        <v>0</v>
      </c>
      <c r="AR155" s="170" t="s">
        <v>78</v>
      </c>
      <c r="AT155" s="171" t="s">
        <v>72</v>
      </c>
      <c r="AU155" s="171" t="s">
        <v>78</v>
      </c>
      <c r="AY155" s="170" t="s">
        <v>121</v>
      </c>
      <c r="BK155" s="172">
        <f>SUM(BK156:BK168)</f>
        <v>0</v>
      </c>
    </row>
    <row r="156" spans="1:65" s="2" customFormat="1" ht="24.2" customHeight="1">
      <c r="A156" s="36"/>
      <c r="B156" s="37"/>
      <c r="C156" s="175" t="s">
        <v>225</v>
      </c>
      <c r="D156" s="175" t="s">
        <v>124</v>
      </c>
      <c r="E156" s="176" t="s">
        <v>293</v>
      </c>
      <c r="F156" s="177" t="s">
        <v>294</v>
      </c>
      <c r="G156" s="178" t="s">
        <v>140</v>
      </c>
      <c r="H156" s="179">
        <v>2.19</v>
      </c>
      <c r="I156" s="180"/>
      <c r="J156" s="179">
        <f>ROUND(I156*H156,1)</f>
        <v>0</v>
      </c>
      <c r="K156" s="177" t="s">
        <v>128</v>
      </c>
      <c r="L156" s="41"/>
      <c r="M156" s="181" t="s">
        <v>19</v>
      </c>
      <c r="N156" s="182" t="s">
        <v>44</v>
      </c>
      <c r="O156" s="66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5" t="s">
        <v>129</v>
      </c>
      <c r="AT156" s="185" t="s">
        <v>124</v>
      </c>
      <c r="AU156" s="185" t="s">
        <v>82</v>
      </c>
      <c r="AY156" s="19" t="s">
        <v>121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78</v>
      </c>
      <c r="BK156" s="186">
        <f>ROUND(I156*H156,1)</f>
        <v>0</v>
      </c>
      <c r="BL156" s="19" t="s">
        <v>129</v>
      </c>
      <c r="BM156" s="185" t="s">
        <v>295</v>
      </c>
    </row>
    <row r="157" spans="1:65" s="2" customFormat="1" ht="19.5">
      <c r="A157" s="36"/>
      <c r="B157" s="37"/>
      <c r="C157" s="38"/>
      <c r="D157" s="187" t="s">
        <v>131</v>
      </c>
      <c r="E157" s="38"/>
      <c r="F157" s="188" t="s">
        <v>296</v>
      </c>
      <c r="G157" s="38"/>
      <c r="H157" s="38"/>
      <c r="I157" s="189"/>
      <c r="J157" s="38"/>
      <c r="K157" s="38"/>
      <c r="L157" s="41"/>
      <c r="M157" s="190"/>
      <c r="N157" s="191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131</v>
      </c>
      <c r="AU157" s="19" t="s">
        <v>82</v>
      </c>
    </row>
    <row r="158" spans="1:65" s="2" customFormat="1" ht="11.25">
      <c r="A158" s="36"/>
      <c r="B158" s="37"/>
      <c r="C158" s="38"/>
      <c r="D158" s="192" t="s">
        <v>133</v>
      </c>
      <c r="E158" s="38"/>
      <c r="F158" s="193" t="s">
        <v>297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133</v>
      </c>
      <c r="AU158" s="19" t="s">
        <v>82</v>
      </c>
    </row>
    <row r="159" spans="1:65" s="2" customFormat="1" ht="24.2" customHeight="1">
      <c r="A159" s="36"/>
      <c r="B159" s="37"/>
      <c r="C159" s="175" t="s">
        <v>231</v>
      </c>
      <c r="D159" s="175" t="s">
        <v>124</v>
      </c>
      <c r="E159" s="176" t="s">
        <v>306</v>
      </c>
      <c r="F159" s="177" t="s">
        <v>307</v>
      </c>
      <c r="G159" s="178" t="s">
        <v>140</v>
      </c>
      <c r="H159" s="179">
        <v>2.19</v>
      </c>
      <c r="I159" s="180"/>
      <c r="J159" s="179">
        <f>ROUND(I159*H159,1)</f>
        <v>0</v>
      </c>
      <c r="K159" s="177" t="s">
        <v>128</v>
      </c>
      <c r="L159" s="41"/>
      <c r="M159" s="181" t="s">
        <v>19</v>
      </c>
      <c r="N159" s="182" t="s">
        <v>44</v>
      </c>
      <c r="O159" s="66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129</v>
      </c>
      <c r="AT159" s="185" t="s">
        <v>124</v>
      </c>
      <c r="AU159" s="185" t="s">
        <v>82</v>
      </c>
      <c r="AY159" s="19" t="s">
        <v>121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78</v>
      </c>
      <c r="BK159" s="186">
        <f>ROUND(I159*H159,1)</f>
        <v>0</v>
      </c>
      <c r="BL159" s="19" t="s">
        <v>129</v>
      </c>
      <c r="BM159" s="185" t="s">
        <v>308</v>
      </c>
    </row>
    <row r="160" spans="1:65" s="2" customFormat="1" ht="19.5">
      <c r="A160" s="36"/>
      <c r="B160" s="37"/>
      <c r="C160" s="38"/>
      <c r="D160" s="187" t="s">
        <v>131</v>
      </c>
      <c r="E160" s="38"/>
      <c r="F160" s="188" t="s">
        <v>309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131</v>
      </c>
      <c r="AU160" s="19" t="s">
        <v>82</v>
      </c>
    </row>
    <row r="161" spans="1:65" s="2" customFormat="1" ht="11.25">
      <c r="A161" s="36"/>
      <c r="B161" s="37"/>
      <c r="C161" s="38"/>
      <c r="D161" s="192" t="s">
        <v>133</v>
      </c>
      <c r="E161" s="38"/>
      <c r="F161" s="193" t="s">
        <v>310</v>
      </c>
      <c r="G161" s="38"/>
      <c r="H161" s="38"/>
      <c r="I161" s="189"/>
      <c r="J161" s="38"/>
      <c r="K161" s="38"/>
      <c r="L161" s="41"/>
      <c r="M161" s="190"/>
      <c r="N161" s="191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133</v>
      </c>
      <c r="AU161" s="19" t="s">
        <v>82</v>
      </c>
    </row>
    <row r="162" spans="1:65" s="2" customFormat="1" ht="24.2" customHeight="1">
      <c r="A162" s="36"/>
      <c r="B162" s="37"/>
      <c r="C162" s="175" t="s">
        <v>237</v>
      </c>
      <c r="D162" s="175" t="s">
        <v>124</v>
      </c>
      <c r="E162" s="176" t="s">
        <v>312</v>
      </c>
      <c r="F162" s="177" t="s">
        <v>313</v>
      </c>
      <c r="G162" s="178" t="s">
        <v>140</v>
      </c>
      <c r="H162" s="179">
        <v>73.62</v>
      </c>
      <c r="I162" s="180"/>
      <c r="J162" s="179">
        <f>ROUND(I162*H162,1)</f>
        <v>0</v>
      </c>
      <c r="K162" s="177" t="s">
        <v>128</v>
      </c>
      <c r="L162" s="41"/>
      <c r="M162" s="181" t="s">
        <v>19</v>
      </c>
      <c r="N162" s="182" t="s">
        <v>44</v>
      </c>
      <c r="O162" s="66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5" t="s">
        <v>129</v>
      </c>
      <c r="AT162" s="185" t="s">
        <v>124</v>
      </c>
      <c r="AU162" s="185" t="s">
        <v>82</v>
      </c>
      <c r="AY162" s="19" t="s">
        <v>121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78</v>
      </c>
      <c r="BK162" s="186">
        <f>ROUND(I162*H162,1)</f>
        <v>0</v>
      </c>
      <c r="BL162" s="19" t="s">
        <v>129</v>
      </c>
      <c r="BM162" s="185" t="s">
        <v>314</v>
      </c>
    </row>
    <row r="163" spans="1:65" s="2" customFormat="1" ht="29.25">
      <c r="A163" s="36"/>
      <c r="B163" s="37"/>
      <c r="C163" s="38"/>
      <c r="D163" s="187" t="s">
        <v>131</v>
      </c>
      <c r="E163" s="38"/>
      <c r="F163" s="188" t="s">
        <v>315</v>
      </c>
      <c r="G163" s="38"/>
      <c r="H163" s="38"/>
      <c r="I163" s="189"/>
      <c r="J163" s="38"/>
      <c r="K163" s="38"/>
      <c r="L163" s="41"/>
      <c r="M163" s="190"/>
      <c r="N163" s="191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131</v>
      </c>
      <c r="AU163" s="19" t="s">
        <v>82</v>
      </c>
    </row>
    <row r="164" spans="1:65" s="2" customFormat="1" ht="11.25">
      <c r="A164" s="36"/>
      <c r="B164" s="37"/>
      <c r="C164" s="38"/>
      <c r="D164" s="192" t="s">
        <v>133</v>
      </c>
      <c r="E164" s="38"/>
      <c r="F164" s="193" t="s">
        <v>316</v>
      </c>
      <c r="G164" s="38"/>
      <c r="H164" s="38"/>
      <c r="I164" s="189"/>
      <c r="J164" s="38"/>
      <c r="K164" s="38"/>
      <c r="L164" s="41"/>
      <c r="M164" s="190"/>
      <c r="N164" s="191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133</v>
      </c>
      <c r="AU164" s="19" t="s">
        <v>82</v>
      </c>
    </row>
    <row r="165" spans="1:65" s="13" customFormat="1" ht="11.25">
      <c r="B165" s="194"/>
      <c r="C165" s="195"/>
      <c r="D165" s="187" t="s">
        <v>135</v>
      </c>
      <c r="E165" s="195"/>
      <c r="F165" s="197" t="s">
        <v>628</v>
      </c>
      <c r="G165" s="195"/>
      <c r="H165" s="198">
        <v>73.62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135</v>
      </c>
      <c r="AU165" s="204" t="s">
        <v>82</v>
      </c>
      <c r="AV165" s="13" t="s">
        <v>82</v>
      </c>
      <c r="AW165" s="13" t="s">
        <v>4</v>
      </c>
      <c r="AX165" s="13" t="s">
        <v>78</v>
      </c>
      <c r="AY165" s="204" t="s">
        <v>121</v>
      </c>
    </row>
    <row r="166" spans="1:65" s="2" customFormat="1" ht="44.25" customHeight="1">
      <c r="A166" s="36"/>
      <c r="B166" s="37"/>
      <c r="C166" s="175" t="s">
        <v>247</v>
      </c>
      <c r="D166" s="175" t="s">
        <v>124</v>
      </c>
      <c r="E166" s="176" t="s">
        <v>319</v>
      </c>
      <c r="F166" s="177" t="s">
        <v>320</v>
      </c>
      <c r="G166" s="178" t="s">
        <v>140</v>
      </c>
      <c r="H166" s="179">
        <v>2.19</v>
      </c>
      <c r="I166" s="180"/>
      <c r="J166" s="179">
        <f>ROUND(I166*H166,1)</f>
        <v>0</v>
      </c>
      <c r="K166" s="177" t="s">
        <v>128</v>
      </c>
      <c r="L166" s="41"/>
      <c r="M166" s="181" t="s">
        <v>19</v>
      </c>
      <c r="N166" s="182" t="s">
        <v>44</v>
      </c>
      <c r="O166" s="66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5" t="s">
        <v>129</v>
      </c>
      <c r="AT166" s="185" t="s">
        <v>124</v>
      </c>
      <c r="AU166" s="185" t="s">
        <v>82</v>
      </c>
      <c r="AY166" s="19" t="s">
        <v>121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78</v>
      </c>
      <c r="BK166" s="186">
        <f>ROUND(I166*H166,1)</f>
        <v>0</v>
      </c>
      <c r="BL166" s="19" t="s">
        <v>129</v>
      </c>
      <c r="BM166" s="185" t="s">
        <v>321</v>
      </c>
    </row>
    <row r="167" spans="1:65" s="2" customFormat="1" ht="39">
      <c r="A167" s="36"/>
      <c r="B167" s="37"/>
      <c r="C167" s="38"/>
      <c r="D167" s="187" t="s">
        <v>131</v>
      </c>
      <c r="E167" s="38"/>
      <c r="F167" s="188" t="s">
        <v>322</v>
      </c>
      <c r="G167" s="38"/>
      <c r="H167" s="38"/>
      <c r="I167" s="189"/>
      <c r="J167" s="38"/>
      <c r="K167" s="38"/>
      <c r="L167" s="41"/>
      <c r="M167" s="190"/>
      <c r="N167" s="191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131</v>
      </c>
      <c r="AU167" s="19" t="s">
        <v>82</v>
      </c>
    </row>
    <row r="168" spans="1:65" s="2" customFormat="1" ht="11.25">
      <c r="A168" s="36"/>
      <c r="B168" s="37"/>
      <c r="C168" s="38"/>
      <c r="D168" s="192" t="s">
        <v>133</v>
      </c>
      <c r="E168" s="38"/>
      <c r="F168" s="193" t="s">
        <v>323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133</v>
      </c>
      <c r="AU168" s="19" t="s">
        <v>82</v>
      </c>
    </row>
    <row r="169" spans="1:65" s="12" customFormat="1" ht="22.9" customHeight="1">
      <c r="B169" s="159"/>
      <c r="C169" s="160"/>
      <c r="D169" s="161" t="s">
        <v>72</v>
      </c>
      <c r="E169" s="173" t="s">
        <v>324</v>
      </c>
      <c r="F169" s="173" t="s">
        <v>325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SUM(P170:P172)</f>
        <v>0</v>
      </c>
      <c r="Q169" s="167"/>
      <c r="R169" s="168">
        <f>SUM(R170:R172)</f>
        <v>0</v>
      </c>
      <c r="S169" s="167"/>
      <c r="T169" s="169">
        <f>SUM(T170:T172)</f>
        <v>0</v>
      </c>
      <c r="AR169" s="170" t="s">
        <v>78</v>
      </c>
      <c r="AT169" s="171" t="s">
        <v>72</v>
      </c>
      <c r="AU169" s="171" t="s">
        <v>78</v>
      </c>
      <c r="AY169" s="170" t="s">
        <v>121</v>
      </c>
      <c r="BK169" s="172">
        <f>SUM(BK170:BK172)</f>
        <v>0</v>
      </c>
    </row>
    <row r="170" spans="1:65" s="2" customFormat="1" ht="21.75" customHeight="1">
      <c r="A170" s="36"/>
      <c r="B170" s="37"/>
      <c r="C170" s="175" t="s">
        <v>258</v>
      </c>
      <c r="D170" s="175" t="s">
        <v>124</v>
      </c>
      <c r="E170" s="176" t="s">
        <v>327</v>
      </c>
      <c r="F170" s="177" t="s">
        <v>328</v>
      </c>
      <c r="G170" s="178" t="s">
        <v>140</v>
      </c>
      <c r="H170" s="179">
        <v>2.31</v>
      </c>
      <c r="I170" s="180"/>
      <c r="J170" s="179">
        <f>ROUND(I170*H170,1)</f>
        <v>0</v>
      </c>
      <c r="K170" s="177" t="s">
        <v>128</v>
      </c>
      <c r="L170" s="41"/>
      <c r="M170" s="181" t="s">
        <v>19</v>
      </c>
      <c r="N170" s="182" t="s">
        <v>44</v>
      </c>
      <c r="O170" s="66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5" t="s">
        <v>129</v>
      </c>
      <c r="AT170" s="185" t="s">
        <v>124</v>
      </c>
      <c r="AU170" s="185" t="s">
        <v>82</v>
      </c>
      <c r="AY170" s="19" t="s">
        <v>121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78</v>
      </c>
      <c r="BK170" s="186">
        <f>ROUND(I170*H170,1)</f>
        <v>0</v>
      </c>
      <c r="BL170" s="19" t="s">
        <v>129</v>
      </c>
      <c r="BM170" s="185" t="s">
        <v>329</v>
      </c>
    </row>
    <row r="171" spans="1:65" s="2" customFormat="1" ht="29.25">
      <c r="A171" s="36"/>
      <c r="B171" s="37"/>
      <c r="C171" s="38"/>
      <c r="D171" s="187" t="s">
        <v>131</v>
      </c>
      <c r="E171" s="38"/>
      <c r="F171" s="188" t="s">
        <v>330</v>
      </c>
      <c r="G171" s="38"/>
      <c r="H171" s="38"/>
      <c r="I171" s="189"/>
      <c r="J171" s="38"/>
      <c r="K171" s="38"/>
      <c r="L171" s="41"/>
      <c r="M171" s="190"/>
      <c r="N171" s="191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131</v>
      </c>
      <c r="AU171" s="19" t="s">
        <v>82</v>
      </c>
    </row>
    <row r="172" spans="1:65" s="2" customFormat="1" ht="11.25">
      <c r="A172" s="36"/>
      <c r="B172" s="37"/>
      <c r="C172" s="38"/>
      <c r="D172" s="192" t="s">
        <v>133</v>
      </c>
      <c r="E172" s="38"/>
      <c r="F172" s="193" t="s">
        <v>331</v>
      </c>
      <c r="G172" s="38"/>
      <c r="H172" s="38"/>
      <c r="I172" s="189"/>
      <c r="J172" s="38"/>
      <c r="K172" s="38"/>
      <c r="L172" s="41"/>
      <c r="M172" s="190"/>
      <c r="N172" s="191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133</v>
      </c>
      <c r="AU172" s="19" t="s">
        <v>82</v>
      </c>
    </row>
    <row r="173" spans="1:65" s="12" customFormat="1" ht="25.9" customHeight="1">
      <c r="B173" s="159"/>
      <c r="C173" s="160"/>
      <c r="D173" s="161" t="s">
        <v>72</v>
      </c>
      <c r="E173" s="162" t="s">
        <v>332</v>
      </c>
      <c r="F173" s="162" t="s">
        <v>333</v>
      </c>
      <c r="G173" s="160"/>
      <c r="H173" s="160"/>
      <c r="I173" s="163"/>
      <c r="J173" s="164">
        <f>BK173</f>
        <v>0</v>
      </c>
      <c r="K173" s="160"/>
      <c r="L173" s="165"/>
      <c r="M173" s="166"/>
      <c r="N173" s="167"/>
      <c r="O173" s="167"/>
      <c r="P173" s="168">
        <f>P174+P212+P272+P281</f>
        <v>0</v>
      </c>
      <c r="Q173" s="167"/>
      <c r="R173" s="168">
        <f>R174+R212+R272+R281</f>
        <v>1.776602</v>
      </c>
      <c r="S173" s="167"/>
      <c r="T173" s="169">
        <f>T174+T212+T272+T281</f>
        <v>5.8265500000000005E-2</v>
      </c>
      <c r="AR173" s="170" t="s">
        <v>82</v>
      </c>
      <c r="AT173" s="171" t="s">
        <v>72</v>
      </c>
      <c r="AU173" s="171" t="s">
        <v>73</v>
      </c>
      <c r="AY173" s="170" t="s">
        <v>121</v>
      </c>
      <c r="BK173" s="172">
        <f>BK174+BK212+BK272+BK281</f>
        <v>0</v>
      </c>
    </row>
    <row r="174" spans="1:65" s="12" customFormat="1" ht="22.9" customHeight="1">
      <c r="B174" s="159"/>
      <c r="C174" s="160"/>
      <c r="D174" s="161" t="s">
        <v>72</v>
      </c>
      <c r="E174" s="173" t="s">
        <v>334</v>
      </c>
      <c r="F174" s="173" t="s">
        <v>335</v>
      </c>
      <c r="G174" s="160"/>
      <c r="H174" s="160"/>
      <c r="I174" s="163"/>
      <c r="J174" s="174">
        <f>BK174</f>
        <v>0</v>
      </c>
      <c r="K174" s="160"/>
      <c r="L174" s="165"/>
      <c r="M174" s="166"/>
      <c r="N174" s="167"/>
      <c r="O174" s="167"/>
      <c r="P174" s="168">
        <f>SUM(P175:P211)</f>
        <v>0</v>
      </c>
      <c r="Q174" s="167"/>
      <c r="R174" s="168">
        <f>SUM(R175:R211)</f>
        <v>0</v>
      </c>
      <c r="S174" s="167"/>
      <c r="T174" s="169">
        <f>SUM(T175:T211)</f>
        <v>5.5900000000000005E-2</v>
      </c>
      <c r="AR174" s="170" t="s">
        <v>82</v>
      </c>
      <c r="AT174" s="171" t="s">
        <v>72</v>
      </c>
      <c r="AU174" s="171" t="s">
        <v>78</v>
      </c>
      <c r="AY174" s="170" t="s">
        <v>121</v>
      </c>
      <c r="BK174" s="172">
        <f>SUM(BK175:BK211)</f>
        <v>0</v>
      </c>
    </row>
    <row r="175" spans="1:65" s="2" customFormat="1" ht="16.5" customHeight="1">
      <c r="A175" s="36"/>
      <c r="B175" s="37"/>
      <c r="C175" s="175" t="s">
        <v>264</v>
      </c>
      <c r="D175" s="175" t="s">
        <v>124</v>
      </c>
      <c r="E175" s="176" t="s">
        <v>379</v>
      </c>
      <c r="F175" s="177" t="s">
        <v>380</v>
      </c>
      <c r="G175" s="178" t="s">
        <v>155</v>
      </c>
      <c r="H175" s="179">
        <v>7</v>
      </c>
      <c r="I175" s="180"/>
      <c r="J175" s="179">
        <f>ROUND(I175*H175,1)</f>
        <v>0</v>
      </c>
      <c r="K175" s="177" t="s">
        <v>128</v>
      </c>
      <c r="L175" s="41"/>
      <c r="M175" s="181" t="s">
        <v>19</v>
      </c>
      <c r="N175" s="182" t="s">
        <v>44</v>
      </c>
      <c r="O175" s="66"/>
      <c r="P175" s="183">
        <f>O175*H175</f>
        <v>0</v>
      </c>
      <c r="Q175" s="183">
        <v>0</v>
      </c>
      <c r="R175" s="183">
        <f>Q175*H175</f>
        <v>0</v>
      </c>
      <c r="S175" s="183">
        <v>1E-3</v>
      </c>
      <c r="T175" s="184">
        <f>S175*H175</f>
        <v>7.0000000000000001E-3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5" t="s">
        <v>247</v>
      </c>
      <c r="AT175" s="185" t="s">
        <v>124</v>
      </c>
      <c r="AU175" s="185" t="s">
        <v>82</v>
      </c>
      <c r="AY175" s="19" t="s">
        <v>121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78</v>
      </c>
      <c r="BK175" s="186">
        <f>ROUND(I175*H175,1)</f>
        <v>0</v>
      </c>
      <c r="BL175" s="19" t="s">
        <v>247</v>
      </c>
      <c r="BM175" s="185" t="s">
        <v>629</v>
      </c>
    </row>
    <row r="176" spans="1:65" s="2" customFormat="1" ht="19.5">
      <c r="A176" s="36"/>
      <c r="B176" s="37"/>
      <c r="C176" s="38"/>
      <c r="D176" s="187" t="s">
        <v>131</v>
      </c>
      <c r="E176" s="38"/>
      <c r="F176" s="188" t="s">
        <v>382</v>
      </c>
      <c r="G176" s="38"/>
      <c r="H176" s="38"/>
      <c r="I176" s="189"/>
      <c r="J176" s="38"/>
      <c r="K176" s="38"/>
      <c r="L176" s="41"/>
      <c r="M176" s="190"/>
      <c r="N176" s="191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131</v>
      </c>
      <c r="AU176" s="19" t="s">
        <v>82</v>
      </c>
    </row>
    <row r="177" spans="1:65" s="2" customFormat="1" ht="11.25">
      <c r="A177" s="36"/>
      <c r="B177" s="37"/>
      <c r="C177" s="38"/>
      <c r="D177" s="192" t="s">
        <v>133</v>
      </c>
      <c r="E177" s="38"/>
      <c r="F177" s="193" t="s">
        <v>383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133</v>
      </c>
      <c r="AU177" s="19" t="s">
        <v>82</v>
      </c>
    </row>
    <row r="178" spans="1:65" s="15" customFormat="1" ht="11.25">
      <c r="B178" s="226"/>
      <c r="C178" s="227"/>
      <c r="D178" s="187" t="s">
        <v>135</v>
      </c>
      <c r="E178" s="228" t="s">
        <v>19</v>
      </c>
      <c r="F178" s="229" t="s">
        <v>630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135</v>
      </c>
      <c r="AU178" s="235" t="s">
        <v>82</v>
      </c>
      <c r="AV178" s="15" t="s">
        <v>78</v>
      </c>
      <c r="AW178" s="15" t="s">
        <v>35</v>
      </c>
      <c r="AX178" s="15" t="s">
        <v>73</v>
      </c>
      <c r="AY178" s="235" t="s">
        <v>121</v>
      </c>
    </row>
    <row r="179" spans="1:65" s="13" customFormat="1" ht="11.25">
      <c r="B179" s="194"/>
      <c r="C179" s="195"/>
      <c r="D179" s="187" t="s">
        <v>135</v>
      </c>
      <c r="E179" s="196" t="s">
        <v>19</v>
      </c>
      <c r="F179" s="197" t="s">
        <v>159</v>
      </c>
      <c r="G179" s="195"/>
      <c r="H179" s="198">
        <v>6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135</v>
      </c>
      <c r="AU179" s="204" t="s">
        <v>82</v>
      </c>
      <c r="AV179" s="13" t="s">
        <v>82</v>
      </c>
      <c r="AW179" s="13" t="s">
        <v>35</v>
      </c>
      <c r="AX179" s="13" t="s">
        <v>73</v>
      </c>
      <c r="AY179" s="204" t="s">
        <v>121</v>
      </c>
    </row>
    <row r="180" spans="1:65" s="15" customFormat="1" ht="11.25">
      <c r="B180" s="226"/>
      <c r="C180" s="227"/>
      <c r="D180" s="187" t="s">
        <v>135</v>
      </c>
      <c r="E180" s="228" t="s">
        <v>19</v>
      </c>
      <c r="F180" s="229" t="s">
        <v>631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135</v>
      </c>
      <c r="AU180" s="235" t="s">
        <v>82</v>
      </c>
      <c r="AV180" s="15" t="s">
        <v>78</v>
      </c>
      <c r="AW180" s="15" t="s">
        <v>35</v>
      </c>
      <c r="AX180" s="15" t="s">
        <v>73</v>
      </c>
      <c r="AY180" s="235" t="s">
        <v>121</v>
      </c>
    </row>
    <row r="181" spans="1:65" s="13" customFormat="1" ht="11.25">
      <c r="B181" s="194"/>
      <c r="C181" s="195"/>
      <c r="D181" s="187" t="s">
        <v>135</v>
      </c>
      <c r="E181" s="196" t="s">
        <v>19</v>
      </c>
      <c r="F181" s="197" t="s">
        <v>78</v>
      </c>
      <c r="G181" s="195"/>
      <c r="H181" s="198">
        <v>1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135</v>
      </c>
      <c r="AU181" s="204" t="s">
        <v>82</v>
      </c>
      <c r="AV181" s="13" t="s">
        <v>82</v>
      </c>
      <c r="AW181" s="13" t="s">
        <v>35</v>
      </c>
      <c r="AX181" s="13" t="s">
        <v>73</v>
      </c>
      <c r="AY181" s="204" t="s">
        <v>121</v>
      </c>
    </row>
    <row r="182" spans="1:65" s="14" customFormat="1" ht="11.25">
      <c r="B182" s="205"/>
      <c r="C182" s="206"/>
      <c r="D182" s="187" t="s">
        <v>135</v>
      </c>
      <c r="E182" s="207" t="s">
        <v>19</v>
      </c>
      <c r="F182" s="208" t="s">
        <v>137</v>
      </c>
      <c r="G182" s="206"/>
      <c r="H182" s="209">
        <v>7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135</v>
      </c>
      <c r="AU182" s="215" t="s">
        <v>82</v>
      </c>
      <c r="AV182" s="14" t="s">
        <v>129</v>
      </c>
      <c r="AW182" s="14" t="s">
        <v>35</v>
      </c>
      <c r="AX182" s="14" t="s">
        <v>78</v>
      </c>
      <c r="AY182" s="215" t="s">
        <v>121</v>
      </c>
    </row>
    <row r="183" spans="1:65" s="2" customFormat="1" ht="24.2" customHeight="1">
      <c r="A183" s="36"/>
      <c r="B183" s="37"/>
      <c r="C183" s="175" t="s">
        <v>271</v>
      </c>
      <c r="D183" s="175" t="s">
        <v>124</v>
      </c>
      <c r="E183" s="176" t="s">
        <v>632</v>
      </c>
      <c r="F183" s="177" t="s">
        <v>633</v>
      </c>
      <c r="G183" s="178" t="s">
        <v>155</v>
      </c>
      <c r="H183" s="179">
        <v>2</v>
      </c>
      <c r="I183" s="180"/>
      <c r="J183" s="179">
        <f>ROUND(I183*H183,1)</f>
        <v>0</v>
      </c>
      <c r="K183" s="177" t="s">
        <v>128</v>
      </c>
      <c r="L183" s="41"/>
      <c r="M183" s="181" t="s">
        <v>19</v>
      </c>
      <c r="N183" s="182" t="s">
        <v>44</v>
      </c>
      <c r="O183" s="66"/>
      <c r="P183" s="183">
        <f>O183*H183</f>
        <v>0</v>
      </c>
      <c r="Q183" s="183">
        <v>0</v>
      </c>
      <c r="R183" s="183">
        <f>Q183*H183</f>
        <v>0</v>
      </c>
      <c r="S183" s="183">
        <v>4.4999999999999999E-4</v>
      </c>
      <c r="T183" s="184">
        <f>S183*H183</f>
        <v>8.9999999999999998E-4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247</v>
      </c>
      <c r="AT183" s="185" t="s">
        <v>124</v>
      </c>
      <c r="AU183" s="185" t="s">
        <v>82</v>
      </c>
      <c r="AY183" s="19" t="s">
        <v>121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78</v>
      </c>
      <c r="BK183" s="186">
        <f>ROUND(I183*H183,1)</f>
        <v>0</v>
      </c>
      <c r="BL183" s="19" t="s">
        <v>247</v>
      </c>
      <c r="BM183" s="185" t="s">
        <v>634</v>
      </c>
    </row>
    <row r="184" spans="1:65" s="2" customFormat="1" ht="19.5">
      <c r="A184" s="36"/>
      <c r="B184" s="37"/>
      <c r="C184" s="38"/>
      <c r="D184" s="187" t="s">
        <v>131</v>
      </c>
      <c r="E184" s="38"/>
      <c r="F184" s="188" t="s">
        <v>635</v>
      </c>
      <c r="G184" s="38"/>
      <c r="H184" s="38"/>
      <c r="I184" s="189"/>
      <c r="J184" s="38"/>
      <c r="K184" s="38"/>
      <c r="L184" s="41"/>
      <c r="M184" s="190"/>
      <c r="N184" s="191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131</v>
      </c>
      <c r="AU184" s="19" t="s">
        <v>82</v>
      </c>
    </row>
    <row r="185" spans="1:65" s="2" customFormat="1" ht="11.25">
      <c r="A185" s="36"/>
      <c r="B185" s="37"/>
      <c r="C185" s="38"/>
      <c r="D185" s="192" t="s">
        <v>133</v>
      </c>
      <c r="E185" s="38"/>
      <c r="F185" s="193" t="s">
        <v>636</v>
      </c>
      <c r="G185" s="38"/>
      <c r="H185" s="38"/>
      <c r="I185" s="189"/>
      <c r="J185" s="38"/>
      <c r="K185" s="38"/>
      <c r="L185" s="41"/>
      <c r="M185" s="190"/>
      <c r="N185" s="191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133</v>
      </c>
      <c r="AU185" s="19" t="s">
        <v>82</v>
      </c>
    </row>
    <row r="186" spans="1:65" s="15" customFormat="1" ht="11.25">
      <c r="B186" s="226"/>
      <c r="C186" s="227"/>
      <c r="D186" s="187" t="s">
        <v>135</v>
      </c>
      <c r="E186" s="228" t="s">
        <v>19</v>
      </c>
      <c r="F186" s="229" t="s">
        <v>631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135</v>
      </c>
      <c r="AU186" s="235" t="s">
        <v>82</v>
      </c>
      <c r="AV186" s="15" t="s">
        <v>78</v>
      </c>
      <c r="AW186" s="15" t="s">
        <v>35</v>
      </c>
      <c r="AX186" s="15" t="s">
        <v>73</v>
      </c>
      <c r="AY186" s="235" t="s">
        <v>121</v>
      </c>
    </row>
    <row r="187" spans="1:65" s="13" customFormat="1" ht="11.25">
      <c r="B187" s="194"/>
      <c r="C187" s="195"/>
      <c r="D187" s="187" t="s">
        <v>135</v>
      </c>
      <c r="E187" s="196" t="s">
        <v>19</v>
      </c>
      <c r="F187" s="197" t="s">
        <v>82</v>
      </c>
      <c r="G187" s="195"/>
      <c r="H187" s="198">
        <v>2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135</v>
      </c>
      <c r="AU187" s="204" t="s">
        <v>82</v>
      </c>
      <c r="AV187" s="13" t="s">
        <v>82</v>
      </c>
      <c r="AW187" s="13" t="s">
        <v>35</v>
      </c>
      <c r="AX187" s="13" t="s">
        <v>78</v>
      </c>
      <c r="AY187" s="204" t="s">
        <v>121</v>
      </c>
    </row>
    <row r="188" spans="1:65" s="2" customFormat="1" ht="24.2" customHeight="1">
      <c r="A188" s="36"/>
      <c r="B188" s="37"/>
      <c r="C188" s="175" t="s">
        <v>278</v>
      </c>
      <c r="D188" s="175" t="s">
        <v>124</v>
      </c>
      <c r="E188" s="176" t="s">
        <v>399</v>
      </c>
      <c r="F188" s="177" t="s">
        <v>400</v>
      </c>
      <c r="G188" s="178" t="s">
        <v>155</v>
      </c>
      <c r="H188" s="179">
        <v>2</v>
      </c>
      <c r="I188" s="180"/>
      <c r="J188" s="179">
        <f>ROUND(I188*H188,1)</f>
        <v>0</v>
      </c>
      <c r="K188" s="177" t="s">
        <v>128</v>
      </c>
      <c r="L188" s="41"/>
      <c r="M188" s="181" t="s">
        <v>19</v>
      </c>
      <c r="N188" s="182" t="s">
        <v>44</v>
      </c>
      <c r="O188" s="66"/>
      <c r="P188" s="183">
        <f>O188*H188</f>
        <v>0</v>
      </c>
      <c r="Q188" s="183">
        <v>0</v>
      </c>
      <c r="R188" s="183">
        <f>Q188*H188</f>
        <v>0</v>
      </c>
      <c r="S188" s="183">
        <v>2.4E-2</v>
      </c>
      <c r="T188" s="184">
        <f>S188*H188</f>
        <v>4.8000000000000001E-2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247</v>
      </c>
      <c r="AT188" s="185" t="s">
        <v>124</v>
      </c>
      <c r="AU188" s="185" t="s">
        <v>82</v>
      </c>
      <c r="AY188" s="19" t="s">
        <v>121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78</v>
      </c>
      <c r="BK188" s="186">
        <f>ROUND(I188*H188,1)</f>
        <v>0</v>
      </c>
      <c r="BL188" s="19" t="s">
        <v>247</v>
      </c>
      <c r="BM188" s="185" t="s">
        <v>637</v>
      </c>
    </row>
    <row r="189" spans="1:65" s="2" customFormat="1" ht="19.5">
      <c r="A189" s="36"/>
      <c r="B189" s="37"/>
      <c r="C189" s="38"/>
      <c r="D189" s="187" t="s">
        <v>131</v>
      </c>
      <c r="E189" s="38"/>
      <c r="F189" s="188" t="s">
        <v>402</v>
      </c>
      <c r="G189" s="38"/>
      <c r="H189" s="38"/>
      <c r="I189" s="189"/>
      <c r="J189" s="38"/>
      <c r="K189" s="38"/>
      <c r="L189" s="41"/>
      <c r="M189" s="190"/>
      <c r="N189" s="191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131</v>
      </c>
      <c r="AU189" s="19" t="s">
        <v>82</v>
      </c>
    </row>
    <row r="190" spans="1:65" s="2" customFormat="1" ht="11.25">
      <c r="A190" s="36"/>
      <c r="B190" s="37"/>
      <c r="C190" s="38"/>
      <c r="D190" s="192" t="s">
        <v>133</v>
      </c>
      <c r="E190" s="38"/>
      <c r="F190" s="193" t="s">
        <v>403</v>
      </c>
      <c r="G190" s="38"/>
      <c r="H190" s="38"/>
      <c r="I190" s="189"/>
      <c r="J190" s="38"/>
      <c r="K190" s="38"/>
      <c r="L190" s="41"/>
      <c r="M190" s="190"/>
      <c r="N190" s="191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133</v>
      </c>
      <c r="AU190" s="19" t="s">
        <v>82</v>
      </c>
    </row>
    <row r="191" spans="1:65" s="15" customFormat="1" ht="11.25">
      <c r="B191" s="226"/>
      <c r="C191" s="227"/>
      <c r="D191" s="187" t="s">
        <v>135</v>
      </c>
      <c r="E191" s="228" t="s">
        <v>19</v>
      </c>
      <c r="F191" s="229" t="s">
        <v>631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135</v>
      </c>
      <c r="AU191" s="235" t="s">
        <v>82</v>
      </c>
      <c r="AV191" s="15" t="s">
        <v>78</v>
      </c>
      <c r="AW191" s="15" t="s">
        <v>35</v>
      </c>
      <c r="AX191" s="15" t="s">
        <v>73</v>
      </c>
      <c r="AY191" s="235" t="s">
        <v>121</v>
      </c>
    </row>
    <row r="192" spans="1:65" s="13" customFormat="1" ht="11.25">
      <c r="B192" s="194"/>
      <c r="C192" s="195"/>
      <c r="D192" s="187" t="s">
        <v>135</v>
      </c>
      <c r="E192" s="196" t="s">
        <v>19</v>
      </c>
      <c r="F192" s="197" t="s">
        <v>82</v>
      </c>
      <c r="G192" s="195"/>
      <c r="H192" s="198">
        <v>2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135</v>
      </c>
      <c r="AU192" s="204" t="s">
        <v>82</v>
      </c>
      <c r="AV192" s="13" t="s">
        <v>82</v>
      </c>
      <c r="AW192" s="13" t="s">
        <v>35</v>
      </c>
      <c r="AX192" s="13" t="s">
        <v>78</v>
      </c>
      <c r="AY192" s="204" t="s">
        <v>121</v>
      </c>
    </row>
    <row r="193" spans="1:65" s="2" customFormat="1" ht="24.2" customHeight="1">
      <c r="A193" s="36"/>
      <c r="B193" s="37"/>
      <c r="C193" s="175" t="s">
        <v>7</v>
      </c>
      <c r="D193" s="175" t="s">
        <v>124</v>
      </c>
      <c r="E193" s="176" t="s">
        <v>638</v>
      </c>
      <c r="F193" s="177" t="s">
        <v>639</v>
      </c>
      <c r="G193" s="178" t="s">
        <v>155</v>
      </c>
      <c r="H193" s="179">
        <v>3</v>
      </c>
      <c r="I193" s="180"/>
      <c r="J193" s="179">
        <f>ROUND(I193*H193,1)</f>
        <v>0</v>
      </c>
      <c r="K193" s="177" t="s">
        <v>128</v>
      </c>
      <c r="L193" s="41"/>
      <c r="M193" s="181" t="s">
        <v>19</v>
      </c>
      <c r="N193" s="182" t="s">
        <v>44</v>
      </c>
      <c r="O193" s="66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5" t="s">
        <v>247</v>
      </c>
      <c r="AT193" s="185" t="s">
        <v>124</v>
      </c>
      <c r="AU193" s="185" t="s">
        <v>82</v>
      </c>
      <c r="AY193" s="19" t="s">
        <v>121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78</v>
      </c>
      <c r="BK193" s="186">
        <f>ROUND(I193*H193,1)</f>
        <v>0</v>
      </c>
      <c r="BL193" s="19" t="s">
        <v>247</v>
      </c>
      <c r="BM193" s="185" t="s">
        <v>640</v>
      </c>
    </row>
    <row r="194" spans="1:65" s="2" customFormat="1" ht="19.5">
      <c r="A194" s="36"/>
      <c r="B194" s="37"/>
      <c r="C194" s="38"/>
      <c r="D194" s="187" t="s">
        <v>131</v>
      </c>
      <c r="E194" s="38"/>
      <c r="F194" s="188" t="s">
        <v>641</v>
      </c>
      <c r="G194" s="38"/>
      <c r="H194" s="38"/>
      <c r="I194" s="189"/>
      <c r="J194" s="38"/>
      <c r="K194" s="38"/>
      <c r="L194" s="41"/>
      <c r="M194" s="190"/>
      <c r="N194" s="191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131</v>
      </c>
      <c r="AU194" s="19" t="s">
        <v>82</v>
      </c>
    </row>
    <row r="195" spans="1:65" s="2" customFormat="1" ht="11.25">
      <c r="A195" s="36"/>
      <c r="B195" s="37"/>
      <c r="C195" s="38"/>
      <c r="D195" s="192" t="s">
        <v>133</v>
      </c>
      <c r="E195" s="38"/>
      <c r="F195" s="193" t="s">
        <v>642</v>
      </c>
      <c r="G195" s="38"/>
      <c r="H195" s="38"/>
      <c r="I195" s="189"/>
      <c r="J195" s="38"/>
      <c r="K195" s="38"/>
      <c r="L195" s="41"/>
      <c r="M195" s="190"/>
      <c r="N195" s="191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133</v>
      </c>
      <c r="AU195" s="19" t="s">
        <v>82</v>
      </c>
    </row>
    <row r="196" spans="1:65" s="15" customFormat="1" ht="11.25">
      <c r="B196" s="226"/>
      <c r="C196" s="227"/>
      <c r="D196" s="187" t="s">
        <v>135</v>
      </c>
      <c r="E196" s="228" t="s">
        <v>19</v>
      </c>
      <c r="F196" s="229" t="s">
        <v>631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135</v>
      </c>
      <c r="AU196" s="235" t="s">
        <v>82</v>
      </c>
      <c r="AV196" s="15" t="s">
        <v>78</v>
      </c>
      <c r="AW196" s="15" t="s">
        <v>35</v>
      </c>
      <c r="AX196" s="15" t="s">
        <v>73</v>
      </c>
      <c r="AY196" s="235" t="s">
        <v>121</v>
      </c>
    </row>
    <row r="197" spans="1:65" s="13" customFormat="1" ht="11.25">
      <c r="B197" s="194"/>
      <c r="C197" s="195"/>
      <c r="D197" s="187" t="s">
        <v>135</v>
      </c>
      <c r="E197" s="196" t="s">
        <v>19</v>
      </c>
      <c r="F197" s="197" t="s">
        <v>82</v>
      </c>
      <c r="G197" s="195"/>
      <c r="H197" s="198">
        <v>2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135</v>
      </c>
      <c r="AU197" s="204" t="s">
        <v>82</v>
      </c>
      <c r="AV197" s="13" t="s">
        <v>82</v>
      </c>
      <c r="AW197" s="13" t="s">
        <v>35</v>
      </c>
      <c r="AX197" s="13" t="s">
        <v>73</v>
      </c>
      <c r="AY197" s="204" t="s">
        <v>121</v>
      </c>
    </row>
    <row r="198" spans="1:65" s="15" customFormat="1" ht="11.25">
      <c r="B198" s="226"/>
      <c r="C198" s="227"/>
      <c r="D198" s="187" t="s">
        <v>135</v>
      </c>
      <c r="E198" s="228" t="s">
        <v>19</v>
      </c>
      <c r="F198" s="229" t="s">
        <v>630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135</v>
      </c>
      <c r="AU198" s="235" t="s">
        <v>82</v>
      </c>
      <c r="AV198" s="15" t="s">
        <v>78</v>
      </c>
      <c r="AW198" s="15" t="s">
        <v>35</v>
      </c>
      <c r="AX198" s="15" t="s">
        <v>73</v>
      </c>
      <c r="AY198" s="235" t="s">
        <v>121</v>
      </c>
    </row>
    <row r="199" spans="1:65" s="13" customFormat="1" ht="11.25">
      <c r="B199" s="194"/>
      <c r="C199" s="195"/>
      <c r="D199" s="187" t="s">
        <v>135</v>
      </c>
      <c r="E199" s="196" t="s">
        <v>19</v>
      </c>
      <c r="F199" s="197" t="s">
        <v>78</v>
      </c>
      <c r="G199" s="195"/>
      <c r="H199" s="198">
        <v>1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135</v>
      </c>
      <c r="AU199" s="204" t="s">
        <v>82</v>
      </c>
      <c r="AV199" s="13" t="s">
        <v>82</v>
      </c>
      <c r="AW199" s="13" t="s">
        <v>35</v>
      </c>
      <c r="AX199" s="13" t="s">
        <v>73</v>
      </c>
      <c r="AY199" s="204" t="s">
        <v>121</v>
      </c>
    </row>
    <row r="200" spans="1:65" s="14" customFormat="1" ht="11.25">
      <c r="B200" s="205"/>
      <c r="C200" s="206"/>
      <c r="D200" s="187" t="s">
        <v>135</v>
      </c>
      <c r="E200" s="207" t="s">
        <v>19</v>
      </c>
      <c r="F200" s="208" t="s">
        <v>137</v>
      </c>
      <c r="G200" s="206"/>
      <c r="H200" s="209">
        <v>3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135</v>
      </c>
      <c r="AU200" s="215" t="s">
        <v>82</v>
      </c>
      <c r="AV200" s="14" t="s">
        <v>129</v>
      </c>
      <c r="AW200" s="14" t="s">
        <v>35</v>
      </c>
      <c r="AX200" s="14" t="s">
        <v>78</v>
      </c>
      <c r="AY200" s="215" t="s">
        <v>121</v>
      </c>
    </row>
    <row r="201" spans="1:65" s="2" customFormat="1" ht="24.2" customHeight="1">
      <c r="A201" s="36"/>
      <c r="B201" s="37"/>
      <c r="C201" s="175" t="s">
        <v>292</v>
      </c>
      <c r="D201" s="175" t="s">
        <v>124</v>
      </c>
      <c r="E201" s="176" t="s">
        <v>405</v>
      </c>
      <c r="F201" s="177" t="s">
        <v>406</v>
      </c>
      <c r="G201" s="178" t="s">
        <v>155</v>
      </c>
      <c r="H201" s="179">
        <v>7</v>
      </c>
      <c r="I201" s="180"/>
      <c r="J201" s="179">
        <f>ROUND(I201*H201,1)</f>
        <v>0</v>
      </c>
      <c r="K201" s="177" t="s">
        <v>128</v>
      </c>
      <c r="L201" s="41"/>
      <c r="M201" s="181" t="s">
        <v>19</v>
      </c>
      <c r="N201" s="182" t="s">
        <v>44</v>
      </c>
      <c r="O201" s="66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247</v>
      </c>
      <c r="AT201" s="185" t="s">
        <v>124</v>
      </c>
      <c r="AU201" s="185" t="s">
        <v>82</v>
      </c>
      <c r="AY201" s="19" t="s">
        <v>121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78</v>
      </c>
      <c r="BK201" s="186">
        <f>ROUND(I201*H201,1)</f>
        <v>0</v>
      </c>
      <c r="BL201" s="19" t="s">
        <v>247</v>
      </c>
      <c r="BM201" s="185" t="s">
        <v>643</v>
      </c>
    </row>
    <row r="202" spans="1:65" s="2" customFormat="1" ht="19.5">
      <c r="A202" s="36"/>
      <c r="B202" s="37"/>
      <c r="C202" s="38"/>
      <c r="D202" s="187" t="s">
        <v>131</v>
      </c>
      <c r="E202" s="38"/>
      <c r="F202" s="188" t="s">
        <v>408</v>
      </c>
      <c r="G202" s="38"/>
      <c r="H202" s="38"/>
      <c r="I202" s="189"/>
      <c r="J202" s="38"/>
      <c r="K202" s="38"/>
      <c r="L202" s="41"/>
      <c r="M202" s="190"/>
      <c r="N202" s="191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131</v>
      </c>
      <c r="AU202" s="19" t="s">
        <v>82</v>
      </c>
    </row>
    <row r="203" spans="1:65" s="2" customFormat="1" ht="11.25">
      <c r="A203" s="36"/>
      <c r="B203" s="37"/>
      <c r="C203" s="38"/>
      <c r="D203" s="192" t="s">
        <v>133</v>
      </c>
      <c r="E203" s="38"/>
      <c r="F203" s="193" t="s">
        <v>409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133</v>
      </c>
      <c r="AU203" s="19" t="s">
        <v>82</v>
      </c>
    </row>
    <row r="204" spans="1:65" s="15" customFormat="1" ht="11.25">
      <c r="B204" s="226"/>
      <c r="C204" s="227"/>
      <c r="D204" s="187" t="s">
        <v>135</v>
      </c>
      <c r="E204" s="228" t="s">
        <v>19</v>
      </c>
      <c r="F204" s="229" t="s">
        <v>630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135</v>
      </c>
      <c r="AU204" s="235" t="s">
        <v>82</v>
      </c>
      <c r="AV204" s="15" t="s">
        <v>78</v>
      </c>
      <c r="AW204" s="15" t="s">
        <v>35</v>
      </c>
      <c r="AX204" s="15" t="s">
        <v>73</v>
      </c>
      <c r="AY204" s="235" t="s">
        <v>121</v>
      </c>
    </row>
    <row r="205" spans="1:65" s="13" customFormat="1" ht="11.25">
      <c r="B205" s="194"/>
      <c r="C205" s="195"/>
      <c r="D205" s="187" t="s">
        <v>135</v>
      </c>
      <c r="E205" s="196" t="s">
        <v>19</v>
      </c>
      <c r="F205" s="197" t="s">
        <v>159</v>
      </c>
      <c r="G205" s="195"/>
      <c r="H205" s="198">
        <v>6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135</v>
      </c>
      <c r="AU205" s="204" t="s">
        <v>82</v>
      </c>
      <c r="AV205" s="13" t="s">
        <v>82</v>
      </c>
      <c r="AW205" s="13" t="s">
        <v>35</v>
      </c>
      <c r="AX205" s="13" t="s">
        <v>73</v>
      </c>
      <c r="AY205" s="204" t="s">
        <v>121</v>
      </c>
    </row>
    <row r="206" spans="1:65" s="15" customFormat="1" ht="11.25">
      <c r="B206" s="226"/>
      <c r="C206" s="227"/>
      <c r="D206" s="187" t="s">
        <v>135</v>
      </c>
      <c r="E206" s="228" t="s">
        <v>19</v>
      </c>
      <c r="F206" s="229" t="s">
        <v>631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135</v>
      </c>
      <c r="AU206" s="235" t="s">
        <v>82</v>
      </c>
      <c r="AV206" s="15" t="s">
        <v>78</v>
      </c>
      <c r="AW206" s="15" t="s">
        <v>35</v>
      </c>
      <c r="AX206" s="15" t="s">
        <v>73</v>
      </c>
      <c r="AY206" s="235" t="s">
        <v>121</v>
      </c>
    </row>
    <row r="207" spans="1:65" s="13" customFormat="1" ht="11.25">
      <c r="B207" s="194"/>
      <c r="C207" s="195"/>
      <c r="D207" s="187" t="s">
        <v>135</v>
      </c>
      <c r="E207" s="196" t="s">
        <v>19</v>
      </c>
      <c r="F207" s="197" t="s">
        <v>78</v>
      </c>
      <c r="G207" s="195"/>
      <c r="H207" s="198">
        <v>1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135</v>
      </c>
      <c r="AU207" s="204" t="s">
        <v>82</v>
      </c>
      <c r="AV207" s="13" t="s">
        <v>82</v>
      </c>
      <c r="AW207" s="13" t="s">
        <v>35</v>
      </c>
      <c r="AX207" s="13" t="s">
        <v>73</v>
      </c>
      <c r="AY207" s="204" t="s">
        <v>121</v>
      </c>
    </row>
    <row r="208" spans="1:65" s="14" customFormat="1" ht="11.25">
      <c r="B208" s="205"/>
      <c r="C208" s="206"/>
      <c r="D208" s="187" t="s">
        <v>135</v>
      </c>
      <c r="E208" s="207" t="s">
        <v>19</v>
      </c>
      <c r="F208" s="208" t="s">
        <v>137</v>
      </c>
      <c r="G208" s="206"/>
      <c r="H208" s="209">
        <v>7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135</v>
      </c>
      <c r="AU208" s="215" t="s">
        <v>82</v>
      </c>
      <c r="AV208" s="14" t="s">
        <v>129</v>
      </c>
      <c r="AW208" s="14" t="s">
        <v>35</v>
      </c>
      <c r="AX208" s="14" t="s">
        <v>78</v>
      </c>
      <c r="AY208" s="215" t="s">
        <v>121</v>
      </c>
    </row>
    <row r="209" spans="1:65" s="2" customFormat="1" ht="24.2" customHeight="1">
      <c r="A209" s="36"/>
      <c r="B209" s="37"/>
      <c r="C209" s="175" t="s">
        <v>298</v>
      </c>
      <c r="D209" s="175" t="s">
        <v>124</v>
      </c>
      <c r="E209" s="176" t="s">
        <v>644</v>
      </c>
      <c r="F209" s="177" t="s">
        <v>645</v>
      </c>
      <c r="G209" s="178" t="s">
        <v>499</v>
      </c>
      <c r="H209" s="180"/>
      <c r="I209" s="180"/>
      <c r="J209" s="179">
        <f>ROUND(I209*H209,1)</f>
        <v>0</v>
      </c>
      <c r="K209" s="177" t="s">
        <v>128</v>
      </c>
      <c r="L209" s="41"/>
      <c r="M209" s="181" t="s">
        <v>19</v>
      </c>
      <c r="N209" s="182" t="s">
        <v>44</v>
      </c>
      <c r="O209" s="66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5" t="s">
        <v>247</v>
      </c>
      <c r="AT209" s="185" t="s">
        <v>124</v>
      </c>
      <c r="AU209" s="185" t="s">
        <v>82</v>
      </c>
      <c r="AY209" s="19" t="s">
        <v>121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78</v>
      </c>
      <c r="BK209" s="186">
        <f>ROUND(I209*H209,1)</f>
        <v>0</v>
      </c>
      <c r="BL209" s="19" t="s">
        <v>247</v>
      </c>
      <c r="BM209" s="185" t="s">
        <v>646</v>
      </c>
    </row>
    <row r="210" spans="1:65" s="2" customFormat="1" ht="29.25">
      <c r="A210" s="36"/>
      <c r="B210" s="37"/>
      <c r="C210" s="38"/>
      <c r="D210" s="187" t="s">
        <v>131</v>
      </c>
      <c r="E210" s="38"/>
      <c r="F210" s="188" t="s">
        <v>647</v>
      </c>
      <c r="G210" s="38"/>
      <c r="H210" s="38"/>
      <c r="I210" s="189"/>
      <c r="J210" s="38"/>
      <c r="K210" s="38"/>
      <c r="L210" s="41"/>
      <c r="M210" s="190"/>
      <c r="N210" s="191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131</v>
      </c>
      <c r="AU210" s="19" t="s">
        <v>82</v>
      </c>
    </row>
    <row r="211" spans="1:65" s="2" customFormat="1" ht="11.25">
      <c r="A211" s="36"/>
      <c r="B211" s="37"/>
      <c r="C211" s="38"/>
      <c r="D211" s="192" t="s">
        <v>133</v>
      </c>
      <c r="E211" s="38"/>
      <c r="F211" s="193" t="s">
        <v>648</v>
      </c>
      <c r="G211" s="38"/>
      <c r="H211" s="38"/>
      <c r="I211" s="189"/>
      <c r="J211" s="38"/>
      <c r="K211" s="38"/>
      <c r="L211" s="41"/>
      <c r="M211" s="190"/>
      <c r="N211" s="191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133</v>
      </c>
      <c r="AU211" s="19" t="s">
        <v>82</v>
      </c>
    </row>
    <row r="212" spans="1:65" s="12" customFormat="1" ht="22.9" customHeight="1">
      <c r="B212" s="159"/>
      <c r="C212" s="160"/>
      <c r="D212" s="161" t="s">
        <v>72</v>
      </c>
      <c r="E212" s="173" t="s">
        <v>420</v>
      </c>
      <c r="F212" s="173" t="s">
        <v>421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SUM(P213:P271)</f>
        <v>0</v>
      </c>
      <c r="Q212" s="167"/>
      <c r="R212" s="168">
        <f>SUM(R213:R271)</f>
        <v>1.7221549999999999</v>
      </c>
      <c r="S212" s="167"/>
      <c r="T212" s="169">
        <f>SUM(T213:T271)</f>
        <v>0</v>
      </c>
      <c r="AR212" s="170" t="s">
        <v>82</v>
      </c>
      <c r="AT212" s="171" t="s">
        <v>72</v>
      </c>
      <c r="AU212" s="171" t="s">
        <v>78</v>
      </c>
      <c r="AY212" s="170" t="s">
        <v>121</v>
      </c>
      <c r="BK212" s="172">
        <f>SUM(BK213:BK271)</f>
        <v>0</v>
      </c>
    </row>
    <row r="213" spans="1:65" s="2" customFormat="1" ht="16.5" customHeight="1">
      <c r="A213" s="36"/>
      <c r="B213" s="37"/>
      <c r="C213" s="175" t="s">
        <v>305</v>
      </c>
      <c r="D213" s="175" t="s">
        <v>124</v>
      </c>
      <c r="E213" s="176" t="s">
        <v>423</v>
      </c>
      <c r="F213" s="177" t="s">
        <v>424</v>
      </c>
      <c r="G213" s="178" t="s">
        <v>147</v>
      </c>
      <c r="H213" s="179">
        <v>49.51</v>
      </c>
      <c r="I213" s="180"/>
      <c r="J213" s="179">
        <f>ROUND(I213*H213,1)</f>
        <v>0</v>
      </c>
      <c r="K213" s="177" t="s">
        <v>128</v>
      </c>
      <c r="L213" s="41"/>
      <c r="M213" s="181" t="s">
        <v>19</v>
      </c>
      <c r="N213" s="182" t="s">
        <v>44</v>
      </c>
      <c r="O213" s="66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247</v>
      </c>
      <c r="AT213" s="185" t="s">
        <v>124</v>
      </c>
      <c r="AU213" s="185" t="s">
        <v>82</v>
      </c>
      <c r="AY213" s="19" t="s">
        <v>121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78</v>
      </c>
      <c r="BK213" s="186">
        <f>ROUND(I213*H213,1)</f>
        <v>0</v>
      </c>
      <c r="BL213" s="19" t="s">
        <v>247</v>
      </c>
      <c r="BM213" s="185" t="s">
        <v>425</v>
      </c>
    </row>
    <row r="214" spans="1:65" s="2" customFormat="1" ht="11.25">
      <c r="A214" s="36"/>
      <c r="B214" s="37"/>
      <c r="C214" s="38"/>
      <c r="D214" s="187" t="s">
        <v>131</v>
      </c>
      <c r="E214" s="38"/>
      <c r="F214" s="188" t="s">
        <v>426</v>
      </c>
      <c r="G214" s="38"/>
      <c r="H214" s="38"/>
      <c r="I214" s="189"/>
      <c r="J214" s="38"/>
      <c r="K214" s="38"/>
      <c r="L214" s="41"/>
      <c r="M214" s="190"/>
      <c r="N214" s="191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131</v>
      </c>
      <c r="AU214" s="19" t="s">
        <v>82</v>
      </c>
    </row>
    <row r="215" spans="1:65" s="2" customFormat="1" ht="11.25">
      <c r="A215" s="36"/>
      <c r="B215" s="37"/>
      <c r="C215" s="38"/>
      <c r="D215" s="192" t="s">
        <v>133</v>
      </c>
      <c r="E215" s="38"/>
      <c r="F215" s="193" t="s">
        <v>427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133</v>
      </c>
      <c r="AU215" s="19" t="s">
        <v>82</v>
      </c>
    </row>
    <row r="216" spans="1:65" s="13" customFormat="1" ht="11.25">
      <c r="B216" s="194"/>
      <c r="C216" s="195"/>
      <c r="D216" s="187" t="s">
        <v>135</v>
      </c>
      <c r="E216" s="196" t="s">
        <v>19</v>
      </c>
      <c r="F216" s="197" t="s">
        <v>605</v>
      </c>
      <c r="G216" s="195"/>
      <c r="H216" s="198">
        <v>34.33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135</v>
      </c>
      <c r="AU216" s="204" t="s">
        <v>82</v>
      </c>
      <c r="AV216" s="13" t="s">
        <v>82</v>
      </c>
      <c r="AW216" s="13" t="s">
        <v>35</v>
      </c>
      <c r="AX216" s="13" t="s">
        <v>73</v>
      </c>
      <c r="AY216" s="204" t="s">
        <v>121</v>
      </c>
    </row>
    <row r="217" spans="1:65" s="13" customFormat="1" ht="11.25">
      <c r="B217" s="194"/>
      <c r="C217" s="195"/>
      <c r="D217" s="187" t="s">
        <v>135</v>
      </c>
      <c r="E217" s="196" t="s">
        <v>19</v>
      </c>
      <c r="F217" s="197" t="s">
        <v>586</v>
      </c>
      <c r="G217" s="195"/>
      <c r="H217" s="198">
        <v>15.18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135</v>
      </c>
      <c r="AU217" s="204" t="s">
        <v>82</v>
      </c>
      <c r="AV217" s="13" t="s">
        <v>82</v>
      </c>
      <c r="AW217" s="13" t="s">
        <v>35</v>
      </c>
      <c r="AX217" s="13" t="s">
        <v>73</v>
      </c>
      <c r="AY217" s="204" t="s">
        <v>121</v>
      </c>
    </row>
    <row r="218" spans="1:65" s="14" customFormat="1" ht="11.25">
      <c r="B218" s="205"/>
      <c r="C218" s="206"/>
      <c r="D218" s="187" t="s">
        <v>135</v>
      </c>
      <c r="E218" s="207" t="s">
        <v>19</v>
      </c>
      <c r="F218" s="208" t="s">
        <v>137</v>
      </c>
      <c r="G218" s="206"/>
      <c r="H218" s="209">
        <v>49.51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135</v>
      </c>
      <c r="AU218" s="215" t="s">
        <v>82</v>
      </c>
      <c r="AV218" s="14" t="s">
        <v>129</v>
      </c>
      <c r="AW218" s="14" t="s">
        <v>35</v>
      </c>
      <c r="AX218" s="14" t="s">
        <v>78</v>
      </c>
      <c r="AY218" s="215" t="s">
        <v>121</v>
      </c>
    </row>
    <row r="219" spans="1:65" s="2" customFormat="1" ht="16.5" customHeight="1">
      <c r="A219" s="36"/>
      <c r="B219" s="37"/>
      <c r="C219" s="175" t="s">
        <v>311</v>
      </c>
      <c r="D219" s="175" t="s">
        <v>124</v>
      </c>
      <c r="E219" s="176" t="s">
        <v>434</v>
      </c>
      <c r="F219" s="177" t="s">
        <v>435</v>
      </c>
      <c r="G219" s="178" t="s">
        <v>147</v>
      </c>
      <c r="H219" s="179">
        <v>53.78</v>
      </c>
      <c r="I219" s="180"/>
      <c r="J219" s="179">
        <f>ROUND(I219*H219,1)</f>
        <v>0</v>
      </c>
      <c r="K219" s="177" t="s">
        <v>128</v>
      </c>
      <c r="L219" s="41"/>
      <c r="M219" s="181" t="s">
        <v>19</v>
      </c>
      <c r="N219" s="182" t="s">
        <v>44</v>
      </c>
      <c r="O219" s="66"/>
      <c r="P219" s="183">
        <f>O219*H219</f>
        <v>0</v>
      </c>
      <c r="Q219" s="183">
        <v>2.9999999999999997E-4</v>
      </c>
      <c r="R219" s="183">
        <f>Q219*H219</f>
        <v>1.6133999999999999E-2</v>
      </c>
      <c r="S219" s="183">
        <v>0</v>
      </c>
      <c r="T219" s="18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5" t="s">
        <v>247</v>
      </c>
      <c r="AT219" s="185" t="s">
        <v>124</v>
      </c>
      <c r="AU219" s="185" t="s">
        <v>82</v>
      </c>
      <c r="AY219" s="19" t="s">
        <v>121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9" t="s">
        <v>78</v>
      </c>
      <c r="BK219" s="186">
        <f>ROUND(I219*H219,1)</f>
        <v>0</v>
      </c>
      <c r="BL219" s="19" t="s">
        <v>247</v>
      </c>
      <c r="BM219" s="185" t="s">
        <v>436</v>
      </c>
    </row>
    <row r="220" spans="1:65" s="2" customFormat="1" ht="19.5">
      <c r="A220" s="36"/>
      <c r="B220" s="37"/>
      <c r="C220" s="38"/>
      <c r="D220" s="187" t="s">
        <v>131</v>
      </c>
      <c r="E220" s="38"/>
      <c r="F220" s="188" t="s">
        <v>437</v>
      </c>
      <c r="G220" s="38"/>
      <c r="H220" s="38"/>
      <c r="I220" s="189"/>
      <c r="J220" s="38"/>
      <c r="K220" s="38"/>
      <c r="L220" s="41"/>
      <c r="M220" s="190"/>
      <c r="N220" s="191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131</v>
      </c>
      <c r="AU220" s="19" t="s">
        <v>82</v>
      </c>
    </row>
    <row r="221" spans="1:65" s="2" customFormat="1" ht="11.25">
      <c r="A221" s="36"/>
      <c r="B221" s="37"/>
      <c r="C221" s="38"/>
      <c r="D221" s="192" t="s">
        <v>133</v>
      </c>
      <c r="E221" s="38"/>
      <c r="F221" s="193" t="s">
        <v>438</v>
      </c>
      <c r="G221" s="38"/>
      <c r="H221" s="38"/>
      <c r="I221" s="189"/>
      <c r="J221" s="38"/>
      <c r="K221" s="38"/>
      <c r="L221" s="41"/>
      <c r="M221" s="190"/>
      <c r="N221" s="191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133</v>
      </c>
      <c r="AU221" s="19" t="s">
        <v>82</v>
      </c>
    </row>
    <row r="222" spans="1:65" s="13" customFormat="1" ht="11.25">
      <c r="B222" s="194"/>
      <c r="C222" s="195"/>
      <c r="D222" s="187" t="s">
        <v>135</v>
      </c>
      <c r="E222" s="196" t="s">
        <v>19</v>
      </c>
      <c r="F222" s="197" t="s">
        <v>605</v>
      </c>
      <c r="G222" s="195"/>
      <c r="H222" s="198">
        <v>34.33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135</v>
      </c>
      <c r="AU222" s="204" t="s">
        <v>82</v>
      </c>
      <c r="AV222" s="13" t="s">
        <v>82</v>
      </c>
      <c r="AW222" s="13" t="s">
        <v>35</v>
      </c>
      <c r="AX222" s="13" t="s">
        <v>73</v>
      </c>
      <c r="AY222" s="204" t="s">
        <v>121</v>
      </c>
    </row>
    <row r="223" spans="1:65" s="13" customFormat="1" ht="11.25">
      <c r="B223" s="194"/>
      <c r="C223" s="195"/>
      <c r="D223" s="187" t="s">
        <v>135</v>
      </c>
      <c r="E223" s="196" t="s">
        <v>19</v>
      </c>
      <c r="F223" s="197" t="s">
        <v>586</v>
      </c>
      <c r="G223" s="195"/>
      <c r="H223" s="198">
        <v>15.18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135</v>
      </c>
      <c r="AU223" s="204" t="s">
        <v>82</v>
      </c>
      <c r="AV223" s="13" t="s">
        <v>82</v>
      </c>
      <c r="AW223" s="13" t="s">
        <v>35</v>
      </c>
      <c r="AX223" s="13" t="s">
        <v>73</v>
      </c>
      <c r="AY223" s="204" t="s">
        <v>121</v>
      </c>
    </row>
    <row r="224" spans="1:65" s="13" customFormat="1" ht="11.25">
      <c r="B224" s="194"/>
      <c r="C224" s="195"/>
      <c r="D224" s="187" t="s">
        <v>135</v>
      </c>
      <c r="E224" s="196" t="s">
        <v>19</v>
      </c>
      <c r="F224" s="197" t="s">
        <v>649</v>
      </c>
      <c r="G224" s="195"/>
      <c r="H224" s="198">
        <v>2.78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135</v>
      </c>
      <c r="AU224" s="204" t="s">
        <v>82</v>
      </c>
      <c r="AV224" s="13" t="s">
        <v>82</v>
      </c>
      <c r="AW224" s="13" t="s">
        <v>35</v>
      </c>
      <c r="AX224" s="13" t="s">
        <v>73</v>
      </c>
      <c r="AY224" s="204" t="s">
        <v>121</v>
      </c>
    </row>
    <row r="225" spans="1:65" s="13" customFormat="1" ht="11.25">
      <c r="B225" s="194"/>
      <c r="C225" s="195"/>
      <c r="D225" s="187" t="s">
        <v>135</v>
      </c>
      <c r="E225" s="196" t="s">
        <v>19</v>
      </c>
      <c r="F225" s="197" t="s">
        <v>650</v>
      </c>
      <c r="G225" s="195"/>
      <c r="H225" s="198">
        <v>1.49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135</v>
      </c>
      <c r="AU225" s="204" t="s">
        <v>82</v>
      </c>
      <c r="AV225" s="13" t="s">
        <v>82</v>
      </c>
      <c r="AW225" s="13" t="s">
        <v>35</v>
      </c>
      <c r="AX225" s="13" t="s">
        <v>73</v>
      </c>
      <c r="AY225" s="204" t="s">
        <v>121</v>
      </c>
    </row>
    <row r="226" spans="1:65" s="14" customFormat="1" ht="11.25">
      <c r="B226" s="205"/>
      <c r="C226" s="206"/>
      <c r="D226" s="187" t="s">
        <v>135</v>
      </c>
      <c r="E226" s="207" t="s">
        <v>19</v>
      </c>
      <c r="F226" s="208" t="s">
        <v>137</v>
      </c>
      <c r="G226" s="206"/>
      <c r="H226" s="209">
        <v>53.78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135</v>
      </c>
      <c r="AU226" s="215" t="s">
        <v>82</v>
      </c>
      <c r="AV226" s="14" t="s">
        <v>129</v>
      </c>
      <c r="AW226" s="14" t="s">
        <v>35</v>
      </c>
      <c r="AX226" s="14" t="s">
        <v>78</v>
      </c>
      <c r="AY226" s="215" t="s">
        <v>121</v>
      </c>
    </row>
    <row r="227" spans="1:65" s="2" customFormat="1" ht="21.75" customHeight="1">
      <c r="A227" s="36"/>
      <c r="B227" s="37"/>
      <c r="C227" s="175" t="s">
        <v>318</v>
      </c>
      <c r="D227" s="175" t="s">
        <v>124</v>
      </c>
      <c r="E227" s="176" t="s">
        <v>440</v>
      </c>
      <c r="F227" s="177" t="s">
        <v>441</v>
      </c>
      <c r="G227" s="178" t="s">
        <v>147</v>
      </c>
      <c r="H227" s="179">
        <v>34.33</v>
      </c>
      <c r="I227" s="180"/>
      <c r="J227" s="179">
        <f>ROUND(I227*H227,1)</f>
        <v>0</v>
      </c>
      <c r="K227" s="177" t="s">
        <v>128</v>
      </c>
      <c r="L227" s="41"/>
      <c r="M227" s="181" t="s">
        <v>19</v>
      </c>
      <c r="N227" s="182" t="s">
        <v>44</v>
      </c>
      <c r="O227" s="66"/>
      <c r="P227" s="183">
        <f>O227*H227</f>
        <v>0</v>
      </c>
      <c r="Q227" s="183">
        <v>4.4999999999999997E-3</v>
      </c>
      <c r="R227" s="183">
        <f>Q227*H227</f>
        <v>0.15448499999999998</v>
      </c>
      <c r="S227" s="183">
        <v>0</v>
      </c>
      <c r="T227" s="18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5" t="s">
        <v>247</v>
      </c>
      <c r="AT227" s="185" t="s">
        <v>124</v>
      </c>
      <c r="AU227" s="185" t="s">
        <v>82</v>
      </c>
      <c r="AY227" s="19" t="s">
        <v>121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9" t="s">
        <v>78</v>
      </c>
      <c r="BK227" s="186">
        <f>ROUND(I227*H227,1)</f>
        <v>0</v>
      </c>
      <c r="BL227" s="19" t="s">
        <v>247</v>
      </c>
      <c r="BM227" s="185" t="s">
        <v>442</v>
      </c>
    </row>
    <row r="228" spans="1:65" s="2" customFormat="1" ht="19.5">
      <c r="A228" s="36"/>
      <c r="B228" s="37"/>
      <c r="C228" s="38"/>
      <c r="D228" s="187" t="s">
        <v>131</v>
      </c>
      <c r="E228" s="38"/>
      <c r="F228" s="188" t="s">
        <v>443</v>
      </c>
      <c r="G228" s="38"/>
      <c r="H228" s="38"/>
      <c r="I228" s="189"/>
      <c r="J228" s="38"/>
      <c r="K228" s="38"/>
      <c r="L228" s="41"/>
      <c r="M228" s="190"/>
      <c r="N228" s="191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131</v>
      </c>
      <c r="AU228" s="19" t="s">
        <v>82</v>
      </c>
    </row>
    <row r="229" spans="1:65" s="2" customFormat="1" ht="11.25">
      <c r="A229" s="36"/>
      <c r="B229" s="37"/>
      <c r="C229" s="38"/>
      <c r="D229" s="192" t="s">
        <v>133</v>
      </c>
      <c r="E229" s="38"/>
      <c r="F229" s="193" t="s">
        <v>444</v>
      </c>
      <c r="G229" s="38"/>
      <c r="H229" s="38"/>
      <c r="I229" s="189"/>
      <c r="J229" s="38"/>
      <c r="K229" s="38"/>
      <c r="L229" s="41"/>
      <c r="M229" s="190"/>
      <c r="N229" s="191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133</v>
      </c>
      <c r="AU229" s="19" t="s">
        <v>82</v>
      </c>
    </row>
    <row r="230" spans="1:65" s="13" customFormat="1" ht="11.25">
      <c r="B230" s="194"/>
      <c r="C230" s="195"/>
      <c r="D230" s="187" t="s">
        <v>135</v>
      </c>
      <c r="E230" s="196" t="s">
        <v>19</v>
      </c>
      <c r="F230" s="197" t="s">
        <v>605</v>
      </c>
      <c r="G230" s="195"/>
      <c r="H230" s="198">
        <v>34.33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135</v>
      </c>
      <c r="AU230" s="204" t="s">
        <v>82</v>
      </c>
      <c r="AV230" s="13" t="s">
        <v>82</v>
      </c>
      <c r="AW230" s="13" t="s">
        <v>35</v>
      </c>
      <c r="AX230" s="13" t="s">
        <v>73</v>
      </c>
      <c r="AY230" s="204" t="s">
        <v>121</v>
      </c>
    </row>
    <row r="231" spans="1:65" s="14" customFormat="1" ht="11.25">
      <c r="B231" s="205"/>
      <c r="C231" s="206"/>
      <c r="D231" s="187" t="s">
        <v>135</v>
      </c>
      <c r="E231" s="207" t="s">
        <v>19</v>
      </c>
      <c r="F231" s="208" t="s">
        <v>137</v>
      </c>
      <c r="G231" s="206"/>
      <c r="H231" s="209">
        <v>34.33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135</v>
      </c>
      <c r="AU231" s="215" t="s">
        <v>82</v>
      </c>
      <c r="AV231" s="14" t="s">
        <v>129</v>
      </c>
      <c r="AW231" s="14" t="s">
        <v>35</v>
      </c>
      <c r="AX231" s="14" t="s">
        <v>78</v>
      </c>
      <c r="AY231" s="215" t="s">
        <v>121</v>
      </c>
    </row>
    <row r="232" spans="1:65" s="2" customFormat="1" ht="33" customHeight="1">
      <c r="A232" s="36"/>
      <c r="B232" s="37"/>
      <c r="C232" s="175" t="s">
        <v>326</v>
      </c>
      <c r="D232" s="175" t="s">
        <v>124</v>
      </c>
      <c r="E232" s="176" t="s">
        <v>472</v>
      </c>
      <c r="F232" s="177" t="s">
        <v>473</v>
      </c>
      <c r="G232" s="178" t="s">
        <v>250</v>
      </c>
      <c r="H232" s="179">
        <v>42.74</v>
      </c>
      <c r="I232" s="180"/>
      <c r="J232" s="179">
        <f>ROUND(I232*H232,1)</f>
        <v>0</v>
      </c>
      <c r="K232" s="177" t="s">
        <v>128</v>
      </c>
      <c r="L232" s="41"/>
      <c r="M232" s="181" t="s">
        <v>19</v>
      </c>
      <c r="N232" s="182" t="s">
        <v>44</v>
      </c>
      <c r="O232" s="66"/>
      <c r="P232" s="183">
        <f>O232*H232</f>
        <v>0</v>
      </c>
      <c r="Q232" s="183">
        <v>5.8E-4</v>
      </c>
      <c r="R232" s="183">
        <f>Q232*H232</f>
        <v>2.4789200000000001E-2</v>
      </c>
      <c r="S232" s="183">
        <v>0</v>
      </c>
      <c r="T232" s="18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5" t="s">
        <v>247</v>
      </c>
      <c r="AT232" s="185" t="s">
        <v>124</v>
      </c>
      <c r="AU232" s="185" t="s">
        <v>82</v>
      </c>
      <c r="AY232" s="19" t="s">
        <v>121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9" t="s">
        <v>78</v>
      </c>
      <c r="BK232" s="186">
        <f>ROUND(I232*H232,1)</f>
        <v>0</v>
      </c>
      <c r="BL232" s="19" t="s">
        <v>247</v>
      </c>
      <c r="BM232" s="185" t="s">
        <v>474</v>
      </c>
    </row>
    <row r="233" spans="1:65" s="2" customFormat="1" ht="19.5">
      <c r="A233" s="36"/>
      <c r="B233" s="37"/>
      <c r="C233" s="38"/>
      <c r="D233" s="187" t="s">
        <v>131</v>
      </c>
      <c r="E233" s="38"/>
      <c r="F233" s="188" t="s">
        <v>475</v>
      </c>
      <c r="G233" s="38"/>
      <c r="H233" s="38"/>
      <c r="I233" s="189"/>
      <c r="J233" s="38"/>
      <c r="K233" s="38"/>
      <c r="L233" s="41"/>
      <c r="M233" s="190"/>
      <c r="N233" s="191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131</v>
      </c>
      <c r="AU233" s="19" t="s">
        <v>82</v>
      </c>
    </row>
    <row r="234" spans="1:65" s="2" customFormat="1" ht="11.25">
      <c r="A234" s="36"/>
      <c r="B234" s="37"/>
      <c r="C234" s="38"/>
      <c r="D234" s="192" t="s">
        <v>133</v>
      </c>
      <c r="E234" s="38"/>
      <c r="F234" s="193" t="s">
        <v>476</v>
      </c>
      <c r="G234" s="38"/>
      <c r="H234" s="38"/>
      <c r="I234" s="189"/>
      <c r="J234" s="38"/>
      <c r="K234" s="38"/>
      <c r="L234" s="41"/>
      <c r="M234" s="190"/>
      <c r="N234" s="191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133</v>
      </c>
      <c r="AU234" s="19" t="s">
        <v>82</v>
      </c>
    </row>
    <row r="235" spans="1:65" s="13" customFormat="1" ht="11.25">
      <c r="B235" s="194"/>
      <c r="C235" s="195"/>
      <c r="D235" s="187" t="s">
        <v>135</v>
      </c>
      <c r="E235" s="196" t="s">
        <v>19</v>
      </c>
      <c r="F235" s="197" t="s">
        <v>592</v>
      </c>
      <c r="G235" s="195"/>
      <c r="H235" s="198">
        <v>27.84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135</v>
      </c>
      <c r="AU235" s="204" t="s">
        <v>82</v>
      </c>
      <c r="AV235" s="13" t="s">
        <v>82</v>
      </c>
      <c r="AW235" s="13" t="s">
        <v>35</v>
      </c>
      <c r="AX235" s="13" t="s">
        <v>73</v>
      </c>
      <c r="AY235" s="204" t="s">
        <v>121</v>
      </c>
    </row>
    <row r="236" spans="1:65" s="13" customFormat="1" ht="11.25">
      <c r="B236" s="194"/>
      <c r="C236" s="195"/>
      <c r="D236" s="187" t="s">
        <v>135</v>
      </c>
      <c r="E236" s="196" t="s">
        <v>19</v>
      </c>
      <c r="F236" s="197" t="s">
        <v>596</v>
      </c>
      <c r="G236" s="195"/>
      <c r="H236" s="198">
        <v>14.9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135</v>
      </c>
      <c r="AU236" s="204" t="s">
        <v>82</v>
      </c>
      <c r="AV236" s="13" t="s">
        <v>82</v>
      </c>
      <c r="AW236" s="13" t="s">
        <v>35</v>
      </c>
      <c r="AX236" s="13" t="s">
        <v>73</v>
      </c>
      <c r="AY236" s="204" t="s">
        <v>121</v>
      </c>
    </row>
    <row r="237" spans="1:65" s="14" customFormat="1" ht="11.25">
      <c r="B237" s="205"/>
      <c r="C237" s="206"/>
      <c r="D237" s="187" t="s">
        <v>135</v>
      </c>
      <c r="E237" s="207" t="s">
        <v>19</v>
      </c>
      <c r="F237" s="208" t="s">
        <v>137</v>
      </c>
      <c r="G237" s="206"/>
      <c r="H237" s="209">
        <v>42.74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135</v>
      </c>
      <c r="AU237" s="215" t="s">
        <v>82</v>
      </c>
      <c r="AV237" s="14" t="s">
        <v>129</v>
      </c>
      <c r="AW237" s="14" t="s">
        <v>35</v>
      </c>
      <c r="AX237" s="14" t="s">
        <v>78</v>
      </c>
      <c r="AY237" s="215" t="s">
        <v>121</v>
      </c>
    </row>
    <row r="238" spans="1:65" s="2" customFormat="1" ht="33" customHeight="1">
      <c r="A238" s="36"/>
      <c r="B238" s="37"/>
      <c r="C238" s="175" t="s">
        <v>336</v>
      </c>
      <c r="D238" s="175" t="s">
        <v>124</v>
      </c>
      <c r="E238" s="176" t="s">
        <v>485</v>
      </c>
      <c r="F238" s="177" t="s">
        <v>486</v>
      </c>
      <c r="G238" s="178" t="s">
        <v>147</v>
      </c>
      <c r="H238" s="179">
        <v>49.51</v>
      </c>
      <c r="I238" s="180"/>
      <c r="J238" s="179">
        <f>ROUND(I238*H238,1)</f>
        <v>0</v>
      </c>
      <c r="K238" s="177" t="s">
        <v>128</v>
      </c>
      <c r="L238" s="41"/>
      <c r="M238" s="181" t="s">
        <v>19</v>
      </c>
      <c r="N238" s="182" t="s">
        <v>44</v>
      </c>
      <c r="O238" s="66"/>
      <c r="P238" s="183">
        <f>O238*H238</f>
        <v>0</v>
      </c>
      <c r="Q238" s="183">
        <v>6.0000000000000001E-3</v>
      </c>
      <c r="R238" s="183">
        <f>Q238*H238</f>
        <v>0.29705999999999999</v>
      </c>
      <c r="S238" s="183">
        <v>0</v>
      </c>
      <c r="T238" s="184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5" t="s">
        <v>247</v>
      </c>
      <c r="AT238" s="185" t="s">
        <v>124</v>
      </c>
      <c r="AU238" s="185" t="s">
        <v>82</v>
      </c>
      <c r="AY238" s="19" t="s">
        <v>121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9" t="s">
        <v>78</v>
      </c>
      <c r="BK238" s="186">
        <f>ROUND(I238*H238,1)</f>
        <v>0</v>
      </c>
      <c r="BL238" s="19" t="s">
        <v>247</v>
      </c>
      <c r="BM238" s="185" t="s">
        <v>448</v>
      </c>
    </row>
    <row r="239" spans="1:65" s="2" customFormat="1" ht="29.25">
      <c r="A239" s="36"/>
      <c r="B239" s="37"/>
      <c r="C239" s="38"/>
      <c r="D239" s="187" t="s">
        <v>131</v>
      </c>
      <c r="E239" s="38"/>
      <c r="F239" s="188" t="s">
        <v>488</v>
      </c>
      <c r="G239" s="38"/>
      <c r="H239" s="38"/>
      <c r="I239" s="189"/>
      <c r="J239" s="38"/>
      <c r="K239" s="38"/>
      <c r="L239" s="41"/>
      <c r="M239" s="190"/>
      <c r="N239" s="191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131</v>
      </c>
      <c r="AU239" s="19" t="s">
        <v>82</v>
      </c>
    </row>
    <row r="240" spans="1:65" s="2" customFormat="1" ht="11.25">
      <c r="A240" s="36"/>
      <c r="B240" s="37"/>
      <c r="C240" s="38"/>
      <c r="D240" s="192" t="s">
        <v>133</v>
      </c>
      <c r="E240" s="38"/>
      <c r="F240" s="193" t="s">
        <v>489</v>
      </c>
      <c r="G240" s="38"/>
      <c r="H240" s="38"/>
      <c r="I240" s="189"/>
      <c r="J240" s="38"/>
      <c r="K240" s="38"/>
      <c r="L240" s="41"/>
      <c r="M240" s="190"/>
      <c r="N240" s="191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133</v>
      </c>
      <c r="AU240" s="19" t="s">
        <v>82</v>
      </c>
    </row>
    <row r="241" spans="1:65" s="13" customFormat="1" ht="11.25">
      <c r="B241" s="194"/>
      <c r="C241" s="195"/>
      <c r="D241" s="187" t="s">
        <v>135</v>
      </c>
      <c r="E241" s="196" t="s">
        <v>19</v>
      </c>
      <c r="F241" s="197" t="s">
        <v>605</v>
      </c>
      <c r="G241" s="195"/>
      <c r="H241" s="198">
        <v>34.33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135</v>
      </c>
      <c r="AU241" s="204" t="s">
        <v>82</v>
      </c>
      <c r="AV241" s="13" t="s">
        <v>82</v>
      </c>
      <c r="AW241" s="13" t="s">
        <v>35</v>
      </c>
      <c r="AX241" s="13" t="s">
        <v>73</v>
      </c>
      <c r="AY241" s="204" t="s">
        <v>121</v>
      </c>
    </row>
    <row r="242" spans="1:65" s="13" customFormat="1" ht="11.25">
      <c r="B242" s="194"/>
      <c r="C242" s="195"/>
      <c r="D242" s="187" t="s">
        <v>135</v>
      </c>
      <c r="E242" s="196" t="s">
        <v>19</v>
      </c>
      <c r="F242" s="197" t="s">
        <v>586</v>
      </c>
      <c r="G242" s="195"/>
      <c r="H242" s="198">
        <v>15.18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135</v>
      </c>
      <c r="AU242" s="204" t="s">
        <v>82</v>
      </c>
      <c r="AV242" s="13" t="s">
        <v>82</v>
      </c>
      <c r="AW242" s="13" t="s">
        <v>35</v>
      </c>
      <c r="AX242" s="13" t="s">
        <v>73</v>
      </c>
      <c r="AY242" s="204" t="s">
        <v>121</v>
      </c>
    </row>
    <row r="243" spans="1:65" s="14" customFormat="1" ht="11.25">
      <c r="B243" s="205"/>
      <c r="C243" s="206"/>
      <c r="D243" s="187" t="s">
        <v>135</v>
      </c>
      <c r="E243" s="207" t="s">
        <v>19</v>
      </c>
      <c r="F243" s="208" t="s">
        <v>137</v>
      </c>
      <c r="G243" s="206"/>
      <c r="H243" s="209">
        <v>49.51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135</v>
      </c>
      <c r="AU243" s="215" t="s">
        <v>82</v>
      </c>
      <c r="AV243" s="14" t="s">
        <v>129</v>
      </c>
      <c r="AW243" s="14" t="s">
        <v>35</v>
      </c>
      <c r="AX243" s="14" t="s">
        <v>78</v>
      </c>
      <c r="AY243" s="215" t="s">
        <v>121</v>
      </c>
    </row>
    <row r="244" spans="1:65" s="2" customFormat="1" ht="33" customHeight="1">
      <c r="A244" s="36"/>
      <c r="B244" s="37"/>
      <c r="C244" s="216" t="s">
        <v>345</v>
      </c>
      <c r="D244" s="216" t="s">
        <v>218</v>
      </c>
      <c r="E244" s="217" t="s">
        <v>453</v>
      </c>
      <c r="F244" s="218" t="s">
        <v>454</v>
      </c>
      <c r="G244" s="219" t="s">
        <v>147</v>
      </c>
      <c r="H244" s="220">
        <v>19.45</v>
      </c>
      <c r="I244" s="221"/>
      <c r="J244" s="220">
        <f>ROUND(I244*H244,1)</f>
        <v>0</v>
      </c>
      <c r="K244" s="218" t="s">
        <v>128</v>
      </c>
      <c r="L244" s="222"/>
      <c r="M244" s="223" t="s">
        <v>19</v>
      </c>
      <c r="N244" s="224" t="s">
        <v>44</v>
      </c>
      <c r="O244" s="66"/>
      <c r="P244" s="183">
        <f>O244*H244</f>
        <v>0</v>
      </c>
      <c r="Q244" s="183">
        <v>2.1999999999999999E-2</v>
      </c>
      <c r="R244" s="183">
        <f>Q244*H244</f>
        <v>0.42789999999999995</v>
      </c>
      <c r="S244" s="183">
        <v>0</v>
      </c>
      <c r="T244" s="184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5" t="s">
        <v>361</v>
      </c>
      <c r="AT244" s="185" t="s">
        <v>218</v>
      </c>
      <c r="AU244" s="185" t="s">
        <v>82</v>
      </c>
      <c r="AY244" s="19" t="s">
        <v>121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9" t="s">
        <v>78</v>
      </c>
      <c r="BK244" s="186">
        <f>ROUND(I244*H244,1)</f>
        <v>0</v>
      </c>
      <c r="BL244" s="19" t="s">
        <v>247</v>
      </c>
      <c r="BM244" s="185" t="s">
        <v>455</v>
      </c>
    </row>
    <row r="245" spans="1:65" s="2" customFormat="1" ht="19.5">
      <c r="A245" s="36"/>
      <c r="B245" s="37"/>
      <c r="C245" s="38"/>
      <c r="D245" s="187" t="s">
        <v>131</v>
      </c>
      <c r="E245" s="38"/>
      <c r="F245" s="188" t="s">
        <v>454</v>
      </c>
      <c r="G245" s="38"/>
      <c r="H245" s="38"/>
      <c r="I245" s="189"/>
      <c r="J245" s="38"/>
      <c r="K245" s="38"/>
      <c r="L245" s="41"/>
      <c r="M245" s="190"/>
      <c r="N245" s="191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131</v>
      </c>
      <c r="AU245" s="19" t="s">
        <v>82</v>
      </c>
    </row>
    <row r="246" spans="1:65" s="13" customFormat="1" ht="11.25">
      <c r="B246" s="194"/>
      <c r="C246" s="195"/>
      <c r="D246" s="187" t="s">
        <v>135</v>
      </c>
      <c r="E246" s="196" t="s">
        <v>19</v>
      </c>
      <c r="F246" s="197" t="s">
        <v>586</v>
      </c>
      <c r="G246" s="195"/>
      <c r="H246" s="198">
        <v>15.18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135</v>
      </c>
      <c r="AU246" s="204" t="s">
        <v>82</v>
      </c>
      <c r="AV246" s="13" t="s">
        <v>82</v>
      </c>
      <c r="AW246" s="13" t="s">
        <v>35</v>
      </c>
      <c r="AX246" s="13" t="s">
        <v>73</v>
      </c>
      <c r="AY246" s="204" t="s">
        <v>121</v>
      </c>
    </row>
    <row r="247" spans="1:65" s="13" customFormat="1" ht="11.25">
      <c r="B247" s="194"/>
      <c r="C247" s="195"/>
      <c r="D247" s="187" t="s">
        <v>135</v>
      </c>
      <c r="E247" s="196" t="s">
        <v>19</v>
      </c>
      <c r="F247" s="197" t="s">
        <v>649</v>
      </c>
      <c r="G247" s="195"/>
      <c r="H247" s="198">
        <v>2.78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135</v>
      </c>
      <c r="AU247" s="204" t="s">
        <v>82</v>
      </c>
      <c r="AV247" s="13" t="s">
        <v>82</v>
      </c>
      <c r="AW247" s="13" t="s">
        <v>35</v>
      </c>
      <c r="AX247" s="13" t="s">
        <v>73</v>
      </c>
      <c r="AY247" s="204" t="s">
        <v>121</v>
      </c>
    </row>
    <row r="248" spans="1:65" s="13" customFormat="1" ht="11.25">
      <c r="B248" s="194"/>
      <c r="C248" s="195"/>
      <c r="D248" s="187" t="s">
        <v>135</v>
      </c>
      <c r="E248" s="196" t="s">
        <v>19</v>
      </c>
      <c r="F248" s="197" t="s">
        <v>650</v>
      </c>
      <c r="G248" s="195"/>
      <c r="H248" s="198">
        <v>1.49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135</v>
      </c>
      <c r="AU248" s="204" t="s">
        <v>82</v>
      </c>
      <c r="AV248" s="13" t="s">
        <v>82</v>
      </c>
      <c r="AW248" s="13" t="s">
        <v>35</v>
      </c>
      <c r="AX248" s="13" t="s">
        <v>73</v>
      </c>
      <c r="AY248" s="204" t="s">
        <v>121</v>
      </c>
    </row>
    <row r="249" spans="1:65" s="14" customFormat="1" ht="11.25">
      <c r="B249" s="205"/>
      <c r="C249" s="206"/>
      <c r="D249" s="187" t="s">
        <v>135</v>
      </c>
      <c r="E249" s="207" t="s">
        <v>19</v>
      </c>
      <c r="F249" s="208" t="s">
        <v>137</v>
      </c>
      <c r="G249" s="206"/>
      <c r="H249" s="209">
        <v>19.45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135</v>
      </c>
      <c r="AU249" s="215" t="s">
        <v>82</v>
      </c>
      <c r="AV249" s="14" t="s">
        <v>129</v>
      </c>
      <c r="AW249" s="14" t="s">
        <v>35</v>
      </c>
      <c r="AX249" s="14" t="s">
        <v>78</v>
      </c>
      <c r="AY249" s="215" t="s">
        <v>121</v>
      </c>
    </row>
    <row r="250" spans="1:65" s="2" customFormat="1" ht="24.2" customHeight="1">
      <c r="A250" s="36"/>
      <c r="B250" s="37"/>
      <c r="C250" s="216" t="s">
        <v>352</v>
      </c>
      <c r="D250" s="216" t="s">
        <v>218</v>
      </c>
      <c r="E250" s="217" t="s">
        <v>651</v>
      </c>
      <c r="F250" s="218" t="s">
        <v>652</v>
      </c>
      <c r="G250" s="219" t="s">
        <v>147</v>
      </c>
      <c r="H250" s="220">
        <v>36.049999999999997</v>
      </c>
      <c r="I250" s="221"/>
      <c r="J250" s="220">
        <f>ROUND(I250*H250,1)</f>
        <v>0</v>
      </c>
      <c r="K250" s="218" t="s">
        <v>128</v>
      </c>
      <c r="L250" s="222"/>
      <c r="M250" s="223" t="s">
        <v>19</v>
      </c>
      <c r="N250" s="224" t="s">
        <v>44</v>
      </c>
      <c r="O250" s="66"/>
      <c r="P250" s="183">
        <f>O250*H250</f>
        <v>0</v>
      </c>
      <c r="Q250" s="183">
        <v>2.1999999999999999E-2</v>
      </c>
      <c r="R250" s="183">
        <f>Q250*H250</f>
        <v>0.79309999999999992</v>
      </c>
      <c r="S250" s="183">
        <v>0</v>
      </c>
      <c r="T250" s="18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5" t="s">
        <v>361</v>
      </c>
      <c r="AT250" s="185" t="s">
        <v>218</v>
      </c>
      <c r="AU250" s="185" t="s">
        <v>82</v>
      </c>
      <c r="AY250" s="19" t="s">
        <v>121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9" t="s">
        <v>78</v>
      </c>
      <c r="BK250" s="186">
        <f>ROUND(I250*H250,1)</f>
        <v>0</v>
      </c>
      <c r="BL250" s="19" t="s">
        <v>247</v>
      </c>
      <c r="BM250" s="185" t="s">
        <v>653</v>
      </c>
    </row>
    <row r="251" spans="1:65" s="2" customFormat="1" ht="19.5">
      <c r="A251" s="36"/>
      <c r="B251" s="37"/>
      <c r="C251" s="38"/>
      <c r="D251" s="187" t="s">
        <v>131</v>
      </c>
      <c r="E251" s="38"/>
      <c r="F251" s="188" t="s">
        <v>652</v>
      </c>
      <c r="G251" s="38"/>
      <c r="H251" s="38"/>
      <c r="I251" s="189"/>
      <c r="J251" s="38"/>
      <c r="K251" s="38"/>
      <c r="L251" s="41"/>
      <c r="M251" s="190"/>
      <c r="N251" s="191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131</v>
      </c>
      <c r="AU251" s="19" t="s">
        <v>82</v>
      </c>
    </row>
    <row r="252" spans="1:65" s="15" customFormat="1" ht="11.25">
      <c r="B252" s="226"/>
      <c r="C252" s="227"/>
      <c r="D252" s="187" t="s">
        <v>135</v>
      </c>
      <c r="E252" s="228" t="s">
        <v>19</v>
      </c>
      <c r="F252" s="229" t="s">
        <v>654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135</v>
      </c>
      <c r="AU252" s="235" t="s">
        <v>82</v>
      </c>
      <c r="AV252" s="15" t="s">
        <v>78</v>
      </c>
      <c r="AW252" s="15" t="s">
        <v>35</v>
      </c>
      <c r="AX252" s="15" t="s">
        <v>73</v>
      </c>
      <c r="AY252" s="235" t="s">
        <v>121</v>
      </c>
    </row>
    <row r="253" spans="1:65" s="13" customFormat="1" ht="11.25">
      <c r="B253" s="194"/>
      <c r="C253" s="195"/>
      <c r="D253" s="187" t="s">
        <v>135</v>
      </c>
      <c r="E253" s="196" t="s">
        <v>19</v>
      </c>
      <c r="F253" s="197" t="s">
        <v>605</v>
      </c>
      <c r="G253" s="195"/>
      <c r="H253" s="198">
        <v>34.33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135</v>
      </c>
      <c r="AU253" s="204" t="s">
        <v>82</v>
      </c>
      <c r="AV253" s="13" t="s">
        <v>82</v>
      </c>
      <c r="AW253" s="13" t="s">
        <v>35</v>
      </c>
      <c r="AX253" s="13" t="s">
        <v>78</v>
      </c>
      <c r="AY253" s="204" t="s">
        <v>121</v>
      </c>
    </row>
    <row r="254" spans="1:65" s="13" customFormat="1" ht="11.25">
      <c r="B254" s="194"/>
      <c r="C254" s="195"/>
      <c r="D254" s="187" t="s">
        <v>135</v>
      </c>
      <c r="E254" s="195"/>
      <c r="F254" s="197" t="s">
        <v>655</v>
      </c>
      <c r="G254" s="195"/>
      <c r="H254" s="198">
        <v>36.049999999999997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135</v>
      </c>
      <c r="AU254" s="204" t="s">
        <v>82</v>
      </c>
      <c r="AV254" s="13" t="s">
        <v>82</v>
      </c>
      <c r="AW254" s="13" t="s">
        <v>4</v>
      </c>
      <c r="AX254" s="13" t="s">
        <v>78</v>
      </c>
      <c r="AY254" s="204" t="s">
        <v>121</v>
      </c>
    </row>
    <row r="255" spans="1:65" s="2" customFormat="1" ht="16.5" customHeight="1">
      <c r="A255" s="36"/>
      <c r="B255" s="37"/>
      <c r="C255" s="175" t="s">
        <v>358</v>
      </c>
      <c r="D255" s="175" t="s">
        <v>124</v>
      </c>
      <c r="E255" s="176" t="s">
        <v>491</v>
      </c>
      <c r="F255" s="177" t="s">
        <v>492</v>
      </c>
      <c r="G255" s="178" t="s">
        <v>250</v>
      </c>
      <c r="H255" s="179">
        <v>42.74</v>
      </c>
      <c r="I255" s="180"/>
      <c r="J255" s="179">
        <f>ROUND(I255*H255,1)</f>
        <v>0</v>
      </c>
      <c r="K255" s="177" t="s">
        <v>128</v>
      </c>
      <c r="L255" s="41"/>
      <c r="M255" s="181" t="s">
        <v>19</v>
      </c>
      <c r="N255" s="182" t="s">
        <v>44</v>
      </c>
      <c r="O255" s="66"/>
      <c r="P255" s="183">
        <f>O255*H255</f>
        <v>0</v>
      </c>
      <c r="Q255" s="183">
        <v>9.0000000000000006E-5</v>
      </c>
      <c r="R255" s="183">
        <f>Q255*H255</f>
        <v>3.8466000000000004E-3</v>
      </c>
      <c r="S255" s="183">
        <v>0</v>
      </c>
      <c r="T255" s="184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5" t="s">
        <v>247</v>
      </c>
      <c r="AT255" s="185" t="s">
        <v>124</v>
      </c>
      <c r="AU255" s="185" t="s">
        <v>82</v>
      </c>
      <c r="AY255" s="19" t="s">
        <v>121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9" t="s">
        <v>78</v>
      </c>
      <c r="BK255" s="186">
        <f>ROUND(I255*H255,1)</f>
        <v>0</v>
      </c>
      <c r="BL255" s="19" t="s">
        <v>247</v>
      </c>
      <c r="BM255" s="185" t="s">
        <v>493</v>
      </c>
    </row>
    <row r="256" spans="1:65" s="2" customFormat="1" ht="11.25">
      <c r="A256" s="36"/>
      <c r="B256" s="37"/>
      <c r="C256" s="38"/>
      <c r="D256" s="187" t="s">
        <v>131</v>
      </c>
      <c r="E256" s="38"/>
      <c r="F256" s="188" t="s">
        <v>494</v>
      </c>
      <c r="G256" s="38"/>
      <c r="H256" s="38"/>
      <c r="I256" s="189"/>
      <c r="J256" s="38"/>
      <c r="K256" s="38"/>
      <c r="L256" s="41"/>
      <c r="M256" s="190"/>
      <c r="N256" s="191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131</v>
      </c>
      <c r="AU256" s="19" t="s">
        <v>82</v>
      </c>
    </row>
    <row r="257" spans="1:65" s="2" customFormat="1" ht="11.25">
      <c r="A257" s="36"/>
      <c r="B257" s="37"/>
      <c r="C257" s="38"/>
      <c r="D257" s="192" t="s">
        <v>133</v>
      </c>
      <c r="E257" s="38"/>
      <c r="F257" s="193" t="s">
        <v>495</v>
      </c>
      <c r="G257" s="38"/>
      <c r="H257" s="38"/>
      <c r="I257" s="189"/>
      <c r="J257" s="38"/>
      <c r="K257" s="38"/>
      <c r="L257" s="41"/>
      <c r="M257" s="190"/>
      <c r="N257" s="191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133</v>
      </c>
      <c r="AU257" s="19" t="s">
        <v>82</v>
      </c>
    </row>
    <row r="258" spans="1:65" s="13" customFormat="1" ht="11.25">
      <c r="B258" s="194"/>
      <c r="C258" s="195"/>
      <c r="D258" s="187" t="s">
        <v>135</v>
      </c>
      <c r="E258" s="196" t="s">
        <v>19</v>
      </c>
      <c r="F258" s="197" t="s">
        <v>592</v>
      </c>
      <c r="G258" s="195"/>
      <c r="H258" s="198">
        <v>27.84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135</v>
      </c>
      <c r="AU258" s="204" t="s">
        <v>82</v>
      </c>
      <c r="AV258" s="13" t="s">
        <v>82</v>
      </c>
      <c r="AW258" s="13" t="s">
        <v>35</v>
      </c>
      <c r="AX258" s="13" t="s">
        <v>73</v>
      </c>
      <c r="AY258" s="204" t="s">
        <v>121</v>
      </c>
    </row>
    <row r="259" spans="1:65" s="13" customFormat="1" ht="11.25">
      <c r="B259" s="194"/>
      <c r="C259" s="195"/>
      <c r="D259" s="187" t="s">
        <v>135</v>
      </c>
      <c r="E259" s="196" t="s">
        <v>19</v>
      </c>
      <c r="F259" s="197" t="s">
        <v>596</v>
      </c>
      <c r="G259" s="195"/>
      <c r="H259" s="198">
        <v>14.9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135</v>
      </c>
      <c r="AU259" s="204" t="s">
        <v>82</v>
      </c>
      <c r="AV259" s="13" t="s">
        <v>82</v>
      </c>
      <c r="AW259" s="13" t="s">
        <v>35</v>
      </c>
      <c r="AX259" s="13" t="s">
        <v>73</v>
      </c>
      <c r="AY259" s="204" t="s">
        <v>121</v>
      </c>
    </row>
    <row r="260" spans="1:65" s="14" customFormat="1" ht="11.25">
      <c r="B260" s="205"/>
      <c r="C260" s="206"/>
      <c r="D260" s="187" t="s">
        <v>135</v>
      </c>
      <c r="E260" s="207" t="s">
        <v>19</v>
      </c>
      <c r="F260" s="208" t="s">
        <v>137</v>
      </c>
      <c r="G260" s="206"/>
      <c r="H260" s="209">
        <v>42.74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135</v>
      </c>
      <c r="AU260" s="215" t="s">
        <v>82</v>
      </c>
      <c r="AV260" s="14" t="s">
        <v>129</v>
      </c>
      <c r="AW260" s="14" t="s">
        <v>35</v>
      </c>
      <c r="AX260" s="14" t="s">
        <v>78</v>
      </c>
      <c r="AY260" s="215" t="s">
        <v>121</v>
      </c>
    </row>
    <row r="261" spans="1:65" s="2" customFormat="1" ht="24.2" customHeight="1">
      <c r="A261" s="36"/>
      <c r="B261" s="37"/>
      <c r="C261" s="175" t="s">
        <v>361</v>
      </c>
      <c r="D261" s="175" t="s">
        <v>124</v>
      </c>
      <c r="E261" s="176" t="s">
        <v>656</v>
      </c>
      <c r="F261" s="177" t="s">
        <v>657</v>
      </c>
      <c r="G261" s="178" t="s">
        <v>147</v>
      </c>
      <c r="H261" s="179">
        <v>107.56</v>
      </c>
      <c r="I261" s="180"/>
      <c r="J261" s="179">
        <f>ROUND(I261*H261,1)</f>
        <v>0</v>
      </c>
      <c r="K261" s="177" t="s">
        <v>128</v>
      </c>
      <c r="L261" s="41"/>
      <c r="M261" s="181" t="s">
        <v>19</v>
      </c>
      <c r="N261" s="182" t="s">
        <v>44</v>
      </c>
      <c r="O261" s="66"/>
      <c r="P261" s="183">
        <f>O261*H261</f>
        <v>0</v>
      </c>
      <c r="Q261" s="183">
        <v>4.5000000000000003E-5</v>
      </c>
      <c r="R261" s="183">
        <f>Q261*H261</f>
        <v>4.8402000000000002E-3</v>
      </c>
      <c r="S261" s="183">
        <v>0</v>
      </c>
      <c r="T261" s="18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5" t="s">
        <v>247</v>
      </c>
      <c r="AT261" s="185" t="s">
        <v>124</v>
      </c>
      <c r="AU261" s="185" t="s">
        <v>82</v>
      </c>
      <c r="AY261" s="19" t="s">
        <v>121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9" t="s">
        <v>78</v>
      </c>
      <c r="BK261" s="186">
        <f>ROUND(I261*H261,1)</f>
        <v>0</v>
      </c>
      <c r="BL261" s="19" t="s">
        <v>247</v>
      </c>
      <c r="BM261" s="185" t="s">
        <v>658</v>
      </c>
    </row>
    <row r="262" spans="1:65" s="2" customFormat="1" ht="19.5">
      <c r="A262" s="36"/>
      <c r="B262" s="37"/>
      <c r="C262" s="38"/>
      <c r="D262" s="187" t="s">
        <v>131</v>
      </c>
      <c r="E262" s="38"/>
      <c r="F262" s="188" t="s">
        <v>659</v>
      </c>
      <c r="G262" s="38"/>
      <c r="H262" s="38"/>
      <c r="I262" s="189"/>
      <c r="J262" s="38"/>
      <c r="K262" s="38"/>
      <c r="L262" s="41"/>
      <c r="M262" s="190"/>
      <c r="N262" s="191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131</v>
      </c>
      <c r="AU262" s="19" t="s">
        <v>82</v>
      </c>
    </row>
    <row r="263" spans="1:65" s="2" customFormat="1" ht="11.25">
      <c r="A263" s="36"/>
      <c r="B263" s="37"/>
      <c r="C263" s="38"/>
      <c r="D263" s="192" t="s">
        <v>133</v>
      </c>
      <c r="E263" s="38"/>
      <c r="F263" s="193" t="s">
        <v>660</v>
      </c>
      <c r="G263" s="38"/>
      <c r="H263" s="38"/>
      <c r="I263" s="189"/>
      <c r="J263" s="38"/>
      <c r="K263" s="38"/>
      <c r="L263" s="41"/>
      <c r="M263" s="190"/>
      <c r="N263" s="191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133</v>
      </c>
      <c r="AU263" s="19" t="s">
        <v>82</v>
      </c>
    </row>
    <row r="264" spans="1:65" s="13" customFormat="1" ht="11.25">
      <c r="B264" s="194"/>
      <c r="C264" s="195"/>
      <c r="D264" s="187" t="s">
        <v>135</v>
      </c>
      <c r="E264" s="196" t="s">
        <v>19</v>
      </c>
      <c r="F264" s="197" t="s">
        <v>605</v>
      </c>
      <c r="G264" s="195"/>
      <c r="H264" s="198">
        <v>34.33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135</v>
      </c>
      <c r="AU264" s="204" t="s">
        <v>82</v>
      </c>
      <c r="AV264" s="13" t="s">
        <v>82</v>
      </c>
      <c r="AW264" s="13" t="s">
        <v>35</v>
      </c>
      <c r="AX264" s="13" t="s">
        <v>73</v>
      </c>
      <c r="AY264" s="204" t="s">
        <v>121</v>
      </c>
    </row>
    <row r="265" spans="1:65" s="13" customFormat="1" ht="11.25">
      <c r="B265" s="194"/>
      <c r="C265" s="195"/>
      <c r="D265" s="187" t="s">
        <v>135</v>
      </c>
      <c r="E265" s="196" t="s">
        <v>19</v>
      </c>
      <c r="F265" s="197" t="s">
        <v>586</v>
      </c>
      <c r="G265" s="195"/>
      <c r="H265" s="198">
        <v>15.18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135</v>
      </c>
      <c r="AU265" s="204" t="s">
        <v>82</v>
      </c>
      <c r="AV265" s="13" t="s">
        <v>82</v>
      </c>
      <c r="AW265" s="13" t="s">
        <v>35</v>
      </c>
      <c r="AX265" s="13" t="s">
        <v>73</v>
      </c>
      <c r="AY265" s="204" t="s">
        <v>121</v>
      </c>
    </row>
    <row r="266" spans="1:65" s="13" customFormat="1" ht="11.25">
      <c r="B266" s="194"/>
      <c r="C266" s="195"/>
      <c r="D266" s="187" t="s">
        <v>135</v>
      </c>
      <c r="E266" s="196" t="s">
        <v>19</v>
      </c>
      <c r="F266" s="197" t="s">
        <v>649</v>
      </c>
      <c r="G266" s="195"/>
      <c r="H266" s="198">
        <v>2.78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135</v>
      </c>
      <c r="AU266" s="204" t="s">
        <v>82</v>
      </c>
      <c r="AV266" s="13" t="s">
        <v>82</v>
      </c>
      <c r="AW266" s="13" t="s">
        <v>35</v>
      </c>
      <c r="AX266" s="13" t="s">
        <v>73</v>
      </c>
      <c r="AY266" s="204" t="s">
        <v>121</v>
      </c>
    </row>
    <row r="267" spans="1:65" s="13" customFormat="1" ht="11.25">
      <c r="B267" s="194"/>
      <c r="C267" s="195"/>
      <c r="D267" s="187" t="s">
        <v>135</v>
      </c>
      <c r="E267" s="196" t="s">
        <v>19</v>
      </c>
      <c r="F267" s="197" t="s">
        <v>650</v>
      </c>
      <c r="G267" s="195"/>
      <c r="H267" s="198">
        <v>1.49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135</v>
      </c>
      <c r="AU267" s="204" t="s">
        <v>82</v>
      </c>
      <c r="AV267" s="13" t="s">
        <v>82</v>
      </c>
      <c r="AW267" s="13" t="s">
        <v>35</v>
      </c>
      <c r="AX267" s="13" t="s">
        <v>73</v>
      </c>
      <c r="AY267" s="204" t="s">
        <v>121</v>
      </c>
    </row>
    <row r="268" spans="1:65" s="14" customFormat="1" ht="11.25">
      <c r="B268" s="205"/>
      <c r="C268" s="206"/>
      <c r="D268" s="187" t="s">
        <v>135</v>
      </c>
      <c r="E268" s="207" t="s">
        <v>19</v>
      </c>
      <c r="F268" s="208" t="s">
        <v>137</v>
      </c>
      <c r="G268" s="206"/>
      <c r="H268" s="209">
        <v>53.78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135</v>
      </c>
      <c r="AU268" s="215" t="s">
        <v>82</v>
      </c>
      <c r="AV268" s="14" t="s">
        <v>129</v>
      </c>
      <c r="AW268" s="14" t="s">
        <v>35</v>
      </c>
      <c r="AX268" s="14" t="s">
        <v>73</v>
      </c>
      <c r="AY268" s="215" t="s">
        <v>121</v>
      </c>
    </row>
    <row r="269" spans="1:65" s="2" customFormat="1" ht="24.2" customHeight="1">
      <c r="A269" s="36"/>
      <c r="B269" s="37"/>
      <c r="C269" s="175" t="s">
        <v>371</v>
      </c>
      <c r="D269" s="175" t="s">
        <v>124</v>
      </c>
      <c r="E269" s="176" t="s">
        <v>497</v>
      </c>
      <c r="F269" s="177" t="s">
        <v>498</v>
      </c>
      <c r="G269" s="178" t="s">
        <v>499</v>
      </c>
      <c r="H269" s="180"/>
      <c r="I269" s="180"/>
      <c r="J269" s="179">
        <f>ROUND(I269*H269,1)</f>
        <v>0</v>
      </c>
      <c r="K269" s="177" t="s">
        <v>128</v>
      </c>
      <c r="L269" s="41"/>
      <c r="M269" s="181" t="s">
        <v>19</v>
      </c>
      <c r="N269" s="182" t="s">
        <v>44</v>
      </c>
      <c r="O269" s="66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5" t="s">
        <v>247</v>
      </c>
      <c r="AT269" s="185" t="s">
        <v>124</v>
      </c>
      <c r="AU269" s="185" t="s">
        <v>82</v>
      </c>
      <c r="AY269" s="19" t="s">
        <v>121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9" t="s">
        <v>78</v>
      </c>
      <c r="BK269" s="186">
        <f>ROUND(I269*H269,1)</f>
        <v>0</v>
      </c>
      <c r="BL269" s="19" t="s">
        <v>247</v>
      </c>
      <c r="BM269" s="185" t="s">
        <v>500</v>
      </c>
    </row>
    <row r="270" spans="1:65" s="2" customFormat="1" ht="29.25">
      <c r="A270" s="36"/>
      <c r="B270" s="37"/>
      <c r="C270" s="38"/>
      <c r="D270" s="187" t="s">
        <v>131</v>
      </c>
      <c r="E270" s="38"/>
      <c r="F270" s="188" t="s">
        <v>501</v>
      </c>
      <c r="G270" s="38"/>
      <c r="H270" s="38"/>
      <c r="I270" s="189"/>
      <c r="J270" s="38"/>
      <c r="K270" s="38"/>
      <c r="L270" s="41"/>
      <c r="M270" s="190"/>
      <c r="N270" s="191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131</v>
      </c>
      <c r="AU270" s="19" t="s">
        <v>82</v>
      </c>
    </row>
    <row r="271" spans="1:65" s="2" customFormat="1" ht="11.25">
      <c r="A271" s="36"/>
      <c r="B271" s="37"/>
      <c r="C271" s="38"/>
      <c r="D271" s="192" t="s">
        <v>133</v>
      </c>
      <c r="E271" s="38"/>
      <c r="F271" s="193" t="s">
        <v>502</v>
      </c>
      <c r="G271" s="38"/>
      <c r="H271" s="38"/>
      <c r="I271" s="189"/>
      <c r="J271" s="38"/>
      <c r="K271" s="38"/>
      <c r="L271" s="41"/>
      <c r="M271" s="190"/>
      <c r="N271" s="191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133</v>
      </c>
      <c r="AU271" s="19" t="s">
        <v>82</v>
      </c>
    </row>
    <row r="272" spans="1:65" s="12" customFormat="1" ht="22.9" customHeight="1">
      <c r="B272" s="159"/>
      <c r="C272" s="160"/>
      <c r="D272" s="161" t="s">
        <v>72</v>
      </c>
      <c r="E272" s="173" t="s">
        <v>503</v>
      </c>
      <c r="F272" s="173" t="s">
        <v>504</v>
      </c>
      <c r="G272" s="160"/>
      <c r="H272" s="160"/>
      <c r="I272" s="163"/>
      <c r="J272" s="174">
        <f>BK272</f>
        <v>0</v>
      </c>
      <c r="K272" s="160"/>
      <c r="L272" s="165"/>
      <c r="M272" s="166"/>
      <c r="N272" s="167"/>
      <c r="O272" s="167"/>
      <c r="P272" s="168">
        <f>SUM(P273:P280)</f>
        <v>0</v>
      </c>
      <c r="Q272" s="167"/>
      <c r="R272" s="168">
        <f>SUM(R273:R280)</f>
        <v>1.1397999999999998E-3</v>
      </c>
      <c r="S272" s="167"/>
      <c r="T272" s="169">
        <f>SUM(T273:T280)</f>
        <v>0</v>
      </c>
      <c r="AR272" s="170" t="s">
        <v>82</v>
      </c>
      <c r="AT272" s="171" t="s">
        <v>72</v>
      </c>
      <c r="AU272" s="171" t="s">
        <v>78</v>
      </c>
      <c r="AY272" s="170" t="s">
        <v>121</v>
      </c>
      <c r="BK272" s="172">
        <f>SUM(BK273:BK280)</f>
        <v>0</v>
      </c>
    </row>
    <row r="273" spans="1:65" s="2" customFormat="1" ht="16.5" customHeight="1">
      <c r="A273" s="36"/>
      <c r="B273" s="37"/>
      <c r="C273" s="175" t="s">
        <v>378</v>
      </c>
      <c r="D273" s="175" t="s">
        <v>124</v>
      </c>
      <c r="E273" s="176" t="s">
        <v>531</v>
      </c>
      <c r="F273" s="177" t="s">
        <v>532</v>
      </c>
      <c r="G273" s="178" t="s">
        <v>147</v>
      </c>
      <c r="H273" s="179">
        <v>2.78</v>
      </c>
      <c r="I273" s="180"/>
      <c r="J273" s="179">
        <f>ROUND(I273*H273,1)</f>
        <v>0</v>
      </c>
      <c r="K273" s="177" t="s">
        <v>128</v>
      </c>
      <c r="L273" s="41"/>
      <c r="M273" s="181" t="s">
        <v>19</v>
      </c>
      <c r="N273" s="182" t="s">
        <v>44</v>
      </c>
      <c r="O273" s="66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5" t="s">
        <v>247</v>
      </c>
      <c r="AT273" s="185" t="s">
        <v>124</v>
      </c>
      <c r="AU273" s="185" t="s">
        <v>82</v>
      </c>
      <c r="AY273" s="19" t="s">
        <v>121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78</v>
      </c>
      <c r="BK273" s="186">
        <f>ROUND(I273*H273,1)</f>
        <v>0</v>
      </c>
      <c r="BL273" s="19" t="s">
        <v>247</v>
      </c>
      <c r="BM273" s="185" t="s">
        <v>661</v>
      </c>
    </row>
    <row r="274" spans="1:65" s="2" customFormat="1" ht="11.25">
      <c r="A274" s="36"/>
      <c r="B274" s="37"/>
      <c r="C274" s="38"/>
      <c r="D274" s="187" t="s">
        <v>131</v>
      </c>
      <c r="E274" s="38"/>
      <c r="F274" s="188" t="s">
        <v>534</v>
      </c>
      <c r="G274" s="38"/>
      <c r="H274" s="38"/>
      <c r="I274" s="189"/>
      <c r="J274" s="38"/>
      <c r="K274" s="38"/>
      <c r="L274" s="41"/>
      <c r="M274" s="190"/>
      <c r="N274" s="191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131</v>
      </c>
      <c r="AU274" s="19" t="s">
        <v>82</v>
      </c>
    </row>
    <row r="275" spans="1:65" s="2" customFormat="1" ht="11.25">
      <c r="A275" s="36"/>
      <c r="B275" s="37"/>
      <c r="C275" s="38"/>
      <c r="D275" s="192" t="s">
        <v>133</v>
      </c>
      <c r="E275" s="38"/>
      <c r="F275" s="193" t="s">
        <v>535</v>
      </c>
      <c r="G275" s="38"/>
      <c r="H275" s="38"/>
      <c r="I275" s="189"/>
      <c r="J275" s="38"/>
      <c r="K275" s="38"/>
      <c r="L275" s="41"/>
      <c r="M275" s="190"/>
      <c r="N275" s="191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133</v>
      </c>
      <c r="AU275" s="19" t="s">
        <v>82</v>
      </c>
    </row>
    <row r="276" spans="1:65" s="13" customFormat="1" ht="11.25">
      <c r="B276" s="194"/>
      <c r="C276" s="195"/>
      <c r="D276" s="187" t="s">
        <v>135</v>
      </c>
      <c r="E276" s="196" t="s">
        <v>19</v>
      </c>
      <c r="F276" s="197" t="s">
        <v>649</v>
      </c>
      <c r="G276" s="195"/>
      <c r="H276" s="198">
        <v>2.78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135</v>
      </c>
      <c r="AU276" s="204" t="s">
        <v>82</v>
      </c>
      <c r="AV276" s="13" t="s">
        <v>82</v>
      </c>
      <c r="AW276" s="13" t="s">
        <v>35</v>
      </c>
      <c r="AX276" s="13" t="s">
        <v>78</v>
      </c>
      <c r="AY276" s="204" t="s">
        <v>121</v>
      </c>
    </row>
    <row r="277" spans="1:65" s="2" customFormat="1" ht="24.2" customHeight="1">
      <c r="A277" s="36"/>
      <c r="B277" s="37"/>
      <c r="C277" s="175" t="s">
        <v>384</v>
      </c>
      <c r="D277" s="175" t="s">
        <v>124</v>
      </c>
      <c r="E277" s="176" t="s">
        <v>537</v>
      </c>
      <c r="F277" s="177" t="s">
        <v>538</v>
      </c>
      <c r="G277" s="178" t="s">
        <v>147</v>
      </c>
      <c r="H277" s="179">
        <v>2.78</v>
      </c>
      <c r="I277" s="180"/>
      <c r="J277" s="179">
        <f>ROUND(I277*H277,1)</f>
        <v>0</v>
      </c>
      <c r="K277" s="177" t="s">
        <v>128</v>
      </c>
      <c r="L277" s="41"/>
      <c r="M277" s="181" t="s">
        <v>19</v>
      </c>
      <c r="N277" s="182" t="s">
        <v>44</v>
      </c>
      <c r="O277" s="66"/>
      <c r="P277" s="183">
        <f>O277*H277</f>
        <v>0</v>
      </c>
      <c r="Q277" s="183">
        <v>4.0999999999999999E-4</v>
      </c>
      <c r="R277" s="183">
        <f>Q277*H277</f>
        <v>1.1397999999999998E-3</v>
      </c>
      <c r="S277" s="183">
        <v>0</v>
      </c>
      <c r="T277" s="184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5" t="s">
        <v>247</v>
      </c>
      <c r="AT277" s="185" t="s">
        <v>124</v>
      </c>
      <c r="AU277" s="185" t="s">
        <v>82</v>
      </c>
      <c r="AY277" s="19" t="s">
        <v>121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9" t="s">
        <v>78</v>
      </c>
      <c r="BK277" s="186">
        <f>ROUND(I277*H277,1)</f>
        <v>0</v>
      </c>
      <c r="BL277" s="19" t="s">
        <v>247</v>
      </c>
      <c r="BM277" s="185" t="s">
        <v>662</v>
      </c>
    </row>
    <row r="278" spans="1:65" s="2" customFormat="1" ht="29.25">
      <c r="A278" s="36"/>
      <c r="B278" s="37"/>
      <c r="C278" s="38"/>
      <c r="D278" s="187" t="s">
        <v>131</v>
      </c>
      <c r="E278" s="38"/>
      <c r="F278" s="188" t="s">
        <v>540</v>
      </c>
      <c r="G278" s="38"/>
      <c r="H278" s="38"/>
      <c r="I278" s="189"/>
      <c r="J278" s="38"/>
      <c r="K278" s="38"/>
      <c r="L278" s="41"/>
      <c r="M278" s="190"/>
      <c r="N278" s="191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131</v>
      </c>
      <c r="AU278" s="19" t="s">
        <v>82</v>
      </c>
    </row>
    <row r="279" spans="1:65" s="2" customFormat="1" ht="11.25">
      <c r="A279" s="36"/>
      <c r="B279" s="37"/>
      <c r="C279" s="38"/>
      <c r="D279" s="192" t="s">
        <v>133</v>
      </c>
      <c r="E279" s="38"/>
      <c r="F279" s="193" t="s">
        <v>541</v>
      </c>
      <c r="G279" s="38"/>
      <c r="H279" s="38"/>
      <c r="I279" s="189"/>
      <c r="J279" s="38"/>
      <c r="K279" s="38"/>
      <c r="L279" s="41"/>
      <c r="M279" s="190"/>
      <c r="N279" s="191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133</v>
      </c>
      <c r="AU279" s="19" t="s">
        <v>82</v>
      </c>
    </row>
    <row r="280" spans="1:65" s="13" customFormat="1" ht="11.25">
      <c r="B280" s="194"/>
      <c r="C280" s="195"/>
      <c r="D280" s="187" t="s">
        <v>135</v>
      </c>
      <c r="E280" s="196" t="s">
        <v>19</v>
      </c>
      <c r="F280" s="197" t="s">
        <v>649</v>
      </c>
      <c r="G280" s="195"/>
      <c r="H280" s="198">
        <v>2.78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135</v>
      </c>
      <c r="AU280" s="204" t="s">
        <v>82</v>
      </c>
      <c r="AV280" s="13" t="s">
        <v>82</v>
      </c>
      <c r="AW280" s="13" t="s">
        <v>35</v>
      </c>
      <c r="AX280" s="13" t="s">
        <v>78</v>
      </c>
      <c r="AY280" s="204" t="s">
        <v>121</v>
      </c>
    </row>
    <row r="281" spans="1:65" s="12" customFormat="1" ht="22.9" customHeight="1">
      <c r="B281" s="159"/>
      <c r="C281" s="160"/>
      <c r="D281" s="161" t="s">
        <v>72</v>
      </c>
      <c r="E281" s="173" t="s">
        <v>542</v>
      </c>
      <c r="F281" s="173" t="s">
        <v>543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SUM(P282:P319)</f>
        <v>0</v>
      </c>
      <c r="Q281" s="167"/>
      <c r="R281" s="168">
        <f>SUM(R282:R319)</f>
        <v>5.3307199999999999E-2</v>
      </c>
      <c r="S281" s="167"/>
      <c r="T281" s="169">
        <f>SUM(T282:T319)</f>
        <v>2.3655E-3</v>
      </c>
      <c r="AR281" s="170" t="s">
        <v>82</v>
      </c>
      <c r="AT281" s="171" t="s">
        <v>72</v>
      </c>
      <c r="AU281" s="171" t="s">
        <v>78</v>
      </c>
      <c r="AY281" s="170" t="s">
        <v>121</v>
      </c>
      <c r="BK281" s="172">
        <f>SUM(BK282:BK319)</f>
        <v>0</v>
      </c>
    </row>
    <row r="282" spans="1:65" s="2" customFormat="1" ht="16.5" customHeight="1">
      <c r="A282" s="36"/>
      <c r="B282" s="37"/>
      <c r="C282" s="175" t="s">
        <v>390</v>
      </c>
      <c r="D282" s="175" t="s">
        <v>124</v>
      </c>
      <c r="E282" s="176" t="s">
        <v>663</v>
      </c>
      <c r="F282" s="177" t="s">
        <v>664</v>
      </c>
      <c r="G282" s="178" t="s">
        <v>147</v>
      </c>
      <c r="H282" s="179">
        <v>47.11</v>
      </c>
      <c r="I282" s="180"/>
      <c r="J282" s="179">
        <f>ROUND(I282*H282,1)</f>
        <v>0</v>
      </c>
      <c r="K282" s="177" t="s">
        <v>128</v>
      </c>
      <c r="L282" s="41"/>
      <c r="M282" s="181" t="s">
        <v>19</v>
      </c>
      <c r="N282" s="182" t="s">
        <v>44</v>
      </c>
      <c r="O282" s="66"/>
      <c r="P282" s="183">
        <f>O282*H282</f>
        <v>0</v>
      </c>
      <c r="Q282" s="183">
        <v>0</v>
      </c>
      <c r="R282" s="183">
        <f>Q282*H282</f>
        <v>0</v>
      </c>
      <c r="S282" s="183">
        <v>3.0000000000000001E-5</v>
      </c>
      <c r="T282" s="184">
        <f>S282*H282</f>
        <v>1.4132999999999999E-3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5" t="s">
        <v>247</v>
      </c>
      <c r="AT282" s="185" t="s">
        <v>124</v>
      </c>
      <c r="AU282" s="185" t="s">
        <v>82</v>
      </c>
      <c r="AY282" s="19" t="s">
        <v>121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9" t="s">
        <v>78</v>
      </c>
      <c r="BK282" s="186">
        <f>ROUND(I282*H282,1)</f>
        <v>0</v>
      </c>
      <c r="BL282" s="19" t="s">
        <v>247</v>
      </c>
      <c r="BM282" s="185" t="s">
        <v>665</v>
      </c>
    </row>
    <row r="283" spans="1:65" s="2" customFormat="1" ht="19.5">
      <c r="A283" s="36"/>
      <c r="B283" s="37"/>
      <c r="C283" s="38"/>
      <c r="D283" s="187" t="s">
        <v>131</v>
      </c>
      <c r="E283" s="38"/>
      <c r="F283" s="188" t="s">
        <v>666</v>
      </c>
      <c r="G283" s="38"/>
      <c r="H283" s="38"/>
      <c r="I283" s="189"/>
      <c r="J283" s="38"/>
      <c r="K283" s="38"/>
      <c r="L283" s="41"/>
      <c r="M283" s="190"/>
      <c r="N283" s="191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131</v>
      </c>
      <c r="AU283" s="19" t="s">
        <v>82</v>
      </c>
    </row>
    <row r="284" spans="1:65" s="2" customFormat="1" ht="11.25">
      <c r="A284" s="36"/>
      <c r="B284" s="37"/>
      <c r="C284" s="38"/>
      <c r="D284" s="192" t="s">
        <v>133</v>
      </c>
      <c r="E284" s="38"/>
      <c r="F284" s="193" t="s">
        <v>667</v>
      </c>
      <c r="G284" s="38"/>
      <c r="H284" s="38"/>
      <c r="I284" s="189"/>
      <c r="J284" s="38"/>
      <c r="K284" s="38"/>
      <c r="L284" s="41"/>
      <c r="M284" s="190"/>
      <c r="N284" s="191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133</v>
      </c>
      <c r="AU284" s="19" t="s">
        <v>82</v>
      </c>
    </row>
    <row r="285" spans="1:65" s="13" customFormat="1" ht="11.25">
      <c r="B285" s="194"/>
      <c r="C285" s="195"/>
      <c r="D285" s="187" t="s">
        <v>135</v>
      </c>
      <c r="E285" s="196" t="s">
        <v>19</v>
      </c>
      <c r="F285" s="197" t="s">
        <v>614</v>
      </c>
      <c r="G285" s="195"/>
      <c r="H285" s="198">
        <v>31.93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135</v>
      </c>
      <c r="AU285" s="204" t="s">
        <v>82</v>
      </c>
      <c r="AV285" s="13" t="s">
        <v>82</v>
      </c>
      <c r="AW285" s="13" t="s">
        <v>35</v>
      </c>
      <c r="AX285" s="13" t="s">
        <v>73</v>
      </c>
      <c r="AY285" s="204" t="s">
        <v>121</v>
      </c>
    </row>
    <row r="286" spans="1:65" s="13" customFormat="1" ht="11.25">
      <c r="B286" s="194"/>
      <c r="C286" s="195"/>
      <c r="D286" s="187" t="s">
        <v>135</v>
      </c>
      <c r="E286" s="196" t="s">
        <v>19</v>
      </c>
      <c r="F286" s="197" t="s">
        <v>586</v>
      </c>
      <c r="G286" s="195"/>
      <c r="H286" s="198">
        <v>15.18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135</v>
      </c>
      <c r="AU286" s="204" t="s">
        <v>82</v>
      </c>
      <c r="AV286" s="13" t="s">
        <v>82</v>
      </c>
      <c r="AW286" s="13" t="s">
        <v>35</v>
      </c>
      <c r="AX286" s="13" t="s">
        <v>73</v>
      </c>
      <c r="AY286" s="204" t="s">
        <v>121</v>
      </c>
    </row>
    <row r="287" spans="1:65" s="14" customFormat="1" ht="11.25">
      <c r="B287" s="205"/>
      <c r="C287" s="206"/>
      <c r="D287" s="187" t="s">
        <v>135</v>
      </c>
      <c r="E287" s="207" t="s">
        <v>19</v>
      </c>
      <c r="F287" s="208" t="s">
        <v>137</v>
      </c>
      <c r="G287" s="206"/>
      <c r="H287" s="209">
        <v>47.11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135</v>
      </c>
      <c r="AU287" s="215" t="s">
        <v>82</v>
      </c>
      <c r="AV287" s="14" t="s">
        <v>129</v>
      </c>
      <c r="AW287" s="14" t="s">
        <v>35</v>
      </c>
      <c r="AX287" s="14" t="s">
        <v>78</v>
      </c>
      <c r="AY287" s="215" t="s">
        <v>121</v>
      </c>
    </row>
    <row r="288" spans="1:65" s="2" customFormat="1" ht="21.75" customHeight="1">
      <c r="A288" s="36"/>
      <c r="B288" s="37"/>
      <c r="C288" s="175" t="s">
        <v>394</v>
      </c>
      <c r="D288" s="175" t="s">
        <v>124</v>
      </c>
      <c r="E288" s="176" t="s">
        <v>545</v>
      </c>
      <c r="F288" s="177" t="s">
        <v>546</v>
      </c>
      <c r="G288" s="178" t="s">
        <v>147</v>
      </c>
      <c r="H288" s="179">
        <v>31.74</v>
      </c>
      <c r="I288" s="180"/>
      <c r="J288" s="179">
        <f>ROUND(I288*H288,1)</f>
        <v>0</v>
      </c>
      <c r="K288" s="177" t="s">
        <v>128</v>
      </c>
      <c r="L288" s="41"/>
      <c r="M288" s="181" t="s">
        <v>19</v>
      </c>
      <c r="N288" s="182" t="s">
        <v>44</v>
      </c>
      <c r="O288" s="66"/>
      <c r="P288" s="183">
        <f>O288*H288</f>
        <v>0</v>
      </c>
      <c r="Q288" s="183">
        <v>0</v>
      </c>
      <c r="R288" s="183">
        <f>Q288*H288</f>
        <v>0</v>
      </c>
      <c r="S288" s="183">
        <v>3.0000000000000001E-5</v>
      </c>
      <c r="T288" s="184">
        <f>S288*H288</f>
        <v>9.5219999999999994E-4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5" t="s">
        <v>247</v>
      </c>
      <c r="AT288" s="185" t="s">
        <v>124</v>
      </c>
      <c r="AU288" s="185" t="s">
        <v>82</v>
      </c>
      <c r="AY288" s="19" t="s">
        <v>121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9" t="s">
        <v>78</v>
      </c>
      <c r="BK288" s="186">
        <f>ROUND(I288*H288,1)</f>
        <v>0</v>
      </c>
      <c r="BL288" s="19" t="s">
        <v>247</v>
      </c>
      <c r="BM288" s="185" t="s">
        <v>547</v>
      </c>
    </row>
    <row r="289" spans="1:65" s="2" customFormat="1" ht="29.25">
      <c r="A289" s="36"/>
      <c r="B289" s="37"/>
      <c r="C289" s="38"/>
      <c r="D289" s="187" t="s">
        <v>131</v>
      </c>
      <c r="E289" s="38"/>
      <c r="F289" s="188" t="s">
        <v>548</v>
      </c>
      <c r="G289" s="38"/>
      <c r="H289" s="38"/>
      <c r="I289" s="189"/>
      <c r="J289" s="38"/>
      <c r="K289" s="38"/>
      <c r="L289" s="41"/>
      <c r="M289" s="190"/>
      <c r="N289" s="191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131</v>
      </c>
      <c r="AU289" s="19" t="s">
        <v>82</v>
      </c>
    </row>
    <row r="290" spans="1:65" s="2" customFormat="1" ht="11.25">
      <c r="A290" s="36"/>
      <c r="B290" s="37"/>
      <c r="C290" s="38"/>
      <c r="D290" s="192" t="s">
        <v>133</v>
      </c>
      <c r="E290" s="38"/>
      <c r="F290" s="193" t="s">
        <v>549</v>
      </c>
      <c r="G290" s="38"/>
      <c r="H290" s="38"/>
      <c r="I290" s="189"/>
      <c r="J290" s="38"/>
      <c r="K290" s="38"/>
      <c r="L290" s="41"/>
      <c r="M290" s="190"/>
      <c r="N290" s="191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133</v>
      </c>
      <c r="AU290" s="19" t="s">
        <v>82</v>
      </c>
    </row>
    <row r="291" spans="1:65" s="13" customFormat="1" ht="11.25">
      <c r="B291" s="194"/>
      <c r="C291" s="195"/>
      <c r="D291" s="187" t="s">
        <v>135</v>
      </c>
      <c r="E291" s="196" t="s">
        <v>19</v>
      </c>
      <c r="F291" s="197" t="s">
        <v>668</v>
      </c>
      <c r="G291" s="195"/>
      <c r="H291" s="198">
        <v>14.4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135</v>
      </c>
      <c r="AU291" s="204" t="s">
        <v>82</v>
      </c>
      <c r="AV291" s="13" t="s">
        <v>82</v>
      </c>
      <c r="AW291" s="13" t="s">
        <v>35</v>
      </c>
      <c r="AX291" s="13" t="s">
        <v>73</v>
      </c>
      <c r="AY291" s="204" t="s">
        <v>121</v>
      </c>
    </row>
    <row r="292" spans="1:65" s="13" customFormat="1" ht="11.25">
      <c r="B292" s="194"/>
      <c r="C292" s="195"/>
      <c r="D292" s="187" t="s">
        <v>135</v>
      </c>
      <c r="E292" s="196" t="s">
        <v>19</v>
      </c>
      <c r="F292" s="197" t="s">
        <v>669</v>
      </c>
      <c r="G292" s="195"/>
      <c r="H292" s="198">
        <v>14.4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135</v>
      </c>
      <c r="AU292" s="204" t="s">
        <v>82</v>
      </c>
      <c r="AV292" s="13" t="s">
        <v>82</v>
      </c>
      <c r="AW292" s="13" t="s">
        <v>35</v>
      </c>
      <c r="AX292" s="13" t="s">
        <v>73</v>
      </c>
      <c r="AY292" s="204" t="s">
        <v>121</v>
      </c>
    </row>
    <row r="293" spans="1:65" s="13" customFormat="1" ht="11.25">
      <c r="B293" s="194"/>
      <c r="C293" s="195"/>
      <c r="D293" s="187" t="s">
        <v>135</v>
      </c>
      <c r="E293" s="196" t="s">
        <v>19</v>
      </c>
      <c r="F293" s="197" t="s">
        <v>670</v>
      </c>
      <c r="G293" s="195"/>
      <c r="H293" s="198">
        <v>2.94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135</v>
      </c>
      <c r="AU293" s="204" t="s">
        <v>82</v>
      </c>
      <c r="AV293" s="13" t="s">
        <v>82</v>
      </c>
      <c r="AW293" s="13" t="s">
        <v>35</v>
      </c>
      <c r="AX293" s="13" t="s">
        <v>73</v>
      </c>
      <c r="AY293" s="204" t="s">
        <v>121</v>
      </c>
    </row>
    <row r="294" spans="1:65" s="14" customFormat="1" ht="11.25">
      <c r="B294" s="205"/>
      <c r="C294" s="206"/>
      <c r="D294" s="187" t="s">
        <v>135</v>
      </c>
      <c r="E294" s="207" t="s">
        <v>19</v>
      </c>
      <c r="F294" s="208" t="s">
        <v>137</v>
      </c>
      <c r="G294" s="206"/>
      <c r="H294" s="209">
        <v>31.74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135</v>
      </c>
      <c r="AU294" s="215" t="s">
        <v>82</v>
      </c>
      <c r="AV294" s="14" t="s">
        <v>129</v>
      </c>
      <c r="AW294" s="14" t="s">
        <v>35</v>
      </c>
      <c r="AX294" s="14" t="s">
        <v>78</v>
      </c>
      <c r="AY294" s="215" t="s">
        <v>121</v>
      </c>
    </row>
    <row r="295" spans="1:65" s="2" customFormat="1" ht="16.5" customHeight="1">
      <c r="A295" s="36"/>
      <c r="B295" s="37"/>
      <c r="C295" s="216" t="s">
        <v>398</v>
      </c>
      <c r="D295" s="216" t="s">
        <v>218</v>
      </c>
      <c r="E295" s="217" t="s">
        <v>551</v>
      </c>
      <c r="F295" s="218" t="s">
        <v>552</v>
      </c>
      <c r="G295" s="219" t="s">
        <v>147</v>
      </c>
      <c r="H295" s="220">
        <v>47.11</v>
      </c>
      <c r="I295" s="221"/>
      <c r="J295" s="220">
        <f>ROUND(I295*H295,1)</f>
        <v>0</v>
      </c>
      <c r="K295" s="218" t="s">
        <v>128</v>
      </c>
      <c r="L295" s="222"/>
      <c r="M295" s="223" t="s">
        <v>19</v>
      </c>
      <c r="N295" s="224" t="s">
        <v>44</v>
      </c>
      <c r="O295" s="66"/>
      <c r="P295" s="183">
        <f>O295*H295</f>
        <v>0</v>
      </c>
      <c r="Q295" s="183">
        <v>2.0000000000000002E-5</v>
      </c>
      <c r="R295" s="183">
        <f>Q295*H295</f>
        <v>9.4220000000000003E-4</v>
      </c>
      <c r="S295" s="183">
        <v>0</v>
      </c>
      <c r="T295" s="184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5" t="s">
        <v>361</v>
      </c>
      <c r="AT295" s="185" t="s">
        <v>218</v>
      </c>
      <c r="AU295" s="185" t="s">
        <v>82</v>
      </c>
      <c r="AY295" s="19" t="s">
        <v>121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9" t="s">
        <v>78</v>
      </c>
      <c r="BK295" s="186">
        <f>ROUND(I295*H295,1)</f>
        <v>0</v>
      </c>
      <c r="BL295" s="19" t="s">
        <v>247</v>
      </c>
      <c r="BM295" s="185" t="s">
        <v>553</v>
      </c>
    </row>
    <row r="296" spans="1:65" s="2" customFormat="1" ht="11.25">
      <c r="A296" s="36"/>
      <c r="B296" s="37"/>
      <c r="C296" s="38"/>
      <c r="D296" s="187" t="s">
        <v>131</v>
      </c>
      <c r="E296" s="38"/>
      <c r="F296" s="188" t="s">
        <v>552</v>
      </c>
      <c r="G296" s="38"/>
      <c r="H296" s="38"/>
      <c r="I296" s="189"/>
      <c r="J296" s="38"/>
      <c r="K296" s="38"/>
      <c r="L296" s="41"/>
      <c r="M296" s="190"/>
      <c r="N296" s="191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131</v>
      </c>
      <c r="AU296" s="19" t="s">
        <v>82</v>
      </c>
    </row>
    <row r="297" spans="1:65" s="13" customFormat="1" ht="11.25">
      <c r="B297" s="194"/>
      <c r="C297" s="195"/>
      <c r="D297" s="187" t="s">
        <v>135</v>
      </c>
      <c r="E297" s="196" t="s">
        <v>19</v>
      </c>
      <c r="F297" s="197" t="s">
        <v>614</v>
      </c>
      <c r="G297" s="195"/>
      <c r="H297" s="198">
        <v>31.93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135</v>
      </c>
      <c r="AU297" s="204" t="s">
        <v>82</v>
      </c>
      <c r="AV297" s="13" t="s">
        <v>82</v>
      </c>
      <c r="AW297" s="13" t="s">
        <v>35</v>
      </c>
      <c r="AX297" s="13" t="s">
        <v>73</v>
      </c>
      <c r="AY297" s="204" t="s">
        <v>121</v>
      </c>
    </row>
    <row r="298" spans="1:65" s="13" customFormat="1" ht="11.25">
      <c r="B298" s="194"/>
      <c r="C298" s="195"/>
      <c r="D298" s="187" t="s">
        <v>135</v>
      </c>
      <c r="E298" s="196" t="s">
        <v>19</v>
      </c>
      <c r="F298" s="197" t="s">
        <v>586</v>
      </c>
      <c r="G298" s="195"/>
      <c r="H298" s="198">
        <v>15.18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135</v>
      </c>
      <c r="AU298" s="204" t="s">
        <v>82</v>
      </c>
      <c r="AV298" s="13" t="s">
        <v>82</v>
      </c>
      <c r="AW298" s="13" t="s">
        <v>35</v>
      </c>
      <c r="AX298" s="13" t="s">
        <v>73</v>
      </c>
      <c r="AY298" s="204" t="s">
        <v>121</v>
      </c>
    </row>
    <row r="299" spans="1:65" s="14" customFormat="1" ht="11.25">
      <c r="B299" s="205"/>
      <c r="C299" s="206"/>
      <c r="D299" s="187" t="s">
        <v>135</v>
      </c>
      <c r="E299" s="207" t="s">
        <v>19</v>
      </c>
      <c r="F299" s="208" t="s">
        <v>137</v>
      </c>
      <c r="G299" s="206"/>
      <c r="H299" s="209">
        <v>47.11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135</v>
      </c>
      <c r="AU299" s="215" t="s">
        <v>82</v>
      </c>
      <c r="AV299" s="14" t="s">
        <v>129</v>
      </c>
      <c r="AW299" s="14" t="s">
        <v>35</v>
      </c>
      <c r="AX299" s="14" t="s">
        <v>78</v>
      </c>
      <c r="AY299" s="215" t="s">
        <v>121</v>
      </c>
    </row>
    <row r="300" spans="1:65" s="2" customFormat="1" ht="24.2" customHeight="1">
      <c r="A300" s="36"/>
      <c r="B300" s="37"/>
      <c r="C300" s="175" t="s">
        <v>404</v>
      </c>
      <c r="D300" s="175" t="s">
        <v>124</v>
      </c>
      <c r="E300" s="176" t="s">
        <v>555</v>
      </c>
      <c r="F300" s="177" t="s">
        <v>556</v>
      </c>
      <c r="G300" s="178" t="s">
        <v>147</v>
      </c>
      <c r="H300" s="179">
        <v>104.73</v>
      </c>
      <c r="I300" s="180"/>
      <c r="J300" s="179">
        <f>ROUND(I300*H300,1)</f>
        <v>0</v>
      </c>
      <c r="K300" s="177" t="s">
        <v>128</v>
      </c>
      <c r="L300" s="41"/>
      <c r="M300" s="181" t="s">
        <v>19</v>
      </c>
      <c r="N300" s="182" t="s">
        <v>44</v>
      </c>
      <c r="O300" s="66"/>
      <c r="P300" s="183">
        <f>O300*H300</f>
        <v>0</v>
      </c>
      <c r="Q300" s="183">
        <v>2.1000000000000001E-4</v>
      </c>
      <c r="R300" s="183">
        <f>Q300*H300</f>
        <v>2.19933E-2</v>
      </c>
      <c r="S300" s="183">
        <v>0</v>
      </c>
      <c r="T300" s="184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5" t="s">
        <v>247</v>
      </c>
      <c r="AT300" s="185" t="s">
        <v>124</v>
      </c>
      <c r="AU300" s="185" t="s">
        <v>82</v>
      </c>
      <c r="AY300" s="19" t="s">
        <v>121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78</v>
      </c>
      <c r="BK300" s="186">
        <f>ROUND(I300*H300,1)</f>
        <v>0</v>
      </c>
      <c r="BL300" s="19" t="s">
        <v>247</v>
      </c>
      <c r="BM300" s="185" t="s">
        <v>557</v>
      </c>
    </row>
    <row r="301" spans="1:65" s="2" customFormat="1" ht="19.5">
      <c r="A301" s="36"/>
      <c r="B301" s="37"/>
      <c r="C301" s="38"/>
      <c r="D301" s="187" t="s">
        <v>131</v>
      </c>
      <c r="E301" s="38"/>
      <c r="F301" s="188" t="s">
        <v>558</v>
      </c>
      <c r="G301" s="38"/>
      <c r="H301" s="38"/>
      <c r="I301" s="189"/>
      <c r="J301" s="38"/>
      <c r="K301" s="38"/>
      <c r="L301" s="41"/>
      <c r="M301" s="190"/>
      <c r="N301" s="191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131</v>
      </c>
      <c r="AU301" s="19" t="s">
        <v>82</v>
      </c>
    </row>
    <row r="302" spans="1:65" s="2" customFormat="1" ht="11.25">
      <c r="A302" s="36"/>
      <c r="B302" s="37"/>
      <c r="C302" s="38"/>
      <c r="D302" s="192" t="s">
        <v>133</v>
      </c>
      <c r="E302" s="38"/>
      <c r="F302" s="193" t="s">
        <v>559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133</v>
      </c>
      <c r="AU302" s="19" t="s">
        <v>82</v>
      </c>
    </row>
    <row r="303" spans="1:65" s="15" customFormat="1" ht="11.25">
      <c r="B303" s="226"/>
      <c r="C303" s="227"/>
      <c r="D303" s="187" t="s">
        <v>135</v>
      </c>
      <c r="E303" s="228" t="s">
        <v>19</v>
      </c>
      <c r="F303" s="229" t="s">
        <v>671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AT303" s="235" t="s">
        <v>135</v>
      </c>
      <c r="AU303" s="235" t="s">
        <v>82</v>
      </c>
      <c r="AV303" s="15" t="s">
        <v>78</v>
      </c>
      <c r="AW303" s="15" t="s">
        <v>35</v>
      </c>
      <c r="AX303" s="15" t="s">
        <v>73</v>
      </c>
      <c r="AY303" s="235" t="s">
        <v>121</v>
      </c>
    </row>
    <row r="304" spans="1:65" s="13" customFormat="1" ht="11.25">
      <c r="B304" s="194"/>
      <c r="C304" s="195"/>
      <c r="D304" s="187" t="s">
        <v>135</v>
      </c>
      <c r="E304" s="196" t="s">
        <v>19</v>
      </c>
      <c r="F304" s="197" t="s">
        <v>614</v>
      </c>
      <c r="G304" s="195"/>
      <c r="H304" s="198">
        <v>31.93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135</v>
      </c>
      <c r="AU304" s="204" t="s">
        <v>82</v>
      </c>
      <c r="AV304" s="13" t="s">
        <v>82</v>
      </c>
      <c r="AW304" s="13" t="s">
        <v>35</v>
      </c>
      <c r="AX304" s="13" t="s">
        <v>73</v>
      </c>
      <c r="AY304" s="204" t="s">
        <v>121</v>
      </c>
    </row>
    <row r="305" spans="1:65" s="13" customFormat="1" ht="11.25">
      <c r="B305" s="194"/>
      <c r="C305" s="195"/>
      <c r="D305" s="187" t="s">
        <v>135</v>
      </c>
      <c r="E305" s="196" t="s">
        <v>19</v>
      </c>
      <c r="F305" s="197" t="s">
        <v>586</v>
      </c>
      <c r="G305" s="195"/>
      <c r="H305" s="198">
        <v>15.18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135</v>
      </c>
      <c r="AU305" s="204" t="s">
        <v>82</v>
      </c>
      <c r="AV305" s="13" t="s">
        <v>82</v>
      </c>
      <c r="AW305" s="13" t="s">
        <v>35</v>
      </c>
      <c r="AX305" s="13" t="s">
        <v>73</v>
      </c>
      <c r="AY305" s="204" t="s">
        <v>121</v>
      </c>
    </row>
    <row r="306" spans="1:65" s="15" customFormat="1" ht="11.25">
      <c r="B306" s="226"/>
      <c r="C306" s="227"/>
      <c r="D306" s="187" t="s">
        <v>135</v>
      </c>
      <c r="E306" s="228" t="s">
        <v>19</v>
      </c>
      <c r="F306" s="229" t="s">
        <v>672</v>
      </c>
      <c r="G306" s="227"/>
      <c r="H306" s="228" t="s">
        <v>19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135</v>
      </c>
      <c r="AU306" s="235" t="s">
        <v>82</v>
      </c>
      <c r="AV306" s="15" t="s">
        <v>78</v>
      </c>
      <c r="AW306" s="15" t="s">
        <v>35</v>
      </c>
      <c r="AX306" s="15" t="s">
        <v>73</v>
      </c>
      <c r="AY306" s="235" t="s">
        <v>121</v>
      </c>
    </row>
    <row r="307" spans="1:65" s="13" customFormat="1" ht="11.25">
      <c r="B307" s="194"/>
      <c r="C307" s="195"/>
      <c r="D307" s="187" t="s">
        <v>135</v>
      </c>
      <c r="E307" s="196" t="s">
        <v>19</v>
      </c>
      <c r="F307" s="197" t="s">
        <v>599</v>
      </c>
      <c r="G307" s="195"/>
      <c r="H307" s="198">
        <v>39.380000000000003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135</v>
      </c>
      <c r="AU307" s="204" t="s">
        <v>82</v>
      </c>
      <c r="AV307" s="13" t="s">
        <v>82</v>
      </c>
      <c r="AW307" s="13" t="s">
        <v>35</v>
      </c>
      <c r="AX307" s="13" t="s">
        <v>73</v>
      </c>
      <c r="AY307" s="204" t="s">
        <v>121</v>
      </c>
    </row>
    <row r="308" spans="1:65" s="13" customFormat="1" ht="11.25">
      <c r="B308" s="194"/>
      <c r="C308" s="195"/>
      <c r="D308" s="187" t="s">
        <v>135</v>
      </c>
      <c r="E308" s="196" t="s">
        <v>19</v>
      </c>
      <c r="F308" s="197" t="s">
        <v>602</v>
      </c>
      <c r="G308" s="195"/>
      <c r="H308" s="198">
        <v>18.239999999999998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135</v>
      </c>
      <c r="AU308" s="204" t="s">
        <v>82</v>
      </c>
      <c r="AV308" s="13" t="s">
        <v>82</v>
      </c>
      <c r="AW308" s="13" t="s">
        <v>35</v>
      </c>
      <c r="AX308" s="13" t="s">
        <v>73</v>
      </c>
      <c r="AY308" s="204" t="s">
        <v>121</v>
      </c>
    </row>
    <row r="309" spans="1:65" s="14" customFormat="1" ht="11.25">
      <c r="B309" s="205"/>
      <c r="C309" s="206"/>
      <c r="D309" s="187" t="s">
        <v>135</v>
      </c>
      <c r="E309" s="207" t="s">
        <v>19</v>
      </c>
      <c r="F309" s="208" t="s">
        <v>137</v>
      </c>
      <c r="G309" s="206"/>
      <c r="H309" s="209">
        <v>104.73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135</v>
      </c>
      <c r="AU309" s="215" t="s">
        <v>82</v>
      </c>
      <c r="AV309" s="14" t="s">
        <v>129</v>
      </c>
      <c r="AW309" s="14" t="s">
        <v>35</v>
      </c>
      <c r="AX309" s="14" t="s">
        <v>78</v>
      </c>
      <c r="AY309" s="215" t="s">
        <v>121</v>
      </c>
    </row>
    <row r="310" spans="1:65" s="2" customFormat="1" ht="33" customHeight="1">
      <c r="A310" s="36"/>
      <c r="B310" s="37"/>
      <c r="C310" s="175" t="s">
        <v>410</v>
      </c>
      <c r="D310" s="175" t="s">
        <v>124</v>
      </c>
      <c r="E310" s="176" t="s">
        <v>561</v>
      </c>
      <c r="F310" s="177" t="s">
        <v>562</v>
      </c>
      <c r="G310" s="178" t="s">
        <v>147</v>
      </c>
      <c r="H310" s="179">
        <v>104.73</v>
      </c>
      <c r="I310" s="180"/>
      <c r="J310" s="179">
        <f>ROUND(I310*H310,1)</f>
        <v>0</v>
      </c>
      <c r="K310" s="177" t="s">
        <v>128</v>
      </c>
      <c r="L310" s="41"/>
      <c r="M310" s="181" t="s">
        <v>19</v>
      </c>
      <c r="N310" s="182" t="s">
        <v>44</v>
      </c>
      <c r="O310" s="66"/>
      <c r="P310" s="183">
        <f>O310*H310</f>
        <v>0</v>
      </c>
      <c r="Q310" s="183">
        <v>2.9E-4</v>
      </c>
      <c r="R310" s="183">
        <f>Q310*H310</f>
        <v>3.0371700000000001E-2</v>
      </c>
      <c r="S310" s="183">
        <v>0</v>
      </c>
      <c r="T310" s="184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5" t="s">
        <v>247</v>
      </c>
      <c r="AT310" s="185" t="s">
        <v>124</v>
      </c>
      <c r="AU310" s="185" t="s">
        <v>82</v>
      </c>
      <c r="AY310" s="19" t="s">
        <v>121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9" t="s">
        <v>78</v>
      </c>
      <c r="BK310" s="186">
        <f>ROUND(I310*H310,1)</f>
        <v>0</v>
      </c>
      <c r="BL310" s="19" t="s">
        <v>247</v>
      </c>
      <c r="BM310" s="185" t="s">
        <v>563</v>
      </c>
    </row>
    <row r="311" spans="1:65" s="2" customFormat="1" ht="29.25">
      <c r="A311" s="36"/>
      <c r="B311" s="37"/>
      <c r="C311" s="38"/>
      <c r="D311" s="187" t="s">
        <v>131</v>
      </c>
      <c r="E311" s="38"/>
      <c r="F311" s="188" t="s">
        <v>564</v>
      </c>
      <c r="G311" s="38"/>
      <c r="H311" s="38"/>
      <c r="I311" s="189"/>
      <c r="J311" s="38"/>
      <c r="K311" s="38"/>
      <c r="L311" s="41"/>
      <c r="M311" s="190"/>
      <c r="N311" s="191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131</v>
      </c>
      <c r="AU311" s="19" t="s">
        <v>82</v>
      </c>
    </row>
    <row r="312" spans="1:65" s="2" customFormat="1" ht="11.25">
      <c r="A312" s="36"/>
      <c r="B312" s="37"/>
      <c r="C312" s="38"/>
      <c r="D312" s="192" t="s">
        <v>133</v>
      </c>
      <c r="E312" s="38"/>
      <c r="F312" s="193" t="s">
        <v>565</v>
      </c>
      <c r="G312" s="38"/>
      <c r="H312" s="38"/>
      <c r="I312" s="189"/>
      <c r="J312" s="38"/>
      <c r="K312" s="38"/>
      <c r="L312" s="41"/>
      <c r="M312" s="190"/>
      <c r="N312" s="191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133</v>
      </c>
      <c r="AU312" s="19" t="s">
        <v>82</v>
      </c>
    </row>
    <row r="313" spans="1:65" s="15" customFormat="1" ht="11.25">
      <c r="B313" s="226"/>
      <c r="C313" s="227"/>
      <c r="D313" s="187" t="s">
        <v>135</v>
      </c>
      <c r="E313" s="228" t="s">
        <v>19</v>
      </c>
      <c r="F313" s="229" t="s">
        <v>671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135</v>
      </c>
      <c r="AU313" s="235" t="s">
        <v>82</v>
      </c>
      <c r="AV313" s="15" t="s">
        <v>78</v>
      </c>
      <c r="AW313" s="15" t="s">
        <v>35</v>
      </c>
      <c r="AX313" s="15" t="s">
        <v>73</v>
      </c>
      <c r="AY313" s="235" t="s">
        <v>121</v>
      </c>
    </row>
    <row r="314" spans="1:65" s="13" customFormat="1" ht="11.25">
      <c r="B314" s="194"/>
      <c r="C314" s="195"/>
      <c r="D314" s="187" t="s">
        <v>135</v>
      </c>
      <c r="E314" s="196" t="s">
        <v>19</v>
      </c>
      <c r="F314" s="197" t="s">
        <v>614</v>
      </c>
      <c r="G314" s="195"/>
      <c r="H314" s="198">
        <v>31.93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135</v>
      </c>
      <c r="AU314" s="204" t="s">
        <v>82</v>
      </c>
      <c r="AV314" s="13" t="s">
        <v>82</v>
      </c>
      <c r="AW314" s="13" t="s">
        <v>35</v>
      </c>
      <c r="AX314" s="13" t="s">
        <v>73</v>
      </c>
      <c r="AY314" s="204" t="s">
        <v>121</v>
      </c>
    </row>
    <row r="315" spans="1:65" s="13" customFormat="1" ht="11.25">
      <c r="B315" s="194"/>
      <c r="C315" s="195"/>
      <c r="D315" s="187" t="s">
        <v>135</v>
      </c>
      <c r="E315" s="196" t="s">
        <v>19</v>
      </c>
      <c r="F315" s="197" t="s">
        <v>586</v>
      </c>
      <c r="G315" s="195"/>
      <c r="H315" s="198">
        <v>15.18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135</v>
      </c>
      <c r="AU315" s="204" t="s">
        <v>82</v>
      </c>
      <c r="AV315" s="13" t="s">
        <v>82</v>
      </c>
      <c r="AW315" s="13" t="s">
        <v>35</v>
      </c>
      <c r="AX315" s="13" t="s">
        <v>73</v>
      </c>
      <c r="AY315" s="204" t="s">
        <v>121</v>
      </c>
    </row>
    <row r="316" spans="1:65" s="15" customFormat="1" ht="11.25">
      <c r="B316" s="226"/>
      <c r="C316" s="227"/>
      <c r="D316" s="187" t="s">
        <v>135</v>
      </c>
      <c r="E316" s="228" t="s">
        <v>19</v>
      </c>
      <c r="F316" s="229" t="s">
        <v>672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135</v>
      </c>
      <c r="AU316" s="235" t="s">
        <v>82</v>
      </c>
      <c r="AV316" s="15" t="s">
        <v>78</v>
      </c>
      <c r="AW316" s="15" t="s">
        <v>35</v>
      </c>
      <c r="AX316" s="15" t="s">
        <v>73</v>
      </c>
      <c r="AY316" s="235" t="s">
        <v>121</v>
      </c>
    </row>
    <row r="317" spans="1:65" s="13" customFormat="1" ht="11.25">
      <c r="B317" s="194"/>
      <c r="C317" s="195"/>
      <c r="D317" s="187" t="s">
        <v>135</v>
      </c>
      <c r="E317" s="196" t="s">
        <v>19</v>
      </c>
      <c r="F317" s="197" t="s">
        <v>599</v>
      </c>
      <c r="G317" s="195"/>
      <c r="H317" s="198">
        <v>39.380000000000003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135</v>
      </c>
      <c r="AU317" s="204" t="s">
        <v>82</v>
      </c>
      <c r="AV317" s="13" t="s">
        <v>82</v>
      </c>
      <c r="AW317" s="13" t="s">
        <v>35</v>
      </c>
      <c r="AX317" s="13" t="s">
        <v>73</v>
      </c>
      <c r="AY317" s="204" t="s">
        <v>121</v>
      </c>
    </row>
    <row r="318" spans="1:65" s="13" customFormat="1" ht="11.25">
      <c r="B318" s="194"/>
      <c r="C318" s="195"/>
      <c r="D318" s="187" t="s">
        <v>135</v>
      </c>
      <c r="E318" s="196" t="s">
        <v>19</v>
      </c>
      <c r="F318" s="197" t="s">
        <v>602</v>
      </c>
      <c r="G318" s="195"/>
      <c r="H318" s="198">
        <v>18.239999999999998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135</v>
      </c>
      <c r="AU318" s="204" t="s">
        <v>82</v>
      </c>
      <c r="AV318" s="13" t="s">
        <v>82</v>
      </c>
      <c r="AW318" s="13" t="s">
        <v>35</v>
      </c>
      <c r="AX318" s="13" t="s">
        <v>73</v>
      </c>
      <c r="AY318" s="204" t="s">
        <v>121</v>
      </c>
    </row>
    <row r="319" spans="1:65" s="14" customFormat="1" ht="11.25">
      <c r="B319" s="205"/>
      <c r="C319" s="206"/>
      <c r="D319" s="187" t="s">
        <v>135</v>
      </c>
      <c r="E319" s="207" t="s">
        <v>19</v>
      </c>
      <c r="F319" s="208" t="s">
        <v>137</v>
      </c>
      <c r="G319" s="206"/>
      <c r="H319" s="209">
        <v>104.73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135</v>
      </c>
      <c r="AU319" s="215" t="s">
        <v>82</v>
      </c>
      <c r="AV319" s="14" t="s">
        <v>129</v>
      </c>
      <c r="AW319" s="14" t="s">
        <v>35</v>
      </c>
      <c r="AX319" s="14" t="s">
        <v>78</v>
      </c>
      <c r="AY319" s="215" t="s">
        <v>121</v>
      </c>
    </row>
    <row r="320" spans="1:65" s="12" customFormat="1" ht="25.9" customHeight="1">
      <c r="B320" s="159"/>
      <c r="C320" s="160"/>
      <c r="D320" s="161" t="s">
        <v>72</v>
      </c>
      <c r="E320" s="162" t="s">
        <v>566</v>
      </c>
      <c r="F320" s="162" t="s">
        <v>567</v>
      </c>
      <c r="G320" s="160"/>
      <c r="H320" s="160"/>
      <c r="I320" s="163"/>
      <c r="J320" s="164">
        <f>BK320</f>
        <v>0</v>
      </c>
      <c r="K320" s="160"/>
      <c r="L320" s="165"/>
      <c r="M320" s="166"/>
      <c r="N320" s="167"/>
      <c r="O320" s="167"/>
      <c r="P320" s="168">
        <f>P321</f>
        <v>0</v>
      </c>
      <c r="Q320" s="167"/>
      <c r="R320" s="168">
        <f>R321</f>
        <v>0</v>
      </c>
      <c r="S320" s="167"/>
      <c r="T320" s="169">
        <f>T321</f>
        <v>0</v>
      </c>
      <c r="AR320" s="170" t="s">
        <v>161</v>
      </c>
      <c r="AT320" s="171" t="s">
        <v>72</v>
      </c>
      <c r="AU320" s="171" t="s">
        <v>73</v>
      </c>
      <c r="AY320" s="170" t="s">
        <v>121</v>
      </c>
      <c r="BK320" s="172">
        <f>BK321</f>
        <v>0</v>
      </c>
    </row>
    <row r="321" spans="1:65" s="12" customFormat="1" ht="22.9" customHeight="1">
      <c r="B321" s="159"/>
      <c r="C321" s="160"/>
      <c r="D321" s="161" t="s">
        <v>72</v>
      </c>
      <c r="E321" s="173" t="s">
        <v>568</v>
      </c>
      <c r="F321" s="173" t="s">
        <v>569</v>
      </c>
      <c r="G321" s="160"/>
      <c r="H321" s="160"/>
      <c r="I321" s="163"/>
      <c r="J321" s="174">
        <f>BK321</f>
        <v>0</v>
      </c>
      <c r="K321" s="160"/>
      <c r="L321" s="165"/>
      <c r="M321" s="166"/>
      <c r="N321" s="167"/>
      <c r="O321" s="167"/>
      <c r="P321" s="168">
        <f>SUM(P322:P329)</f>
        <v>0</v>
      </c>
      <c r="Q321" s="167"/>
      <c r="R321" s="168">
        <f>SUM(R322:R329)</f>
        <v>0</v>
      </c>
      <c r="S321" s="167"/>
      <c r="T321" s="169">
        <f>SUM(T322:T329)</f>
        <v>0</v>
      </c>
      <c r="AR321" s="170" t="s">
        <v>161</v>
      </c>
      <c r="AT321" s="171" t="s">
        <v>72</v>
      </c>
      <c r="AU321" s="171" t="s">
        <v>78</v>
      </c>
      <c r="AY321" s="170" t="s">
        <v>121</v>
      </c>
      <c r="BK321" s="172">
        <f>SUM(BK322:BK329)</f>
        <v>0</v>
      </c>
    </row>
    <row r="322" spans="1:65" s="2" customFormat="1" ht="16.5" customHeight="1">
      <c r="A322" s="36"/>
      <c r="B322" s="37"/>
      <c r="C322" s="175" t="s">
        <v>414</v>
      </c>
      <c r="D322" s="175" t="s">
        <v>124</v>
      </c>
      <c r="E322" s="176" t="s">
        <v>571</v>
      </c>
      <c r="F322" s="177" t="s">
        <v>569</v>
      </c>
      <c r="G322" s="178" t="s">
        <v>572</v>
      </c>
      <c r="H322" s="179">
        <v>1</v>
      </c>
      <c r="I322" s="180"/>
      <c r="J322" s="179">
        <f>ROUND(I322*H322,1)</f>
        <v>0</v>
      </c>
      <c r="K322" s="177" t="s">
        <v>128</v>
      </c>
      <c r="L322" s="41"/>
      <c r="M322" s="181" t="s">
        <v>19</v>
      </c>
      <c r="N322" s="182" t="s">
        <v>44</v>
      </c>
      <c r="O322" s="66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5" t="s">
        <v>129</v>
      </c>
      <c r="AT322" s="185" t="s">
        <v>124</v>
      </c>
      <c r="AU322" s="185" t="s">
        <v>82</v>
      </c>
      <c r="AY322" s="19" t="s">
        <v>121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9" t="s">
        <v>78</v>
      </c>
      <c r="BK322" s="186">
        <f>ROUND(I322*H322,1)</f>
        <v>0</v>
      </c>
      <c r="BL322" s="19" t="s">
        <v>129</v>
      </c>
      <c r="BM322" s="185" t="s">
        <v>573</v>
      </c>
    </row>
    <row r="323" spans="1:65" s="2" customFormat="1" ht="11.25">
      <c r="A323" s="36"/>
      <c r="B323" s="37"/>
      <c r="C323" s="38"/>
      <c r="D323" s="187" t="s">
        <v>131</v>
      </c>
      <c r="E323" s="38"/>
      <c r="F323" s="188" t="s">
        <v>569</v>
      </c>
      <c r="G323" s="38"/>
      <c r="H323" s="38"/>
      <c r="I323" s="189"/>
      <c r="J323" s="38"/>
      <c r="K323" s="38"/>
      <c r="L323" s="41"/>
      <c r="M323" s="190"/>
      <c r="N323" s="191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131</v>
      </c>
      <c r="AU323" s="19" t="s">
        <v>82</v>
      </c>
    </row>
    <row r="324" spans="1:65" s="2" customFormat="1" ht="11.25">
      <c r="A324" s="36"/>
      <c r="B324" s="37"/>
      <c r="C324" s="38"/>
      <c r="D324" s="192" t="s">
        <v>133</v>
      </c>
      <c r="E324" s="38"/>
      <c r="F324" s="193" t="s">
        <v>574</v>
      </c>
      <c r="G324" s="38"/>
      <c r="H324" s="38"/>
      <c r="I324" s="189"/>
      <c r="J324" s="38"/>
      <c r="K324" s="38"/>
      <c r="L324" s="41"/>
      <c r="M324" s="190"/>
      <c r="N324" s="191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133</v>
      </c>
      <c r="AU324" s="19" t="s">
        <v>82</v>
      </c>
    </row>
    <row r="325" spans="1:65" s="2" customFormat="1" ht="16.5" customHeight="1">
      <c r="A325" s="36"/>
      <c r="B325" s="37"/>
      <c r="C325" s="175" t="s">
        <v>422</v>
      </c>
      <c r="D325" s="175" t="s">
        <v>124</v>
      </c>
      <c r="E325" s="176" t="s">
        <v>581</v>
      </c>
      <c r="F325" s="177" t="s">
        <v>582</v>
      </c>
      <c r="G325" s="178" t="s">
        <v>572</v>
      </c>
      <c r="H325" s="179">
        <v>100</v>
      </c>
      <c r="I325" s="180"/>
      <c r="J325" s="179">
        <f>ROUND(I325*H325,1)</f>
        <v>0</v>
      </c>
      <c r="K325" s="177" t="s">
        <v>128</v>
      </c>
      <c r="L325" s="41"/>
      <c r="M325" s="181" t="s">
        <v>19</v>
      </c>
      <c r="N325" s="182" t="s">
        <v>44</v>
      </c>
      <c r="O325" s="66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5" t="s">
        <v>129</v>
      </c>
      <c r="AT325" s="185" t="s">
        <v>124</v>
      </c>
      <c r="AU325" s="185" t="s">
        <v>82</v>
      </c>
      <c r="AY325" s="19" t="s">
        <v>121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9" t="s">
        <v>78</v>
      </c>
      <c r="BK325" s="186">
        <f>ROUND(I325*H325,1)</f>
        <v>0</v>
      </c>
      <c r="BL325" s="19" t="s">
        <v>129</v>
      </c>
      <c r="BM325" s="185" t="s">
        <v>583</v>
      </c>
    </row>
    <row r="326" spans="1:65" s="2" customFormat="1" ht="11.25">
      <c r="A326" s="36"/>
      <c r="B326" s="37"/>
      <c r="C326" s="38"/>
      <c r="D326" s="187" t="s">
        <v>131</v>
      </c>
      <c r="E326" s="38"/>
      <c r="F326" s="188" t="s">
        <v>582</v>
      </c>
      <c r="G326" s="38"/>
      <c r="H326" s="38"/>
      <c r="I326" s="189"/>
      <c r="J326" s="38"/>
      <c r="K326" s="38"/>
      <c r="L326" s="41"/>
      <c r="M326" s="190"/>
      <c r="N326" s="191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131</v>
      </c>
      <c r="AU326" s="19" t="s">
        <v>82</v>
      </c>
    </row>
    <row r="327" spans="1:65" s="2" customFormat="1" ht="11.25">
      <c r="A327" s="36"/>
      <c r="B327" s="37"/>
      <c r="C327" s="38"/>
      <c r="D327" s="192" t="s">
        <v>133</v>
      </c>
      <c r="E327" s="38"/>
      <c r="F327" s="193" t="s">
        <v>584</v>
      </c>
      <c r="G327" s="38"/>
      <c r="H327" s="38"/>
      <c r="I327" s="189"/>
      <c r="J327" s="38"/>
      <c r="K327" s="38"/>
      <c r="L327" s="41"/>
      <c r="M327" s="190"/>
      <c r="N327" s="191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133</v>
      </c>
      <c r="AU327" s="19" t="s">
        <v>82</v>
      </c>
    </row>
    <row r="328" spans="1:65" s="13" customFormat="1" ht="11.25">
      <c r="B328" s="194"/>
      <c r="C328" s="195"/>
      <c r="D328" s="187" t="s">
        <v>135</v>
      </c>
      <c r="E328" s="196" t="s">
        <v>19</v>
      </c>
      <c r="F328" s="197" t="s">
        <v>673</v>
      </c>
      <c r="G328" s="195"/>
      <c r="H328" s="198">
        <v>100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135</v>
      </c>
      <c r="AU328" s="204" t="s">
        <v>82</v>
      </c>
      <c r="AV328" s="13" t="s">
        <v>82</v>
      </c>
      <c r="AW328" s="13" t="s">
        <v>35</v>
      </c>
      <c r="AX328" s="13" t="s">
        <v>73</v>
      </c>
      <c r="AY328" s="204" t="s">
        <v>121</v>
      </c>
    </row>
    <row r="329" spans="1:65" s="14" customFormat="1" ht="11.25">
      <c r="B329" s="205"/>
      <c r="C329" s="206"/>
      <c r="D329" s="187" t="s">
        <v>135</v>
      </c>
      <c r="E329" s="207" t="s">
        <v>19</v>
      </c>
      <c r="F329" s="208" t="s">
        <v>137</v>
      </c>
      <c r="G329" s="206"/>
      <c r="H329" s="209">
        <v>100</v>
      </c>
      <c r="I329" s="210"/>
      <c r="J329" s="206"/>
      <c r="K329" s="206"/>
      <c r="L329" s="211"/>
      <c r="M329" s="236"/>
      <c r="N329" s="237"/>
      <c r="O329" s="237"/>
      <c r="P329" s="237"/>
      <c r="Q329" s="237"/>
      <c r="R329" s="237"/>
      <c r="S329" s="237"/>
      <c r="T329" s="238"/>
      <c r="AT329" s="215" t="s">
        <v>135</v>
      </c>
      <c r="AU329" s="215" t="s">
        <v>82</v>
      </c>
      <c r="AV329" s="14" t="s">
        <v>129</v>
      </c>
      <c r="AW329" s="14" t="s">
        <v>35</v>
      </c>
      <c r="AX329" s="14" t="s">
        <v>78</v>
      </c>
      <c r="AY329" s="215" t="s">
        <v>121</v>
      </c>
    </row>
    <row r="330" spans="1:65" s="2" customFormat="1" ht="6.95" customHeight="1">
      <c r="A330" s="36"/>
      <c r="B330" s="49"/>
      <c r="C330" s="50"/>
      <c r="D330" s="50"/>
      <c r="E330" s="50"/>
      <c r="F330" s="50"/>
      <c r="G330" s="50"/>
      <c r="H330" s="50"/>
      <c r="I330" s="50"/>
      <c r="J330" s="50"/>
      <c r="K330" s="50"/>
      <c r="L330" s="41"/>
      <c r="M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</row>
  </sheetData>
  <sheetProtection algorithmName="SHA-512" hashValue="t1exPLxM3O0tansJvyy21F8dYwKzI9l/bTMtyXeG8zIsp3811Ka/4jRw5Aw5lvBA/f3GMSInNe/MuGrYU4tv6g==" saltValue="GJAIM8T7+KlpN6eEoa9TgGFQlQ+heAxJ1UMhFXQ+ITkMVlBJx31cDgvAs0MReHGIlcLjW9lHMUzInJ4M1lSJaA==" spinCount="100000" sheet="1" objects="1" scenarios="1" formatColumns="0" formatRows="0" autoFilter="0"/>
  <autoFilter ref="C91:K32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8" r:id="rId1"/>
    <hyperlink ref="F102" r:id="rId2"/>
    <hyperlink ref="F106" r:id="rId3"/>
    <hyperlink ref="F110" r:id="rId4"/>
    <hyperlink ref="F116" r:id="rId5"/>
    <hyperlink ref="F121" r:id="rId6"/>
    <hyperlink ref="F127" r:id="rId7"/>
    <hyperlink ref="F131" r:id="rId8"/>
    <hyperlink ref="F137" r:id="rId9"/>
    <hyperlink ref="F144" r:id="rId10"/>
    <hyperlink ref="F148" r:id="rId11"/>
    <hyperlink ref="F152" r:id="rId12"/>
    <hyperlink ref="F158" r:id="rId13"/>
    <hyperlink ref="F161" r:id="rId14"/>
    <hyperlink ref="F164" r:id="rId15"/>
    <hyperlink ref="F168" r:id="rId16"/>
    <hyperlink ref="F172" r:id="rId17"/>
    <hyperlink ref="F177" r:id="rId18"/>
    <hyperlink ref="F185" r:id="rId19"/>
    <hyperlink ref="F190" r:id="rId20"/>
    <hyperlink ref="F195" r:id="rId21"/>
    <hyperlink ref="F203" r:id="rId22"/>
    <hyperlink ref="F211" r:id="rId23"/>
    <hyperlink ref="F215" r:id="rId24"/>
    <hyperlink ref="F221" r:id="rId25"/>
    <hyperlink ref="F229" r:id="rId26"/>
    <hyperlink ref="F234" r:id="rId27"/>
    <hyperlink ref="F240" r:id="rId28"/>
    <hyperlink ref="F257" r:id="rId29"/>
    <hyperlink ref="F263" r:id="rId30"/>
    <hyperlink ref="F271" r:id="rId31"/>
    <hyperlink ref="F275" r:id="rId32"/>
    <hyperlink ref="F279" r:id="rId33"/>
    <hyperlink ref="F284" r:id="rId34"/>
    <hyperlink ref="F290" r:id="rId35"/>
    <hyperlink ref="F302" r:id="rId36"/>
    <hyperlink ref="F312" r:id="rId37"/>
    <hyperlink ref="F324" r:id="rId38"/>
    <hyperlink ref="F327" r:id="rId3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3"/>
      <c r="C3" s="104"/>
      <c r="D3" s="104"/>
      <c r="E3" s="104"/>
      <c r="F3" s="104"/>
      <c r="G3" s="104"/>
      <c r="H3" s="22"/>
    </row>
    <row r="4" spans="1:8" s="1" customFormat="1" ht="24.95" customHeight="1">
      <c r="B4" s="22"/>
      <c r="C4" s="105" t="s">
        <v>674</v>
      </c>
      <c r="H4" s="22"/>
    </row>
    <row r="5" spans="1:8" s="1" customFormat="1" ht="12" customHeight="1">
      <c r="B5" s="22"/>
      <c r="C5" s="240" t="s">
        <v>13</v>
      </c>
      <c r="D5" s="387" t="s">
        <v>14</v>
      </c>
      <c r="E5" s="380"/>
      <c r="F5" s="380"/>
      <c r="H5" s="22"/>
    </row>
    <row r="6" spans="1:8" s="1" customFormat="1" ht="36.950000000000003" customHeight="1">
      <c r="B6" s="22"/>
      <c r="C6" s="241" t="s">
        <v>16</v>
      </c>
      <c r="D6" s="391" t="s">
        <v>17</v>
      </c>
      <c r="E6" s="380"/>
      <c r="F6" s="380"/>
      <c r="H6" s="22"/>
    </row>
    <row r="7" spans="1:8" s="1" customFormat="1" ht="16.5" customHeight="1">
      <c r="B7" s="22"/>
      <c r="C7" s="107" t="s">
        <v>23</v>
      </c>
      <c r="D7" s="110" t="str">
        <f>'Rekapitulace stavby'!AN8</f>
        <v>9. 1. 2025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8"/>
      <c r="B9" s="242"/>
      <c r="C9" s="243" t="s">
        <v>54</v>
      </c>
      <c r="D9" s="244" t="s">
        <v>55</v>
      </c>
      <c r="E9" s="244" t="s">
        <v>108</v>
      </c>
      <c r="F9" s="245" t="s">
        <v>675</v>
      </c>
      <c r="G9" s="148"/>
      <c r="H9" s="242"/>
    </row>
    <row r="10" spans="1:8" s="2" customFormat="1" ht="26.45" customHeight="1">
      <c r="A10" s="36"/>
      <c r="B10" s="41"/>
      <c r="C10" s="246" t="s">
        <v>82</v>
      </c>
      <c r="D10" s="246" t="s">
        <v>83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47" t="s">
        <v>605</v>
      </c>
      <c r="D11" s="248" t="s">
        <v>606</v>
      </c>
      <c r="E11" s="249" t="s">
        <v>147</v>
      </c>
      <c r="F11" s="250">
        <v>34.33</v>
      </c>
      <c r="G11" s="36"/>
      <c r="H11" s="41"/>
    </row>
    <row r="12" spans="1:8" s="2" customFormat="1" ht="16.899999999999999" customHeight="1">
      <c r="A12" s="36"/>
      <c r="B12" s="41"/>
      <c r="C12" s="251" t="s">
        <v>19</v>
      </c>
      <c r="D12" s="251" t="s">
        <v>676</v>
      </c>
      <c r="E12" s="19" t="s">
        <v>19</v>
      </c>
      <c r="F12" s="252">
        <v>13.36</v>
      </c>
      <c r="G12" s="36"/>
      <c r="H12" s="41"/>
    </row>
    <row r="13" spans="1:8" s="2" customFormat="1" ht="16.899999999999999" customHeight="1">
      <c r="A13" s="36"/>
      <c r="B13" s="41"/>
      <c r="C13" s="251" t="s">
        <v>19</v>
      </c>
      <c r="D13" s="251" t="s">
        <v>677</v>
      </c>
      <c r="E13" s="19" t="s">
        <v>19</v>
      </c>
      <c r="F13" s="252">
        <v>13.32</v>
      </c>
      <c r="G13" s="36"/>
      <c r="H13" s="41"/>
    </row>
    <row r="14" spans="1:8" s="2" customFormat="1" ht="16.899999999999999" customHeight="1">
      <c r="A14" s="36"/>
      <c r="B14" s="41"/>
      <c r="C14" s="251" t="s">
        <v>19</v>
      </c>
      <c r="D14" s="251" t="s">
        <v>678</v>
      </c>
      <c r="E14" s="19" t="s">
        <v>19</v>
      </c>
      <c r="F14" s="252">
        <v>5.25</v>
      </c>
      <c r="G14" s="36"/>
      <c r="H14" s="41"/>
    </row>
    <row r="15" spans="1:8" s="2" customFormat="1" ht="16.899999999999999" customHeight="1">
      <c r="A15" s="36"/>
      <c r="B15" s="41"/>
      <c r="C15" s="251" t="s">
        <v>19</v>
      </c>
      <c r="D15" s="251" t="s">
        <v>679</v>
      </c>
      <c r="E15" s="19" t="s">
        <v>19</v>
      </c>
      <c r="F15" s="252">
        <v>0.24</v>
      </c>
      <c r="G15" s="36"/>
      <c r="H15" s="41"/>
    </row>
    <row r="16" spans="1:8" s="2" customFormat="1" ht="16.899999999999999" customHeight="1">
      <c r="A16" s="36"/>
      <c r="B16" s="41"/>
      <c r="C16" s="251" t="s">
        <v>19</v>
      </c>
      <c r="D16" s="251" t="s">
        <v>680</v>
      </c>
      <c r="E16" s="19" t="s">
        <v>19</v>
      </c>
      <c r="F16" s="252">
        <v>0.81</v>
      </c>
      <c r="G16" s="36"/>
      <c r="H16" s="41"/>
    </row>
    <row r="17" spans="1:8" s="2" customFormat="1" ht="16.899999999999999" customHeight="1">
      <c r="A17" s="36"/>
      <c r="B17" s="41"/>
      <c r="C17" s="251" t="s">
        <v>19</v>
      </c>
      <c r="D17" s="251" t="s">
        <v>681</v>
      </c>
      <c r="E17" s="19" t="s">
        <v>19</v>
      </c>
      <c r="F17" s="252">
        <v>1.08</v>
      </c>
      <c r="G17" s="36"/>
      <c r="H17" s="41"/>
    </row>
    <row r="18" spans="1:8" s="2" customFormat="1" ht="16.899999999999999" customHeight="1">
      <c r="A18" s="36"/>
      <c r="B18" s="41"/>
      <c r="C18" s="251" t="s">
        <v>19</v>
      </c>
      <c r="D18" s="251" t="s">
        <v>682</v>
      </c>
      <c r="E18" s="19" t="s">
        <v>19</v>
      </c>
      <c r="F18" s="252">
        <v>0.27</v>
      </c>
      <c r="G18" s="36"/>
      <c r="H18" s="41"/>
    </row>
    <row r="19" spans="1:8" s="2" customFormat="1" ht="16.899999999999999" customHeight="1">
      <c r="A19" s="36"/>
      <c r="B19" s="41"/>
      <c r="C19" s="251" t="s">
        <v>19</v>
      </c>
      <c r="D19" s="251" t="s">
        <v>137</v>
      </c>
      <c r="E19" s="19" t="s">
        <v>19</v>
      </c>
      <c r="F19" s="252">
        <v>34.33</v>
      </c>
      <c r="G19" s="36"/>
      <c r="H19" s="41"/>
    </row>
    <row r="20" spans="1:8" s="2" customFormat="1" ht="16.899999999999999" customHeight="1">
      <c r="A20" s="36"/>
      <c r="B20" s="41"/>
      <c r="C20" s="253" t="s">
        <v>683</v>
      </c>
      <c r="D20" s="36"/>
      <c r="E20" s="36"/>
      <c r="F20" s="36"/>
      <c r="G20" s="36"/>
      <c r="H20" s="41"/>
    </row>
    <row r="21" spans="1:8" s="2" customFormat="1" ht="16.899999999999999" customHeight="1">
      <c r="A21" s="36"/>
      <c r="B21" s="41"/>
      <c r="C21" s="251" t="s">
        <v>423</v>
      </c>
      <c r="D21" s="251" t="s">
        <v>424</v>
      </c>
      <c r="E21" s="19" t="s">
        <v>147</v>
      </c>
      <c r="F21" s="252">
        <v>49.51</v>
      </c>
      <c r="G21" s="36"/>
      <c r="H21" s="41"/>
    </row>
    <row r="22" spans="1:8" s="2" customFormat="1" ht="16.899999999999999" customHeight="1">
      <c r="A22" s="36"/>
      <c r="B22" s="41"/>
      <c r="C22" s="251" t="s">
        <v>434</v>
      </c>
      <c r="D22" s="251" t="s">
        <v>435</v>
      </c>
      <c r="E22" s="19" t="s">
        <v>147</v>
      </c>
      <c r="F22" s="252">
        <v>53.78</v>
      </c>
      <c r="G22" s="36"/>
      <c r="H22" s="41"/>
    </row>
    <row r="23" spans="1:8" s="2" customFormat="1" ht="16.899999999999999" customHeight="1">
      <c r="A23" s="36"/>
      <c r="B23" s="41"/>
      <c r="C23" s="251" t="s">
        <v>440</v>
      </c>
      <c r="D23" s="251" t="s">
        <v>441</v>
      </c>
      <c r="E23" s="19" t="s">
        <v>147</v>
      </c>
      <c r="F23" s="252">
        <v>34.33</v>
      </c>
      <c r="G23" s="36"/>
      <c r="H23" s="41"/>
    </row>
    <row r="24" spans="1:8" s="2" customFormat="1" ht="22.5">
      <c r="A24" s="36"/>
      <c r="B24" s="41"/>
      <c r="C24" s="251" t="s">
        <v>485</v>
      </c>
      <c r="D24" s="251" t="s">
        <v>486</v>
      </c>
      <c r="E24" s="19" t="s">
        <v>147</v>
      </c>
      <c r="F24" s="252">
        <v>49.51</v>
      </c>
      <c r="G24" s="36"/>
      <c r="H24" s="41"/>
    </row>
    <row r="25" spans="1:8" s="2" customFormat="1" ht="16.899999999999999" customHeight="1">
      <c r="A25" s="36"/>
      <c r="B25" s="41"/>
      <c r="C25" s="251" t="s">
        <v>656</v>
      </c>
      <c r="D25" s="251" t="s">
        <v>657</v>
      </c>
      <c r="E25" s="19" t="s">
        <v>147</v>
      </c>
      <c r="F25" s="252">
        <v>107.56</v>
      </c>
      <c r="G25" s="36"/>
      <c r="H25" s="41"/>
    </row>
    <row r="26" spans="1:8" s="2" customFormat="1" ht="16.899999999999999" customHeight="1">
      <c r="A26" s="36"/>
      <c r="B26" s="41"/>
      <c r="C26" s="251" t="s">
        <v>651</v>
      </c>
      <c r="D26" s="251" t="s">
        <v>652</v>
      </c>
      <c r="E26" s="19" t="s">
        <v>147</v>
      </c>
      <c r="F26" s="252">
        <v>36.049999999999997</v>
      </c>
      <c r="G26" s="36"/>
      <c r="H26" s="41"/>
    </row>
    <row r="27" spans="1:8" s="2" customFormat="1" ht="16.899999999999999" customHeight="1">
      <c r="A27" s="36"/>
      <c r="B27" s="41"/>
      <c r="C27" s="247" t="s">
        <v>586</v>
      </c>
      <c r="D27" s="248" t="s">
        <v>587</v>
      </c>
      <c r="E27" s="249" t="s">
        <v>147</v>
      </c>
      <c r="F27" s="250">
        <v>15.18</v>
      </c>
      <c r="G27" s="36"/>
      <c r="H27" s="41"/>
    </row>
    <row r="28" spans="1:8" s="2" customFormat="1" ht="16.899999999999999" customHeight="1">
      <c r="A28" s="36"/>
      <c r="B28" s="41"/>
      <c r="C28" s="251" t="s">
        <v>19</v>
      </c>
      <c r="D28" s="251" t="s">
        <v>684</v>
      </c>
      <c r="E28" s="19" t="s">
        <v>19</v>
      </c>
      <c r="F28" s="252">
        <v>15.18</v>
      </c>
      <c r="G28" s="36"/>
      <c r="H28" s="41"/>
    </row>
    <row r="29" spans="1:8" s="2" customFormat="1" ht="16.899999999999999" customHeight="1">
      <c r="A29" s="36"/>
      <c r="B29" s="41"/>
      <c r="C29" s="253" t="s">
        <v>683</v>
      </c>
      <c r="D29" s="36"/>
      <c r="E29" s="36"/>
      <c r="F29" s="36"/>
      <c r="G29" s="36"/>
      <c r="H29" s="41"/>
    </row>
    <row r="30" spans="1:8" s="2" customFormat="1" ht="16.899999999999999" customHeight="1">
      <c r="A30" s="36"/>
      <c r="B30" s="41"/>
      <c r="C30" s="251" t="s">
        <v>423</v>
      </c>
      <c r="D30" s="251" t="s">
        <v>424</v>
      </c>
      <c r="E30" s="19" t="s">
        <v>147</v>
      </c>
      <c r="F30" s="252">
        <v>49.51</v>
      </c>
      <c r="G30" s="36"/>
      <c r="H30" s="41"/>
    </row>
    <row r="31" spans="1:8" s="2" customFormat="1" ht="16.899999999999999" customHeight="1">
      <c r="A31" s="36"/>
      <c r="B31" s="41"/>
      <c r="C31" s="251" t="s">
        <v>434</v>
      </c>
      <c r="D31" s="251" t="s">
        <v>435</v>
      </c>
      <c r="E31" s="19" t="s">
        <v>147</v>
      </c>
      <c r="F31" s="252">
        <v>53.78</v>
      </c>
      <c r="G31" s="36"/>
      <c r="H31" s="41"/>
    </row>
    <row r="32" spans="1:8" s="2" customFormat="1" ht="22.5">
      <c r="A32" s="36"/>
      <c r="B32" s="41"/>
      <c r="C32" s="251" t="s">
        <v>485</v>
      </c>
      <c r="D32" s="251" t="s">
        <v>486</v>
      </c>
      <c r="E32" s="19" t="s">
        <v>147</v>
      </c>
      <c r="F32" s="252">
        <v>49.51</v>
      </c>
      <c r="G32" s="36"/>
      <c r="H32" s="41"/>
    </row>
    <row r="33" spans="1:8" s="2" customFormat="1" ht="16.899999999999999" customHeight="1">
      <c r="A33" s="36"/>
      <c r="B33" s="41"/>
      <c r="C33" s="251" t="s">
        <v>656</v>
      </c>
      <c r="D33" s="251" t="s">
        <v>657</v>
      </c>
      <c r="E33" s="19" t="s">
        <v>147</v>
      </c>
      <c r="F33" s="252">
        <v>107.56</v>
      </c>
      <c r="G33" s="36"/>
      <c r="H33" s="41"/>
    </row>
    <row r="34" spans="1:8" s="2" customFormat="1" ht="16.899999999999999" customHeight="1">
      <c r="A34" s="36"/>
      <c r="B34" s="41"/>
      <c r="C34" s="251" t="s">
        <v>663</v>
      </c>
      <c r="D34" s="251" t="s">
        <v>664</v>
      </c>
      <c r="E34" s="19" t="s">
        <v>147</v>
      </c>
      <c r="F34" s="252">
        <v>47.11</v>
      </c>
      <c r="G34" s="36"/>
      <c r="H34" s="41"/>
    </row>
    <row r="35" spans="1:8" s="2" customFormat="1" ht="16.899999999999999" customHeight="1">
      <c r="A35" s="36"/>
      <c r="B35" s="41"/>
      <c r="C35" s="251" t="s">
        <v>555</v>
      </c>
      <c r="D35" s="251" t="s">
        <v>556</v>
      </c>
      <c r="E35" s="19" t="s">
        <v>147</v>
      </c>
      <c r="F35" s="252">
        <v>104.73</v>
      </c>
      <c r="G35" s="36"/>
      <c r="H35" s="41"/>
    </row>
    <row r="36" spans="1:8" s="2" customFormat="1" ht="22.5">
      <c r="A36" s="36"/>
      <c r="B36" s="41"/>
      <c r="C36" s="251" t="s">
        <v>561</v>
      </c>
      <c r="D36" s="251" t="s">
        <v>562</v>
      </c>
      <c r="E36" s="19" t="s">
        <v>147</v>
      </c>
      <c r="F36" s="252">
        <v>104.73</v>
      </c>
      <c r="G36" s="36"/>
      <c r="H36" s="41"/>
    </row>
    <row r="37" spans="1:8" s="2" customFormat="1" ht="16.899999999999999" customHeight="1">
      <c r="A37" s="36"/>
      <c r="B37" s="41"/>
      <c r="C37" s="251" t="s">
        <v>226</v>
      </c>
      <c r="D37" s="251" t="s">
        <v>227</v>
      </c>
      <c r="E37" s="19" t="s">
        <v>147</v>
      </c>
      <c r="F37" s="252">
        <v>47.11</v>
      </c>
      <c r="G37" s="36"/>
      <c r="H37" s="41"/>
    </row>
    <row r="38" spans="1:8" s="2" customFormat="1" ht="16.899999999999999" customHeight="1">
      <c r="A38" s="36"/>
      <c r="B38" s="41"/>
      <c r="C38" s="251" t="s">
        <v>551</v>
      </c>
      <c r="D38" s="251" t="s">
        <v>552</v>
      </c>
      <c r="E38" s="19" t="s">
        <v>147</v>
      </c>
      <c r="F38" s="252">
        <v>47.11</v>
      </c>
      <c r="G38" s="36"/>
      <c r="H38" s="41"/>
    </row>
    <row r="39" spans="1:8" s="2" customFormat="1" ht="22.5">
      <c r="A39" s="36"/>
      <c r="B39" s="41"/>
      <c r="C39" s="251" t="s">
        <v>453</v>
      </c>
      <c r="D39" s="251" t="s">
        <v>454</v>
      </c>
      <c r="E39" s="19" t="s">
        <v>147</v>
      </c>
      <c r="F39" s="252">
        <v>19.45</v>
      </c>
      <c r="G39" s="36"/>
      <c r="H39" s="41"/>
    </row>
    <row r="40" spans="1:8" s="2" customFormat="1" ht="16.899999999999999" customHeight="1">
      <c r="A40" s="36"/>
      <c r="B40" s="41"/>
      <c r="C40" s="247" t="s">
        <v>589</v>
      </c>
      <c r="D40" s="248" t="s">
        <v>590</v>
      </c>
      <c r="E40" s="249" t="s">
        <v>147</v>
      </c>
      <c r="F40" s="250">
        <v>6.48</v>
      </c>
      <c r="G40" s="36"/>
      <c r="H40" s="41"/>
    </row>
    <row r="41" spans="1:8" s="2" customFormat="1" ht="16.899999999999999" customHeight="1">
      <c r="A41" s="36"/>
      <c r="B41" s="41"/>
      <c r="C41" s="251" t="s">
        <v>19</v>
      </c>
      <c r="D41" s="251" t="s">
        <v>685</v>
      </c>
      <c r="E41" s="19" t="s">
        <v>19</v>
      </c>
      <c r="F41" s="252">
        <v>6.48</v>
      </c>
      <c r="G41" s="36"/>
      <c r="H41" s="41"/>
    </row>
    <row r="42" spans="1:8" s="2" customFormat="1" ht="16.899999999999999" customHeight="1">
      <c r="A42" s="36"/>
      <c r="B42" s="41"/>
      <c r="C42" s="253" t="s">
        <v>683</v>
      </c>
      <c r="D42" s="36"/>
      <c r="E42" s="36"/>
      <c r="F42" s="36"/>
      <c r="G42" s="36"/>
      <c r="H42" s="41"/>
    </row>
    <row r="43" spans="1:8" s="2" customFormat="1" ht="22.5">
      <c r="A43" s="36"/>
      <c r="B43" s="41"/>
      <c r="C43" s="251" t="s">
        <v>168</v>
      </c>
      <c r="D43" s="251" t="s">
        <v>169</v>
      </c>
      <c r="E43" s="19" t="s">
        <v>127</v>
      </c>
      <c r="F43" s="252">
        <v>0.65</v>
      </c>
      <c r="G43" s="36"/>
      <c r="H43" s="41"/>
    </row>
    <row r="44" spans="1:8" s="2" customFormat="1" ht="16.899999999999999" customHeight="1">
      <c r="A44" s="36"/>
      <c r="B44" s="41"/>
      <c r="C44" s="251" t="s">
        <v>179</v>
      </c>
      <c r="D44" s="251" t="s">
        <v>180</v>
      </c>
      <c r="E44" s="19" t="s">
        <v>127</v>
      </c>
      <c r="F44" s="252">
        <v>0.65</v>
      </c>
      <c r="G44" s="36"/>
      <c r="H44" s="41"/>
    </row>
    <row r="45" spans="1:8" s="2" customFormat="1" ht="22.5">
      <c r="A45" s="36"/>
      <c r="B45" s="41"/>
      <c r="C45" s="251" t="s">
        <v>185</v>
      </c>
      <c r="D45" s="251" t="s">
        <v>186</v>
      </c>
      <c r="E45" s="19" t="s">
        <v>127</v>
      </c>
      <c r="F45" s="252">
        <v>0.65</v>
      </c>
      <c r="G45" s="36"/>
      <c r="H45" s="41"/>
    </row>
    <row r="46" spans="1:8" s="2" customFormat="1" ht="16.899999999999999" customHeight="1">
      <c r="A46" s="36"/>
      <c r="B46" s="41"/>
      <c r="C46" s="251" t="s">
        <v>191</v>
      </c>
      <c r="D46" s="251" t="s">
        <v>192</v>
      </c>
      <c r="E46" s="19" t="s">
        <v>140</v>
      </c>
      <c r="F46" s="252">
        <v>0.04</v>
      </c>
      <c r="G46" s="36"/>
      <c r="H46" s="41"/>
    </row>
    <row r="47" spans="1:8" s="2" customFormat="1" ht="16.899999999999999" customHeight="1">
      <c r="A47" s="36"/>
      <c r="B47" s="41"/>
      <c r="C47" s="251" t="s">
        <v>202</v>
      </c>
      <c r="D47" s="251" t="s">
        <v>203</v>
      </c>
      <c r="E47" s="19" t="s">
        <v>127</v>
      </c>
      <c r="F47" s="252">
        <v>0.32</v>
      </c>
      <c r="G47" s="36"/>
      <c r="H47" s="41"/>
    </row>
    <row r="48" spans="1:8" s="2" customFormat="1" ht="16.899999999999999" customHeight="1">
      <c r="A48" s="36"/>
      <c r="B48" s="41"/>
      <c r="C48" s="251" t="s">
        <v>615</v>
      </c>
      <c r="D48" s="251" t="s">
        <v>616</v>
      </c>
      <c r="E48" s="19" t="s">
        <v>127</v>
      </c>
      <c r="F48" s="252">
        <v>0.65</v>
      </c>
      <c r="G48" s="36"/>
      <c r="H48" s="41"/>
    </row>
    <row r="49" spans="1:8" s="2" customFormat="1" ht="16.899999999999999" customHeight="1">
      <c r="A49" s="36"/>
      <c r="B49" s="41"/>
      <c r="C49" s="251" t="s">
        <v>238</v>
      </c>
      <c r="D49" s="251" t="s">
        <v>239</v>
      </c>
      <c r="E49" s="19" t="s">
        <v>147</v>
      </c>
      <c r="F49" s="252">
        <v>25.45</v>
      </c>
      <c r="G49" s="36"/>
      <c r="H49" s="41"/>
    </row>
    <row r="50" spans="1:8" s="2" customFormat="1" ht="16.899999999999999" customHeight="1">
      <c r="A50" s="36"/>
      <c r="B50" s="41"/>
      <c r="C50" s="251" t="s">
        <v>620</v>
      </c>
      <c r="D50" s="251" t="s">
        <v>621</v>
      </c>
      <c r="E50" s="19" t="s">
        <v>147</v>
      </c>
      <c r="F50" s="252">
        <v>50.9</v>
      </c>
      <c r="G50" s="36"/>
      <c r="H50" s="41"/>
    </row>
    <row r="51" spans="1:8" s="2" customFormat="1" ht="16.899999999999999" customHeight="1">
      <c r="A51" s="36"/>
      <c r="B51" s="41"/>
      <c r="C51" s="251" t="s">
        <v>259</v>
      </c>
      <c r="D51" s="251" t="s">
        <v>260</v>
      </c>
      <c r="E51" s="19" t="s">
        <v>127</v>
      </c>
      <c r="F51" s="252">
        <v>0.32</v>
      </c>
      <c r="G51" s="36"/>
      <c r="H51" s="41"/>
    </row>
    <row r="52" spans="1:8" s="2" customFormat="1" ht="16.899999999999999" customHeight="1">
      <c r="A52" s="36"/>
      <c r="B52" s="41"/>
      <c r="C52" s="247" t="s">
        <v>592</v>
      </c>
      <c r="D52" s="248" t="s">
        <v>593</v>
      </c>
      <c r="E52" s="249" t="s">
        <v>594</v>
      </c>
      <c r="F52" s="250">
        <v>27.84</v>
      </c>
      <c r="G52" s="36"/>
      <c r="H52" s="41"/>
    </row>
    <row r="53" spans="1:8" s="2" customFormat="1" ht="16.899999999999999" customHeight="1">
      <c r="A53" s="36"/>
      <c r="B53" s="41"/>
      <c r="C53" s="251" t="s">
        <v>19</v>
      </c>
      <c r="D53" s="251" t="s">
        <v>686</v>
      </c>
      <c r="E53" s="19" t="s">
        <v>19</v>
      </c>
      <c r="F53" s="252">
        <v>27.1</v>
      </c>
      <c r="G53" s="36"/>
      <c r="H53" s="41"/>
    </row>
    <row r="54" spans="1:8" s="2" customFormat="1" ht="16.899999999999999" customHeight="1">
      <c r="A54" s="36"/>
      <c r="B54" s="41"/>
      <c r="C54" s="251" t="s">
        <v>19</v>
      </c>
      <c r="D54" s="251" t="s">
        <v>687</v>
      </c>
      <c r="E54" s="19" t="s">
        <v>19</v>
      </c>
      <c r="F54" s="252">
        <v>9</v>
      </c>
      <c r="G54" s="36"/>
      <c r="H54" s="41"/>
    </row>
    <row r="55" spans="1:8" s="2" customFormat="1" ht="16.899999999999999" customHeight="1">
      <c r="A55" s="36"/>
      <c r="B55" s="41"/>
      <c r="C55" s="251" t="s">
        <v>19</v>
      </c>
      <c r="D55" s="251" t="s">
        <v>688</v>
      </c>
      <c r="E55" s="19" t="s">
        <v>19</v>
      </c>
      <c r="F55" s="252">
        <v>0.34</v>
      </c>
      <c r="G55" s="36"/>
      <c r="H55" s="41"/>
    </row>
    <row r="56" spans="1:8" s="2" customFormat="1" ht="16.899999999999999" customHeight="1">
      <c r="A56" s="36"/>
      <c r="B56" s="41"/>
      <c r="C56" s="251" t="s">
        <v>19</v>
      </c>
      <c r="D56" s="251" t="s">
        <v>689</v>
      </c>
      <c r="E56" s="19" t="s">
        <v>19</v>
      </c>
      <c r="F56" s="252">
        <v>1.8</v>
      </c>
      <c r="G56" s="36"/>
      <c r="H56" s="41"/>
    </row>
    <row r="57" spans="1:8" s="2" customFormat="1" ht="16.899999999999999" customHeight="1">
      <c r="A57" s="36"/>
      <c r="B57" s="41"/>
      <c r="C57" s="251" t="s">
        <v>19</v>
      </c>
      <c r="D57" s="251" t="s">
        <v>690</v>
      </c>
      <c r="E57" s="19" t="s">
        <v>19</v>
      </c>
      <c r="F57" s="252">
        <v>0</v>
      </c>
      <c r="G57" s="36"/>
      <c r="H57" s="41"/>
    </row>
    <row r="58" spans="1:8" s="2" customFormat="1" ht="16.899999999999999" customHeight="1">
      <c r="A58" s="36"/>
      <c r="B58" s="41"/>
      <c r="C58" s="251" t="s">
        <v>19</v>
      </c>
      <c r="D58" s="251" t="s">
        <v>691</v>
      </c>
      <c r="E58" s="19" t="s">
        <v>19</v>
      </c>
      <c r="F58" s="252">
        <v>-7.2</v>
      </c>
      <c r="G58" s="36"/>
      <c r="H58" s="41"/>
    </row>
    <row r="59" spans="1:8" s="2" customFormat="1" ht="16.899999999999999" customHeight="1">
      <c r="A59" s="36"/>
      <c r="B59" s="41"/>
      <c r="C59" s="251" t="s">
        <v>19</v>
      </c>
      <c r="D59" s="251" t="s">
        <v>692</v>
      </c>
      <c r="E59" s="19" t="s">
        <v>19</v>
      </c>
      <c r="F59" s="252">
        <v>-1.8</v>
      </c>
      <c r="G59" s="36"/>
      <c r="H59" s="41"/>
    </row>
    <row r="60" spans="1:8" s="2" customFormat="1" ht="16.899999999999999" customHeight="1">
      <c r="A60" s="36"/>
      <c r="B60" s="41"/>
      <c r="C60" s="251" t="s">
        <v>19</v>
      </c>
      <c r="D60" s="251" t="s">
        <v>693</v>
      </c>
      <c r="E60" s="19" t="s">
        <v>19</v>
      </c>
      <c r="F60" s="252">
        <v>-1.4</v>
      </c>
      <c r="G60" s="36"/>
      <c r="H60" s="41"/>
    </row>
    <row r="61" spans="1:8" s="2" customFormat="1" ht="16.899999999999999" customHeight="1">
      <c r="A61" s="36"/>
      <c r="B61" s="41"/>
      <c r="C61" s="251" t="s">
        <v>19</v>
      </c>
      <c r="D61" s="251" t="s">
        <v>137</v>
      </c>
      <c r="E61" s="19" t="s">
        <v>19</v>
      </c>
      <c r="F61" s="252">
        <v>27.84</v>
      </c>
      <c r="G61" s="36"/>
      <c r="H61" s="41"/>
    </row>
    <row r="62" spans="1:8" s="2" customFormat="1" ht="16.899999999999999" customHeight="1">
      <c r="A62" s="36"/>
      <c r="B62" s="41"/>
      <c r="C62" s="253" t="s">
        <v>683</v>
      </c>
      <c r="D62" s="36"/>
      <c r="E62" s="36"/>
      <c r="F62" s="36"/>
      <c r="G62" s="36"/>
      <c r="H62" s="41"/>
    </row>
    <row r="63" spans="1:8" s="2" customFormat="1" ht="16.899999999999999" customHeight="1">
      <c r="A63" s="36"/>
      <c r="B63" s="41"/>
      <c r="C63" s="251" t="s">
        <v>434</v>
      </c>
      <c r="D63" s="251" t="s">
        <v>435</v>
      </c>
      <c r="E63" s="19" t="s">
        <v>147</v>
      </c>
      <c r="F63" s="252">
        <v>53.78</v>
      </c>
      <c r="G63" s="36"/>
      <c r="H63" s="41"/>
    </row>
    <row r="64" spans="1:8" s="2" customFormat="1" ht="22.5">
      <c r="A64" s="36"/>
      <c r="B64" s="41"/>
      <c r="C64" s="251" t="s">
        <v>472</v>
      </c>
      <c r="D64" s="251" t="s">
        <v>473</v>
      </c>
      <c r="E64" s="19" t="s">
        <v>250</v>
      </c>
      <c r="F64" s="252">
        <v>42.74</v>
      </c>
      <c r="G64" s="36"/>
      <c r="H64" s="41"/>
    </row>
    <row r="65" spans="1:8" s="2" customFormat="1" ht="16.899999999999999" customHeight="1">
      <c r="A65" s="36"/>
      <c r="B65" s="41"/>
      <c r="C65" s="251" t="s">
        <v>491</v>
      </c>
      <c r="D65" s="251" t="s">
        <v>492</v>
      </c>
      <c r="E65" s="19" t="s">
        <v>250</v>
      </c>
      <c r="F65" s="252">
        <v>42.74</v>
      </c>
      <c r="G65" s="36"/>
      <c r="H65" s="41"/>
    </row>
    <row r="66" spans="1:8" s="2" customFormat="1" ht="16.899999999999999" customHeight="1">
      <c r="A66" s="36"/>
      <c r="B66" s="41"/>
      <c r="C66" s="251" t="s">
        <v>656</v>
      </c>
      <c r="D66" s="251" t="s">
        <v>657</v>
      </c>
      <c r="E66" s="19" t="s">
        <v>147</v>
      </c>
      <c r="F66" s="252">
        <v>107.56</v>
      </c>
      <c r="G66" s="36"/>
      <c r="H66" s="41"/>
    </row>
    <row r="67" spans="1:8" s="2" customFormat="1" ht="16.899999999999999" customHeight="1">
      <c r="A67" s="36"/>
      <c r="B67" s="41"/>
      <c r="C67" s="251" t="s">
        <v>531</v>
      </c>
      <c r="D67" s="251" t="s">
        <v>532</v>
      </c>
      <c r="E67" s="19" t="s">
        <v>147</v>
      </c>
      <c r="F67" s="252">
        <v>2.78</v>
      </c>
      <c r="G67" s="36"/>
      <c r="H67" s="41"/>
    </row>
    <row r="68" spans="1:8" s="2" customFormat="1" ht="16.899999999999999" customHeight="1">
      <c r="A68" s="36"/>
      <c r="B68" s="41"/>
      <c r="C68" s="251" t="s">
        <v>537</v>
      </c>
      <c r="D68" s="251" t="s">
        <v>538</v>
      </c>
      <c r="E68" s="19" t="s">
        <v>147</v>
      </c>
      <c r="F68" s="252">
        <v>2.78</v>
      </c>
      <c r="G68" s="36"/>
      <c r="H68" s="41"/>
    </row>
    <row r="69" spans="1:8" s="2" customFormat="1" ht="16.899999999999999" customHeight="1">
      <c r="A69" s="36"/>
      <c r="B69" s="41"/>
      <c r="C69" s="251" t="s">
        <v>248</v>
      </c>
      <c r="D69" s="251" t="s">
        <v>249</v>
      </c>
      <c r="E69" s="19" t="s">
        <v>250</v>
      </c>
      <c r="F69" s="252">
        <v>27.84</v>
      </c>
      <c r="G69" s="36"/>
      <c r="H69" s="41"/>
    </row>
    <row r="70" spans="1:8" s="2" customFormat="1" ht="22.5">
      <c r="A70" s="36"/>
      <c r="B70" s="41"/>
      <c r="C70" s="251" t="s">
        <v>453</v>
      </c>
      <c r="D70" s="251" t="s">
        <v>454</v>
      </c>
      <c r="E70" s="19" t="s">
        <v>147</v>
      </c>
      <c r="F70" s="252">
        <v>19.45</v>
      </c>
      <c r="G70" s="36"/>
      <c r="H70" s="41"/>
    </row>
    <row r="71" spans="1:8" s="2" customFormat="1" ht="16.899999999999999" customHeight="1">
      <c r="A71" s="36"/>
      <c r="B71" s="41"/>
      <c r="C71" s="247" t="s">
        <v>596</v>
      </c>
      <c r="D71" s="248" t="s">
        <v>597</v>
      </c>
      <c r="E71" s="249" t="s">
        <v>594</v>
      </c>
      <c r="F71" s="250">
        <v>14.9</v>
      </c>
      <c r="G71" s="36"/>
      <c r="H71" s="41"/>
    </row>
    <row r="72" spans="1:8" s="2" customFormat="1" ht="16.899999999999999" customHeight="1">
      <c r="A72" s="36"/>
      <c r="B72" s="41"/>
      <c r="C72" s="251" t="s">
        <v>19</v>
      </c>
      <c r="D72" s="251" t="s">
        <v>694</v>
      </c>
      <c r="E72" s="19" t="s">
        <v>19</v>
      </c>
      <c r="F72" s="252">
        <v>14.9</v>
      </c>
      <c r="G72" s="36"/>
      <c r="H72" s="41"/>
    </row>
    <row r="73" spans="1:8" s="2" customFormat="1" ht="16.899999999999999" customHeight="1">
      <c r="A73" s="36"/>
      <c r="B73" s="41"/>
      <c r="C73" s="253" t="s">
        <v>683</v>
      </c>
      <c r="D73" s="36"/>
      <c r="E73" s="36"/>
      <c r="F73" s="36"/>
      <c r="G73" s="36"/>
      <c r="H73" s="41"/>
    </row>
    <row r="74" spans="1:8" s="2" customFormat="1" ht="16.899999999999999" customHeight="1">
      <c r="A74" s="36"/>
      <c r="B74" s="41"/>
      <c r="C74" s="251" t="s">
        <v>434</v>
      </c>
      <c r="D74" s="251" t="s">
        <v>435</v>
      </c>
      <c r="E74" s="19" t="s">
        <v>147</v>
      </c>
      <c r="F74" s="252">
        <v>53.78</v>
      </c>
      <c r="G74" s="36"/>
      <c r="H74" s="41"/>
    </row>
    <row r="75" spans="1:8" s="2" customFormat="1" ht="22.5">
      <c r="A75" s="36"/>
      <c r="B75" s="41"/>
      <c r="C75" s="251" t="s">
        <v>472</v>
      </c>
      <c r="D75" s="251" t="s">
        <v>473</v>
      </c>
      <c r="E75" s="19" t="s">
        <v>250</v>
      </c>
      <c r="F75" s="252">
        <v>42.74</v>
      </c>
      <c r="G75" s="36"/>
      <c r="H75" s="41"/>
    </row>
    <row r="76" spans="1:8" s="2" customFormat="1" ht="16.899999999999999" customHeight="1">
      <c r="A76" s="36"/>
      <c r="B76" s="41"/>
      <c r="C76" s="251" t="s">
        <v>491</v>
      </c>
      <c r="D76" s="251" t="s">
        <v>492</v>
      </c>
      <c r="E76" s="19" t="s">
        <v>250</v>
      </c>
      <c r="F76" s="252">
        <v>42.74</v>
      </c>
      <c r="G76" s="36"/>
      <c r="H76" s="41"/>
    </row>
    <row r="77" spans="1:8" s="2" customFormat="1" ht="16.899999999999999" customHeight="1">
      <c r="A77" s="36"/>
      <c r="B77" s="41"/>
      <c r="C77" s="251" t="s">
        <v>656</v>
      </c>
      <c r="D77" s="251" t="s">
        <v>657</v>
      </c>
      <c r="E77" s="19" t="s">
        <v>147</v>
      </c>
      <c r="F77" s="252">
        <v>107.56</v>
      </c>
      <c r="G77" s="36"/>
      <c r="H77" s="41"/>
    </row>
    <row r="78" spans="1:8" s="2" customFormat="1" ht="22.5">
      <c r="A78" s="36"/>
      <c r="B78" s="41"/>
      <c r="C78" s="251" t="s">
        <v>453</v>
      </c>
      <c r="D78" s="251" t="s">
        <v>454</v>
      </c>
      <c r="E78" s="19" t="s">
        <v>147</v>
      </c>
      <c r="F78" s="252">
        <v>19.45</v>
      </c>
      <c r="G78" s="36"/>
      <c r="H78" s="41"/>
    </row>
    <row r="79" spans="1:8" s="2" customFormat="1" ht="16.899999999999999" customHeight="1">
      <c r="A79" s="36"/>
      <c r="B79" s="41"/>
      <c r="C79" s="247" t="s">
        <v>599</v>
      </c>
      <c r="D79" s="248" t="s">
        <v>600</v>
      </c>
      <c r="E79" s="249" t="s">
        <v>147</v>
      </c>
      <c r="F79" s="250">
        <v>39.380000000000003</v>
      </c>
      <c r="G79" s="36"/>
      <c r="H79" s="41"/>
    </row>
    <row r="80" spans="1:8" s="2" customFormat="1" ht="16.899999999999999" customHeight="1">
      <c r="A80" s="36"/>
      <c r="B80" s="41"/>
      <c r="C80" s="251" t="s">
        <v>19</v>
      </c>
      <c r="D80" s="251" t="s">
        <v>695</v>
      </c>
      <c r="E80" s="19" t="s">
        <v>19</v>
      </c>
      <c r="F80" s="252">
        <v>35.229999999999997</v>
      </c>
      <c r="G80" s="36"/>
      <c r="H80" s="41"/>
    </row>
    <row r="81" spans="1:8" s="2" customFormat="1" ht="16.899999999999999" customHeight="1">
      <c r="A81" s="36"/>
      <c r="B81" s="41"/>
      <c r="C81" s="251" t="s">
        <v>19</v>
      </c>
      <c r="D81" s="251" t="s">
        <v>696</v>
      </c>
      <c r="E81" s="19" t="s">
        <v>19</v>
      </c>
      <c r="F81" s="252">
        <v>11.7</v>
      </c>
      <c r="G81" s="36"/>
      <c r="H81" s="41"/>
    </row>
    <row r="82" spans="1:8" s="2" customFormat="1" ht="16.899999999999999" customHeight="1">
      <c r="A82" s="36"/>
      <c r="B82" s="41"/>
      <c r="C82" s="251" t="s">
        <v>19</v>
      </c>
      <c r="D82" s="251" t="s">
        <v>697</v>
      </c>
      <c r="E82" s="19" t="s">
        <v>19</v>
      </c>
      <c r="F82" s="252">
        <v>0</v>
      </c>
      <c r="G82" s="36"/>
      <c r="H82" s="41"/>
    </row>
    <row r="83" spans="1:8" s="2" customFormat="1" ht="16.899999999999999" customHeight="1">
      <c r="A83" s="36"/>
      <c r="B83" s="41"/>
      <c r="C83" s="251" t="s">
        <v>19</v>
      </c>
      <c r="D83" s="251" t="s">
        <v>698</v>
      </c>
      <c r="E83" s="19" t="s">
        <v>19</v>
      </c>
      <c r="F83" s="252">
        <v>-3.6</v>
      </c>
      <c r="G83" s="36"/>
      <c r="H83" s="41"/>
    </row>
    <row r="84" spans="1:8" s="2" customFormat="1" ht="16.899999999999999" customHeight="1">
      <c r="A84" s="36"/>
      <c r="B84" s="41"/>
      <c r="C84" s="251" t="s">
        <v>19</v>
      </c>
      <c r="D84" s="251" t="s">
        <v>699</v>
      </c>
      <c r="E84" s="19" t="s">
        <v>19</v>
      </c>
      <c r="F84" s="252">
        <v>-0.9</v>
      </c>
      <c r="G84" s="36"/>
      <c r="H84" s="41"/>
    </row>
    <row r="85" spans="1:8" s="2" customFormat="1" ht="16.899999999999999" customHeight="1">
      <c r="A85" s="36"/>
      <c r="B85" s="41"/>
      <c r="C85" s="251" t="s">
        <v>19</v>
      </c>
      <c r="D85" s="251" t="s">
        <v>700</v>
      </c>
      <c r="E85" s="19" t="s">
        <v>19</v>
      </c>
      <c r="F85" s="252">
        <v>-3.05</v>
      </c>
      <c r="G85" s="36"/>
      <c r="H85" s="41"/>
    </row>
    <row r="86" spans="1:8" s="2" customFormat="1" ht="16.899999999999999" customHeight="1">
      <c r="A86" s="36"/>
      <c r="B86" s="41"/>
      <c r="C86" s="251" t="s">
        <v>19</v>
      </c>
      <c r="D86" s="251" t="s">
        <v>137</v>
      </c>
      <c r="E86" s="19" t="s">
        <v>19</v>
      </c>
      <c r="F86" s="252">
        <v>39.380000000000003</v>
      </c>
      <c r="G86" s="36"/>
      <c r="H86" s="41"/>
    </row>
    <row r="87" spans="1:8" s="2" customFormat="1" ht="16.899999999999999" customHeight="1">
      <c r="A87" s="36"/>
      <c r="B87" s="41"/>
      <c r="C87" s="253" t="s">
        <v>683</v>
      </c>
      <c r="D87" s="36"/>
      <c r="E87" s="36"/>
      <c r="F87" s="36"/>
      <c r="G87" s="36"/>
      <c r="H87" s="41"/>
    </row>
    <row r="88" spans="1:8" s="2" customFormat="1" ht="16.899999999999999" customHeight="1">
      <c r="A88" s="36"/>
      <c r="B88" s="41"/>
      <c r="C88" s="251" t="s">
        <v>555</v>
      </c>
      <c r="D88" s="251" t="s">
        <v>556</v>
      </c>
      <c r="E88" s="19" t="s">
        <v>147</v>
      </c>
      <c r="F88" s="252">
        <v>104.73</v>
      </c>
      <c r="G88" s="36"/>
      <c r="H88" s="41"/>
    </row>
    <row r="89" spans="1:8" s="2" customFormat="1" ht="22.5">
      <c r="A89" s="36"/>
      <c r="B89" s="41"/>
      <c r="C89" s="251" t="s">
        <v>561</v>
      </c>
      <c r="D89" s="251" t="s">
        <v>562</v>
      </c>
      <c r="E89" s="19" t="s">
        <v>147</v>
      </c>
      <c r="F89" s="252">
        <v>104.73</v>
      </c>
      <c r="G89" s="36"/>
      <c r="H89" s="41"/>
    </row>
    <row r="90" spans="1:8" s="2" customFormat="1" ht="16.899999999999999" customHeight="1">
      <c r="A90" s="36"/>
      <c r="B90" s="41"/>
      <c r="C90" s="247" t="s">
        <v>602</v>
      </c>
      <c r="D90" s="248" t="s">
        <v>603</v>
      </c>
      <c r="E90" s="249" t="s">
        <v>147</v>
      </c>
      <c r="F90" s="250">
        <v>18.239999999999998</v>
      </c>
      <c r="G90" s="36"/>
      <c r="H90" s="41"/>
    </row>
    <row r="91" spans="1:8" s="2" customFormat="1" ht="16.899999999999999" customHeight="1">
      <c r="A91" s="36"/>
      <c r="B91" s="41"/>
      <c r="C91" s="251" t="s">
        <v>19</v>
      </c>
      <c r="D91" s="251" t="s">
        <v>701</v>
      </c>
      <c r="E91" s="19" t="s">
        <v>19</v>
      </c>
      <c r="F91" s="252">
        <v>22.09</v>
      </c>
      <c r="G91" s="36"/>
      <c r="H91" s="41"/>
    </row>
    <row r="92" spans="1:8" s="2" customFormat="1" ht="16.899999999999999" customHeight="1">
      <c r="A92" s="36"/>
      <c r="B92" s="41"/>
      <c r="C92" s="251" t="s">
        <v>19</v>
      </c>
      <c r="D92" s="251" t="s">
        <v>702</v>
      </c>
      <c r="E92" s="19" t="s">
        <v>19</v>
      </c>
      <c r="F92" s="252">
        <v>-1.6</v>
      </c>
      <c r="G92" s="36"/>
      <c r="H92" s="41"/>
    </row>
    <row r="93" spans="1:8" s="2" customFormat="1" ht="16.899999999999999" customHeight="1">
      <c r="A93" s="36"/>
      <c r="B93" s="41"/>
      <c r="C93" s="251" t="s">
        <v>19</v>
      </c>
      <c r="D93" s="251" t="s">
        <v>703</v>
      </c>
      <c r="E93" s="19" t="s">
        <v>19</v>
      </c>
      <c r="F93" s="252">
        <v>-2.25</v>
      </c>
      <c r="G93" s="36"/>
      <c r="H93" s="41"/>
    </row>
    <row r="94" spans="1:8" s="2" customFormat="1" ht="16.899999999999999" customHeight="1">
      <c r="A94" s="36"/>
      <c r="B94" s="41"/>
      <c r="C94" s="251" t="s">
        <v>19</v>
      </c>
      <c r="D94" s="251" t="s">
        <v>137</v>
      </c>
      <c r="E94" s="19" t="s">
        <v>19</v>
      </c>
      <c r="F94" s="252">
        <v>18.239999999999998</v>
      </c>
      <c r="G94" s="36"/>
      <c r="H94" s="41"/>
    </row>
    <row r="95" spans="1:8" s="2" customFormat="1" ht="16.899999999999999" customHeight="1">
      <c r="A95" s="36"/>
      <c r="B95" s="41"/>
      <c r="C95" s="253" t="s">
        <v>683</v>
      </c>
      <c r="D95" s="36"/>
      <c r="E95" s="36"/>
      <c r="F95" s="36"/>
      <c r="G95" s="36"/>
      <c r="H95" s="41"/>
    </row>
    <row r="96" spans="1:8" s="2" customFormat="1" ht="16.899999999999999" customHeight="1">
      <c r="A96" s="36"/>
      <c r="B96" s="41"/>
      <c r="C96" s="251" t="s">
        <v>555</v>
      </c>
      <c r="D96" s="251" t="s">
        <v>556</v>
      </c>
      <c r="E96" s="19" t="s">
        <v>147</v>
      </c>
      <c r="F96" s="252">
        <v>104.73</v>
      </c>
      <c r="G96" s="36"/>
      <c r="H96" s="41"/>
    </row>
    <row r="97" spans="1:8" s="2" customFormat="1" ht="22.5">
      <c r="A97" s="36"/>
      <c r="B97" s="41"/>
      <c r="C97" s="251" t="s">
        <v>561</v>
      </c>
      <c r="D97" s="251" t="s">
        <v>562</v>
      </c>
      <c r="E97" s="19" t="s">
        <v>147</v>
      </c>
      <c r="F97" s="252">
        <v>104.73</v>
      </c>
      <c r="G97" s="36"/>
      <c r="H97" s="41"/>
    </row>
    <row r="98" spans="1:8" s="2" customFormat="1" ht="7.35" customHeight="1">
      <c r="A98" s="36"/>
      <c r="B98" s="128"/>
      <c r="C98" s="129"/>
      <c r="D98" s="129"/>
      <c r="E98" s="129"/>
      <c r="F98" s="129"/>
      <c r="G98" s="129"/>
      <c r="H98" s="41"/>
    </row>
    <row r="99" spans="1:8" s="2" customFormat="1" ht="11.25">
      <c r="A99" s="36"/>
      <c r="B99" s="36"/>
      <c r="C99" s="36"/>
      <c r="D99" s="36"/>
      <c r="E99" s="36"/>
      <c r="F99" s="36"/>
      <c r="G99" s="36"/>
      <c r="H99" s="36"/>
    </row>
  </sheetData>
  <sheetProtection algorithmName="SHA-512" hashValue="M2zOQjz8DeIatpfxUDknxN8OTeVaAoleluuo4ytq6sXitz+YdOaxbqhNbrL2q/9AVAZYTkFr62K4jqgHK3t/eg==" saltValue="e7MGfmzbSJBWNd7bNq9oCvMMPPbUeK9a5/uQTTr/TEI7MnbPJPq7NkE/1eOQEMNd8bWUH+jo85IqonYbIaxrM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6" customFormat="1" ht="45" customHeight="1">
      <c r="B3" s="258"/>
      <c r="C3" s="394" t="s">
        <v>704</v>
      </c>
      <c r="D3" s="394"/>
      <c r="E3" s="394"/>
      <c r="F3" s="394"/>
      <c r="G3" s="394"/>
      <c r="H3" s="394"/>
      <c r="I3" s="394"/>
      <c r="J3" s="394"/>
      <c r="K3" s="259"/>
    </row>
    <row r="4" spans="2:11" s="1" customFormat="1" ht="25.5" customHeight="1">
      <c r="B4" s="260"/>
      <c r="C4" s="393" t="s">
        <v>705</v>
      </c>
      <c r="D4" s="393"/>
      <c r="E4" s="393"/>
      <c r="F4" s="393"/>
      <c r="G4" s="393"/>
      <c r="H4" s="393"/>
      <c r="I4" s="393"/>
      <c r="J4" s="393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2" t="s">
        <v>706</v>
      </c>
      <c r="D6" s="392"/>
      <c r="E6" s="392"/>
      <c r="F6" s="392"/>
      <c r="G6" s="392"/>
      <c r="H6" s="392"/>
      <c r="I6" s="392"/>
      <c r="J6" s="392"/>
      <c r="K6" s="261"/>
    </row>
    <row r="7" spans="2:11" s="1" customFormat="1" ht="15" customHeight="1">
      <c r="B7" s="264"/>
      <c r="C7" s="392" t="s">
        <v>707</v>
      </c>
      <c r="D7" s="392"/>
      <c r="E7" s="392"/>
      <c r="F7" s="392"/>
      <c r="G7" s="392"/>
      <c r="H7" s="392"/>
      <c r="I7" s="392"/>
      <c r="J7" s="392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2" t="s">
        <v>708</v>
      </c>
      <c r="D9" s="392"/>
      <c r="E9" s="392"/>
      <c r="F9" s="392"/>
      <c r="G9" s="392"/>
      <c r="H9" s="392"/>
      <c r="I9" s="392"/>
      <c r="J9" s="392"/>
      <c r="K9" s="261"/>
    </row>
    <row r="10" spans="2:11" s="1" customFormat="1" ht="15" customHeight="1">
      <c r="B10" s="264"/>
      <c r="C10" s="263"/>
      <c r="D10" s="392" t="s">
        <v>709</v>
      </c>
      <c r="E10" s="392"/>
      <c r="F10" s="392"/>
      <c r="G10" s="392"/>
      <c r="H10" s="392"/>
      <c r="I10" s="392"/>
      <c r="J10" s="392"/>
      <c r="K10" s="261"/>
    </row>
    <row r="11" spans="2:11" s="1" customFormat="1" ht="15" customHeight="1">
      <c r="B11" s="264"/>
      <c r="C11" s="265"/>
      <c r="D11" s="392" t="s">
        <v>710</v>
      </c>
      <c r="E11" s="392"/>
      <c r="F11" s="392"/>
      <c r="G11" s="392"/>
      <c r="H11" s="392"/>
      <c r="I11" s="392"/>
      <c r="J11" s="392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711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2" t="s">
        <v>712</v>
      </c>
      <c r="E15" s="392"/>
      <c r="F15" s="392"/>
      <c r="G15" s="392"/>
      <c r="H15" s="392"/>
      <c r="I15" s="392"/>
      <c r="J15" s="392"/>
      <c r="K15" s="261"/>
    </row>
    <row r="16" spans="2:11" s="1" customFormat="1" ht="15" customHeight="1">
      <c r="B16" s="264"/>
      <c r="C16" s="265"/>
      <c r="D16" s="392" t="s">
        <v>713</v>
      </c>
      <c r="E16" s="392"/>
      <c r="F16" s="392"/>
      <c r="G16" s="392"/>
      <c r="H16" s="392"/>
      <c r="I16" s="392"/>
      <c r="J16" s="392"/>
      <c r="K16" s="261"/>
    </row>
    <row r="17" spans="2:11" s="1" customFormat="1" ht="15" customHeight="1">
      <c r="B17" s="264"/>
      <c r="C17" s="265"/>
      <c r="D17" s="392" t="s">
        <v>714</v>
      </c>
      <c r="E17" s="392"/>
      <c r="F17" s="392"/>
      <c r="G17" s="392"/>
      <c r="H17" s="392"/>
      <c r="I17" s="392"/>
      <c r="J17" s="392"/>
      <c r="K17" s="261"/>
    </row>
    <row r="18" spans="2:11" s="1" customFormat="1" ht="15" customHeight="1">
      <c r="B18" s="264"/>
      <c r="C18" s="265"/>
      <c r="D18" s="265"/>
      <c r="E18" s="267" t="s">
        <v>80</v>
      </c>
      <c r="F18" s="392" t="s">
        <v>715</v>
      </c>
      <c r="G18" s="392"/>
      <c r="H18" s="392"/>
      <c r="I18" s="392"/>
      <c r="J18" s="392"/>
      <c r="K18" s="261"/>
    </row>
    <row r="19" spans="2:11" s="1" customFormat="1" ht="15" customHeight="1">
      <c r="B19" s="264"/>
      <c r="C19" s="265"/>
      <c r="D19" s="265"/>
      <c r="E19" s="267" t="s">
        <v>716</v>
      </c>
      <c r="F19" s="392" t="s">
        <v>717</v>
      </c>
      <c r="G19" s="392"/>
      <c r="H19" s="392"/>
      <c r="I19" s="392"/>
      <c r="J19" s="392"/>
      <c r="K19" s="261"/>
    </row>
    <row r="20" spans="2:11" s="1" customFormat="1" ht="15" customHeight="1">
      <c r="B20" s="264"/>
      <c r="C20" s="265"/>
      <c r="D20" s="265"/>
      <c r="E20" s="267" t="s">
        <v>718</v>
      </c>
      <c r="F20" s="392" t="s">
        <v>719</v>
      </c>
      <c r="G20" s="392"/>
      <c r="H20" s="392"/>
      <c r="I20" s="392"/>
      <c r="J20" s="392"/>
      <c r="K20" s="261"/>
    </row>
    <row r="21" spans="2:11" s="1" customFormat="1" ht="15" customHeight="1">
      <c r="B21" s="264"/>
      <c r="C21" s="265"/>
      <c r="D21" s="265"/>
      <c r="E21" s="267" t="s">
        <v>720</v>
      </c>
      <c r="F21" s="392" t="s">
        <v>721</v>
      </c>
      <c r="G21" s="392"/>
      <c r="H21" s="392"/>
      <c r="I21" s="392"/>
      <c r="J21" s="392"/>
      <c r="K21" s="261"/>
    </row>
    <row r="22" spans="2:11" s="1" customFormat="1" ht="15" customHeight="1">
      <c r="B22" s="264"/>
      <c r="C22" s="265"/>
      <c r="D22" s="265"/>
      <c r="E22" s="267" t="s">
        <v>722</v>
      </c>
      <c r="F22" s="392" t="s">
        <v>723</v>
      </c>
      <c r="G22" s="392"/>
      <c r="H22" s="392"/>
      <c r="I22" s="392"/>
      <c r="J22" s="392"/>
      <c r="K22" s="261"/>
    </row>
    <row r="23" spans="2:11" s="1" customFormat="1" ht="15" customHeight="1">
      <c r="B23" s="264"/>
      <c r="C23" s="265"/>
      <c r="D23" s="265"/>
      <c r="E23" s="267" t="s">
        <v>724</v>
      </c>
      <c r="F23" s="392" t="s">
        <v>725</v>
      </c>
      <c r="G23" s="392"/>
      <c r="H23" s="392"/>
      <c r="I23" s="392"/>
      <c r="J23" s="392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2" t="s">
        <v>726</v>
      </c>
      <c r="D25" s="392"/>
      <c r="E25" s="392"/>
      <c r="F25" s="392"/>
      <c r="G25" s="392"/>
      <c r="H25" s="392"/>
      <c r="I25" s="392"/>
      <c r="J25" s="392"/>
      <c r="K25" s="261"/>
    </row>
    <row r="26" spans="2:11" s="1" customFormat="1" ht="15" customHeight="1">
      <c r="B26" s="264"/>
      <c r="C26" s="392" t="s">
        <v>727</v>
      </c>
      <c r="D26" s="392"/>
      <c r="E26" s="392"/>
      <c r="F26" s="392"/>
      <c r="G26" s="392"/>
      <c r="H26" s="392"/>
      <c r="I26" s="392"/>
      <c r="J26" s="392"/>
      <c r="K26" s="261"/>
    </row>
    <row r="27" spans="2:11" s="1" customFormat="1" ht="15" customHeight="1">
      <c r="B27" s="264"/>
      <c r="C27" s="263"/>
      <c r="D27" s="392" t="s">
        <v>728</v>
      </c>
      <c r="E27" s="392"/>
      <c r="F27" s="392"/>
      <c r="G27" s="392"/>
      <c r="H27" s="392"/>
      <c r="I27" s="392"/>
      <c r="J27" s="392"/>
      <c r="K27" s="261"/>
    </row>
    <row r="28" spans="2:11" s="1" customFormat="1" ht="15" customHeight="1">
      <c r="B28" s="264"/>
      <c r="C28" s="265"/>
      <c r="D28" s="392" t="s">
        <v>729</v>
      </c>
      <c r="E28" s="392"/>
      <c r="F28" s="392"/>
      <c r="G28" s="392"/>
      <c r="H28" s="392"/>
      <c r="I28" s="392"/>
      <c r="J28" s="392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2" t="s">
        <v>730</v>
      </c>
      <c r="E30" s="392"/>
      <c r="F30" s="392"/>
      <c r="G30" s="392"/>
      <c r="H30" s="392"/>
      <c r="I30" s="392"/>
      <c r="J30" s="392"/>
      <c r="K30" s="261"/>
    </row>
    <row r="31" spans="2:11" s="1" customFormat="1" ht="15" customHeight="1">
      <c r="B31" s="264"/>
      <c r="C31" s="265"/>
      <c r="D31" s="392" t="s">
        <v>731</v>
      </c>
      <c r="E31" s="392"/>
      <c r="F31" s="392"/>
      <c r="G31" s="392"/>
      <c r="H31" s="392"/>
      <c r="I31" s="392"/>
      <c r="J31" s="392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2" t="s">
        <v>732</v>
      </c>
      <c r="E33" s="392"/>
      <c r="F33" s="392"/>
      <c r="G33" s="392"/>
      <c r="H33" s="392"/>
      <c r="I33" s="392"/>
      <c r="J33" s="392"/>
      <c r="K33" s="261"/>
    </row>
    <row r="34" spans="2:11" s="1" customFormat="1" ht="15" customHeight="1">
      <c r="B34" s="264"/>
      <c r="C34" s="265"/>
      <c r="D34" s="392" t="s">
        <v>733</v>
      </c>
      <c r="E34" s="392"/>
      <c r="F34" s="392"/>
      <c r="G34" s="392"/>
      <c r="H34" s="392"/>
      <c r="I34" s="392"/>
      <c r="J34" s="392"/>
      <c r="K34" s="261"/>
    </row>
    <row r="35" spans="2:11" s="1" customFormat="1" ht="15" customHeight="1">
      <c r="B35" s="264"/>
      <c r="C35" s="265"/>
      <c r="D35" s="392" t="s">
        <v>734</v>
      </c>
      <c r="E35" s="392"/>
      <c r="F35" s="392"/>
      <c r="G35" s="392"/>
      <c r="H35" s="392"/>
      <c r="I35" s="392"/>
      <c r="J35" s="392"/>
      <c r="K35" s="261"/>
    </row>
    <row r="36" spans="2:11" s="1" customFormat="1" ht="15" customHeight="1">
      <c r="B36" s="264"/>
      <c r="C36" s="265"/>
      <c r="D36" s="263"/>
      <c r="E36" s="266" t="s">
        <v>107</v>
      </c>
      <c r="F36" s="263"/>
      <c r="G36" s="392" t="s">
        <v>735</v>
      </c>
      <c r="H36" s="392"/>
      <c r="I36" s="392"/>
      <c r="J36" s="392"/>
      <c r="K36" s="261"/>
    </row>
    <row r="37" spans="2:11" s="1" customFormat="1" ht="30.75" customHeight="1">
      <c r="B37" s="264"/>
      <c r="C37" s="265"/>
      <c r="D37" s="263"/>
      <c r="E37" s="266" t="s">
        <v>736</v>
      </c>
      <c r="F37" s="263"/>
      <c r="G37" s="392" t="s">
        <v>737</v>
      </c>
      <c r="H37" s="392"/>
      <c r="I37" s="392"/>
      <c r="J37" s="392"/>
      <c r="K37" s="261"/>
    </row>
    <row r="38" spans="2:11" s="1" customFormat="1" ht="15" customHeight="1">
      <c r="B38" s="264"/>
      <c r="C38" s="265"/>
      <c r="D38" s="263"/>
      <c r="E38" s="266" t="s">
        <v>54</v>
      </c>
      <c r="F38" s="263"/>
      <c r="G38" s="392" t="s">
        <v>738</v>
      </c>
      <c r="H38" s="392"/>
      <c r="I38" s="392"/>
      <c r="J38" s="392"/>
      <c r="K38" s="261"/>
    </row>
    <row r="39" spans="2:11" s="1" customFormat="1" ht="15" customHeight="1">
      <c r="B39" s="264"/>
      <c r="C39" s="265"/>
      <c r="D39" s="263"/>
      <c r="E39" s="266" t="s">
        <v>55</v>
      </c>
      <c r="F39" s="263"/>
      <c r="G39" s="392" t="s">
        <v>739</v>
      </c>
      <c r="H39" s="392"/>
      <c r="I39" s="392"/>
      <c r="J39" s="392"/>
      <c r="K39" s="261"/>
    </row>
    <row r="40" spans="2:11" s="1" customFormat="1" ht="15" customHeight="1">
      <c r="B40" s="264"/>
      <c r="C40" s="265"/>
      <c r="D40" s="263"/>
      <c r="E40" s="266" t="s">
        <v>108</v>
      </c>
      <c r="F40" s="263"/>
      <c r="G40" s="392" t="s">
        <v>740</v>
      </c>
      <c r="H40" s="392"/>
      <c r="I40" s="392"/>
      <c r="J40" s="392"/>
      <c r="K40" s="261"/>
    </row>
    <row r="41" spans="2:11" s="1" customFormat="1" ht="15" customHeight="1">
      <c r="B41" s="264"/>
      <c r="C41" s="265"/>
      <c r="D41" s="263"/>
      <c r="E41" s="266" t="s">
        <v>109</v>
      </c>
      <c r="F41" s="263"/>
      <c r="G41" s="392" t="s">
        <v>741</v>
      </c>
      <c r="H41" s="392"/>
      <c r="I41" s="392"/>
      <c r="J41" s="392"/>
      <c r="K41" s="261"/>
    </row>
    <row r="42" spans="2:11" s="1" customFormat="1" ht="15" customHeight="1">
      <c r="B42" s="264"/>
      <c r="C42" s="265"/>
      <c r="D42" s="263"/>
      <c r="E42" s="266" t="s">
        <v>742</v>
      </c>
      <c r="F42" s="263"/>
      <c r="G42" s="392" t="s">
        <v>743</v>
      </c>
      <c r="H42" s="392"/>
      <c r="I42" s="392"/>
      <c r="J42" s="392"/>
      <c r="K42" s="261"/>
    </row>
    <row r="43" spans="2:11" s="1" customFormat="1" ht="15" customHeight="1">
      <c r="B43" s="264"/>
      <c r="C43" s="265"/>
      <c r="D43" s="263"/>
      <c r="E43" s="266"/>
      <c r="F43" s="263"/>
      <c r="G43" s="392" t="s">
        <v>744</v>
      </c>
      <c r="H43" s="392"/>
      <c r="I43" s="392"/>
      <c r="J43" s="392"/>
      <c r="K43" s="261"/>
    </row>
    <row r="44" spans="2:11" s="1" customFormat="1" ht="15" customHeight="1">
      <c r="B44" s="264"/>
      <c r="C44" s="265"/>
      <c r="D44" s="263"/>
      <c r="E44" s="266" t="s">
        <v>745</v>
      </c>
      <c r="F44" s="263"/>
      <c r="G44" s="392" t="s">
        <v>746</v>
      </c>
      <c r="H44" s="392"/>
      <c r="I44" s="392"/>
      <c r="J44" s="392"/>
      <c r="K44" s="261"/>
    </row>
    <row r="45" spans="2:11" s="1" customFormat="1" ht="15" customHeight="1">
      <c r="B45" s="264"/>
      <c r="C45" s="265"/>
      <c r="D45" s="263"/>
      <c r="E45" s="266" t="s">
        <v>111</v>
      </c>
      <c r="F45" s="263"/>
      <c r="G45" s="392" t="s">
        <v>747</v>
      </c>
      <c r="H45" s="392"/>
      <c r="I45" s="392"/>
      <c r="J45" s="392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2" t="s">
        <v>748</v>
      </c>
      <c r="E47" s="392"/>
      <c r="F47" s="392"/>
      <c r="G47" s="392"/>
      <c r="H47" s="392"/>
      <c r="I47" s="392"/>
      <c r="J47" s="392"/>
      <c r="K47" s="261"/>
    </row>
    <row r="48" spans="2:11" s="1" customFormat="1" ht="15" customHeight="1">
      <c r="B48" s="264"/>
      <c r="C48" s="265"/>
      <c r="D48" s="265"/>
      <c r="E48" s="392" t="s">
        <v>749</v>
      </c>
      <c r="F48" s="392"/>
      <c r="G48" s="392"/>
      <c r="H48" s="392"/>
      <c r="I48" s="392"/>
      <c r="J48" s="392"/>
      <c r="K48" s="261"/>
    </row>
    <row r="49" spans="2:11" s="1" customFormat="1" ht="15" customHeight="1">
      <c r="B49" s="264"/>
      <c r="C49" s="265"/>
      <c r="D49" s="265"/>
      <c r="E49" s="392" t="s">
        <v>750</v>
      </c>
      <c r="F49" s="392"/>
      <c r="G49" s="392"/>
      <c r="H49" s="392"/>
      <c r="I49" s="392"/>
      <c r="J49" s="392"/>
      <c r="K49" s="261"/>
    </row>
    <row r="50" spans="2:11" s="1" customFormat="1" ht="15" customHeight="1">
      <c r="B50" s="264"/>
      <c r="C50" s="265"/>
      <c r="D50" s="265"/>
      <c r="E50" s="392" t="s">
        <v>751</v>
      </c>
      <c r="F50" s="392"/>
      <c r="G50" s="392"/>
      <c r="H50" s="392"/>
      <c r="I50" s="392"/>
      <c r="J50" s="392"/>
      <c r="K50" s="261"/>
    </row>
    <row r="51" spans="2:11" s="1" customFormat="1" ht="15" customHeight="1">
      <c r="B51" s="264"/>
      <c r="C51" s="265"/>
      <c r="D51" s="392" t="s">
        <v>752</v>
      </c>
      <c r="E51" s="392"/>
      <c r="F51" s="392"/>
      <c r="G51" s="392"/>
      <c r="H51" s="392"/>
      <c r="I51" s="392"/>
      <c r="J51" s="392"/>
      <c r="K51" s="261"/>
    </row>
    <row r="52" spans="2:11" s="1" customFormat="1" ht="25.5" customHeight="1">
      <c r="B52" s="260"/>
      <c r="C52" s="393" t="s">
        <v>753</v>
      </c>
      <c r="D52" s="393"/>
      <c r="E52" s="393"/>
      <c r="F52" s="393"/>
      <c r="G52" s="393"/>
      <c r="H52" s="393"/>
      <c r="I52" s="393"/>
      <c r="J52" s="393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2" t="s">
        <v>754</v>
      </c>
      <c r="D54" s="392"/>
      <c r="E54" s="392"/>
      <c r="F54" s="392"/>
      <c r="G54" s="392"/>
      <c r="H54" s="392"/>
      <c r="I54" s="392"/>
      <c r="J54" s="392"/>
      <c r="K54" s="261"/>
    </row>
    <row r="55" spans="2:11" s="1" customFormat="1" ht="15" customHeight="1">
      <c r="B55" s="260"/>
      <c r="C55" s="392" t="s">
        <v>755</v>
      </c>
      <c r="D55" s="392"/>
      <c r="E55" s="392"/>
      <c r="F55" s="392"/>
      <c r="G55" s="392"/>
      <c r="H55" s="392"/>
      <c r="I55" s="392"/>
      <c r="J55" s="392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2" t="s">
        <v>756</v>
      </c>
      <c r="D57" s="392"/>
      <c r="E57" s="392"/>
      <c r="F57" s="392"/>
      <c r="G57" s="392"/>
      <c r="H57" s="392"/>
      <c r="I57" s="392"/>
      <c r="J57" s="392"/>
      <c r="K57" s="261"/>
    </row>
    <row r="58" spans="2:11" s="1" customFormat="1" ht="15" customHeight="1">
      <c r="B58" s="260"/>
      <c r="C58" s="265"/>
      <c r="D58" s="392" t="s">
        <v>757</v>
      </c>
      <c r="E58" s="392"/>
      <c r="F58" s="392"/>
      <c r="G58" s="392"/>
      <c r="H58" s="392"/>
      <c r="I58" s="392"/>
      <c r="J58" s="392"/>
      <c r="K58" s="261"/>
    </row>
    <row r="59" spans="2:11" s="1" customFormat="1" ht="15" customHeight="1">
      <c r="B59" s="260"/>
      <c r="C59" s="265"/>
      <c r="D59" s="392" t="s">
        <v>758</v>
      </c>
      <c r="E59" s="392"/>
      <c r="F59" s="392"/>
      <c r="G59" s="392"/>
      <c r="H59" s="392"/>
      <c r="I59" s="392"/>
      <c r="J59" s="392"/>
      <c r="K59" s="261"/>
    </row>
    <row r="60" spans="2:11" s="1" customFormat="1" ht="15" customHeight="1">
      <c r="B60" s="260"/>
      <c r="C60" s="265"/>
      <c r="D60" s="392" t="s">
        <v>759</v>
      </c>
      <c r="E60" s="392"/>
      <c r="F60" s="392"/>
      <c r="G60" s="392"/>
      <c r="H60" s="392"/>
      <c r="I60" s="392"/>
      <c r="J60" s="392"/>
      <c r="K60" s="261"/>
    </row>
    <row r="61" spans="2:11" s="1" customFormat="1" ht="15" customHeight="1">
      <c r="B61" s="260"/>
      <c r="C61" s="265"/>
      <c r="D61" s="392" t="s">
        <v>760</v>
      </c>
      <c r="E61" s="392"/>
      <c r="F61" s="392"/>
      <c r="G61" s="392"/>
      <c r="H61" s="392"/>
      <c r="I61" s="392"/>
      <c r="J61" s="392"/>
      <c r="K61" s="261"/>
    </row>
    <row r="62" spans="2:11" s="1" customFormat="1" ht="15" customHeight="1">
      <c r="B62" s="260"/>
      <c r="C62" s="265"/>
      <c r="D62" s="395" t="s">
        <v>761</v>
      </c>
      <c r="E62" s="395"/>
      <c r="F62" s="395"/>
      <c r="G62" s="395"/>
      <c r="H62" s="395"/>
      <c r="I62" s="395"/>
      <c r="J62" s="395"/>
      <c r="K62" s="261"/>
    </row>
    <row r="63" spans="2:11" s="1" customFormat="1" ht="15" customHeight="1">
      <c r="B63" s="260"/>
      <c r="C63" s="265"/>
      <c r="D63" s="392" t="s">
        <v>762</v>
      </c>
      <c r="E63" s="392"/>
      <c r="F63" s="392"/>
      <c r="G63" s="392"/>
      <c r="H63" s="392"/>
      <c r="I63" s="392"/>
      <c r="J63" s="392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2" t="s">
        <v>763</v>
      </c>
      <c r="E65" s="392"/>
      <c r="F65" s="392"/>
      <c r="G65" s="392"/>
      <c r="H65" s="392"/>
      <c r="I65" s="392"/>
      <c r="J65" s="392"/>
      <c r="K65" s="261"/>
    </row>
    <row r="66" spans="2:11" s="1" customFormat="1" ht="15" customHeight="1">
      <c r="B66" s="260"/>
      <c r="C66" s="265"/>
      <c r="D66" s="395" t="s">
        <v>764</v>
      </c>
      <c r="E66" s="395"/>
      <c r="F66" s="395"/>
      <c r="G66" s="395"/>
      <c r="H66" s="395"/>
      <c r="I66" s="395"/>
      <c r="J66" s="395"/>
      <c r="K66" s="261"/>
    </row>
    <row r="67" spans="2:11" s="1" customFormat="1" ht="15" customHeight="1">
      <c r="B67" s="260"/>
      <c r="C67" s="265"/>
      <c r="D67" s="392" t="s">
        <v>765</v>
      </c>
      <c r="E67" s="392"/>
      <c r="F67" s="392"/>
      <c r="G67" s="392"/>
      <c r="H67" s="392"/>
      <c r="I67" s="392"/>
      <c r="J67" s="392"/>
      <c r="K67" s="261"/>
    </row>
    <row r="68" spans="2:11" s="1" customFormat="1" ht="15" customHeight="1">
      <c r="B68" s="260"/>
      <c r="C68" s="265"/>
      <c r="D68" s="392" t="s">
        <v>766</v>
      </c>
      <c r="E68" s="392"/>
      <c r="F68" s="392"/>
      <c r="G68" s="392"/>
      <c r="H68" s="392"/>
      <c r="I68" s="392"/>
      <c r="J68" s="392"/>
      <c r="K68" s="261"/>
    </row>
    <row r="69" spans="2:11" s="1" customFormat="1" ht="15" customHeight="1">
      <c r="B69" s="260"/>
      <c r="C69" s="265"/>
      <c r="D69" s="392" t="s">
        <v>767</v>
      </c>
      <c r="E69" s="392"/>
      <c r="F69" s="392"/>
      <c r="G69" s="392"/>
      <c r="H69" s="392"/>
      <c r="I69" s="392"/>
      <c r="J69" s="392"/>
      <c r="K69" s="261"/>
    </row>
    <row r="70" spans="2:11" s="1" customFormat="1" ht="15" customHeight="1">
      <c r="B70" s="260"/>
      <c r="C70" s="265"/>
      <c r="D70" s="392" t="s">
        <v>768</v>
      </c>
      <c r="E70" s="392"/>
      <c r="F70" s="392"/>
      <c r="G70" s="392"/>
      <c r="H70" s="392"/>
      <c r="I70" s="392"/>
      <c r="J70" s="392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6" t="s">
        <v>769</v>
      </c>
      <c r="D75" s="396"/>
      <c r="E75" s="396"/>
      <c r="F75" s="396"/>
      <c r="G75" s="396"/>
      <c r="H75" s="396"/>
      <c r="I75" s="396"/>
      <c r="J75" s="396"/>
      <c r="K75" s="278"/>
    </row>
    <row r="76" spans="2:11" s="1" customFormat="1" ht="17.25" customHeight="1">
      <c r="B76" s="277"/>
      <c r="C76" s="279" t="s">
        <v>770</v>
      </c>
      <c r="D76" s="279"/>
      <c r="E76" s="279"/>
      <c r="F76" s="279" t="s">
        <v>771</v>
      </c>
      <c r="G76" s="280"/>
      <c r="H76" s="279" t="s">
        <v>55</v>
      </c>
      <c r="I76" s="279" t="s">
        <v>58</v>
      </c>
      <c r="J76" s="279" t="s">
        <v>772</v>
      </c>
      <c r="K76" s="278"/>
    </row>
    <row r="77" spans="2:11" s="1" customFormat="1" ht="17.25" customHeight="1">
      <c r="B77" s="277"/>
      <c r="C77" s="281" t="s">
        <v>773</v>
      </c>
      <c r="D77" s="281"/>
      <c r="E77" s="281"/>
      <c r="F77" s="282" t="s">
        <v>774</v>
      </c>
      <c r="G77" s="283"/>
      <c r="H77" s="281"/>
      <c r="I77" s="281"/>
      <c r="J77" s="281" t="s">
        <v>775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54</v>
      </c>
      <c r="D79" s="286"/>
      <c r="E79" s="286"/>
      <c r="F79" s="287" t="s">
        <v>776</v>
      </c>
      <c r="G79" s="288"/>
      <c r="H79" s="266" t="s">
        <v>777</v>
      </c>
      <c r="I79" s="266" t="s">
        <v>778</v>
      </c>
      <c r="J79" s="266">
        <v>20</v>
      </c>
      <c r="K79" s="278"/>
    </row>
    <row r="80" spans="2:11" s="1" customFormat="1" ht="15" customHeight="1">
      <c r="B80" s="277"/>
      <c r="C80" s="266" t="s">
        <v>779</v>
      </c>
      <c r="D80" s="266"/>
      <c r="E80" s="266"/>
      <c r="F80" s="287" t="s">
        <v>776</v>
      </c>
      <c r="G80" s="288"/>
      <c r="H80" s="266" t="s">
        <v>780</v>
      </c>
      <c r="I80" s="266" t="s">
        <v>778</v>
      </c>
      <c r="J80" s="266">
        <v>120</v>
      </c>
      <c r="K80" s="278"/>
    </row>
    <row r="81" spans="2:11" s="1" customFormat="1" ht="15" customHeight="1">
      <c r="B81" s="289"/>
      <c r="C81" s="266" t="s">
        <v>781</v>
      </c>
      <c r="D81" s="266"/>
      <c r="E81" s="266"/>
      <c r="F81" s="287" t="s">
        <v>782</v>
      </c>
      <c r="G81" s="288"/>
      <c r="H81" s="266" t="s">
        <v>783</v>
      </c>
      <c r="I81" s="266" t="s">
        <v>778</v>
      </c>
      <c r="J81" s="266">
        <v>50</v>
      </c>
      <c r="K81" s="278"/>
    </row>
    <row r="82" spans="2:11" s="1" customFormat="1" ht="15" customHeight="1">
      <c r="B82" s="289"/>
      <c r="C82" s="266" t="s">
        <v>784</v>
      </c>
      <c r="D82" s="266"/>
      <c r="E82" s="266"/>
      <c r="F82" s="287" t="s">
        <v>776</v>
      </c>
      <c r="G82" s="288"/>
      <c r="H82" s="266" t="s">
        <v>785</v>
      </c>
      <c r="I82" s="266" t="s">
        <v>786</v>
      </c>
      <c r="J82" s="266"/>
      <c r="K82" s="278"/>
    </row>
    <row r="83" spans="2:11" s="1" customFormat="1" ht="15" customHeight="1">
      <c r="B83" s="289"/>
      <c r="C83" s="290" t="s">
        <v>787</v>
      </c>
      <c r="D83" s="290"/>
      <c r="E83" s="290"/>
      <c r="F83" s="291" t="s">
        <v>782</v>
      </c>
      <c r="G83" s="290"/>
      <c r="H83" s="290" t="s">
        <v>788</v>
      </c>
      <c r="I83" s="290" t="s">
        <v>778</v>
      </c>
      <c r="J83" s="290">
        <v>15</v>
      </c>
      <c r="K83" s="278"/>
    </row>
    <row r="84" spans="2:11" s="1" customFormat="1" ht="15" customHeight="1">
      <c r="B84" s="289"/>
      <c r="C84" s="290" t="s">
        <v>789</v>
      </c>
      <c r="D84" s="290"/>
      <c r="E84" s="290"/>
      <c r="F84" s="291" t="s">
        <v>782</v>
      </c>
      <c r="G84" s="290"/>
      <c r="H84" s="290" t="s">
        <v>790</v>
      </c>
      <c r="I84" s="290" t="s">
        <v>778</v>
      </c>
      <c r="J84" s="290">
        <v>15</v>
      </c>
      <c r="K84" s="278"/>
    </row>
    <row r="85" spans="2:11" s="1" customFormat="1" ht="15" customHeight="1">
      <c r="B85" s="289"/>
      <c r="C85" s="290" t="s">
        <v>791</v>
      </c>
      <c r="D85" s="290"/>
      <c r="E85" s="290"/>
      <c r="F85" s="291" t="s">
        <v>782</v>
      </c>
      <c r="G85" s="290"/>
      <c r="H85" s="290" t="s">
        <v>792</v>
      </c>
      <c r="I85" s="290" t="s">
        <v>778</v>
      </c>
      <c r="J85" s="290">
        <v>20</v>
      </c>
      <c r="K85" s="278"/>
    </row>
    <row r="86" spans="2:11" s="1" customFormat="1" ht="15" customHeight="1">
      <c r="B86" s="289"/>
      <c r="C86" s="290" t="s">
        <v>793</v>
      </c>
      <c r="D86" s="290"/>
      <c r="E86" s="290"/>
      <c r="F86" s="291" t="s">
        <v>782</v>
      </c>
      <c r="G86" s="290"/>
      <c r="H86" s="290" t="s">
        <v>794</v>
      </c>
      <c r="I86" s="290" t="s">
        <v>778</v>
      </c>
      <c r="J86" s="290">
        <v>20</v>
      </c>
      <c r="K86" s="278"/>
    </row>
    <row r="87" spans="2:11" s="1" customFormat="1" ht="15" customHeight="1">
      <c r="B87" s="289"/>
      <c r="C87" s="266" t="s">
        <v>795</v>
      </c>
      <c r="D87" s="266"/>
      <c r="E87" s="266"/>
      <c r="F87" s="287" t="s">
        <v>782</v>
      </c>
      <c r="G87" s="288"/>
      <c r="H87" s="266" t="s">
        <v>796</v>
      </c>
      <c r="I87" s="266" t="s">
        <v>778</v>
      </c>
      <c r="J87" s="266">
        <v>50</v>
      </c>
      <c r="K87" s="278"/>
    </row>
    <row r="88" spans="2:11" s="1" customFormat="1" ht="15" customHeight="1">
      <c r="B88" s="289"/>
      <c r="C88" s="266" t="s">
        <v>797</v>
      </c>
      <c r="D88" s="266"/>
      <c r="E88" s="266"/>
      <c r="F88" s="287" t="s">
        <v>782</v>
      </c>
      <c r="G88" s="288"/>
      <c r="H88" s="266" t="s">
        <v>798</v>
      </c>
      <c r="I88" s="266" t="s">
        <v>778</v>
      </c>
      <c r="J88" s="266">
        <v>20</v>
      </c>
      <c r="K88" s="278"/>
    </row>
    <row r="89" spans="2:11" s="1" customFormat="1" ht="15" customHeight="1">
      <c r="B89" s="289"/>
      <c r="C89" s="266" t="s">
        <v>799</v>
      </c>
      <c r="D89" s="266"/>
      <c r="E89" s="266"/>
      <c r="F89" s="287" t="s">
        <v>782</v>
      </c>
      <c r="G89" s="288"/>
      <c r="H89" s="266" t="s">
        <v>800</v>
      </c>
      <c r="I89" s="266" t="s">
        <v>778</v>
      </c>
      <c r="J89" s="266">
        <v>20</v>
      </c>
      <c r="K89" s="278"/>
    </row>
    <row r="90" spans="2:11" s="1" customFormat="1" ht="15" customHeight="1">
      <c r="B90" s="289"/>
      <c r="C90" s="266" t="s">
        <v>801</v>
      </c>
      <c r="D90" s="266"/>
      <c r="E90" s="266"/>
      <c r="F90" s="287" t="s">
        <v>782</v>
      </c>
      <c r="G90" s="288"/>
      <c r="H90" s="266" t="s">
        <v>802</v>
      </c>
      <c r="I90" s="266" t="s">
        <v>778</v>
      </c>
      <c r="J90" s="266">
        <v>50</v>
      </c>
      <c r="K90" s="278"/>
    </row>
    <row r="91" spans="2:11" s="1" customFormat="1" ht="15" customHeight="1">
      <c r="B91" s="289"/>
      <c r="C91" s="266" t="s">
        <v>803</v>
      </c>
      <c r="D91" s="266"/>
      <c r="E91" s="266"/>
      <c r="F91" s="287" t="s">
        <v>782</v>
      </c>
      <c r="G91" s="288"/>
      <c r="H91" s="266" t="s">
        <v>803</v>
      </c>
      <c r="I91" s="266" t="s">
        <v>778</v>
      </c>
      <c r="J91" s="266">
        <v>50</v>
      </c>
      <c r="K91" s="278"/>
    </row>
    <row r="92" spans="2:11" s="1" customFormat="1" ht="15" customHeight="1">
      <c r="B92" s="289"/>
      <c r="C92" s="266" t="s">
        <v>804</v>
      </c>
      <c r="D92" s="266"/>
      <c r="E92" s="266"/>
      <c r="F92" s="287" t="s">
        <v>782</v>
      </c>
      <c r="G92" s="288"/>
      <c r="H92" s="266" t="s">
        <v>805</v>
      </c>
      <c r="I92" s="266" t="s">
        <v>778</v>
      </c>
      <c r="J92" s="266">
        <v>255</v>
      </c>
      <c r="K92" s="278"/>
    </row>
    <row r="93" spans="2:11" s="1" customFormat="1" ht="15" customHeight="1">
      <c r="B93" s="289"/>
      <c r="C93" s="266" t="s">
        <v>806</v>
      </c>
      <c r="D93" s="266"/>
      <c r="E93" s="266"/>
      <c r="F93" s="287" t="s">
        <v>776</v>
      </c>
      <c r="G93" s="288"/>
      <c r="H93" s="266" t="s">
        <v>807</v>
      </c>
      <c r="I93" s="266" t="s">
        <v>808</v>
      </c>
      <c r="J93" s="266"/>
      <c r="K93" s="278"/>
    </row>
    <row r="94" spans="2:11" s="1" customFormat="1" ht="15" customHeight="1">
      <c r="B94" s="289"/>
      <c r="C94" s="266" t="s">
        <v>809</v>
      </c>
      <c r="D94" s="266"/>
      <c r="E94" s="266"/>
      <c r="F94" s="287" t="s">
        <v>776</v>
      </c>
      <c r="G94" s="288"/>
      <c r="H94" s="266" t="s">
        <v>810</v>
      </c>
      <c r="I94" s="266" t="s">
        <v>811</v>
      </c>
      <c r="J94" s="266"/>
      <c r="K94" s="278"/>
    </row>
    <row r="95" spans="2:11" s="1" customFormat="1" ht="15" customHeight="1">
      <c r="B95" s="289"/>
      <c r="C95" s="266" t="s">
        <v>812</v>
      </c>
      <c r="D95" s="266"/>
      <c r="E95" s="266"/>
      <c r="F95" s="287" t="s">
        <v>776</v>
      </c>
      <c r="G95" s="288"/>
      <c r="H95" s="266" t="s">
        <v>812</v>
      </c>
      <c r="I95" s="266" t="s">
        <v>811</v>
      </c>
      <c r="J95" s="266"/>
      <c r="K95" s="278"/>
    </row>
    <row r="96" spans="2:11" s="1" customFormat="1" ht="15" customHeight="1">
      <c r="B96" s="289"/>
      <c r="C96" s="266" t="s">
        <v>39</v>
      </c>
      <c r="D96" s="266"/>
      <c r="E96" s="266"/>
      <c r="F96" s="287" t="s">
        <v>776</v>
      </c>
      <c r="G96" s="288"/>
      <c r="H96" s="266" t="s">
        <v>813</v>
      </c>
      <c r="I96" s="266" t="s">
        <v>811</v>
      </c>
      <c r="J96" s="266"/>
      <c r="K96" s="278"/>
    </row>
    <row r="97" spans="2:11" s="1" customFormat="1" ht="15" customHeight="1">
      <c r="B97" s="289"/>
      <c r="C97" s="266" t="s">
        <v>49</v>
      </c>
      <c r="D97" s="266"/>
      <c r="E97" s="266"/>
      <c r="F97" s="287" t="s">
        <v>776</v>
      </c>
      <c r="G97" s="288"/>
      <c r="H97" s="266" t="s">
        <v>814</v>
      </c>
      <c r="I97" s="266" t="s">
        <v>811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6" t="s">
        <v>815</v>
      </c>
      <c r="D102" s="396"/>
      <c r="E102" s="396"/>
      <c r="F102" s="396"/>
      <c r="G102" s="396"/>
      <c r="H102" s="396"/>
      <c r="I102" s="396"/>
      <c r="J102" s="396"/>
      <c r="K102" s="278"/>
    </row>
    <row r="103" spans="2:11" s="1" customFormat="1" ht="17.25" customHeight="1">
      <c r="B103" s="277"/>
      <c r="C103" s="279" t="s">
        <v>770</v>
      </c>
      <c r="D103" s="279"/>
      <c r="E103" s="279"/>
      <c r="F103" s="279" t="s">
        <v>771</v>
      </c>
      <c r="G103" s="280"/>
      <c r="H103" s="279" t="s">
        <v>55</v>
      </c>
      <c r="I103" s="279" t="s">
        <v>58</v>
      </c>
      <c r="J103" s="279" t="s">
        <v>772</v>
      </c>
      <c r="K103" s="278"/>
    </row>
    <row r="104" spans="2:11" s="1" customFormat="1" ht="17.25" customHeight="1">
      <c r="B104" s="277"/>
      <c r="C104" s="281" t="s">
        <v>773</v>
      </c>
      <c r="D104" s="281"/>
      <c r="E104" s="281"/>
      <c r="F104" s="282" t="s">
        <v>774</v>
      </c>
      <c r="G104" s="283"/>
      <c r="H104" s="281"/>
      <c r="I104" s="281"/>
      <c r="J104" s="281" t="s">
        <v>775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54</v>
      </c>
      <c r="D106" s="286"/>
      <c r="E106" s="286"/>
      <c r="F106" s="287" t="s">
        <v>776</v>
      </c>
      <c r="G106" s="266"/>
      <c r="H106" s="266" t="s">
        <v>816</v>
      </c>
      <c r="I106" s="266" t="s">
        <v>778</v>
      </c>
      <c r="J106" s="266">
        <v>20</v>
      </c>
      <c r="K106" s="278"/>
    </row>
    <row r="107" spans="2:11" s="1" customFormat="1" ht="15" customHeight="1">
      <c r="B107" s="277"/>
      <c r="C107" s="266" t="s">
        <v>779</v>
      </c>
      <c r="D107" s="266"/>
      <c r="E107" s="266"/>
      <c r="F107" s="287" t="s">
        <v>776</v>
      </c>
      <c r="G107" s="266"/>
      <c r="H107" s="266" t="s">
        <v>816</v>
      </c>
      <c r="I107" s="266" t="s">
        <v>778</v>
      </c>
      <c r="J107" s="266">
        <v>120</v>
      </c>
      <c r="K107" s="278"/>
    </row>
    <row r="108" spans="2:11" s="1" customFormat="1" ht="15" customHeight="1">
      <c r="B108" s="289"/>
      <c r="C108" s="266" t="s">
        <v>781</v>
      </c>
      <c r="D108" s="266"/>
      <c r="E108" s="266"/>
      <c r="F108" s="287" t="s">
        <v>782</v>
      </c>
      <c r="G108" s="266"/>
      <c r="H108" s="266" t="s">
        <v>816</v>
      </c>
      <c r="I108" s="266" t="s">
        <v>778</v>
      </c>
      <c r="J108" s="266">
        <v>50</v>
      </c>
      <c r="K108" s="278"/>
    </row>
    <row r="109" spans="2:11" s="1" customFormat="1" ht="15" customHeight="1">
      <c r="B109" s="289"/>
      <c r="C109" s="266" t="s">
        <v>784</v>
      </c>
      <c r="D109" s="266"/>
      <c r="E109" s="266"/>
      <c r="F109" s="287" t="s">
        <v>776</v>
      </c>
      <c r="G109" s="266"/>
      <c r="H109" s="266" t="s">
        <v>816</v>
      </c>
      <c r="I109" s="266" t="s">
        <v>786</v>
      </c>
      <c r="J109" s="266"/>
      <c r="K109" s="278"/>
    </row>
    <row r="110" spans="2:11" s="1" customFormat="1" ht="15" customHeight="1">
      <c r="B110" s="289"/>
      <c r="C110" s="266" t="s">
        <v>795</v>
      </c>
      <c r="D110" s="266"/>
      <c r="E110" s="266"/>
      <c r="F110" s="287" t="s">
        <v>782</v>
      </c>
      <c r="G110" s="266"/>
      <c r="H110" s="266" t="s">
        <v>816</v>
      </c>
      <c r="I110" s="266" t="s">
        <v>778</v>
      </c>
      <c r="J110" s="266">
        <v>50</v>
      </c>
      <c r="K110" s="278"/>
    </row>
    <row r="111" spans="2:11" s="1" customFormat="1" ht="15" customHeight="1">
      <c r="B111" s="289"/>
      <c r="C111" s="266" t="s">
        <v>803</v>
      </c>
      <c r="D111" s="266"/>
      <c r="E111" s="266"/>
      <c r="F111" s="287" t="s">
        <v>782</v>
      </c>
      <c r="G111" s="266"/>
      <c r="H111" s="266" t="s">
        <v>816</v>
      </c>
      <c r="I111" s="266" t="s">
        <v>778</v>
      </c>
      <c r="J111" s="266">
        <v>50</v>
      </c>
      <c r="K111" s="278"/>
    </row>
    <row r="112" spans="2:11" s="1" customFormat="1" ht="15" customHeight="1">
      <c r="B112" s="289"/>
      <c r="C112" s="266" t="s">
        <v>801</v>
      </c>
      <c r="D112" s="266"/>
      <c r="E112" s="266"/>
      <c r="F112" s="287" t="s">
        <v>782</v>
      </c>
      <c r="G112" s="266"/>
      <c r="H112" s="266" t="s">
        <v>816</v>
      </c>
      <c r="I112" s="266" t="s">
        <v>778</v>
      </c>
      <c r="J112" s="266">
        <v>50</v>
      </c>
      <c r="K112" s="278"/>
    </row>
    <row r="113" spans="2:11" s="1" customFormat="1" ht="15" customHeight="1">
      <c r="B113" s="289"/>
      <c r="C113" s="266" t="s">
        <v>54</v>
      </c>
      <c r="D113" s="266"/>
      <c r="E113" s="266"/>
      <c r="F113" s="287" t="s">
        <v>776</v>
      </c>
      <c r="G113" s="266"/>
      <c r="H113" s="266" t="s">
        <v>817</v>
      </c>
      <c r="I113" s="266" t="s">
        <v>778</v>
      </c>
      <c r="J113" s="266">
        <v>20</v>
      </c>
      <c r="K113" s="278"/>
    </row>
    <row r="114" spans="2:11" s="1" customFormat="1" ht="15" customHeight="1">
      <c r="B114" s="289"/>
      <c r="C114" s="266" t="s">
        <v>818</v>
      </c>
      <c r="D114" s="266"/>
      <c r="E114" s="266"/>
      <c r="F114" s="287" t="s">
        <v>776</v>
      </c>
      <c r="G114" s="266"/>
      <c r="H114" s="266" t="s">
        <v>819</v>
      </c>
      <c r="I114" s="266" t="s">
        <v>778</v>
      </c>
      <c r="J114" s="266">
        <v>120</v>
      </c>
      <c r="K114" s="278"/>
    </row>
    <row r="115" spans="2:11" s="1" customFormat="1" ht="15" customHeight="1">
      <c r="B115" s="289"/>
      <c r="C115" s="266" t="s">
        <v>39</v>
      </c>
      <c r="D115" s="266"/>
      <c r="E115" s="266"/>
      <c r="F115" s="287" t="s">
        <v>776</v>
      </c>
      <c r="G115" s="266"/>
      <c r="H115" s="266" t="s">
        <v>820</v>
      </c>
      <c r="I115" s="266" t="s">
        <v>811</v>
      </c>
      <c r="J115" s="266"/>
      <c r="K115" s="278"/>
    </row>
    <row r="116" spans="2:11" s="1" customFormat="1" ht="15" customHeight="1">
      <c r="B116" s="289"/>
      <c r="C116" s="266" t="s">
        <v>49</v>
      </c>
      <c r="D116" s="266"/>
      <c r="E116" s="266"/>
      <c r="F116" s="287" t="s">
        <v>776</v>
      </c>
      <c r="G116" s="266"/>
      <c r="H116" s="266" t="s">
        <v>821</v>
      </c>
      <c r="I116" s="266" t="s">
        <v>811</v>
      </c>
      <c r="J116" s="266"/>
      <c r="K116" s="278"/>
    </row>
    <row r="117" spans="2:11" s="1" customFormat="1" ht="15" customHeight="1">
      <c r="B117" s="289"/>
      <c r="C117" s="266" t="s">
        <v>58</v>
      </c>
      <c r="D117" s="266"/>
      <c r="E117" s="266"/>
      <c r="F117" s="287" t="s">
        <v>776</v>
      </c>
      <c r="G117" s="266"/>
      <c r="H117" s="266" t="s">
        <v>822</v>
      </c>
      <c r="I117" s="266" t="s">
        <v>823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4" t="s">
        <v>824</v>
      </c>
      <c r="D122" s="394"/>
      <c r="E122" s="394"/>
      <c r="F122" s="394"/>
      <c r="G122" s="394"/>
      <c r="H122" s="394"/>
      <c r="I122" s="394"/>
      <c r="J122" s="394"/>
      <c r="K122" s="306"/>
    </row>
    <row r="123" spans="2:11" s="1" customFormat="1" ht="17.25" customHeight="1">
      <c r="B123" s="307"/>
      <c r="C123" s="279" t="s">
        <v>770</v>
      </c>
      <c r="D123" s="279"/>
      <c r="E123" s="279"/>
      <c r="F123" s="279" t="s">
        <v>771</v>
      </c>
      <c r="G123" s="280"/>
      <c r="H123" s="279" t="s">
        <v>55</v>
      </c>
      <c r="I123" s="279" t="s">
        <v>58</v>
      </c>
      <c r="J123" s="279" t="s">
        <v>772</v>
      </c>
      <c r="K123" s="308"/>
    </row>
    <row r="124" spans="2:11" s="1" customFormat="1" ht="17.25" customHeight="1">
      <c r="B124" s="307"/>
      <c r="C124" s="281" t="s">
        <v>773</v>
      </c>
      <c r="D124" s="281"/>
      <c r="E124" s="281"/>
      <c r="F124" s="282" t="s">
        <v>774</v>
      </c>
      <c r="G124" s="283"/>
      <c r="H124" s="281"/>
      <c r="I124" s="281"/>
      <c r="J124" s="281" t="s">
        <v>775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779</v>
      </c>
      <c r="D126" s="286"/>
      <c r="E126" s="286"/>
      <c r="F126" s="287" t="s">
        <v>776</v>
      </c>
      <c r="G126" s="266"/>
      <c r="H126" s="266" t="s">
        <v>816</v>
      </c>
      <c r="I126" s="266" t="s">
        <v>778</v>
      </c>
      <c r="J126" s="266">
        <v>120</v>
      </c>
      <c r="K126" s="312"/>
    </row>
    <row r="127" spans="2:11" s="1" customFormat="1" ht="15" customHeight="1">
      <c r="B127" s="309"/>
      <c r="C127" s="266" t="s">
        <v>825</v>
      </c>
      <c r="D127" s="266"/>
      <c r="E127" s="266"/>
      <c r="F127" s="287" t="s">
        <v>776</v>
      </c>
      <c r="G127" s="266"/>
      <c r="H127" s="266" t="s">
        <v>826</v>
      </c>
      <c r="I127" s="266" t="s">
        <v>778</v>
      </c>
      <c r="J127" s="266" t="s">
        <v>827</v>
      </c>
      <c r="K127" s="312"/>
    </row>
    <row r="128" spans="2:11" s="1" customFormat="1" ht="15" customHeight="1">
      <c r="B128" s="309"/>
      <c r="C128" s="266" t="s">
        <v>724</v>
      </c>
      <c r="D128" s="266"/>
      <c r="E128" s="266"/>
      <c r="F128" s="287" t="s">
        <v>776</v>
      </c>
      <c r="G128" s="266"/>
      <c r="H128" s="266" t="s">
        <v>828</v>
      </c>
      <c r="I128" s="266" t="s">
        <v>778</v>
      </c>
      <c r="J128" s="266" t="s">
        <v>827</v>
      </c>
      <c r="K128" s="312"/>
    </row>
    <row r="129" spans="2:11" s="1" customFormat="1" ht="15" customHeight="1">
      <c r="B129" s="309"/>
      <c r="C129" s="266" t="s">
        <v>787</v>
      </c>
      <c r="D129" s="266"/>
      <c r="E129" s="266"/>
      <c r="F129" s="287" t="s">
        <v>782</v>
      </c>
      <c r="G129" s="266"/>
      <c r="H129" s="266" t="s">
        <v>788</v>
      </c>
      <c r="I129" s="266" t="s">
        <v>778</v>
      </c>
      <c r="J129" s="266">
        <v>15</v>
      </c>
      <c r="K129" s="312"/>
    </row>
    <row r="130" spans="2:11" s="1" customFormat="1" ht="15" customHeight="1">
      <c r="B130" s="309"/>
      <c r="C130" s="290" t="s">
        <v>789</v>
      </c>
      <c r="D130" s="290"/>
      <c r="E130" s="290"/>
      <c r="F130" s="291" t="s">
        <v>782</v>
      </c>
      <c r="G130" s="290"/>
      <c r="H130" s="290" t="s">
        <v>790</v>
      </c>
      <c r="I130" s="290" t="s">
        <v>778</v>
      </c>
      <c r="J130" s="290">
        <v>15</v>
      </c>
      <c r="K130" s="312"/>
    </row>
    <row r="131" spans="2:11" s="1" customFormat="1" ht="15" customHeight="1">
      <c r="B131" s="309"/>
      <c r="C131" s="290" t="s">
        <v>791</v>
      </c>
      <c r="D131" s="290"/>
      <c r="E131" s="290"/>
      <c r="F131" s="291" t="s">
        <v>782</v>
      </c>
      <c r="G131" s="290"/>
      <c r="H131" s="290" t="s">
        <v>792</v>
      </c>
      <c r="I131" s="290" t="s">
        <v>778</v>
      </c>
      <c r="J131" s="290">
        <v>20</v>
      </c>
      <c r="K131" s="312"/>
    </row>
    <row r="132" spans="2:11" s="1" customFormat="1" ht="15" customHeight="1">
      <c r="B132" s="309"/>
      <c r="C132" s="290" t="s">
        <v>793</v>
      </c>
      <c r="D132" s="290"/>
      <c r="E132" s="290"/>
      <c r="F132" s="291" t="s">
        <v>782</v>
      </c>
      <c r="G132" s="290"/>
      <c r="H132" s="290" t="s">
        <v>794</v>
      </c>
      <c r="I132" s="290" t="s">
        <v>778</v>
      </c>
      <c r="J132" s="290">
        <v>20</v>
      </c>
      <c r="K132" s="312"/>
    </row>
    <row r="133" spans="2:11" s="1" customFormat="1" ht="15" customHeight="1">
      <c r="B133" s="309"/>
      <c r="C133" s="266" t="s">
        <v>781</v>
      </c>
      <c r="D133" s="266"/>
      <c r="E133" s="266"/>
      <c r="F133" s="287" t="s">
        <v>782</v>
      </c>
      <c r="G133" s="266"/>
      <c r="H133" s="266" t="s">
        <v>816</v>
      </c>
      <c r="I133" s="266" t="s">
        <v>778</v>
      </c>
      <c r="J133" s="266">
        <v>50</v>
      </c>
      <c r="K133" s="312"/>
    </row>
    <row r="134" spans="2:11" s="1" customFormat="1" ht="15" customHeight="1">
      <c r="B134" s="309"/>
      <c r="C134" s="266" t="s">
        <v>795</v>
      </c>
      <c r="D134" s="266"/>
      <c r="E134" s="266"/>
      <c r="F134" s="287" t="s">
        <v>782</v>
      </c>
      <c r="G134" s="266"/>
      <c r="H134" s="266" t="s">
        <v>816</v>
      </c>
      <c r="I134" s="266" t="s">
        <v>778</v>
      </c>
      <c r="J134" s="266">
        <v>50</v>
      </c>
      <c r="K134" s="312"/>
    </row>
    <row r="135" spans="2:11" s="1" customFormat="1" ht="15" customHeight="1">
      <c r="B135" s="309"/>
      <c r="C135" s="266" t="s">
        <v>801</v>
      </c>
      <c r="D135" s="266"/>
      <c r="E135" s="266"/>
      <c r="F135" s="287" t="s">
        <v>782</v>
      </c>
      <c r="G135" s="266"/>
      <c r="H135" s="266" t="s">
        <v>816</v>
      </c>
      <c r="I135" s="266" t="s">
        <v>778</v>
      </c>
      <c r="J135" s="266">
        <v>50</v>
      </c>
      <c r="K135" s="312"/>
    </row>
    <row r="136" spans="2:11" s="1" customFormat="1" ht="15" customHeight="1">
      <c r="B136" s="309"/>
      <c r="C136" s="266" t="s">
        <v>803</v>
      </c>
      <c r="D136" s="266"/>
      <c r="E136" s="266"/>
      <c r="F136" s="287" t="s">
        <v>782</v>
      </c>
      <c r="G136" s="266"/>
      <c r="H136" s="266" t="s">
        <v>816</v>
      </c>
      <c r="I136" s="266" t="s">
        <v>778</v>
      </c>
      <c r="J136" s="266">
        <v>50</v>
      </c>
      <c r="K136" s="312"/>
    </row>
    <row r="137" spans="2:11" s="1" customFormat="1" ht="15" customHeight="1">
      <c r="B137" s="309"/>
      <c r="C137" s="266" t="s">
        <v>804</v>
      </c>
      <c r="D137" s="266"/>
      <c r="E137" s="266"/>
      <c r="F137" s="287" t="s">
        <v>782</v>
      </c>
      <c r="G137" s="266"/>
      <c r="H137" s="266" t="s">
        <v>829</v>
      </c>
      <c r="I137" s="266" t="s">
        <v>778</v>
      </c>
      <c r="J137" s="266">
        <v>255</v>
      </c>
      <c r="K137" s="312"/>
    </row>
    <row r="138" spans="2:11" s="1" customFormat="1" ht="15" customHeight="1">
      <c r="B138" s="309"/>
      <c r="C138" s="266" t="s">
        <v>806</v>
      </c>
      <c r="D138" s="266"/>
      <c r="E138" s="266"/>
      <c r="F138" s="287" t="s">
        <v>776</v>
      </c>
      <c r="G138" s="266"/>
      <c r="H138" s="266" t="s">
        <v>830</v>
      </c>
      <c r="I138" s="266" t="s">
        <v>808</v>
      </c>
      <c r="J138" s="266"/>
      <c r="K138" s="312"/>
    </row>
    <row r="139" spans="2:11" s="1" customFormat="1" ht="15" customHeight="1">
      <c r="B139" s="309"/>
      <c r="C139" s="266" t="s">
        <v>809</v>
      </c>
      <c r="D139" s="266"/>
      <c r="E139" s="266"/>
      <c r="F139" s="287" t="s">
        <v>776</v>
      </c>
      <c r="G139" s="266"/>
      <c r="H139" s="266" t="s">
        <v>831</v>
      </c>
      <c r="I139" s="266" t="s">
        <v>811</v>
      </c>
      <c r="J139" s="266"/>
      <c r="K139" s="312"/>
    </row>
    <row r="140" spans="2:11" s="1" customFormat="1" ht="15" customHeight="1">
      <c r="B140" s="309"/>
      <c r="C140" s="266" t="s">
        <v>812</v>
      </c>
      <c r="D140" s="266"/>
      <c r="E140" s="266"/>
      <c r="F140" s="287" t="s">
        <v>776</v>
      </c>
      <c r="G140" s="266"/>
      <c r="H140" s="266" t="s">
        <v>812</v>
      </c>
      <c r="I140" s="266" t="s">
        <v>811</v>
      </c>
      <c r="J140" s="266"/>
      <c r="K140" s="312"/>
    </row>
    <row r="141" spans="2:11" s="1" customFormat="1" ht="15" customHeight="1">
      <c r="B141" s="309"/>
      <c r="C141" s="266" t="s">
        <v>39</v>
      </c>
      <c r="D141" s="266"/>
      <c r="E141" s="266"/>
      <c r="F141" s="287" t="s">
        <v>776</v>
      </c>
      <c r="G141" s="266"/>
      <c r="H141" s="266" t="s">
        <v>832</v>
      </c>
      <c r="I141" s="266" t="s">
        <v>811</v>
      </c>
      <c r="J141" s="266"/>
      <c r="K141" s="312"/>
    </row>
    <row r="142" spans="2:11" s="1" customFormat="1" ht="15" customHeight="1">
      <c r="B142" s="309"/>
      <c r="C142" s="266" t="s">
        <v>833</v>
      </c>
      <c r="D142" s="266"/>
      <c r="E142" s="266"/>
      <c r="F142" s="287" t="s">
        <v>776</v>
      </c>
      <c r="G142" s="266"/>
      <c r="H142" s="266" t="s">
        <v>834</v>
      </c>
      <c r="I142" s="266" t="s">
        <v>811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6" t="s">
        <v>835</v>
      </c>
      <c r="D147" s="396"/>
      <c r="E147" s="396"/>
      <c r="F147" s="396"/>
      <c r="G147" s="396"/>
      <c r="H147" s="396"/>
      <c r="I147" s="396"/>
      <c r="J147" s="396"/>
      <c r="K147" s="278"/>
    </row>
    <row r="148" spans="2:11" s="1" customFormat="1" ht="17.25" customHeight="1">
      <c r="B148" s="277"/>
      <c r="C148" s="279" t="s">
        <v>770</v>
      </c>
      <c r="D148" s="279"/>
      <c r="E148" s="279"/>
      <c r="F148" s="279" t="s">
        <v>771</v>
      </c>
      <c r="G148" s="280"/>
      <c r="H148" s="279" t="s">
        <v>55</v>
      </c>
      <c r="I148" s="279" t="s">
        <v>58</v>
      </c>
      <c r="J148" s="279" t="s">
        <v>772</v>
      </c>
      <c r="K148" s="278"/>
    </row>
    <row r="149" spans="2:11" s="1" customFormat="1" ht="17.25" customHeight="1">
      <c r="B149" s="277"/>
      <c r="C149" s="281" t="s">
        <v>773</v>
      </c>
      <c r="D149" s="281"/>
      <c r="E149" s="281"/>
      <c r="F149" s="282" t="s">
        <v>774</v>
      </c>
      <c r="G149" s="283"/>
      <c r="H149" s="281"/>
      <c r="I149" s="281"/>
      <c r="J149" s="281" t="s">
        <v>775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779</v>
      </c>
      <c r="D151" s="266"/>
      <c r="E151" s="266"/>
      <c r="F151" s="317" t="s">
        <v>776</v>
      </c>
      <c r="G151" s="266"/>
      <c r="H151" s="316" t="s">
        <v>816</v>
      </c>
      <c r="I151" s="316" t="s">
        <v>778</v>
      </c>
      <c r="J151" s="316">
        <v>120</v>
      </c>
      <c r="K151" s="312"/>
    </row>
    <row r="152" spans="2:11" s="1" customFormat="1" ht="15" customHeight="1">
      <c r="B152" s="289"/>
      <c r="C152" s="316" t="s">
        <v>825</v>
      </c>
      <c r="D152" s="266"/>
      <c r="E152" s="266"/>
      <c r="F152" s="317" t="s">
        <v>776</v>
      </c>
      <c r="G152" s="266"/>
      <c r="H152" s="316" t="s">
        <v>836</v>
      </c>
      <c r="I152" s="316" t="s">
        <v>778</v>
      </c>
      <c r="J152" s="316" t="s">
        <v>827</v>
      </c>
      <c r="K152" s="312"/>
    </row>
    <row r="153" spans="2:11" s="1" customFormat="1" ht="15" customHeight="1">
      <c r="B153" s="289"/>
      <c r="C153" s="316" t="s">
        <v>724</v>
      </c>
      <c r="D153" s="266"/>
      <c r="E153" s="266"/>
      <c r="F153" s="317" t="s">
        <v>776</v>
      </c>
      <c r="G153" s="266"/>
      <c r="H153" s="316" t="s">
        <v>837</v>
      </c>
      <c r="I153" s="316" t="s">
        <v>778</v>
      </c>
      <c r="J153" s="316" t="s">
        <v>827</v>
      </c>
      <c r="K153" s="312"/>
    </row>
    <row r="154" spans="2:11" s="1" customFormat="1" ht="15" customHeight="1">
      <c r="B154" s="289"/>
      <c r="C154" s="316" t="s">
        <v>781</v>
      </c>
      <c r="D154" s="266"/>
      <c r="E154" s="266"/>
      <c r="F154" s="317" t="s">
        <v>782</v>
      </c>
      <c r="G154" s="266"/>
      <c r="H154" s="316" t="s">
        <v>816</v>
      </c>
      <c r="I154" s="316" t="s">
        <v>778</v>
      </c>
      <c r="J154" s="316">
        <v>50</v>
      </c>
      <c r="K154" s="312"/>
    </row>
    <row r="155" spans="2:11" s="1" customFormat="1" ht="15" customHeight="1">
      <c r="B155" s="289"/>
      <c r="C155" s="316" t="s">
        <v>784</v>
      </c>
      <c r="D155" s="266"/>
      <c r="E155" s="266"/>
      <c r="F155" s="317" t="s">
        <v>776</v>
      </c>
      <c r="G155" s="266"/>
      <c r="H155" s="316" t="s">
        <v>816</v>
      </c>
      <c r="I155" s="316" t="s">
        <v>786</v>
      </c>
      <c r="J155" s="316"/>
      <c r="K155" s="312"/>
    </row>
    <row r="156" spans="2:11" s="1" customFormat="1" ht="15" customHeight="1">
      <c r="B156" s="289"/>
      <c r="C156" s="316" t="s">
        <v>795</v>
      </c>
      <c r="D156" s="266"/>
      <c r="E156" s="266"/>
      <c r="F156" s="317" t="s">
        <v>782</v>
      </c>
      <c r="G156" s="266"/>
      <c r="H156" s="316" t="s">
        <v>816</v>
      </c>
      <c r="I156" s="316" t="s">
        <v>778</v>
      </c>
      <c r="J156" s="316">
        <v>50</v>
      </c>
      <c r="K156" s="312"/>
    </row>
    <row r="157" spans="2:11" s="1" customFormat="1" ht="15" customHeight="1">
      <c r="B157" s="289"/>
      <c r="C157" s="316" t="s">
        <v>803</v>
      </c>
      <c r="D157" s="266"/>
      <c r="E157" s="266"/>
      <c r="F157" s="317" t="s">
        <v>782</v>
      </c>
      <c r="G157" s="266"/>
      <c r="H157" s="316" t="s">
        <v>816</v>
      </c>
      <c r="I157" s="316" t="s">
        <v>778</v>
      </c>
      <c r="J157" s="316">
        <v>50</v>
      </c>
      <c r="K157" s="312"/>
    </row>
    <row r="158" spans="2:11" s="1" customFormat="1" ht="15" customHeight="1">
      <c r="B158" s="289"/>
      <c r="C158" s="316" t="s">
        <v>801</v>
      </c>
      <c r="D158" s="266"/>
      <c r="E158" s="266"/>
      <c r="F158" s="317" t="s">
        <v>782</v>
      </c>
      <c r="G158" s="266"/>
      <c r="H158" s="316" t="s">
        <v>816</v>
      </c>
      <c r="I158" s="316" t="s">
        <v>778</v>
      </c>
      <c r="J158" s="316">
        <v>50</v>
      </c>
      <c r="K158" s="312"/>
    </row>
    <row r="159" spans="2:11" s="1" customFormat="1" ht="15" customHeight="1">
      <c r="B159" s="289"/>
      <c r="C159" s="316" t="s">
        <v>89</v>
      </c>
      <c r="D159" s="266"/>
      <c r="E159" s="266"/>
      <c r="F159" s="317" t="s">
        <v>776</v>
      </c>
      <c r="G159" s="266"/>
      <c r="H159" s="316" t="s">
        <v>838</v>
      </c>
      <c r="I159" s="316" t="s">
        <v>778</v>
      </c>
      <c r="J159" s="316" t="s">
        <v>839</v>
      </c>
      <c r="K159" s="312"/>
    </row>
    <row r="160" spans="2:11" s="1" customFormat="1" ht="15" customHeight="1">
      <c r="B160" s="289"/>
      <c r="C160" s="316" t="s">
        <v>840</v>
      </c>
      <c r="D160" s="266"/>
      <c r="E160" s="266"/>
      <c r="F160" s="317" t="s">
        <v>776</v>
      </c>
      <c r="G160" s="266"/>
      <c r="H160" s="316" t="s">
        <v>841</v>
      </c>
      <c r="I160" s="316" t="s">
        <v>811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94" t="s">
        <v>842</v>
      </c>
      <c r="D165" s="394"/>
      <c r="E165" s="394"/>
      <c r="F165" s="394"/>
      <c r="G165" s="394"/>
      <c r="H165" s="394"/>
      <c r="I165" s="394"/>
      <c r="J165" s="394"/>
      <c r="K165" s="259"/>
    </row>
    <row r="166" spans="2:11" s="1" customFormat="1" ht="17.25" customHeight="1">
      <c r="B166" s="258"/>
      <c r="C166" s="279" t="s">
        <v>770</v>
      </c>
      <c r="D166" s="279"/>
      <c r="E166" s="279"/>
      <c r="F166" s="279" t="s">
        <v>771</v>
      </c>
      <c r="G166" s="321"/>
      <c r="H166" s="322" t="s">
        <v>55</v>
      </c>
      <c r="I166" s="322" t="s">
        <v>58</v>
      </c>
      <c r="J166" s="279" t="s">
        <v>772</v>
      </c>
      <c r="K166" s="259"/>
    </row>
    <row r="167" spans="2:11" s="1" customFormat="1" ht="17.25" customHeight="1">
      <c r="B167" s="260"/>
      <c r="C167" s="281" t="s">
        <v>773</v>
      </c>
      <c r="D167" s="281"/>
      <c r="E167" s="281"/>
      <c r="F167" s="282" t="s">
        <v>774</v>
      </c>
      <c r="G167" s="323"/>
      <c r="H167" s="324"/>
      <c r="I167" s="324"/>
      <c r="J167" s="281" t="s">
        <v>775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779</v>
      </c>
      <c r="D169" s="266"/>
      <c r="E169" s="266"/>
      <c r="F169" s="287" t="s">
        <v>776</v>
      </c>
      <c r="G169" s="266"/>
      <c r="H169" s="266" t="s">
        <v>816</v>
      </c>
      <c r="I169" s="266" t="s">
        <v>778</v>
      </c>
      <c r="J169" s="266">
        <v>120</v>
      </c>
      <c r="K169" s="312"/>
    </row>
    <row r="170" spans="2:11" s="1" customFormat="1" ht="15" customHeight="1">
      <c r="B170" s="289"/>
      <c r="C170" s="266" t="s">
        <v>825</v>
      </c>
      <c r="D170" s="266"/>
      <c r="E170" s="266"/>
      <c r="F170" s="287" t="s">
        <v>776</v>
      </c>
      <c r="G170" s="266"/>
      <c r="H170" s="266" t="s">
        <v>826</v>
      </c>
      <c r="I170" s="266" t="s">
        <v>778</v>
      </c>
      <c r="J170" s="266" t="s">
        <v>827</v>
      </c>
      <c r="K170" s="312"/>
    </row>
    <row r="171" spans="2:11" s="1" customFormat="1" ht="15" customHeight="1">
      <c r="B171" s="289"/>
      <c r="C171" s="266" t="s">
        <v>724</v>
      </c>
      <c r="D171" s="266"/>
      <c r="E171" s="266"/>
      <c r="F171" s="287" t="s">
        <v>776</v>
      </c>
      <c r="G171" s="266"/>
      <c r="H171" s="266" t="s">
        <v>843</v>
      </c>
      <c r="I171" s="266" t="s">
        <v>778</v>
      </c>
      <c r="J171" s="266" t="s">
        <v>827</v>
      </c>
      <c r="K171" s="312"/>
    </row>
    <row r="172" spans="2:11" s="1" customFormat="1" ht="15" customHeight="1">
      <c r="B172" s="289"/>
      <c r="C172" s="266" t="s">
        <v>781</v>
      </c>
      <c r="D172" s="266"/>
      <c r="E172" s="266"/>
      <c r="F172" s="287" t="s">
        <v>782</v>
      </c>
      <c r="G172" s="266"/>
      <c r="H172" s="266" t="s">
        <v>843</v>
      </c>
      <c r="I172" s="266" t="s">
        <v>778</v>
      </c>
      <c r="J172" s="266">
        <v>50</v>
      </c>
      <c r="K172" s="312"/>
    </row>
    <row r="173" spans="2:11" s="1" customFormat="1" ht="15" customHeight="1">
      <c r="B173" s="289"/>
      <c r="C173" s="266" t="s">
        <v>784</v>
      </c>
      <c r="D173" s="266"/>
      <c r="E173" s="266"/>
      <c r="F173" s="287" t="s">
        <v>776</v>
      </c>
      <c r="G173" s="266"/>
      <c r="H173" s="266" t="s">
        <v>843</v>
      </c>
      <c r="I173" s="266" t="s">
        <v>786</v>
      </c>
      <c r="J173" s="266"/>
      <c r="K173" s="312"/>
    </row>
    <row r="174" spans="2:11" s="1" customFormat="1" ht="15" customHeight="1">
      <c r="B174" s="289"/>
      <c r="C174" s="266" t="s">
        <v>795</v>
      </c>
      <c r="D174" s="266"/>
      <c r="E174" s="266"/>
      <c r="F174" s="287" t="s">
        <v>782</v>
      </c>
      <c r="G174" s="266"/>
      <c r="H174" s="266" t="s">
        <v>843</v>
      </c>
      <c r="I174" s="266" t="s">
        <v>778</v>
      </c>
      <c r="J174" s="266">
        <v>50</v>
      </c>
      <c r="K174" s="312"/>
    </row>
    <row r="175" spans="2:11" s="1" customFormat="1" ht="15" customHeight="1">
      <c r="B175" s="289"/>
      <c r="C175" s="266" t="s">
        <v>803</v>
      </c>
      <c r="D175" s="266"/>
      <c r="E175" s="266"/>
      <c r="F175" s="287" t="s">
        <v>782</v>
      </c>
      <c r="G175" s="266"/>
      <c r="H175" s="266" t="s">
        <v>843</v>
      </c>
      <c r="I175" s="266" t="s">
        <v>778</v>
      </c>
      <c r="J175" s="266">
        <v>50</v>
      </c>
      <c r="K175" s="312"/>
    </row>
    <row r="176" spans="2:11" s="1" customFormat="1" ht="15" customHeight="1">
      <c r="B176" s="289"/>
      <c r="C176" s="266" t="s">
        <v>801</v>
      </c>
      <c r="D176" s="266"/>
      <c r="E176" s="266"/>
      <c r="F176" s="287" t="s">
        <v>782</v>
      </c>
      <c r="G176" s="266"/>
      <c r="H176" s="266" t="s">
        <v>843</v>
      </c>
      <c r="I176" s="266" t="s">
        <v>778</v>
      </c>
      <c r="J176" s="266">
        <v>50</v>
      </c>
      <c r="K176" s="312"/>
    </row>
    <row r="177" spans="2:11" s="1" customFormat="1" ht="15" customHeight="1">
      <c r="B177" s="289"/>
      <c r="C177" s="266" t="s">
        <v>107</v>
      </c>
      <c r="D177" s="266"/>
      <c r="E177" s="266"/>
      <c r="F177" s="287" t="s">
        <v>776</v>
      </c>
      <c r="G177" s="266"/>
      <c r="H177" s="266" t="s">
        <v>844</v>
      </c>
      <c r="I177" s="266" t="s">
        <v>845</v>
      </c>
      <c r="J177" s="266"/>
      <c r="K177" s="312"/>
    </row>
    <row r="178" spans="2:11" s="1" customFormat="1" ht="15" customHeight="1">
      <c r="B178" s="289"/>
      <c r="C178" s="266" t="s">
        <v>58</v>
      </c>
      <c r="D178" s="266"/>
      <c r="E178" s="266"/>
      <c r="F178" s="287" t="s">
        <v>776</v>
      </c>
      <c r="G178" s="266"/>
      <c r="H178" s="266" t="s">
        <v>846</v>
      </c>
      <c r="I178" s="266" t="s">
        <v>847</v>
      </c>
      <c r="J178" s="266">
        <v>1</v>
      </c>
      <c r="K178" s="312"/>
    </row>
    <row r="179" spans="2:11" s="1" customFormat="1" ht="15" customHeight="1">
      <c r="B179" s="289"/>
      <c r="C179" s="266" t="s">
        <v>54</v>
      </c>
      <c r="D179" s="266"/>
      <c r="E179" s="266"/>
      <c r="F179" s="287" t="s">
        <v>776</v>
      </c>
      <c r="G179" s="266"/>
      <c r="H179" s="266" t="s">
        <v>848</v>
      </c>
      <c r="I179" s="266" t="s">
        <v>778</v>
      </c>
      <c r="J179" s="266">
        <v>20</v>
      </c>
      <c r="K179" s="312"/>
    </row>
    <row r="180" spans="2:11" s="1" customFormat="1" ht="15" customHeight="1">
      <c r="B180" s="289"/>
      <c r="C180" s="266" t="s">
        <v>55</v>
      </c>
      <c r="D180" s="266"/>
      <c r="E180" s="266"/>
      <c r="F180" s="287" t="s">
        <v>776</v>
      </c>
      <c r="G180" s="266"/>
      <c r="H180" s="266" t="s">
        <v>849</v>
      </c>
      <c r="I180" s="266" t="s">
        <v>778</v>
      </c>
      <c r="J180" s="266">
        <v>255</v>
      </c>
      <c r="K180" s="312"/>
    </row>
    <row r="181" spans="2:11" s="1" customFormat="1" ht="15" customHeight="1">
      <c r="B181" s="289"/>
      <c r="C181" s="266" t="s">
        <v>108</v>
      </c>
      <c r="D181" s="266"/>
      <c r="E181" s="266"/>
      <c r="F181" s="287" t="s">
        <v>776</v>
      </c>
      <c r="G181" s="266"/>
      <c r="H181" s="266" t="s">
        <v>740</v>
      </c>
      <c r="I181" s="266" t="s">
        <v>778</v>
      </c>
      <c r="J181" s="266">
        <v>10</v>
      </c>
      <c r="K181" s="312"/>
    </row>
    <row r="182" spans="2:11" s="1" customFormat="1" ht="15" customHeight="1">
      <c r="B182" s="289"/>
      <c r="C182" s="266" t="s">
        <v>109</v>
      </c>
      <c r="D182" s="266"/>
      <c r="E182" s="266"/>
      <c r="F182" s="287" t="s">
        <v>776</v>
      </c>
      <c r="G182" s="266"/>
      <c r="H182" s="266" t="s">
        <v>850</v>
      </c>
      <c r="I182" s="266" t="s">
        <v>811</v>
      </c>
      <c r="J182" s="266"/>
      <c r="K182" s="312"/>
    </row>
    <row r="183" spans="2:11" s="1" customFormat="1" ht="15" customHeight="1">
      <c r="B183" s="289"/>
      <c r="C183" s="266" t="s">
        <v>851</v>
      </c>
      <c r="D183" s="266"/>
      <c r="E183" s="266"/>
      <c r="F183" s="287" t="s">
        <v>776</v>
      </c>
      <c r="G183" s="266"/>
      <c r="H183" s="266" t="s">
        <v>852</v>
      </c>
      <c r="I183" s="266" t="s">
        <v>811</v>
      </c>
      <c r="J183" s="266"/>
      <c r="K183" s="312"/>
    </row>
    <row r="184" spans="2:11" s="1" customFormat="1" ht="15" customHeight="1">
      <c r="B184" s="289"/>
      <c r="C184" s="266" t="s">
        <v>840</v>
      </c>
      <c r="D184" s="266"/>
      <c r="E184" s="266"/>
      <c r="F184" s="287" t="s">
        <v>776</v>
      </c>
      <c r="G184" s="266"/>
      <c r="H184" s="266" t="s">
        <v>853</v>
      </c>
      <c r="I184" s="266" t="s">
        <v>811</v>
      </c>
      <c r="J184" s="266"/>
      <c r="K184" s="312"/>
    </row>
    <row r="185" spans="2:11" s="1" customFormat="1" ht="15" customHeight="1">
      <c r="B185" s="289"/>
      <c r="C185" s="266" t="s">
        <v>111</v>
      </c>
      <c r="D185" s="266"/>
      <c r="E185" s="266"/>
      <c r="F185" s="287" t="s">
        <v>782</v>
      </c>
      <c r="G185" s="266"/>
      <c r="H185" s="266" t="s">
        <v>854</v>
      </c>
      <c r="I185" s="266" t="s">
        <v>778</v>
      </c>
      <c r="J185" s="266">
        <v>50</v>
      </c>
      <c r="K185" s="312"/>
    </row>
    <row r="186" spans="2:11" s="1" customFormat="1" ht="15" customHeight="1">
      <c r="B186" s="289"/>
      <c r="C186" s="266" t="s">
        <v>855</v>
      </c>
      <c r="D186" s="266"/>
      <c r="E186" s="266"/>
      <c r="F186" s="287" t="s">
        <v>782</v>
      </c>
      <c r="G186" s="266"/>
      <c r="H186" s="266" t="s">
        <v>856</v>
      </c>
      <c r="I186" s="266" t="s">
        <v>857</v>
      </c>
      <c r="J186" s="266"/>
      <c r="K186" s="312"/>
    </row>
    <row r="187" spans="2:11" s="1" customFormat="1" ht="15" customHeight="1">
      <c r="B187" s="289"/>
      <c r="C187" s="266" t="s">
        <v>858</v>
      </c>
      <c r="D187" s="266"/>
      <c r="E187" s="266"/>
      <c r="F187" s="287" t="s">
        <v>782</v>
      </c>
      <c r="G187" s="266"/>
      <c r="H187" s="266" t="s">
        <v>859</v>
      </c>
      <c r="I187" s="266" t="s">
        <v>857</v>
      </c>
      <c r="J187" s="266"/>
      <c r="K187" s="312"/>
    </row>
    <row r="188" spans="2:11" s="1" customFormat="1" ht="15" customHeight="1">
      <c r="B188" s="289"/>
      <c r="C188" s="266" t="s">
        <v>860</v>
      </c>
      <c r="D188" s="266"/>
      <c r="E188" s="266"/>
      <c r="F188" s="287" t="s">
        <v>782</v>
      </c>
      <c r="G188" s="266"/>
      <c r="H188" s="266" t="s">
        <v>861</v>
      </c>
      <c r="I188" s="266" t="s">
        <v>857</v>
      </c>
      <c r="J188" s="266"/>
      <c r="K188" s="312"/>
    </row>
    <row r="189" spans="2:11" s="1" customFormat="1" ht="15" customHeight="1">
      <c r="B189" s="289"/>
      <c r="C189" s="325" t="s">
        <v>862</v>
      </c>
      <c r="D189" s="266"/>
      <c r="E189" s="266"/>
      <c r="F189" s="287" t="s">
        <v>782</v>
      </c>
      <c r="G189" s="266"/>
      <c r="H189" s="266" t="s">
        <v>863</v>
      </c>
      <c r="I189" s="266" t="s">
        <v>864</v>
      </c>
      <c r="J189" s="326" t="s">
        <v>865</v>
      </c>
      <c r="K189" s="312"/>
    </row>
    <row r="190" spans="2:11" s="17" customFormat="1" ht="15" customHeight="1">
      <c r="B190" s="327"/>
      <c r="C190" s="328" t="s">
        <v>866</v>
      </c>
      <c r="D190" s="329"/>
      <c r="E190" s="329"/>
      <c r="F190" s="330" t="s">
        <v>782</v>
      </c>
      <c r="G190" s="329"/>
      <c r="H190" s="329" t="s">
        <v>867</v>
      </c>
      <c r="I190" s="329" t="s">
        <v>864</v>
      </c>
      <c r="J190" s="331" t="s">
        <v>865</v>
      </c>
      <c r="K190" s="332"/>
    </row>
    <row r="191" spans="2:11" s="1" customFormat="1" ht="15" customHeight="1">
      <c r="B191" s="289"/>
      <c r="C191" s="325" t="s">
        <v>43</v>
      </c>
      <c r="D191" s="266"/>
      <c r="E191" s="266"/>
      <c r="F191" s="287" t="s">
        <v>776</v>
      </c>
      <c r="G191" s="266"/>
      <c r="H191" s="263" t="s">
        <v>868</v>
      </c>
      <c r="I191" s="266" t="s">
        <v>869</v>
      </c>
      <c r="J191" s="266"/>
      <c r="K191" s="312"/>
    </row>
    <row r="192" spans="2:11" s="1" customFormat="1" ht="15" customHeight="1">
      <c r="B192" s="289"/>
      <c r="C192" s="325" t="s">
        <v>870</v>
      </c>
      <c r="D192" s="266"/>
      <c r="E192" s="266"/>
      <c r="F192" s="287" t="s">
        <v>776</v>
      </c>
      <c r="G192" s="266"/>
      <c r="H192" s="266" t="s">
        <v>871</v>
      </c>
      <c r="I192" s="266" t="s">
        <v>811</v>
      </c>
      <c r="J192" s="266"/>
      <c r="K192" s="312"/>
    </row>
    <row r="193" spans="2:11" s="1" customFormat="1" ht="15" customHeight="1">
      <c r="B193" s="289"/>
      <c r="C193" s="325" t="s">
        <v>872</v>
      </c>
      <c r="D193" s="266"/>
      <c r="E193" s="266"/>
      <c r="F193" s="287" t="s">
        <v>776</v>
      </c>
      <c r="G193" s="266"/>
      <c r="H193" s="266" t="s">
        <v>873</v>
      </c>
      <c r="I193" s="266" t="s">
        <v>811</v>
      </c>
      <c r="J193" s="266"/>
      <c r="K193" s="312"/>
    </row>
    <row r="194" spans="2:11" s="1" customFormat="1" ht="15" customHeight="1">
      <c r="B194" s="289"/>
      <c r="C194" s="325" t="s">
        <v>874</v>
      </c>
      <c r="D194" s="266"/>
      <c r="E194" s="266"/>
      <c r="F194" s="287" t="s">
        <v>782</v>
      </c>
      <c r="G194" s="266"/>
      <c r="H194" s="266" t="s">
        <v>875</v>
      </c>
      <c r="I194" s="266" t="s">
        <v>811</v>
      </c>
      <c r="J194" s="266"/>
      <c r="K194" s="312"/>
    </row>
    <row r="195" spans="2:11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pans="2:11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pans="2:11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>
      <c r="B200" s="258"/>
      <c r="C200" s="394" t="s">
        <v>876</v>
      </c>
      <c r="D200" s="394"/>
      <c r="E200" s="394"/>
      <c r="F200" s="394"/>
      <c r="G200" s="394"/>
      <c r="H200" s="394"/>
      <c r="I200" s="394"/>
      <c r="J200" s="394"/>
      <c r="K200" s="259"/>
    </row>
    <row r="201" spans="2:11" s="1" customFormat="1" ht="25.5" customHeight="1">
      <c r="B201" s="258"/>
      <c r="C201" s="334" t="s">
        <v>877</v>
      </c>
      <c r="D201" s="334"/>
      <c r="E201" s="334"/>
      <c r="F201" s="334" t="s">
        <v>878</v>
      </c>
      <c r="G201" s="335"/>
      <c r="H201" s="397" t="s">
        <v>879</v>
      </c>
      <c r="I201" s="397"/>
      <c r="J201" s="397"/>
      <c r="K201" s="259"/>
    </row>
    <row r="202" spans="2:11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pans="2:11" s="1" customFormat="1" ht="15" customHeight="1">
      <c r="B203" s="289"/>
      <c r="C203" s="266" t="s">
        <v>869</v>
      </c>
      <c r="D203" s="266"/>
      <c r="E203" s="266"/>
      <c r="F203" s="287" t="s">
        <v>44</v>
      </c>
      <c r="G203" s="266"/>
      <c r="H203" s="398" t="s">
        <v>880</v>
      </c>
      <c r="I203" s="398"/>
      <c r="J203" s="398"/>
      <c r="K203" s="312"/>
    </row>
    <row r="204" spans="2:11" s="1" customFormat="1" ht="15" customHeight="1">
      <c r="B204" s="289"/>
      <c r="C204" s="266"/>
      <c r="D204" s="266"/>
      <c r="E204" s="266"/>
      <c r="F204" s="287" t="s">
        <v>45</v>
      </c>
      <c r="G204" s="266"/>
      <c r="H204" s="398" t="s">
        <v>881</v>
      </c>
      <c r="I204" s="398"/>
      <c r="J204" s="398"/>
      <c r="K204" s="312"/>
    </row>
    <row r="205" spans="2:11" s="1" customFormat="1" ht="15" customHeight="1">
      <c r="B205" s="289"/>
      <c r="C205" s="266"/>
      <c r="D205" s="266"/>
      <c r="E205" s="266"/>
      <c r="F205" s="287" t="s">
        <v>48</v>
      </c>
      <c r="G205" s="266"/>
      <c r="H205" s="398" t="s">
        <v>882</v>
      </c>
      <c r="I205" s="398"/>
      <c r="J205" s="398"/>
      <c r="K205" s="312"/>
    </row>
    <row r="206" spans="2:11" s="1" customFormat="1" ht="15" customHeight="1">
      <c r="B206" s="289"/>
      <c r="C206" s="266"/>
      <c r="D206" s="266"/>
      <c r="E206" s="266"/>
      <c r="F206" s="287" t="s">
        <v>46</v>
      </c>
      <c r="G206" s="266"/>
      <c r="H206" s="398" t="s">
        <v>883</v>
      </c>
      <c r="I206" s="398"/>
      <c r="J206" s="398"/>
      <c r="K206" s="312"/>
    </row>
    <row r="207" spans="2:11" s="1" customFormat="1" ht="15" customHeight="1">
      <c r="B207" s="289"/>
      <c r="C207" s="266"/>
      <c r="D207" s="266"/>
      <c r="E207" s="266"/>
      <c r="F207" s="287" t="s">
        <v>47</v>
      </c>
      <c r="G207" s="266"/>
      <c r="H207" s="398" t="s">
        <v>884</v>
      </c>
      <c r="I207" s="398"/>
      <c r="J207" s="398"/>
      <c r="K207" s="312"/>
    </row>
    <row r="208" spans="2:11" s="1" customFormat="1" ht="15" customHeight="1">
      <c r="B208" s="289"/>
      <c r="C208" s="266"/>
      <c r="D208" s="266"/>
      <c r="E208" s="266"/>
      <c r="F208" s="287"/>
      <c r="G208" s="266"/>
      <c r="H208" s="266"/>
      <c r="I208" s="266"/>
      <c r="J208" s="266"/>
      <c r="K208" s="312"/>
    </row>
    <row r="209" spans="2:11" s="1" customFormat="1" ht="15" customHeight="1">
      <c r="B209" s="289"/>
      <c r="C209" s="266" t="s">
        <v>823</v>
      </c>
      <c r="D209" s="266"/>
      <c r="E209" s="266"/>
      <c r="F209" s="287" t="s">
        <v>80</v>
      </c>
      <c r="G209" s="266"/>
      <c r="H209" s="398" t="s">
        <v>885</v>
      </c>
      <c r="I209" s="398"/>
      <c r="J209" s="398"/>
      <c r="K209" s="312"/>
    </row>
    <row r="210" spans="2:11" s="1" customFormat="1" ht="15" customHeight="1">
      <c r="B210" s="289"/>
      <c r="C210" s="266"/>
      <c r="D210" s="266"/>
      <c r="E210" s="266"/>
      <c r="F210" s="287" t="s">
        <v>718</v>
      </c>
      <c r="G210" s="266"/>
      <c r="H210" s="398" t="s">
        <v>719</v>
      </c>
      <c r="I210" s="398"/>
      <c r="J210" s="398"/>
      <c r="K210" s="312"/>
    </row>
    <row r="211" spans="2:11" s="1" customFormat="1" ht="15" customHeight="1">
      <c r="B211" s="289"/>
      <c r="C211" s="266"/>
      <c r="D211" s="266"/>
      <c r="E211" s="266"/>
      <c r="F211" s="287" t="s">
        <v>716</v>
      </c>
      <c r="G211" s="266"/>
      <c r="H211" s="398" t="s">
        <v>886</v>
      </c>
      <c r="I211" s="398"/>
      <c r="J211" s="398"/>
      <c r="K211" s="312"/>
    </row>
    <row r="212" spans="2:11" s="1" customFormat="1" ht="15" customHeight="1">
      <c r="B212" s="336"/>
      <c r="C212" s="266"/>
      <c r="D212" s="266"/>
      <c r="E212" s="266"/>
      <c r="F212" s="287" t="s">
        <v>720</v>
      </c>
      <c r="G212" s="325"/>
      <c r="H212" s="399" t="s">
        <v>721</v>
      </c>
      <c r="I212" s="399"/>
      <c r="J212" s="399"/>
      <c r="K212" s="337"/>
    </row>
    <row r="213" spans="2:11" s="1" customFormat="1" ht="15" customHeight="1">
      <c r="B213" s="336"/>
      <c r="C213" s="266"/>
      <c r="D213" s="266"/>
      <c r="E213" s="266"/>
      <c r="F213" s="287" t="s">
        <v>722</v>
      </c>
      <c r="G213" s="325"/>
      <c r="H213" s="399" t="s">
        <v>887</v>
      </c>
      <c r="I213" s="399"/>
      <c r="J213" s="399"/>
      <c r="K213" s="337"/>
    </row>
    <row r="214" spans="2:11" s="1" customFormat="1" ht="15" customHeight="1">
      <c r="B214" s="336"/>
      <c r="C214" s="266"/>
      <c r="D214" s="266"/>
      <c r="E214" s="266"/>
      <c r="F214" s="287"/>
      <c r="G214" s="325"/>
      <c r="H214" s="316"/>
      <c r="I214" s="316"/>
      <c r="J214" s="316"/>
      <c r="K214" s="337"/>
    </row>
    <row r="215" spans="2:11" s="1" customFormat="1" ht="15" customHeight="1">
      <c r="B215" s="336"/>
      <c r="C215" s="266" t="s">
        <v>847</v>
      </c>
      <c r="D215" s="266"/>
      <c r="E215" s="266"/>
      <c r="F215" s="287">
        <v>1</v>
      </c>
      <c r="G215" s="325"/>
      <c r="H215" s="399" t="s">
        <v>888</v>
      </c>
      <c r="I215" s="399"/>
      <c r="J215" s="399"/>
      <c r="K215" s="337"/>
    </row>
    <row r="216" spans="2:11" s="1" customFormat="1" ht="15" customHeight="1">
      <c r="B216" s="336"/>
      <c r="C216" s="266"/>
      <c r="D216" s="266"/>
      <c r="E216" s="266"/>
      <c r="F216" s="287">
        <v>2</v>
      </c>
      <c r="G216" s="325"/>
      <c r="H216" s="399" t="s">
        <v>889</v>
      </c>
      <c r="I216" s="399"/>
      <c r="J216" s="399"/>
      <c r="K216" s="337"/>
    </row>
    <row r="217" spans="2:11" s="1" customFormat="1" ht="15" customHeight="1">
      <c r="B217" s="336"/>
      <c r="C217" s="266"/>
      <c r="D217" s="266"/>
      <c r="E217" s="266"/>
      <c r="F217" s="287">
        <v>3</v>
      </c>
      <c r="G217" s="325"/>
      <c r="H217" s="399" t="s">
        <v>890</v>
      </c>
      <c r="I217" s="399"/>
      <c r="J217" s="399"/>
      <c r="K217" s="337"/>
    </row>
    <row r="218" spans="2:11" s="1" customFormat="1" ht="15" customHeight="1">
      <c r="B218" s="336"/>
      <c r="C218" s="266"/>
      <c r="D218" s="266"/>
      <c r="E218" s="266"/>
      <c r="F218" s="287">
        <v>4</v>
      </c>
      <c r="G218" s="325"/>
      <c r="H218" s="399" t="s">
        <v>891</v>
      </c>
      <c r="I218" s="399"/>
      <c r="J218" s="399"/>
      <c r="K218" s="337"/>
    </row>
    <row r="219" spans="2:11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Opravy konstrukcí a p...</vt:lpstr>
      <vt:lpstr>2 - Doplnění a oprava pod...</vt:lpstr>
      <vt:lpstr>Seznam figur</vt:lpstr>
      <vt:lpstr>Pokyny pro vyplnění</vt:lpstr>
      <vt:lpstr>'1 - Opravy konstrukcí a p...'!Názvy_tisku</vt:lpstr>
      <vt:lpstr>'2 - Doplnění a oprava pod...'!Názvy_tisku</vt:lpstr>
      <vt:lpstr>'Rekapitulace stavby'!Názvy_tisku</vt:lpstr>
      <vt:lpstr>'Seznam figur'!Názvy_tisku</vt:lpstr>
      <vt:lpstr>'1 - Opravy konstrukcí a p...'!Oblast_tisku</vt:lpstr>
      <vt:lpstr>'2 - Doplnění a oprava pod...'!Oblast_tisku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DESKTOP-5GEEE19\W10</dc:creator>
  <cp:lastModifiedBy>Dušková Jaroslava Ing.</cp:lastModifiedBy>
  <dcterms:created xsi:type="dcterms:W3CDTF">2025-01-20T09:12:36Z</dcterms:created>
  <dcterms:modified xsi:type="dcterms:W3CDTF">2025-02-05T12:18:35Z</dcterms:modified>
</cp:coreProperties>
</file>