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5\Oprava ploché střechy budovy Městské policie, ul. Želivského 523, Bílina\E-ZAK\"/>
    </mc:Choice>
  </mc:AlternateContent>
  <bookViews>
    <workbookView xWindow="0" yWindow="0" windowWidth="16380" windowHeight="8190" tabRatio="500" activeTab="1"/>
  </bookViews>
  <sheets>
    <sheet name="Rekapitulace stavby" sheetId="1" r:id="rId1"/>
    <sheet name="20241130 - Opravy ploché ..." sheetId="2" r:id="rId2"/>
    <sheet name="Pokyny pro vyplnění" sheetId="3" r:id="rId3"/>
  </sheets>
  <definedNames>
    <definedName name="_xlnm._FilterDatabase" localSheetId="1" hidden="1">'20241130 - Opravy ploché ...'!$C$95:$K$618</definedName>
    <definedName name="_xlnm.Print_Titles" localSheetId="1">'20241130 - Opravy ploché ...'!$95:$95</definedName>
    <definedName name="_xlnm.Print_Titles" localSheetId="0">'Rekapitulace stavby'!$52:$52</definedName>
    <definedName name="_xlnm.Print_Area" localSheetId="1">'20241130 - Opravy ploché ...'!$C$4:$J$37,'20241130 - Opravy ploché ...'!$C$43:$J$79,'20241130 - Opravy ploché ...'!$C$85:$K$618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K617" i="2" l="1"/>
  <c r="BI617" i="2"/>
  <c r="BH617" i="2"/>
  <c r="BG617" i="2"/>
  <c r="BF617" i="2"/>
  <c r="BE617" i="2"/>
  <c r="T617" i="2"/>
  <c r="R617" i="2"/>
  <c r="P617" i="2"/>
  <c r="J617" i="2"/>
  <c r="BK616" i="2"/>
  <c r="J616" i="2" s="1"/>
  <c r="J78" i="2" s="1"/>
  <c r="T616" i="2"/>
  <c r="R616" i="2"/>
  <c r="P616" i="2"/>
  <c r="BK614" i="2"/>
  <c r="BI614" i="2"/>
  <c r="BH614" i="2"/>
  <c r="BG614" i="2"/>
  <c r="BF614" i="2"/>
  <c r="BE614" i="2"/>
  <c r="T614" i="2"/>
  <c r="R614" i="2"/>
  <c r="P614" i="2"/>
  <c r="J614" i="2"/>
  <c r="BK613" i="2"/>
  <c r="T613" i="2"/>
  <c r="R613" i="2"/>
  <c r="P613" i="2"/>
  <c r="J613" i="2"/>
  <c r="BK608" i="2"/>
  <c r="BI608" i="2"/>
  <c r="BH608" i="2"/>
  <c r="BG608" i="2"/>
  <c r="BF608" i="2"/>
  <c r="BE608" i="2"/>
  <c r="T608" i="2"/>
  <c r="R608" i="2"/>
  <c r="P608" i="2"/>
  <c r="J608" i="2"/>
  <c r="BK604" i="2"/>
  <c r="BI604" i="2"/>
  <c r="BH604" i="2"/>
  <c r="BG604" i="2"/>
  <c r="BF604" i="2"/>
  <c r="BE604" i="2"/>
  <c r="T604" i="2"/>
  <c r="R604" i="2"/>
  <c r="P604" i="2"/>
  <c r="J604" i="2"/>
  <c r="BK599" i="2"/>
  <c r="BI599" i="2"/>
  <c r="BH599" i="2"/>
  <c r="BG599" i="2"/>
  <c r="BF599" i="2"/>
  <c r="T599" i="2"/>
  <c r="R599" i="2"/>
  <c r="P599" i="2"/>
  <c r="J599" i="2"/>
  <c r="BE599" i="2" s="1"/>
  <c r="BK597" i="2"/>
  <c r="BK596" i="2" s="1"/>
  <c r="J596" i="2" s="1"/>
  <c r="J76" i="2" s="1"/>
  <c r="BI597" i="2"/>
  <c r="BH597" i="2"/>
  <c r="BG597" i="2"/>
  <c r="BF597" i="2"/>
  <c r="T597" i="2"/>
  <c r="T596" i="2" s="1"/>
  <c r="R597" i="2"/>
  <c r="R596" i="2" s="1"/>
  <c r="P597" i="2"/>
  <c r="P596" i="2" s="1"/>
  <c r="J597" i="2"/>
  <c r="BE597" i="2" s="1"/>
  <c r="BK593" i="2"/>
  <c r="BI593" i="2"/>
  <c r="BH593" i="2"/>
  <c r="BG593" i="2"/>
  <c r="BF593" i="2"/>
  <c r="BE593" i="2"/>
  <c r="T593" i="2"/>
  <c r="R593" i="2"/>
  <c r="P593" i="2"/>
  <c r="P586" i="2" s="1"/>
  <c r="J593" i="2"/>
  <c r="BK590" i="2"/>
  <c r="BI590" i="2"/>
  <c r="BH590" i="2"/>
  <c r="BG590" i="2"/>
  <c r="BF590" i="2"/>
  <c r="BE590" i="2"/>
  <c r="T590" i="2"/>
  <c r="T586" i="2" s="1"/>
  <c r="R590" i="2"/>
  <c r="P590" i="2"/>
  <c r="J590" i="2"/>
  <c r="BK587" i="2"/>
  <c r="BK586" i="2" s="1"/>
  <c r="J586" i="2" s="1"/>
  <c r="J75" i="2" s="1"/>
  <c r="BI587" i="2"/>
  <c r="BH587" i="2"/>
  <c r="BG587" i="2"/>
  <c r="BF587" i="2"/>
  <c r="T587" i="2"/>
  <c r="R587" i="2"/>
  <c r="P587" i="2"/>
  <c r="J587" i="2"/>
  <c r="BE587" i="2" s="1"/>
  <c r="R586" i="2"/>
  <c r="BK584" i="2"/>
  <c r="BI584" i="2"/>
  <c r="BH584" i="2"/>
  <c r="BG584" i="2"/>
  <c r="BF584" i="2"/>
  <c r="BE584" i="2"/>
  <c r="T584" i="2"/>
  <c r="T583" i="2" s="1"/>
  <c r="T582" i="2" s="1"/>
  <c r="R584" i="2"/>
  <c r="P584" i="2"/>
  <c r="J584" i="2"/>
  <c r="BK583" i="2"/>
  <c r="J583" i="2" s="1"/>
  <c r="J74" i="2" s="1"/>
  <c r="R583" i="2"/>
  <c r="R582" i="2" s="1"/>
  <c r="P583" i="2"/>
  <c r="P582" i="2" s="1"/>
  <c r="BK580" i="2"/>
  <c r="BI580" i="2"/>
  <c r="BH580" i="2"/>
  <c r="BG580" i="2"/>
  <c r="BF580" i="2"/>
  <c r="T580" i="2"/>
  <c r="R580" i="2"/>
  <c r="P580" i="2"/>
  <c r="J580" i="2"/>
  <c r="BE580" i="2" s="1"/>
  <c r="BK575" i="2"/>
  <c r="BI575" i="2"/>
  <c r="BH575" i="2"/>
  <c r="BG575" i="2"/>
  <c r="BF575" i="2"/>
  <c r="BE575" i="2"/>
  <c r="T575" i="2"/>
  <c r="R575" i="2"/>
  <c r="R563" i="2" s="1"/>
  <c r="P575" i="2"/>
  <c r="J575" i="2"/>
  <c r="BK570" i="2"/>
  <c r="BI570" i="2"/>
  <c r="BH570" i="2"/>
  <c r="BG570" i="2"/>
  <c r="BF570" i="2"/>
  <c r="BE570" i="2"/>
  <c r="T570" i="2"/>
  <c r="R570" i="2"/>
  <c r="P570" i="2"/>
  <c r="J570" i="2"/>
  <c r="BK564" i="2"/>
  <c r="BK563" i="2" s="1"/>
  <c r="J563" i="2" s="1"/>
  <c r="J72" i="2" s="1"/>
  <c r="BI564" i="2"/>
  <c r="BH564" i="2"/>
  <c r="BG564" i="2"/>
  <c r="BF564" i="2"/>
  <c r="T564" i="2"/>
  <c r="R564" i="2"/>
  <c r="P564" i="2"/>
  <c r="P563" i="2" s="1"/>
  <c r="J564" i="2"/>
  <c r="BE564" i="2" s="1"/>
  <c r="T563" i="2"/>
  <c r="BK558" i="2"/>
  <c r="BI558" i="2"/>
  <c r="BH558" i="2"/>
  <c r="BG558" i="2"/>
  <c r="BF558" i="2"/>
  <c r="T558" i="2"/>
  <c r="R558" i="2"/>
  <c r="P558" i="2"/>
  <c r="J558" i="2"/>
  <c r="BE558" i="2" s="1"/>
  <c r="BK556" i="2"/>
  <c r="BI556" i="2"/>
  <c r="BH556" i="2"/>
  <c r="BG556" i="2"/>
  <c r="BF556" i="2"/>
  <c r="T556" i="2"/>
  <c r="R556" i="2"/>
  <c r="R555" i="2" s="1"/>
  <c r="P556" i="2"/>
  <c r="P555" i="2" s="1"/>
  <c r="J556" i="2"/>
  <c r="BE556" i="2" s="1"/>
  <c r="BK555" i="2"/>
  <c r="J555" i="2" s="1"/>
  <c r="J71" i="2" s="1"/>
  <c r="T555" i="2"/>
  <c r="BK553" i="2"/>
  <c r="BI553" i="2"/>
  <c r="BH553" i="2"/>
  <c r="BG553" i="2"/>
  <c r="BF553" i="2"/>
  <c r="T553" i="2"/>
  <c r="R553" i="2"/>
  <c r="P553" i="2"/>
  <c r="J553" i="2"/>
  <c r="BE553" i="2" s="1"/>
  <c r="BK552" i="2"/>
  <c r="BI552" i="2"/>
  <c r="BH552" i="2"/>
  <c r="BG552" i="2"/>
  <c r="BF552" i="2"/>
  <c r="T552" i="2"/>
  <c r="R552" i="2"/>
  <c r="P552" i="2"/>
  <c r="J552" i="2"/>
  <c r="BE552" i="2" s="1"/>
  <c r="BK551" i="2"/>
  <c r="BI551" i="2"/>
  <c r="BH551" i="2"/>
  <c r="BG551" i="2"/>
  <c r="BF551" i="2"/>
  <c r="T551" i="2"/>
  <c r="R551" i="2"/>
  <c r="P551" i="2"/>
  <c r="J551" i="2"/>
  <c r="BE551" i="2" s="1"/>
  <c r="BK550" i="2"/>
  <c r="BI550" i="2"/>
  <c r="BH550" i="2"/>
  <c r="BG550" i="2"/>
  <c r="BF550" i="2"/>
  <c r="BE550" i="2"/>
  <c r="T550" i="2"/>
  <c r="R550" i="2"/>
  <c r="P550" i="2"/>
  <c r="J550" i="2"/>
  <c r="BK549" i="2"/>
  <c r="BI549" i="2"/>
  <c r="BH549" i="2"/>
  <c r="BG549" i="2"/>
  <c r="BF549" i="2"/>
  <c r="T549" i="2"/>
  <c r="R549" i="2"/>
  <c r="P549" i="2"/>
  <c r="J549" i="2"/>
  <c r="BE549" i="2" s="1"/>
  <c r="BK544" i="2"/>
  <c r="BI544" i="2"/>
  <c r="BH544" i="2"/>
  <c r="BG544" i="2"/>
  <c r="BF544" i="2"/>
  <c r="T544" i="2"/>
  <c r="R544" i="2"/>
  <c r="P544" i="2"/>
  <c r="J544" i="2"/>
  <c r="BE544" i="2" s="1"/>
  <c r="BK543" i="2"/>
  <c r="BI543" i="2"/>
  <c r="BH543" i="2"/>
  <c r="BG543" i="2"/>
  <c r="BF543" i="2"/>
  <c r="T543" i="2"/>
  <c r="R543" i="2"/>
  <c r="R538" i="2" s="1"/>
  <c r="P543" i="2"/>
  <c r="J543" i="2"/>
  <c r="BE543" i="2" s="1"/>
  <c r="BK539" i="2"/>
  <c r="BI539" i="2"/>
  <c r="BH539" i="2"/>
  <c r="BG539" i="2"/>
  <c r="BF539" i="2"/>
  <c r="BE539" i="2"/>
  <c r="T539" i="2"/>
  <c r="T538" i="2" s="1"/>
  <c r="R539" i="2"/>
  <c r="P539" i="2"/>
  <c r="J539" i="2"/>
  <c r="BK538" i="2"/>
  <c r="J538" i="2" s="1"/>
  <c r="J70" i="2" s="1"/>
  <c r="P538" i="2"/>
  <c r="BK536" i="2"/>
  <c r="BI536" i="2"/>
  <c r="BH536" i="2"/>
  <c r="BG536" i="2"/>
  <c r="BF536" i="2"/>
  <c r="BE536" i="2"/>
  <c r="T536" i="2"/>
  <c r="T529" i="2" s="1"/>
  <c r="R536" i="2"/>
  <c r="P536" i="2"/>
  <c r="J536" i="2"/>
  <c r="BK530" i="2"/>
  <c r="BK529" i="2" s="1"/>
  <c r="J529" i="2" s="1"/>
  <c r="J69" i="2" s="1"/>
  <c r="BI530" i="2"/>
  <c r="BH530" i="2"/>
  <c r="BG530" i="2"/>
  <c r="BF530" i="2"/>
  <c r="T530" i="2"/>
  <c r="R530" i="2"/>
  <c r="P530" i="2"/>
  <c r="J530" i="2"/>
  <c r="BE530" i="2" s="1"/>
  <c r="R529" i="2"/>
  <c r="P529" i="2"/>
  <c r="BK527" i="2"/>
  <c r="BI527" i="2"/>
  <c r="BH527" i="2"/>
  <c r="BG527" i="2"/>
  <c r="BF527" i="2"/>
  <c r="BE527" i="2"/>
  <c r="T527" i="2"/>
  <c r="R527" i="2"/>
  <c r="P527" i="2"/>
  <c r="J527" i="2"/>
  <c r="BK519" i="2"/>
  <c r="BI519" i="2"/>
  <c r="BH519" i="2"/>
  <c r="BG519" i="2"/>
  <c r="BF519" i="2"/>
  <c r="T519" i="2"/>
  <c r="R519" i="2"/>
  <c r="P519" i="2"/>
  <c r="J519" i="2"/>
  <c r="BE519" i="2" s="1"/>
  <c r="BK516" i="2"/>
  <c r="BI516" i="2"/>
  <c r="BH516" i="2"/>
  <c r="BG516" i="2"/>
  <c r="BF516" i="2"/>
  <c r="T516" i="2"/>
  <c r="R516" i="2"/>
  <c r="P516" i="2"/>
  <c r="J516" i="2"/>
  <c r="BE516" i="2" s="1"/>
  <c r="BK513" i="2"/>
  <c r="BI513" i="2"/>
  <c r="BH513" i="2"/>
  <c r="BG513" i="2"/>
  <c r="BF513" i="2"/>
  <c r="BE513" i="2"/>
  <c r="T513" i="2"/>
  <c r="R513" i="2"/>
  <c r="P513" i="2"/>
  <c r="J513" i="2"/>
  <c r="BK508" i="2"/>
  <c r="BI508" i="2"/>
  <c r="BH508" i="2"/>
  <c r="BG508" i="2"/>
  <c r="BF508" i="2"/>
  <c r="BE508" i="2"/>
  <c r="T508" i="2"/>
  <c r="R508" i="2"/>
  <c r="P508" i="2"/>
  <c r="J508" i="2"/>
  <c r="BK504" i="2"/>
  <c r="BI504" i="2"/>
  <c r="BH504" i="2"/>
  <c r="BG504" i="2"/>
  <c r="BF504" i="2"/>
  <c r="T504" i="2"/>
  <c r="R504" i="2"/>
  <c r="P504" i="2"/>
  <c r="J504" i="2"/>
  <c r="BE504" i="2" s="1"/>
  <c r="BK500" i="2"/>
  <c r="BK499" i="2" s="1"/>
  <c r="J499" i="2" s="1"/>
  <c r="J68" i="2" s="1"/>
  <c r="BI500" i="2"/>
  <c r="BH500" i="2"/>
  <c r="BG500" i="2"/>
  <c r="BF500" i="2"/>
  <c r="T500" i="2"/>
  <c r="T499" i="2" s="1"/>
  <c r="R500" i="2"/>
  <c r="R499" i="2" s="1"/>
  <c r="P500" i="2"/>
  <c r="P499" i="2" s="1"/>
  <c r="J500" i="2"/>
  <c r="BE500" i="2" s="1"/>
  <c r="BK497" i="2"/>
  <c r="BI497" i="2"/>
  <c r="BH497" i="2"/>
  <c r="BG497" i="2"/>
  <c r="BF497" i="2"/>
  <c r="T497" i="2"/>
  <c r="T489" i="2" s="1"/>
  <c r="R497" i="2"/>
  <c r="P497" i="2"/>
  <c r="J497" i="2"/>
  <c r="BE497" i="2" s="1"/>
  <c r="BK490" i="2"/>
  <c r="BK489" i="2" s="1"/>
  <c r="J489" i="2" s="1"/>
  <c r="J67" i="2" s="1"/>
  <c r="BI490" i="2"/>
  <c r="BH490" i="2"/>
  <c r="BG490" i="2"/>
  <c r="BF490" i="2"/>
  <c r="T490" i="2"/>
  <c r="R490" i="2"/>
  <c r="R489" i="2" s="1"/>
  <c r="P490" i="2"/>
  <c r="P489" i="2" s="1"/>
  <c r="J490" i="2"/>
  <c r="BE490" i="2" s="1"/>
  <c r="BK487" i="2"/>
  <c r="BI487" i="2"/>
  <c r="BH487" i="2"/>
  <c r="BG487" i="2"/>
  <c r="BF487" i="2"/>
  <c r="T487" i="2"/>
  <c r="T486" i="2" s="1"/>
  <c r="R487" i="2"/>
  <c r="P487" i="2"/>
  <c r="P486" i="2" s="1"/>
  <c r="J487" i="2"/>
  <c r="BE487" i="2" s="1"/>
  <c r="BK486" i="2"/>
  <c r="J486" i="2" s="1"/>
  <c r="J66" i="2" s="1"/>
  <c r="R486" i="2"/>
  <c r="BK484" i="2"/>
  <c r="BI484" i="2"/>
  <c r="BH484" i="2"/>
  <c r="BG484" i="2"/>
  <c r="BF484" i="2"/>
  <c r="T484" i="2"/>
  <c r="R484" i="2"/>
  <c r="P484" i="2"/>
  <c r="J484" i="2"/>
  <c r="BE484" i="2" s="1"/>
  <c r="BK481" i="2"/>
  <c r="BI481" i="2"/>
  <c r="BH481" i="2"/>
  <c r="BG481" i="2"/>
  <c r="BF481" i="2"/>
  <c r="T481" i="2"/>
  <c r="R481" i="2"/>
  <c r="P481" i="2"/>
  <c r="J481" i="2"/>
  <c r="BE481" i="2" s="1"/>
  <c r="BK480" i="2"/>
  <c r="BI480" i="2"/>
  <c r="BH480" i="2"/>
  <c r="BG480" i="2"/>
  <c r="BF480" i="2"/>
  <c r="BE480" i="2"/>
  <c r="T480" i="2"/>
  <c r="R480" i="2"/>
  <c r="P480" i="2"/>
  <c r="J480" i="2"/>
  <c r="BK476" i="2"/>
  <c r="BI476" i="2"/>
  <c r="BH476" i="2"/>
  <c r="BG476" i="2"/>
  <c r="BF476" i="2"/>
  <c r="BE476" i="2"/>
  <c r="T476" i="2"/>
  <c r="R476" i="2"/>
  <c r="P476" i="2"/>
  <c r="J476" i="2"/>
  <c r="BK472" i="2"/>
  <c r="BI472" i="2"/>
  <c r="BH472" i="2"/>
  <c r="BG472" i="2"/>
  <c r="BF472" i="2"/>
  <c r="T472" i="2"/>
  <c r="R472" i="2"/>
  <c r="P472" i="2"/>
  <c r="J472" i="2"/>
  <c r="BE472" i="2" s="1"/>
  <c r="BK468" i="2"/>
  <c r="BI468" i="2"/>
  <c r="BH468" i="2"/>
  <c r="BG468" i="2"/>
  <c r="BF468" i="2"/>
  <c r="T468" i="2"/>
  <c r="R468" i="2"/>
  <c r="P468" i="2"/>
  <c r="P459" i="2" s="1"/>
  <c r="J468" i="2"/>
  <c r="BE468" i="2" s="1"/>
  <c r="BK464" i="2"/>
  <c r="BI464" i="2"/>
  <c r="BH464" i="2"/>
  <c r="BG464" i="2"/>
  <c r="BF464" i="2"/>
  <c r="BE464" i="2"/>
  <c r="T464" i="2"/>
  <c r="T459" i="2" s="1"/>
  <c r="R464" i="2"/>
  <c r="P464" i="2"/>
  <c r="J464" i="2"/>
  <c r="BK460" i="2"/>
  <c r="BK459" i="2" s="1"/>
  <c r="J459" i="2" s="1"/>
  <c r="J65" i="2" s="1"/>
  <c r="BI460" i="2"/>
  <c r="BH460" i="2"/>
  <c r="BG460" i="2"/>
  <c r="BF460" i="2"/>
  <c r="BE460" i="2"/>
  <c r="T460" i="2"/>
  <c r="R460" i="2"/>
  <c r="P460" i="2"/>
  <c r="J460" i="2"/>
  <c r="R459" i="2"/>
  <c r="BK457" i="2"/>
  <c r="BI457" i="2"/>
  <c r="BH457" i="2"/>
  <c r="BG457" i="2"/>
  <c r="BF457" i="2"/>
  <c r="BE457" i="2"/>
  <c r="T457" i="2"/>
  <c r="R457" i="2"/>
  <c r="P457" i="2"/>
  <c r="J457" i="2"/>
  <c r="BK453" i="2"/>
  <c r="BI453" i="2"/>
  <c r="BH453" i="2"/>
  <c r="BG453" i="2"/>
  <c r="BF453" i="2"/>
  <c r="BE453" i="2"/>
  <c r="T453" i="2"/>
  <c r="R453" i="2"/>
  <c r="P453" i="2"/>
  <c r="J453" i="2"/>
  <c r="BK449" i="2"/>
  <c r="BI449" i="2"/>
  <c r="BH449" i="2"/>
  <c r="BG449" i="2"/>
  <c r="BF449" i="2"/>
  <c r="T449" i="2"/>
  <c r="R449" i="2"/>
  <c r="P449" i="2"/>
  <c r="J449" i="2"/>
  <c r="BE449" i="2" s="1"/>
  <c r="BK448" i="2"/>
  <c r="BI448" i="2"/>
  <c r="BH448" i="2"/>
  <c r="BG448" i="2"/>
  <c r="BF448" i="2"/>
  <c r="T448" i="2"/>
  <c r="R448" i="2"/>
  <c r="P448" i="2"/>
  <c r="J448" i="2"/>
  <c r="BE448" i="2" s="1"/>
  <c r="BK447" i="2"/>
  <c r="BI447" i="2"/>
  <c r="BH447" i="2"/>
  <c r="BG447" i="2"/>
  <c r="BF447" i="2"/>
  <c r="BE447" i="2"/>
  <c r="T447" i="2"/>
  <c r="R447" i="2"/>
  <c r="P447" i="2"/>
  <c r="J447" i="2"/>
  <c r="BK443" i="2"/>
  <c r="BI443" i="2"/>
  <c r="BH443" i="2"/>
  <c r="BG443" i="2"/>
  <c r="BF443" i="2"/>
  <c r="BE443" i="2"/>
  <c r="T443" i="2"/>
  <c r="R443" i="2"/>
  <c r="R440" i="2" s="1"/>
  <c r="P443" i="2"/>
  <c r="J443" i="2"/>
  <c r="BK441" i="2"/>
  <c r="BI441" i="2"/>
  <c r="BH441" i="2"/>
  <c r="BG441" i="2"/>
  <c r="BF441" i="2"/>
  <c r="T441" i="2"/>
  <c r="T440" i="2" s="1"/>
  <c r="R441" i="2"/>
  <c r="P441" i="2"/>
  <c r="P440" i="2" s="1"/>
  <c r="J441" i="2"/>
  <c r="BE441" i="2" s="1"/>
  <c r="BK440" i="2"/>
  <c r="J440" i="2" s="1"/>
  <c r="J64" i="2" s="1"/>
  <c r="BK438" i="2"/>
  <c r="BI438" i="2"/>
  <c r="BH438" i="2"/>
  <c r="BG438" i="2"/>
  <c r="BF438" i="2"/>
  <c r="T438" i="2"/>
  <c r="R438" i="2"/>
  <c r="P438" i="2"/>
  <c r="J438" i="2"/>
  <c r="BE438" i="2" s="1"/>
  <c r="BK431" i="2"/>
  <c r="BI431" i="2"/>
  <c r="BH431" i="2"/>
  <c r="BG431" i="2"/>
  <c r="BF431" i="2"/>
  <c r="T431" i="2"/>
  <c r="R431" i="2"/>
  <c r="P431" i="2"/>
  <c r="J431" i="2"/>
  <c r="BE431" i="2" s="1"/>
  <c r="BK424" i="2"/>
  <c r="BI424" i="2"/>
  <c r="BH424" i="2"/>
  <c r="BG424" i="2"/>
  <c r="BF424" i="2"/>
  <c r="BE424" i="2"/>
  <c r="T424" i="2"/>
  <c r="R424" i="2"/>
  <c r="P424" i="2"/>
  <c r="J424" i="2"/>
  <c r="BK422" i="2"/>
  <c r="BI422" i="2"/>
  <c r="BH422" i="2"/>
  <c r="BG422" i="2"/>
  <c r="BF422" i="2"/>
  <c r="BE422" i="2"/>
  <c r="T422" i="2"/>
  <c r="R422" i="2"/>
  <c r="P422" i="2"/>
  <c r="J422" i="2"/>
  <c r="BK411" i="2"/>
  <c r="BI411" i="2"/>
  <c r="BH411" i="2"/>
  <c r="BG411" i="2"/>
  <c r="BF411" i="2"/>
  <c r="T411" i="2"/>
  <c r="R411" i="2"/>
  <c r="P411" i="2"/>
  <c r="J411" i="2"/>
  <c r="BE411" i="2" s="1"/>
  <c r="BK403" i="2"/>
  <c r="BI403" i="2"/>
  <c r="BH403" i="2"/>
  <c r="BG403" i="2"/>
  <c r="BF403" i="2"/>
  <c r="T403" i="2"/>
  <c r="R403" i="2"/>
  <c r="P403" i="2"/>
  <c r="J403" i="2"/>
  <c r="BE403" i="2" s="1"/>
  <c r="BK401" i="2"/>
  <c r="BI401" i="2"/>
  <c r="BH401" i="2"/>
  <c r="BG401" i="2"/>
  <c r="BF401" i="2"/>
  <c r="BE401" i="2"/>
  <c r="T401" i="2"/>
  <c r="R401" i="2"/>
  <c r="P401" i="2"/>
  <c r="J401" i="2"/>
  <c r="BK394" i="2"/>
  <c r="BI394" i="2"/>
  <c r="BH394" i="2"/>
  <c r="BG394" i="2"/>
  <c r="BF394" i="2"/>
  <c r="BE394" i="2"/>
  <c r="T394" i="2"/>
  <c r="R394" i="2"/>
  <c r="P394" i="2"/>
  <c r="J394" i="2"/>
  <c r="BK392" i="2"/>
  <c r="BI392" i="2"/>
  <c r="BH392" i="2"/>
  <c r="BG392" i="2"/>
  <c r="BF392" i="2"/>
  <c r="T392" i="2"/>
  <c r="R392" i="2"/>
  <c r="P392" i="2"/>
  <c r="J392" i="2"/>
  <c r="BE392" i="2" s="1"/>
  <c r="BK388" i="2"/>
  <c r="BI388" i="2"/>
  <c r="BH388" i="2"/>
  <c r="BG388" i="2"/>
  <c r="BF388" i="2"/>
  <c r="T388" i="2"/>
  <c r="R388" i="2"/>
  <c r="P388" i="2"/>
  <c r="P376" i="2" s="1"/>
  <c r="J388" i="2"/>
  <c r="BE388" i="2" s="1"/>
  <c r="BK386" i="2"/>
  <c r="BI386" i="2"/>
  <c r="BH386" i="2"/>
  <c r="BG386" i="2"/>
  <c r="BF386" i="2"/>
  <c r="BE386" i="2"/>
  <c r="T386" i="2"/>
  <c r="T376" i="2" s="1"/>
  <c r="R386" i="2"/>
  <c r="P386" i="2"/>
  <c r="J386" i="2"/>
  <c r="BK382" i="2"/>
  <c r="BI382" i="2"/>
  <c r="BH382" i="2"/>
  <c r="BG382" i="2"/>
  <c r="BF382" i="2"/>
  <c r="BE382" i="2"/>
  <c r="T382" i="2"/>
  <c r="R382" i="2"/>
  <c r="P382" i="2"/>
  <c r="J382" i="2"/>
  <c r="BK377" i="2"/>
  <c r="BI377" i="2"/>
  <c r="BH377" i="2"/>
  <c r="BG377" i="2"/>
  <c r="BF377" i="2"/>
  <c r="T377" i="2"/>
  <c r="R377" i="2"/>
  <c r="R376" i="2" s="1"/>
  <c r="P377" i="2"/>
  <c r="J377" i="2"/>
  <c r="BE377" i="2" s="1"/>
  <c r="BK376" i="2"/>
  <c r="J376" i="2" s="1"/>
  <c r="J63" i="2" s="1"/>
  <c r="BK374" i="2"/>
  <c r="BI374" i="2"/>
  <c r="BH374" i="2"/>
  <c r="BG374" i="2"/>
  <c r="BF374" i="2"/>
  <c r="BE374" i="2"/>
  <c r="T374" i="2"/>
  <c r="R374" i="2"/>
  <c r="P374" i="2"/>
  <c r="J374" i="2"/>
  <c r="BK367" i="2"/>
  <c r="BI367" i="2"/>
  <c r="BH367" i="2"/>
  <c r="BG367" i="2"/>
  <c r="BF367" i="2"/>
  <c r="T367" i="2"/>
  <c r="R367" i="2"/>
  <c r="P367" i="2"/>
  <c r="J367" i="2"/>
  <c r="BE367" i="2" s="1"/>
  <c r="BK365" i="2"/>
  <c r="BI365" i="2"/>
  <c r="BH365" i="2"/>
  <c r="BG365" i="2"/>
  <c r="BF365" i="2"/>
  <c r="T365" i="2"/>
  <c r="R365" i="2"/>
  <c r="P365" i="2"/>
  <c r="J365" i="2"/>
  <c r="BE365" i="2" s="1"/>
  <c r="BK358" i="2"/>
  <c r="BI358" i="2"/>
  <c r="BH358" i="2"/>
  <c r="BG358" i="2"/>
  <c r="BF358" i="2"/>
  <c r="BE358" i="2"/>
  <c r="T358" i="2"/>
  <c r="R358" i="2"/>
  <c r="P358" i="2"/>
  <c r="J358" i="2"/>
  <c r="BK356" i="2"/>
  <c r="BI356" i="2"/>
  <c r="BH356" i="2"/>
  <c r="BG356" i="2"/>
  <c r="BF356" i="2"/>
  <c r="BE356" i="2"/>
  <c r="T356" i="2"/>
  <c r="R356" i="2"/>
  <c r="P356" i="2"/>
  <c r="J356" i="2"/>
  <c r="BK349" i="2"/>
  <c r="BI349" i="2"/>
  <c r="BH349" i="2"/>
  <c r="BG349" i="2"/>
  <c r="BF349" i="2"/>
  <c r="T349" i="2"/>
  <c r="R349" i="2"/>
  <c r="P349" i="2"/>
  <c r="J349" i="2"/>
  <c r="BE349" i="2" s="1"/>
  <c r="BK347" i="2"/>
  <c r="BI347" i="2"/>
  <c r="BH347" i="2"/>
  <c r="BG347" i="2"/>
  <c r="BF347" i="2"/>
  <c r="T347" i="2"/>
  <c r="R347" i="2"/>
  <c r="P347" i="2"/>
  <c r="J347" i="2"/>
  <c r="BE347" i="2" s="1"/>
  <c r="BK331" i="2"/>
  <c r="BI331" i="2"/>
  <c r="BH331" i="2"/>
  <c r="BG331" i="2"/>
  <c r="BF331" i="2"/>
  <c r="BE331" i="2"/>
  <c r="T331" i="2"/>
  <c r="R331" i="2"/>
  <c r="P331" i="2"/>
  <c r="J331" i="2"/>
  <c r="BK329" i="2"/>
  <c r="BI329" i="2"/>
  <c r="BH329" i="2"/>
  <c r="BG329" i="2"/>
  <c r="BF329" i="2"/>
  <c r="BE329" i="2"/>
  <c r="T329" i="2"/>
  <c r="R329" i="2"/>
  <c r="P329" i="2"/>
  <c r="J329" i="2"/>
  <c r="BK327" i="2"/>
  <c r="BI327" i="2"/>
  <c r="BH327" i="2"/>
  <c r="BG327" i="2"/>
  <c r="BF327" i="2"/>
  <c r="T327" i="2"/>
  <c r="R327" i="2"/>
  <c r="P327" i="2"/>
  <c r="J327" i="2"/>
  <c r="BE327" i="2" s="1"/>
  <c r="BK325" i="2"/>
  <c r="BI325" i="2"/>
  <c r="BH325" i="2"/>
  <c r="BG325" i="2"/>
  <c r="BF325" i="2"/>
  <c r="T325" i="2"/>
  <c r="R325" i="2"/>
  <c r="P325" i="2"/>
  <c r="J325" i="2"/>
  <c r="BE325" i="2" s="1"/>
  <c r="BK312" i="2"/>
  <c r="BI312" i="2"/>
  <c r="BH312" i="2"/>
  <c r="BG312" i="2"/>
  <c r="BF312" i="2"/>
  <c r="BE312" i="2"/>
  <c r="T312" i="2"/>
  <c r="R312" i="2"/>
  <c r="P312" i="2"/>
  <c r="J312" i="2"/>
  <c r="BK310" i="2"/>
  <c r="BI310" i="2"/>
  <c r="BH310" i="2"/>
  <c r="BG310" i="2"/>
  <c r="BF310" i="2"/>
  <c r="BE310" i="2"/>
  <c r="T310" i="2"/>
  <c r="R310" i="2"/>
  <c r="P310" i="2"/>
  <c r="J310" i="2"/>
  <c r="BK308" i="2"/>
  <c r="BI308" i="2"/>
  <c r="BH308" i="2"/>
  <c r="BG308" i="2"/>
  <c r="BF308" i="2"/>
  <c r="T308" i="2"/>
  <c r="R308" i="2"/>
  <c r="P308" i="2"/>
  <c r="J308" i="2"/>
  <c r="BE308" i="2" s="1"/>
  <c r="BK299" i="2"/>
  <c r="BI299" i="2"/>
  <c r="BH299" i="2"/>
  <c r="BG299" i="2"/>
  <c r="BF299" i="2"/>
  <c r="T299" i="2"/>
  <c r="R299" i="2"/>
  <c r="P299" i="2"/>
  <c r="J299" i="2"/>
  <c r="BE299" i="2" s="1"/>
  <c r="BK290" i="2"/>
  <c r="BI290" i="2"/>
  <c r="BH290" i="2"/>
  <c r="BG290" i="2"/>
  <c r="BF290" i="2"/>
  <c r="BE290" i="2"/>
  <c r="T290" i="2"/>
  <c r="R290" i="2"/>
  <c r="P290" i="2"/>
  <c r="J290" i="2"/>
  <c r="BK281" i="2"/>
  <c r="BI281" i="2"/>
  <c r="BH281" i="2"/>
  <c r="BG281" i="2"/>
  <c r="BF281" i="2"/>
  <c r="T281" i="2"/>
  <c r="R281" i="2"/>
  <c r="P281" i="2"/>
  <c r="J281" i="2"/>
  <c r="BE281" i="2" s="1"/>
  <c r="BK270" i="2"/>
  <c r="BI270" i="2"/>
  <c r="BH270" i="2"/>
  <c r="BG270" i="2"/>
  <c r="BF270" i="2"/>
  <c r="T270" i="2"/>
  <c r="R270" i="2"/>
  <c r="P270" i="2"/>
  <c r="J270" i="2"/>
  <c r="BE270" i="2" s="1"/>
  <c r="BK257" i="2"/>
  <c r="BI257" i="2"/>
  <c r="BH257" i="2"/>
  <c r="BG257" i="2"/>
  <c r="BF257" i="2"/>
  <c r="T257" i="2"/>
  <c r="R257" i="2"/>
  <c r="P257" i="2"/>
  <c r="J257" i="2"/>
  <c r="BE257" i="2" s="1"/>
  <c r="BK255" i="2"/>
  <c r="BI255" i="2"/>
  <c r="BH255" i="2"/>
  <c r="BG255" i="2"/>
  <c r="BF255" i="2"/>
  <c r="BE255" i="2"/>
  <c r="T255" i="2"/>
  <c r="R255" i="2"/>
  <c r="P255" i="2"/>
  <c r="J255" i="2"/>
  <c r="BK247" i="2"/>
  <c r="BI247" i="2"/>
  <c r="BH247" i="2"/>
  <c r="BG247" i="2"/>
  <c r="BF247" i="2"/>
  <c r="T247" i="2"/>
  <c r="R247" i="2"/>
  <c r="P247" i="2"/>
  <c r="J247" i="2"/>
  <c r="BE247" i="2" s="1"/>
  <c r="BK245" i="2"/>
  <c r="BI245" i="2"/>
  <c r="BH245" i="2"/>
  <c r="BG245" i="2"/>
  <c r="BF245" i="2"/>
  <c r="T245" i="2"/>
  <c r="R245" i="2"/>
  <c r="P245" i="2"/>
  <c r="J245" i="2"/>
  <c r="BE245" i="2" s="1"/>
  <c r="BK238" i="2"/>
  <c r="BI238" i="2"/>
  <c r="BH238" i="2"/>
  <c r="BG238" i="2"/>
  <c r="BF238" i="2"/>
  <c r="T238" i="2"/>
  <c r="R238" i="2"/>
  <c r="P238" i="2"/>
  <c r="J238" i="2"/>
  <c r="BE238" i="2" s="1"/>
  <c r="BK236" i="2"/>
  <c r="BI236" i="2"/>
  <c r="BH236" i="2"/>
  <c r="BG236" i="2"/>
  <c r="BF236" i="2"/>
  <c r="BE236" i="2"/>
  <c r="T236" i="2"/>
  <c r="R236" i="2"/>
  <c r="P236" i="2"/>
  <c r="J236" i="2"/>
  <c r="BK229" i="2"/>
  <c r="BI229" i="2"/>
  <c r="BH229" i="2"/>
  <c r="BG229" i="2"/>
  <c r="BF229" i="2"/>
  <c r="T229" i="2"/>
  <c r="R229" i="2"/>
  <c r="P229" i="2"/>
  <c r="J229" i="2"/>
  <c r="BE229" i="2" s="1"/>
  <c r="BK227" i="2"/>
  <c r="BI227" i="2"/>
  <c r="BH227" i="2"/>
  <c r="BG227" i="2"/>
  <c r="BF227" i="2"/>
  <c r="T227" i="2"/>
  <c r="R227" i="2"/>
  <c r="P227" i="2"/>
  <c r="J227" i="2"/>
  <c r="BE227" i="2" s="1"/>
  <c r="BK220" i="2"/>
  <c r="BI220" i="2"/>
  <c r="BH220" i="2"/>
  <c r="BG220" i="2"/>
  <c r="BF220" i="2"/>
  <c r="BE220" i="2"/>
  <c r="T220" i="2"/>
  <c r="R220" i="2"/>
  <c r="P220" i="2"/>
  <c r="J220" i="2"/>
  <c r="BK213" i="2"/>
  <c r="BI213" i="2"/>
  <c r="BH213" i="2"/>
  <c r="BG213" i="2"/>
  <c r="BF213" i="2"/>
  <c r="BE213" i="2"/>
  <c r="T213" i="2"/>
  <c r="R213" i="2"/>
  <c r="P213" i="2"/>
  <c r="J213" i="2"/>
  <c r="BK209" i="2"/>
  <c r="BI209" i="2"/>
  <c r="BH209" i="2"/>
  <c r="BG209" i="2"/>
  <c r="BF209" i="2"/>
  <c r="T209" i="2"/>
  <c r="R209" i="2"/>
  <c r="P209" i="2"/>
  <c r="J209" i="2"/>
  <c r="BE209" i="2" s="1"/>
  <c r="BK205" i="2"/>
  <c r="BI205" i="2"/>
  <c r="BH205" i="2"/>
  <c r="BG205" i="2"/>
  <c r="BF205" i="2"/>
  <c r="T205" i="2"/>
  <c r="R205" i="2"/>
  <c r="P205" i="2"/>
  <c r="J205" i="2"/>
  <c r="BE205" i="2" s="1"/>
  <c r="BK188" i="2"/>
  <c r="BI188" i="2"/>
  <c r="BH188" i="2"/>
  <c r="BG188" i="2"/>
  <c r="BF188" i="2"/>
  <c r="BE188" i="2"/>
  <c r="T188" i="2"/>
  <c r="R188" i="2"/>
  <c r="P188" i="2"/>
  <c r="J188" i="2"/>
  <c r="BK170" i="2"/>
  <c r="BI170" i="2"/>
  <c r="BH170" i="2"/>
  <c r="BG170" i="2"/>
  <c r="BF170" i="2"/>
  <c r="BE170" i="2"/>
  <c r="T170" i="2"/>
  <c r="R170" i="2"/>
  <c r="P170" i="2"/>
  <c r="J170" i="2"/>
  <c r="BK166" i="2"/>
  <c r="BI166" i="2"/>
  <c r="BH166" i="2"/>
  <c r="BG166" i="2"/>
  <c r="BF166" i="2"/>
  <c r="T166" i="2"/>
  <c r="R166" i="2"/>
  <c r="P166" i="2"/>
  <c r="J166" i="2"/>
  <c r="BE166" i="2" s="1"/>
  <c r="BK162" i="2"/>
  <c r="BI162" i="2"/>
  <c r="F35" i="2" s="1"/>
  <c r="BD55" i="1" s="1"/>
  <c r="BD54" i="1" s="1"/>
  <c r="W33" i="1" s="1"/>
  <c r="BH162" i="2"/>
  <c r="BG162" i="2"/>
  <c r="BF162" i="2"/>
  <c r="T162" i="2"/>
  <c r="R162" i="2"/>
  <c r="P162" i="2"/>
  <c r="J162" i="2"/>
  <c r="BE162" i="2" s="1"/>
  <c r="BK158" i="2"/>
  <c r="BK157" i="2" s="1"/>
  <c r="BI158" i="2"/>
  <c r="BH158" i="2"/>
  <c r="BG158" i="2"/>
  <c r="BF158" i="2"/>
  <c r="BE158" i="2"/>
  <c r="T158" i="2"/>
  <c r="T157" i="2" s="1"/>
  <c r="R158" i="2"/>
  <c r="R157" i="2" s="1"/>
  <c r="R156" i="2" s="1"/>
  <c r="P158" i="2"/>
  <c r="P157" i="2" s="1"/>
  <c r="J158" i="2"/>
  <c r="BK154" i="2"/>
  <c r="BI154" i="2"/>
  <c r="BH154" i="2"/>
  <c r="BG154" i="2"/>
  <c r="BF154" i="2"/>
  <c r="T154" i="2"/>
  <c r="R154" i="2"/>
  <c r="P154" i="2"/>
  <c r="P153" i="2" s="1"/>
  <c r="J154" i="2"/>
  <c r="BE154" i="2" s="1"/>
  <c r="BK153" i="2"/>
  <c r="J153" i="2" s="1"/>
  <c r="J60" i="2" s="1"/>
  <c r="T153" i="2"/>
  <c r="R153" i="2"/>
  <c r="BK149" i="2"/>
  <c r="BI149" i="2"/>
  <c r="BH149" i="2"/>
  <c r="BG149" i="2"/>
  <c r="BF149" i="2"/>
  <c r="BE149" i="2"/>
  <c r="T149" i="2"/>
  <c r="R149" i="2"/>
  <c r="P149" i="2"/>
  <c r="J149" i="2"/>
  <c r="BK145" i="2"/>
  <c r="BI145" i="2"/>
  <c r="BH145" i="2"/>
  <c r="BG145" i="2"/>
  <c r="BF145" i="2"/>
  <c r="T145" i="2"/>
  <c r="R145" i="2"/>
  <c r="P145" i="2"/>
  <c r="J145" i="2"/>
  <c r="BE145" i="2" s="1"/>
  <c r="BK141" i="2"/>
  <c r="BI141" i="2"/>
  <c r="BH141" i="2"/>
  <c r="BG141" i="2"/>
  <c r="BF141" i="2"/>
  <c r="T141" i="2"/>
  <c r="R141" i="2"/>
  <c r="P141" i="2"/>
  <c r="J141" i="2"/>
  <c r="BE141" i="2" s="1"/>
  <c r="BK137" i="2"/>
  <c r="BI137" i="2"/>
  <c r="BH137" i="2"/>
  <c r="BG137" i="2"/>
  <c r="BF137" i="2"/>
  <c r="BE137" i="2"/>
  <c r="T137" i="2"/>
  <c r="R137" i="2"/>
  <c r="P137" i="2"/>
  <c r="J137" i="2"/>
  <c r="BK133" i="2"/>
  <c r="BI133" i="2"/>
  <c r="BH133" i="2"/>
  <c r="BG133" i="2"/>
  <c r="BF133" i="2"/>
  <c r="BE133" i="2"/>
  <c r="T133" i="2"/>
  <c r="R133" i="2"/>
  <c r="P133" i="2"/>
  <c r="J133" i="2"/>
  <c r="BK129" i="2"/>
  <c r="BI129" i="2"/>
  <c r="BH129" i="2"/>
  <c r="BG129" i="2"/>
  <c r="BF129" i="2"/>
  <c r="T129" i="2"/>
  <c r="R129" i="2"/>
  <c r="P129" i="2"/>
  <c r="J129" i="2"/>
  <c r="BE129" i="2" s="1"/>
  <c r="BK125" i="2"/>
  <c r="BI125" i="2"/>
  <c r="BH125" i="2"/>
  <c r="BG125" i="2"/>
  <c r="BF125" i="2"/>
  <c r="T125" i="2"/>
  <c r="R125" i="2"/>
  <c r="P125" i="2"/>
  <c r="P120" i="2" s="1"/>
  <c r="J125" i="2"/>
  <c r="BE125" i="2" s="1"/>
  <c r="BK123" i="2"/>
  <c r="BI123" i="2"/>
  <c r="BH123" i="2"/>
  <c r="BG123" i="2"/>
  <c r="BF123" i="2"/>
  <c r="BE123" i="2"/>
  <c r="T123" i="2"/>
  <c r="T120" i="2" s="1"/>
  <c r="R123" i="2"/>
  <c r="P123" i="2"/>
  <c r="J123" i="2"/>
  <c r="BK121" i="2"/>
  <c r="BK120" i="2" s="1"/>
  <c r="J120" i="2" s="1"/>
  <c r="J59" i="2" s="1"/>
  <c r="BI121" i="2"/>
  <c r="BH121" i="2"/>
  <c r="BG121" i="2"/>
  <c r="BF121" i="2"/>
  <c r="BE121" i="2"/>
  <c r="T121" i="2"/>
  <c r="R121" i="2"/>
  <c r="P121" i="2"/>
  <c r="J121" i="2"/>
  <c r="R120" i="2"/>
  <c r="BK116" i="2"/>
  <c r="BI116" i="2"/>
  <c r="BH116" i="2"/>
  <c r="BG116" i="2"/>
  <c r="BF116" i="2"/>
  <c r="BE116" i="2"/>
  <c r="T116" i="2"/>
  <c r="R116" i="2"/>
  <c r="P116" i="2"/>
  <c r="J116" i="2"/>
  <c r="BK112" i="2"/>
  <c r="BI112" i="2"/>
  <c r="BH112" i="2"/>
  <c r="BG112" i="2"/>
  <c r="BF112" i="2"/>
  <c r="T112" i="2"/>
  <c r="R112" i="2"/>
  <c r="P112" i="2"/>
  <c r="P111" i="2" s="1"/>
  <c r="J112" i="2"/>
  <c r="BE112" i="2" s="1"/>
  <c r="BK111" i="2"/>
  <c r="J111" i="2" s="1"/>
  <c r="J58" i="2" s="1"/>
  <c r="T111" i="2"/>
  <c r="R111" i="2"/>
  <c r="BK106" i="2"/>
  <c r="BI106" i="2"/>
  <c r="BH106" i="2"/>
  <c r="BG106" i="2"/>
  <c r="BF106" i="2"/>
  <c r="F32" i="2" s="1"/>
  <c r="BA55" i="1" s="1"/>
  <c r="BA54" i="1" s="1"/>
  <c r="BE106" i="2"/>
  <c r="T106" i="2"/>
  <c r="R106" i="2"/>
  <c r="P106" i="2"/>
  <c r="J106" i="2"/>
  <c r="BK99" i="2"/>
  <c r="BI99" i="2"/>
  <c r="BH99" i="2"/>
  <c r="F34" i="2" s="1"/>
  <c r="BC55" i="1" s="1"/>
  <c r="BC54" i="1" s="1"/>
  <c r="BG99" i="2"/>
  <c r="F33" i="2" s="1"/>
  <c r="BB55" i="1" s="1"/>
  <c r="BB54" i="1" s="1"/>
  <c r="BF99" i="2"/>
  <c r="T99" i="2"/>
  <c r="R99" i="2"/>
  <c r="R98" i="2" s="1"/>
  <c r="R97" i="2" s="1"/>
  <c r="P99" i="2"/>
  <c r="P98" i="2" s="1"/>
  <c r="J99" i="2"/>
  <c r="BE99" i="2" s="1"/>
  <c r="BK98" i="2"/>
  <c r="BK97" i="2" s="1"/>
  <c r="T98" i="2"/>
  <c r="T97" i="2" s="1"/>
  <c r="J93" i="2"/>
  <c r="J92" i="2"/>
  <c r="F92" i="2"/>
  <c r="F90" i="2"/>
  <c r="E88" i="2"/>
  <c r="J77" i="2"/>
  <c r="J51" i="2"/>
  <c r="J50" i="2"/>
  <c r="F50" i="2"/>
  <c r="F48" i="2"/>
  <c r="E46" i="2"/>
  <c r="J35" i="2"/>
  <c r="J34" i="2"/>
  <c r="J33" i="2"/>
  <c r="J16" i="2"/>
  <c r="E16" i="2"/>
  <c r="F51" i="2" s="1"/>
  <c r="J15" i="2"/>
  <c r="J10" i="2"/>
  <c r="J48" i="2" s="1"/>
  <c r="AY55" i="1"/>
  <c r="AX55" i="1"/>
  <c r="AS54" i="1"/>
  <c r="AM50" i="1"/>
  <c r="L50" i="1"/>
  <c r="AM49" i="1"/>
  <c r="L49" i="1"/>
  <c r="AM47" i="1"/>
  <c r="L47" i="1"/>
  <c r="L45" i="1"/>
  <c r="L44" i="1"/>
  <c r="AX54" i="1" l="1"/>
  <c r="W31" i="1"/>
  <c r="T156" i="2"/>
  <c r="T96" i="2" s="1"/>
  <c r="P156" i="2"/>
  <c r="J31" i="2"/>
  <c r="AV55" i="1" s="1"/>
  <c r="AT55" i="1" s="1"/>
  <c r="F31" i="2"/>
  <c r="AZ55" i="1" s="1"/>
  <c r="AZ54" i="1" s="1"/>
  <c r="J157" i="2"/>
  <c r="J62" i="2" s="1"/>
  <c r="BK156" i="2"/>
  <c r="J156" i="2" s="1"/>
  <c r="J61" i="2" s="1"/>
  <c r="J97" i="2"/>
  <c r="J56" i="2" s="1"/>
  <c r="P97" i="2"/>
  <c r="P96" i="2" s="1"/>
  <c r="AU55" i="1" s="1"/>
  <c r="AU54" i="1" s="1"/>
  <c r="AW54" i="1"/>
  <c r="AK30" i="1" s="1"/>
  <c r="W30" i="1"/>
  <c r="R96" i="2"/>
  <c r="AY54" i="1"/>
  <c r="W32" i="1"/>
  <c r="J32" i="2"/>
  <c r="AW55" i="1" s="1"/>
  <c r="J98" i="2"/>
  <c r="J57" i="2" s="1"/>
  <c r="J90" i="2"/>
  <c r="BK582" i="2"/>
  <c r="J582" i="2" s="1"/>
  <c r="J73" i="2" s="1"/>
  <c r="F93" i="2"/>
  <c r="W29" i="1" l="1"/>
  <c r="AV54" i="1"/>
  <c r="BK96" i="2"/>
  <c r="J96" i="2" s="1"/>
  <c r="J55" i="2" l="1"/>
  <c r="J28" i="2"/>
  <c r="AK29" i="1"/>
  <c r="AT54" i="1"/>
  <c r="J37" i="2" l="1"/>
  <c r="AG55" i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<sst xmlns="http://schemas.openxmlformats.org/spreadsheetml/2006/main" count="5176" uniqueCount="1036">
  <si>
    <t>Export Komplet</t>
  </si>
  <si>
    <t>VZ</t>
  </si>
  <si>
    <t>2.0</t>
  </si>
  <si>
    <t>ZAMOK</t>
  </si>
  <si>
    <t>False</t>
  </si>
  <si>
    <t>{4d5bf709-fd29-4b60-bdf5-1af38f2a1ea7}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</si>
  <si>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</si>
  <si>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</si>
  <si>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</si>
  <si>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</si>
  <si>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</si>
  <si>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</si>
  <si>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</si>
  <si>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</si>
  <si>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20241130</t>
  </si>
  <si>
    <t>Měnit lze pouze buňky se žlutým podbarvením!
1) v Rekapitulaci stavby vyplňte údaje o Účastníkovi (přenesou se do ostatních sestav i v jiných listech)
2) na vybraných listech vyplňte v sestavě Soupis prací ceny u položek</t>
  </si>
  <si>
    <t>Stavba:</t>
  </si>
  <si>
    <t>Opravy ploché střechy budovy Městské policie v Želivského ulici v Bílině</t>
  </si>
  <si>
    <t>KSO:</t>
  </si>
  <si>
    <t>CC-CZ:</t>
  </si>
  <si>
    <t>Místo:</t>
  </si>
  <si>
    <t>Želivského 52/3</t>
  </si>
  <si>
    <t>Datum:</t>
  </si>
  <si>
    <t>13. 1. 2025</t>
  </si>
  <si>
    <t>Zadavatel:</t>
  </si>
  <si>
    <t>IČ:</t>
  </si>
  <si>
    <t>00266230</t>
  </si>
  <si>
    <t>Město Bílina</t>
  </si>
  <si>
    <t>DIČ:</t>
  </si>
  <si>
    <t>CZ00266230</t>
  </si>
  <si>
    <t>Účastník:</t>
  </si>
  <si>
    <t>Vyplň údaj</t>
  </si>
  <si>
    <t>Projektant:</t>
  </si>
  <si>
    <t>27642411</t>
  </si>
  <si>
    <t>DEKPROJEKT s.r.o.</t>
  </si>
  <si>
    <t>CZ699000797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</si>
  <si>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</si>
  <si>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</si>
  <si>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</si>
  <si>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</si>
  <si>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</si>
  <si>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</si>
  <si>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</si>
  <si>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</si>
  <si>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</si>
  <si>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</si>
  <si>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</si>
  <si>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</si>
  <si>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</si>
  <si>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</si>
  <si>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</si>
  <si>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</si>
  <si>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</si>
  <si>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</si>
  <si>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</si>
  <si>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</si>
  <si>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</si>
  <si>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</si>
  <si>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</si>
  <si>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</si>
  <si>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</si>
  <si>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</si>
  <si>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</si>
  <si>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</si>
  <si>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</si>
  <si>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</si>
  <si>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</si>
  <si>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</si>
  <si>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</si>
  <si>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</si>
  <si>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</si>
  <si>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</si>
  <si>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</si>
  <si>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</si>
  <si>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</si>
  <si>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</si>
  <si>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</si>
  <si>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</si>
  <si>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</si>
  <si>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</si>
  <si>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</si>
  <si>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</si>
  <si>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</si>
  <si>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</si>
  <si>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</si>
  <si>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</si>
  <si>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</si>
  <si>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</si>
  <si>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</si>
  <si>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</si>
  <si>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</si>
  <si>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</si>
  <si>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</si>
  <si>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</si>
  <si>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</si>
  <si>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</si>
  <si>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</si>
  <si>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</si>
  <si>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</si>
  <si>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</si>
  <si>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</si>
  <si>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</si>
  <si>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</si>
  <si>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 xml:space="preserve">    787 - Dokončovací práce - zasklívání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</si>
  <si>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</si>
  <si>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</si>
  <si>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</si>
  <si>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</si>
  <si>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</si>
  <si>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</si>
  <si>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</si>
  <si>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</si>
  <si>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</si>
  <si>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</si>
  <si>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</si>
  <si>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</si>
  <si>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</si>
  <si>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</si>
  <si>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</si>
  <si>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</si>
  <si>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</si>
  <si>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</si>
  <si>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</si>
  <si>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</si>
  <si>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</si>
  <si>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</si>
  <si>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</si>
  <si>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</si>
  <si>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</si>
  <si>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619996145</t>
  </si>
  <si>
    <t>Ochrana stavebních konstrukcí a samostatných prvků včetně pozdějšího odstranění obalením geotextilií samostatných konstrukcí a prvků</t>
  </si>
  <si>
    <t>m2</t>
  </si>
  <si>
    <t>CS ÚRS 2024 02</t>
  </si>
  <si>
    <t>4</t>
  </si>
  <si>
    <t>1949203207</t>
  </si>
  <si>
    <t>Online PSC</t>
  </si>
  <si>
    <t>https://podminky.urs.cz/item/CS_URS_2024_02/619996145</t>
  </si>
  <si>
    <t>VV</t>
  </si>
  <si>
    <t>schodiště</t>
  </si>
  <si>
    <t>16,5</t>
  </si>
  <si>
    <t>podlahy</t>
  </si>
  <si>
    <t>34,5</t>
  </si>
  <si>
    <t>Součet</t>
  </si>
  <si>
    <t>622326259</t>
  </si>
  <si>
    <t>Oprava vápenocementové omítky s celoplošným přeštukováním vnějších ploch stupně členitosti 1, v rozsahu opravované plochy přes 80 do 100%</t>
  </si>
  <si>
    <t>804143205</t>
  </si>
  <si>
    <t>https://podminky.urs.cz/item/CS_URS_2024_02/622326259</t>
  </si>
  <si>
    <t>"V rámci rkce ploché střechy bude provedeno vyspravení fasády okolních zástaveb fas. štukem a obdobnou barvou okolních zástaveb k obnovení koncepce"</t>
  </si>
  <si>
    <t>- předpoklad projekce 4 m2</t>
  </si>
  <si>
    <t>9</t>
  </si>
  <si>
    <t>Ostatní konstrukce a práce, bourání</t>
  </si>
  <si>
    <t>3</t>
  </si>
  <si>
    <t>952902501</t>
  </si>
  <si>
    <t>Čištění budov při provádění oprav a udržovacích prací střešních nebo nadstřešních konstrukcí, střech plochých</t>
  </si>
  <si>
    <t>-1304236319</t>
  </si>
  <si>
    <t>https://podminky.urs.cz/item/CS_URS_2024_02/952902501</t>
  </si>
  <si>
    <t>čištění střešních ploch před provedením nových vrstev</t>
  </si>
  <si>
    <t>18,846+64,835</t>
  </si>
  <si>
    <t>965045113</t>
  </si>
  <si>
    <t>Bourání potěrů tl. do 50 mm cementových nebo pískocementových, plochy přes 4 m2</t>
  </si>
  <si>
    <t>-968107407</t>
  </si>
  <si>
    <t>https://podminky.urs.cz/item/CS_URS_2024_02/965045113</t>
  </si>
  <si>
    <t>střecha - demontovaná skladba</t>
  </si>
  <si>
    <t>997</t>
  </si>
  <si>
    <t>Přesun sutě</t>
  </si>
  <si>
    <t>5</t>
  </si>
  <si>
    <t>997013211</t>
  </si>
  <si>
    <t>Vnitrostaveništní doprava suti a vybouraných hmot vodorovně do 50 m s naložením ručně pro budovy a haly výšky do 6 m</t>
  </si>
  <si>
    <t>t</t>
  </si>
  <si>
    <t>-1303933919</t>
  </si>
  <si>
    <t>https://podminky.urs.cz/item/CS_URS_2024_02/997013211</t>
  </si>
  <si>
    <t>997013501</t>
  </si>
  <si>
    <t>Odvoz suti a vybouraných hmot na skládku nebo meziskládku se složením, na vzdálenost do 1 km</t>
  </si>
  <si>
    <t>-469187133</t>
  </si>
  <si>
    <t>https://podminky.urs.cz/item/CS_URS_2024_02/997013501</t>
  </si>
  <si>
    <t>7</t>
  </si>
  <si>
    <t>997013509</t>
  </si>
  <si>
    <t>Odvoz suti a vybouraných hmot na skládku nebo meziskládku se složením, na vzdálenost Příplatek k ceně za každý další započatý 1 km přes 1 km</t>
  </si>
  <si>
    <t>1084113047</t>
  </si>
  <si>
    <t>https://podminky.urs.cz/item/CS_URS_2024_02/997013509</t>
  </si>
  <si>
    <t>P</t>
  </si>
  <si>
    <t>Poznámka k položce:
předpoklad odvozu do 20 km celkem</t>
  </si>
  <si>
    <t>24,588*19 'Přepočtené koeficientem množství</t>
  </si>
  <si>
    <t>8</t>
  </si>
  <si>
    <t>997013861</t>
  </si>
  <si>
    <t>Poplatek za uložení stavebního odpadu na recyklační skládce (skládkovné) z prostého betonu zatříděného do Katalogu odpadů pod kódem 17 01 01</t>
  </si>
  <si>
    <t>-36706688</t>
  </si>
  <si>
    <t>https://podminky.urs.cz/item/CS_URS_2024_02/997013861</t>
  </si>
  <si>
    <t>betonová vrstva 40 mm</t>
  </si>
  <si>
    <t>7,531</t>
  </si>
  <si>
    <t>997013813</t>
  </si>
  <si>
    <t>Poplatek za uložení stavebního odpadu na skládce (skládkovné) z plastických hmot zatříděného do Katalogu odpadů pod kódem 17 02 03</t>
  </si>
  <si>
    <t>-433891721</t>
  </si>
  <si>
    <t>https://podminky.urs.cz/item/CS_URS_2024_02/997013813</t>
  </si>
  <si>
    <t>mPVC + geotextilie</t>
  </si>
  <si>
    <t>0,221+0,268+0,055</t>
  </si>
  <si>
    <t>10</t>
  </si>
  <si>
    <t>997013814</t>
  </si>
  <si>
    <t>Poplatek za uložení stavebního odpadu na skládce (skládkovné) z izolačních materiálů zatříděného do Katalogu odpadů pod kódem 17 06 04</t>
  </si>
  <si>
    <t>-49445605</t>
  </si>
  <si>
    <t>https://podminky.urs.cz/item/CS_URS_2024_02/997013814</t>
  </si>
  <si>
    <t>XPS</t>
  </si>
  <si>
    <t>0,418</t>
  </si>
  <si>
    <t>11</t>
  </si>
  <si>
    <t>997013645</t>
  </si>
  <si>
    <t>Poplatek za uložení stavebního odpadu na skládce (skládkovné) asfaltového bez obsahu dehtu zatříděného do Katalogu odpadů pod kódem 17 03 02</t>
  </si>
  <si>
    <t>-1178724213</t>
  </si>
  <si>
    <t>https://podminky.urs.cz/item/CS_URS_2024_02/997013645</t>
  </si>
  <si>
    <t>asfaltové pásy</t>
  </si>
  <si>
    <t>0,92+0,46</t>
  </si>
  <si>
    <t>997013873</t>
  </si>
  <si>
    <t>Poplatek za uložení stavebního odpadu na recyklační skládce (skládkovné) zeminy a kamení zatříděného do Katalogu odpadů pod kódem 17 05 04</t>
  </si>
  <si>
    <t>-2003056811</t>
  </si>
  <si>
    <t>https://podminky.urs.cz/item/CS_URS_2024_02/997013873</t>
  </si>
  <si>
    <t>vrstva z kameniva</t>
  </si>
  <si>
    <t>13,975</t>
  </si>
  <si>
    <t>13</t>
  </si>
  <si>
    <t>997013631</t>
  </si>
  <si>
    <t>Poplatek za uložení stavebního odpadu na skládce (skládkovné) směsného stavebního a demoličního zatříděného do Katalogu odpadů pod kódem 17 09 04</t>
  </si>
  <si>
    <t>1930977501</t>
  </si>
  <si>
    <t>https://podminky.urs.cz/item/CS_URS_2024_02/997013631</t>
  </si>
  <si>
    <t>ostatní</t>
  </si>
  <si>
    <t>24,588-7,531-0,544-0,418-1,38-13,975</t>
  </si>
  <si>
    <t>998</t>
  </si>
  <si>
    <t>Přesun hmot</t>
  </si>
  <si>
    <t>14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</si>
  <si>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</si>
  <si>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</si>
  <si>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682812898</t>
  </si>
  <si>
    <t>https://podminky.urs.cz/item/CS_URS_2024_02/998018001</t>
  </si>
  <si>
    <t>PSV</t>
  </si>
  <si>
    <t>Práce a dodávky PSV</t>
  </si>
  <si>
    <t>712</t>
  </si>
  <si>
    <t>Povlakové krytiny</t>
  </si>
  <si>
    <t>15</t>
  </si>
  <si>
    <t>712990813</t>
  </si>
  <si>
    <t>Odstranění násypu nebo nánosu ze střech násypu nebo nánosu do 10°, tl. přes 50 do 100 mm</t>
  </si>
  <si>
    <t>16</t>
  </si>
  <si>
    <t>-1652343616</t>
  </si>
  <si>
    <t>https://podminky.urs.cz/item/CS_URS_2024_02/712990813</t>
  </si>
  <si>
    <t>712331801</t>
  </si>
  <si>
    <t>Odstranění povlakové krytiny střech plochých do 10° z pásů uložených na sucho AIP nebo NAIP</t>
  </si>
  <si>
    <t>-349491927</t>
  </si>
  <si>
    <t>https://podminky.urs.cz/item/CS_URS_2024_02/712331801</t>
  </si>
  <si>
    <t>17</t>
  </si>
  <si>
    <t>712361801</t>
  </si>
  <si>
    <t>Odstranění povlakové krytiny střech plochých do 10° z fólií položenou volně se svařovanými nebo lepenými spoji</t>
  </si>
  <si>
    <t>-1166463819</t>
  </si>
  <si>
    <t>https://podminky.urs.cz/item/CS_URS_2024_02/712361801</t>
  </si>
  <si>
    <t>18</t>
  </si>
  <si>
    <t>712861801</t>
  </si>
  <si>
    <t>Odstranění povlakové krytiny ze svislých ploch z fólií na konstrukcích převyšující úroveň střechy položenou volně se svařovanými nebo lepenými spoji</t>
  </si>
  <si>
    <t>635941929</t>
  </si>
  <si>
    <t>https://podminky.urs.cz/item/CS_URS_2024_02/712861801</t>
  </si>
  <si>
    <t>- předpoklad odstranění povlakové krytiny ze svislých ploch</t>
  </si>
  <si>
    <t>-- rozměry vycházejí z nově řešených detailů v návaznosti na stávající skladbu</t>
  </si>
  <si>
    <t>detail A - atika</t>
  </si>
  <si>
    <t>(0,65+0,4)*7,806</t>
  </si>
  <si>
    <t>detail B - napojení na obvodovou stěnu</t>
  </si>
  <si>
    <t>0,65*(3,34+3,65+0,2)</t>
  </si>
  <si>
    <t>detail C - napojení na atiku a stěnu</t>
  </si>
  <si>
    <t>(0,65+0,4+0,05)*(6,991+1,3+0,96+5,919-3,36+6,853+5,681)</t>
  </si>
  <si>
    <t>detail D - napojení na atiku</t>
  </si>
  <si>
    <t>0,65*4,855</t>
  </si>
  <si>
    <t>detail E - napojení na světlík</t>
  </si>
  <si>
    <t>(0,5+0,25)*(7,33+7,21+4,25+5,66+4,25)</t>
  </si>
  <si>
    <t>detail F - napojení světlíku na stěnu</t>
  </si>
  <si>
    <t>(0,1+0,25)*(3,36+5,66)</t>
  </si>
  <si>
    <t>(0,25+0,25)*3,36</t>
  </si>
  <si>
    <t>19</t>
  </si>
  <si>
    <t>712300854</t>
  </si>
  <si>
    <t>Ostatní práce při odstranění povlakové krytiny střech plochých do 10° lišt poplastovaných</t>
  </si>
  <si>
    <t>m</t>
  </si>
  <si>
    <t>398480456</t>
  </si>
  <si>
    <t>https://podminky.urs.cz/item/CS_URS_2024_02/712300854</t>
  </si>
  <si>
    <t>- předpoklad odstranění povlakové krytiny ze svislých ploch - lišty</t>
  </si>
  <si>
    <t>detail A - atika (kout, roh, okapnice)</t>
  </si>
  <si>
    <t>3*7,806</t>
  </si>
  <si>
    <t>detail B - napojení na obvodovou stěnu (kout, stěnová lišta)</t>
  </si>
  <si>
    <t>2*(3,34+3,65+0,2)</t>
  </si>
  <si>
    <t>detail C - napojení na atiku a stěnu (kout, roh, kout, stěnová lišta)</t>
  </si>
  <si>
    <t>4*(6,991+1,3+0,96+5,919-3,36+6,853+5,681)</t>
  </si>
  <si>
    <t>detail D - napojení na atiku (kout, roh, pásek)</t>
  </si>
  <si>
    <t>3*4,855</t>
  </si>
  <si>
    <t>detail E - napojení na světlík (kout, roh, kout)</t>
  </si>
  <si>
    <t>3*(7,33+7,21+4,25+5,66+4,25)</t>
  </si>
  <si>
    <t>detail F - napojení světlíku na stěnu (stěnová lišta)</t>
  </si>
  <si>
    <t>1*(3,36+5,66+3,36)</t>
  </si>
  <si>
    <t>20</t>
  </si>
  <si>
    <t>712340832</t>
  </si>
  <si>
    <t>Odstranění povlakové krytiny střech plochých do 10° z přitavených pásů NAIP v plné ploše dvouvrstvé</t>
  </si>
  <si>
    <t>-1779870423</t>
  </si>
  <si>
    <t>https://podminky.urs.cz/item/CS_URS_2024_02/712340832</t>
  </si>
  <si>
    <t>712340831</t>
  </si>
  <si>
    <t>Odstranění povlakové krytiny střech plochých do 10° z přitavených pásů NAIP v plné ploše jednovrstvé</t>
  </si>
  <si>
    <t>903899257</t>
  </si>
  <si>
    <t>https://podminky.urs.cz/item/CS_URS_2024_02/712340831</t>
  </si>
  <si>
    <t>22</t>
  </si>
  <si>
    <t>712300921</t>
  </si>
  <si>
    <t>Opravy povlakové krytiny střech plochých do 10° Příplatek k ceně za správkový kus NAIP přitavením</t>
  </si>
  <si>
    <t>kus</t>
  </si>
  <si>
    <t>449089262</t>
  </si>
  <si>
    <t>https://podminky.urs.cz/item/CS_URS_2024_02/712300921</t>
  </si>
  <si>
    <t>vyspravení stávající vrstvy parozábrany - předpoklad 1 ks vysprávky na 1 m2 plochy</t>
  </si>
  <si>
    <t>zaokrouhlení na celé ks</t>
  </si>
  <si>
    <t>0,319</t>
  </si>
  <si>
    <t>23</t>
  </si>
  <si>
    <t>712311101</t>
  </si>
  <si>
    <t>Provedení povlakové krytiny střech plochých do 10° natěradly a tmely za studena nátěrem lakem penetračním nebo asfaltovým</t>
  </si>
  <si>
    <t>1920393990</t>
  </si>
  <si>
    <t>https://podminky.urs.cz/item/CS_URS_2024_02/712311101</t>
  </si>
  <si>
    <t>střecha - navrhovaná skladba EPS</t>
  </si>
  <si>
    <t>4,07</t>
  </si>
  <si>
    <t>střecha - navrhovaná skladba MW</t>
  </si>
  <si>
    <t>18,846+64,835-4,07</t>
  </si>
  <si>
    <t>24</t>
  </si>
  <si>
    <t>M</t>
  </si>
  <si>
    <t>11163153</t>
  </si>
  <si>
    <t>emulze asfaltová penetrační</t>
  </si>
  <si>
    <t>litr</t>
  </si>
  <si>
    <t>32</t>
  </si>
  <si>
    <t>-1113910049</t>
  </si>
  <si>
    <t>83,681*0,32 'Přepočtené koeficientem množství</t>
  </si>
  <si>
    <t>25</t>
  </si>
  <si>
    <t>712341559</t>
  </si>
  <si>
    <t>Provedení povlakové krytiny střech plochých do 10° pásy přitavením NAIP v plné ploše</t>
  </si>
  <si>
    <t>-1934721443</t>
  </si>
  <si>
    <t>https://podminky.urs.cz/item/CS_URS_2024_02/712341559</t>
  </si>
  <si>
    <t>26</t>
  </si>
  <si>
    <t>62856011</t>
  </si>
  <si>
    <t>pás asfaltový natavitelný modifikovaný SBS s vložkou z hliníkové fólie s textilií a spalitelnou PE fólií nebo jemnozrnným minerálním posypem na horním povrchu tl 4,0mm</t>
  </si>
  <si>
    <t>1265280142</t>
  </si>
  <si>
    <t>83,681*1,1655 'Přepočtené koeficientem množství</t>
  </si>
  <si>
    <t>27</t>
  </si>
  <si>
    <t>712391171</t>
  </si>
  <si>
    <t>Provedení povlakové krytiny střech plochých do 10° -ostatní práce provedení vrstvy textilní podkladní</t>
  </si>
  <si>
    <t>526286780</t>
  </si>
  <si>
    <t>https://podminky.urs.cz/item/CS_URS_2024_02/712391171</t>
  </si>
  <si>
    <t>28</t>
  </si>
  <si>
    <t>28343122</t>
  </si>
  <si>
    <t>rohož separační ze skelných vláken 120g/m2 pod hydroizolační fólie</t>
  </si>
  <si>
    <t>-487711240</t>
  </si>
  <si>
    <t>83,681*1,155 'Přepočtené koeficientem množství</t>
  </si>
  <si>
    <t>29</t>
  </si>
  <si>
    <t>712363605</t>
  </si>
  <si>
    <t>Provedení povlakové krytiny střech plochých do 10° z mechanicky kotvených hydroizolačních fólií včetně položení fólie a horkovzdušného svaření tl. tepelné izolace přes 240 mm budovy výšky do 18 m, kotvené do betonu krajní pole</t>
  </si>
  <si>
    <t>1939072164</t>
  </si>
  <si>
    <t>https://podminky.urs.cz/item/CS_URS_2024_02/712363605</t>
  </si>
  <si>
    <t>- uvažováno "krajní pole" - pro celou plochu - tj. 6 kotev/m2 - přesný celkový počet kotev bude určen na základě výtažných zkoušek - kotevního plánu</t>
  </si>
  <si>
    <t>30</t>
  </si>
  <si>
    <t>28322000</t>
  </si>
  <si>
    <t>fólie hydroizolační střešní mPVC mechanicky kotvená šedá tl 2,0mm</t>
  </si>
  <si>
    <t>1658191717</t>
  </si>
  <si>
    <t>31</t>
  </si>
  <si>
    <t>712363352</t>
  </si>
  <si>
    <t>Povlakové krytiny střech plochých do 10° z tvarovaných poplastovaných lišt pro mPVC vnitřní koutová lišta rš 100 mm</t>
  </si>
  <si>
    <t>1419926998</t>
  </si>
  <si>
    <t>https://podminky.urs.cz/item/CS_URS_2024_02/712363352</t>
  </si>
  <si>
    <t>7,806</t>
  </si>
  <si>
    <t>3,34+3,65+0,2</t>
  </si>
  <si>
    <t>2*(6,991+1,3+0,96+5,919-3,36+6,853+5,681)</t>
  </si>
  <si>
    <t>4,855</t>
  </si>
  <si>
    <t>2*(7,33+7,21+4,25+5,66+4,25)</t>
  </si>
  <si>
    <t>712363353</t>
  </si>
  <si>
    <t>Povlakové krytiny střech plochých do 10° z tvarovaných poplastovaných lišt pro mPVC vnější koutová lišta rš 100 mm</t>
  </si>
  <si>
    <t>118337510</t>
  </si>
  <si>
    <t>https://podminky.urs.cz/item/CS_URS_2024_02/712363353</t>
  </si>
  <si>
    <t>(6,991+1,3+0,96+5,919-3,36+6,853+5,681)</t>
  </si>
  <si>
    <t>(7,33+7,21+4,25+5,66+4,25)</t>
  </si>
  <si>
    <t>33</t>
  </si>
  <si>
    <t>712363384</t>
  </si>
  <si>
    <t>Povlakové krytiny střech plochých do 10° z tvarovaných poplastovaných lišt ostatní atypická výroba profilů o větší rš</t>
  </si>
  <si>
    <t>409972435</t>
  </si>
  <si>
    <t>https://podminky.urs.cz/item/CS_URS_2024_02/712363384</t>
  </si>
  <si>
    <t>- ukončovací profil r.š. 200 mm</t>
  </si>
  <si>
    <t>0,2*7,806</t>
  </si>
  <si>
    <t>- závětrná lišta r.š. 180 mm</t>
  </si>
  <si>
    <t>0,18*4,855</t>
  </si>
  <si>
    <t>34</t>
  </si>
  <si>
    <t>712363354</t>
  </si>
  <si>
    <t>Povlakové krytiny střech plochých do 10° z tvarovaných poplastovaných lišt pro mPVC stěnová lišta vyhnutá rš 71 mm</t>
  </si>
  <si>
    <t>1963986855</t>
  </si>
  <si>
    <t>https://podminky.urs.cz/item/CS_URS_2024_02/712363354</t>
  </si>
  <si>
    <t>(3,36+5,66+3,36)</t>
  </si>
  <si>
    <t>35</t>
  </si>
  <si>
    <t>712363385</t>
  </si>
  <si>
    <t>Povlakové krytiny střech plochých do 10° z tvarovaných poplastovaných lišt Příplatek k ceně -3384 za zvýšenou pracnost při vytvoření ohybu atypické výroby profilu</t>
  </si>
  <si>
    <t>965837268</t>
  </si>
  <si>
    <t>https://podminky.urs.cz/item/CS_URS_2024_02/712363385</t>
  </si>
  <si>
    <t>36</t>
  </si>
  <si>
    <t>712811101</t>
  </si>
  <si>
    <t>Provedení povlakové krytiny střech samostatným vytažením izolačního povlaku za studena na konstrukce převyšující úroveň střechy, nátěrem penetračním</t>
  </si>
  <si>
    <t>799035213</t>
  </si>
  <si>
    <t>https://podminky.urs.cz/item/CS_URS_2024_02/712811101</t>
  </si>
  <si>
    <t>37</t>
  </si>
  <si>
    <t>712415325</t>
  </si>
  <si>
    <t>82,027*0,35 'Přepočtené koeficientem množství</t>
  </si>
  <si>
    <t>38</t>
  </si>
  <si>
    <t>712841559</t>
  </si>
  <si>
    <t>Provedení povlakové krytiny střech samostatným vytažením izolačního povlaku pásy přitavením na konstrukce převyšující úroveň střechy, NAIP</t>
  </si>
  <si>
    <t>-182692074</t>
  </si>
  <si>
    <t>https://podminky.urs.cz/item/CS_URS_2024_02/712841559</t>
  </si>
  <si>
    <t>(0,85+0,4)*7,806</t>
  </si>
  <si>
    <t>0,34*(3,34+3,65+0,2)</t>
  </si>
  <si>
    <t>(0,85+0,4+0,19)*(6,991+1,3+0,96+5,919-3,36+6,853+5,681)</t>
  </si>
  <si>
    <t>(0,85+0,4)*4,855</t>
  </si>
  <si>
    <t>(0,7+0,25+0,05)*(7,33+7,21+4,25+5,66+4,25)</t>
  </si>
  <si>
    <t>39</t>
  </si>
  <si>
    <t>1635948655</t>
  </si>
  <si>
    <t>82,027*1,2 'Přepočtené koeficientem množství</t>
  </si>
  <si>
    <t>40</t>
  </si>
  <si>
    <t>712831101</t>
  </si>
  <si>
    <t>Provedení povlakové krytiny střech samostatným vytažením izolačního povlaku pásy na sucho na konstrukce převyšující úroveň střechy, AIP, NAIP nebo tkaninou</t>
  </si>
  <si>
    <t>351099826</t>
  </si>
  <si>
    <t>https://podminky.urs.cz/item/CS_URS_2024_02/712831101</t>
  </si>
  <si>
    <t>41</t>
  </si>
  <si>
    <t>-449797408</t>
  </si>
  <si>
    <t>84,659*1,2 'Přepočtené koeficientem množství</t>
  </si>
  <si>
    <t>42</t>
  </si>
  <si>
    <t>712861705</t>
  </si>
  <si>
    <t>Provedení povlakové krytiny střech samostatným vytažením izolačního povlaku fólií na konstrukce převyšující úroveň střechy, přilepenou se svařovanými spoji</t>
  </si>
  <si>
    <t>432771907</t>
  </si>
  <si>
    <t>https://podminky.urs.cz/item/CS_URS_2024_02/712861705</t>
  </si>
  <si>
    <t>(0,7+0,48)*7,806</t>
  </si>
  <si>
    <t>0,7*(3,34+3,65+0,2)</t>
  </si>
  <si>
    <t>(0,7+0,48+0,2)*(6,991+1,3+0,96+5,919-3,36+6,853+5,681)</t>
  </si>
  <si>
    <t>(0,61+0,48)*4,855</t>
  </si>
  <si>
    <t>(0,55+0,33+0,05)*(7,33+7,21+4,25+5,66+4,25)</t>
  </si>
  <si>
    <t>43</t>
  </si>
  <si>
    <t>298836720</t>
  </si>
  <si>
    <t>44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</si>
  <si>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</si>
  <si>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</si>
  <si>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868957577</t>
  </si>
  <si>
    <t>https://podminky.urs.cz/item/CS_URS_2024_02/712341715</t>
  </si>
  <si>
    <t>detail H - prostup (dešťové Cu potrubí)</t>
  </si>
  <si>
    <t>+ prostup potrubí od VZT</t>
  </si>
  <si>
    <t>45</t>
  </si>
  <si>
    <t>1180326636</t>
  </si>
  <si>
    <t>4*0,25 'Přepočtené koeficientem množství</t>
  </si>
  <si>
    <t>46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</si>
  <si>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</si>
  <si>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</si>
  <si>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-530924120</t>
  </si>
  <si>
    <t>https://podminky.urs.cz/item/CS_URS_2024_02/712363115</t>
  </si>
  <si>
    <t>47</t>
  </si>
  <si>
    <t>28322025</t>
  </si>
  <si>
    <t>fólie hydroizolační střešní mPVC nevyztužená určená na detaily šedá tl 2,0mm</t>
  </si>
  <si>
    <t>-1729216269</t>
  </si>
  <si>
    <t>48</t>
  </si>
  <si>
    <t>31951901</t>
  </si>
  <si>
    <t>páska stahovací nerezová š. 8 mm</t>
  </si>
  <si>
    <t>1400848954</t>
  </si>
  <si>
    <t>2*(3,14*0,12)</t>
  </si>
  <si>
    <t>2*(3,14*0,075)</t>
  </si>
  <si>
    <t>1,225*1,25 'Přepočtené koeficientem množství</t>
  </si>
  <si>
    <t>49</t>
  </si>
  <si>
    <t>998712121</t>
  </si>
  <si>
    <t>Přesun hmot pro povlakové krytiny stanovený z hmotnosti přesunovaného materiálu vodorovná dopravní vzdálenost do 50 m ruční (bez užití mechanizace) v objektech výšky do 6 m</t>
  </si>
  <si>
    <t>1838340304</t>
  </si>
  <si>
    <t>https://podminky.urs.cz/item/CS_URS_2024_02/998712121</t>
  </si>
  <si>
    <t>713</t>
  </si>
  <si>
    <t>Izolace tepelné</t>
  </si>
  <si>
    <t>50</t>
  </si>
  <si>
    <t>713140821</t>
  </si>
  <si>
    <t>Odstranění tepelné izolace střech plochých z rohoží, pásů, dílců, desek, bloků nadstřešních izolací volně položených z polystyrenu suchého, tloušťka izolace do 100 mm</t>
  </si>
  <si>
    <t>130536093</t>
  </si>
  <si>
    <t>https://podminky.urs.cz/item/CS_URS_2024_02/713140821</t>
  </si>
  <si>
    <t>- 2 vrstvy 100 a 55 mm</t>
  </si>
  <si>
    <t>2*(18,846+64,835)</t>
  </si>
  <si>
    <t>51</t>
  </si>
  <si>
    <t>713141136</t>
  </si>
  <si>
    <t>Montáž tepelné izolace střech plochých rohožemi, pásy, deskami, dílci, bloky (izolační materiál ve specifikaci) přilepenými za studena jednovrstvá nízkoexpanzní (PUR) pěnou</t>
  </si>
  <si>
    <t>-1800042420</t>
  </si>
  <si>
    <t>https://podminky.urs.cz/item/CS_URS_2024_02/713141136</t>
  </si>
  <si>
    <t>52</t>
  </si>
  <si>
    <t>28375912</t>
  </si>
  <si>
    <t>deska EPS 150 pro konstrukce s vysokým zatížením λ=0,035 tl 80mm</t>
  </si>
  <si>
    <t>405956861</t>
  </si>
  <si>
    <t>4,07*1,05 'Přepočtené koeficientem množství</t>
  </si>
  <si>
    <t>53</t>
  </si>
  <si>
    <t>1135965472</t>
  </si>
  <si>
    <t>54</t>
  </si>
  <si>
    <t>631.Rpol.100kPa</t>
  </si>
  <si>
    <t>deska tepelně izolační minerální plochých střech tl 80 mm; max. λD = 0,038 W.m-1.K-1; třída reakce na oheň A1; napětí při 10% deformaci 100 kPa</t>
  </si>
  <si>
    <t>831200790</t>
  </si>
  <si>
    <t>79,611*1,05 'Přepočtené koeficientem množství</t>
  </si>
  <si>
    <t>55</t>
  </si>
  <si>
    <t>713141336</t>
  </si>
  <si>
    <t>Montáž tepelné izolace střech plochých spádovými klíny v ploše přilepenými za studena nízkoexpanzní (PUR) pěnou</t>
  </si>
  <si>
    <t>904202534</t>
  </si>
  <si>
    <t>https://podminky.urs.cz/item/CS_URS_2024_02/713141336</t>
  </si>
  <si>
    <t>56</t>
  </si>
  <si>
    <t>28376142</t>
  </si>
  <si>
    <t>klín izolační spád do 5% EPS 150</t>
  </si>
  <si>
    <t>m3</t>
  </si>
  <si>
    <t>-768074315</t>
  </si>
  <si>
    <t>83,681*0,17 'Přepočtené koeficientem množství</t>
  </si>
  <si>
    <t>57</t>
  </si>
  <si>
    <t>713141415</t>
  </si>
  <si>
    <t>Montáž tepelné izolace střech plochých mechanické přikotvení spádových klínů teleskopickými hmoždinkami včetně dodávky teleskopických hmoždinek, bez položení tepelné izolace pro jednospádové klíny v ploše, tl. izolace přes 250 do 340 mm</t>
  </si>
  <si>
    <t>-818453680</t>
  </si>
  <si>
    <t>https://podminky.urs.cz/item/CS_URS_2024_02/713141415</t>
  </si>
  <si>
    <t>- pracovní kotvení - dle detailů</t>
  </si>
  <si>
    <t>58</t>
  </si>
  <si>
    <t>713131341</t>
  </si>
  <si>
    <t>Montáž tepelné izolace stěn rohožemi, pásy, deskami, dílci, bloky (izolační materiál ve specifikaci) lepením bodově nízkoexpanzní (PUR) pěnou s mechanickým kotvením, tloušťky izolace do 100 mm</t>
  </si>
  <si>
    <t>-228181726</t>
  </si>
  <si>
    <t>https://podminky.urs.cz/item/CS_URS_2024_02/713131341</t>
  </si>
  <si>
    <t>0,92*7,806</t>
  </si>
  <si>
    <t>0,92*(6,991+1,3+0,96+5,919-3,36+6,853+5,681)</t>
  </si>
  <si>
    <t>0,85*4,855</t>
  </si>
  <si>
    <t>0,55*(7,33+7,21+4,25+5,66+4,25)</t>
  </si>
  <si>
    <t>59</t>
  </si>
  <si>
    <t>-71648151</t>
  </si>
  <si>
    <t>49,49*1,05 'Přepočtené koeficientem množství</t>
  </si>
  <si>
    <t>60</t>
  </si>
  <si>
    <t>713141358</t>
  </si>
  <si>
    <t>Montáž tepelné izolace střech plochých spádovými klíny na zhlaví atiky šířky do 500 mm mechanicky ukotvenými šrouby</t>
  </si>
  <si>
    <t>-1794931607</t>
  </si>
  <si>
    <t>https://podminky.urs.cz/item/CS_URS_2024_02/713141358</t>
  </si>
  <si>
    <t>61</t>
  </si>
  <si>
    <t>28376442</t>
  </si>
  <si>
    <t>deska XPS hrana rovná a strukturovaný povrch 300kPA λ=0,035 tl 80mm</t>
  </si>
  <si>
    <t>1630545704</t>
  </si>
  <si>
    <t>0,4*7,806</t>
  </si>
  <si>
    <t>0,4*(6,991+1,3+0,96+5,919-3,36+6,853+5,681)</t>
  </si>
  <si>
    <t>12,86*1,05 'Přepočtené koeficientem množství</t>
  </si>
  <si>
    <t>62</t>
  </si>
  <si>
    <t>998713311</t>
  </si>
  <si>
    <t>Přesun hmot pro izolace tepelné stanovený procentní sazbou (%) z ceny vodorovná dopravní vzdálenost do 50 m ruční (bez užití mechanizace) v objektech výšky do 6 m</t>
  </si>
  <si>
    <t>%</t>
  </si>
  <si>
    <t>-942141468</t>
  </si>
  <si>
    <t>https://podminky.urs.cz/item/CS_URS_2024_02/998713311</t>
  </si>
  <si>
    <t>721</t>
  </si>
  <si>
    <t>Zdravotechnika - vnitřní kanalizace</t>
  </si>
  <si>
    <t>63</t>
  </si>
  <si>
    <t>721210822</t>
  </si>
  <si>
    <t>Demontáž kanalizačního příslušenství střešních vtoků DN 100</t>
  </si>
  <si>
    <t>-1096645722</t>
  </si>
  <si>
    <t>https://podminky.urs.cz/item/CS_URS_2024_02/721210822</t>
  </si>
  <si>
    <t>64</t>
  </si>
  <si>
    <t>721239114</t>
  </si>
  <si>
    <t>Střešní vtoky (vpusti) montáž střešních vtoků ostatních typů se svislým odtokem do DN 160</t>
  </si>
  <si>
    <t>464410470</t>
  </si>
  <si>
    <t>https://podminky.urs.cz/item/CS_URS_2024_02/721239114</t>
  </si>
  <si>
    <t>detail G - vtok</t>
  </si>
  <si>
    <t>65</t>
  </si>
  <si>
    <t>56231104</t>
  </si>
  <si>
    <t>vtok střešní svislý s manžetou pro asfaltovou hydroizolaci plochých střech DN 75, DN 110, DN 125, DN 160</t>
  </si>
  <si>
    <t>-1071607189</t>
  </si>
  <si>
    <t>66</t>
  </si>
  <si>
    <t>28656003</t>
  </si>
  <si>
    <t>nástavec střešní vpusti s integrovanou PVC manžetou pro výšku TI do 220mm</t>
  </si>
  <si>
    <t>1049011853</t>
  </si>
  <si>
    <t>67</t>
  </si>
  <si>
    <t>721171808</t>
  </si>
  <si>
    <t>Demontáž potrubí z novodurových trub odpadních nebo připojovacích přes 75 do D 114</t>
  </si>
  <si>
    <t>1651509231</t>
  </si>
  <si>
    <t>https://podminky.urs.cz/item/CS_URS_2024_02/721171808</t>
  </si>
  <si>
    <t>potrubí střešních vpustí</t>
  </si>
  <si>
    <t>3*1,5</t>
  </si>
  <si>
    <t>68</t>
  </si>
  <si>
    <t>721173315</t>
  </si>
  <si>
    <t>Potrubí z trub PVC SN4 dešťové DN 110</t>
  </si>
  <si>
    <t>-965711651</t>
  </si>
  <si>
    <t>https://podminky.urs.cz/item/CS_URS_2024_02/721173315</t>
  </si>
  <si>
    <t>69</t>
  </si>
  <si>
    <t>998721121</t>
  </si>
  <si>
    <t>Přesun hmot pro vnitřní kanalizaci stanovený z hmotnosti přesunovaného materiálu vodorovná dopravní vzdálenost do 50 m ruční (bez užití mechanizace) v objektech výšky do 6 m</t>
  </si>
  <si>
    <t>-241755843</t>
  </si>
  <si>
    <t>https://podminky.urs.cz/item/CS_URS_2024_02/998721121</t>
  </si>
  <si>
    <t>741</t>
  </si>
  <si>
    <t>Elektroinstalace - silnoproud</t>
  </si>
  <si>
    <t>70</t>
  </si>
  <si>
    <t>741.Rpol.KCH</t>
  </si>
  <si>
    <t>D+M přemístění kabelové chráničky z plochy střechy na stěnu - fasádu</t>
  </si>
  <si>
    <t>712143014</t>
  </si>
  <si>
    <t>Poznámka k položce:
viz. D.1.1. a) Technická zpráva: strana 15: "Kabelová chránička umístěná na ploše střechy bude v souvislosti s navrženými stavebními pracemi přesazena nad otvorové výplně vedená na obvodové stěně fasády. Tyto práce budou prováděny pracovníky s příslušnou kvalifikací a v koordinaci s majiteli příslušných zařízení a instalací."</t>
  </si>
  <si>
    <t>půdorysná, resp. rozvninutá délka dle půdorysu, resp. řezu</t>
  </si>
  <si>
    <t>17,3</t>
  </si>
  <si>
    <t>71</t>
  </si>
  <si>
    <t>741421823</t>
  </si>
  <si>
    <t>Demontáž hromosvodného vedení bez zachování funkčnosti svodových drátů nebo lan na rovné střeše, průměru přes 8 mm</t>
  </si>
  <si>
    <t>1751782586</t>
  </si>
  <si>
    <t>https://podminky.urs.cz/item/CS_URS_2024_02/741421823</t>
  </si>
  <si>
    <t>dočasná demontáž</t>
  </si>
  <si>
    <t>72</t>
  </si>
  <si>
    <t>741421841</t>
  </si>
  <si>
    <t>Demontáž hromosvodného vedení bez zachování funkčnosti svorek šroubových s 1 šroubem</t>
  </si>
  <si>
    <t>830688571</t>
  </si>
  <si>
    <t>https://podminky.urs.cz/item/CS_URS_2024_02/741421841</t>
  </si>
  <si>
    <t>demontáž</t>
  </si>
  <si>
    <t>73</t>
  </si>
  <si>
    <t>741420011</t>
  </si>
  <si>
    <t>Montáž hromosvodného vedení svodových drátů nebo lan bez podpěr, Ø do 10 mm</t>
  </si>
  <si>
    <t>787177181</t>
  </si>
  <si>
    <t>https://podminky.urs.cz/item/CS_URS_2024_02/741420011</t>
  </si>
  <si>
    <t>zpětná montáž</t>
  </si>
  <si>
    <t>74</t>
  </si>
  <si>
    <t>741420020</t>
  </si>
  <si>
    <t>Montáž hromosvodného vedení svorek s jedním šroubem</t>
  </si>
  <si>
    <t>-444440705</t>
  </si>
  <si>
    <t>https://podminky.urs.cz/item/CS_URS_2024_02/741420020</t>
  </si>
  <si>
    <t>svorky pro zpětnou montáž drátu</t>
  </si>
  <si>
    <t>75</t>
  </si>
  <si>
    <t>35431002</t>
  </si>
  <si>
    <t>svorka uzemnění FeZn univerzální s 1 příložkou</t>
  </si>
  <si>
    <t>-1339336306</t>
  </si>
  <si>
    <t>76</t>
  </si>
  <si>
    <t>741810001</t>
  </si>
  <si>
    <t>Zkoušky a prohlídky elektrických rozvodů a zařízení celková prohlídka a vyhotovení revizní zprávy pro objem montážních prací do 100 tis. Kč</t>
  </si>
  <si>
    <t>-167235439</t>
  </si>
  <si>
    <t>https://podminky.urs.cz/item/CS_URS_2024_02/741810001</t>
  </si>
  <si>
    <t>Poznámka k položce:
zahrnuje revizi k dílu 741 - Elektroinstalace - silnoproud a k dílu 751 - Vzduchotechnika</t>
  </si>
  <si>
    <t>77</t>
  </si>
  <si>
    <t>998741311</t>
  </si>
  <si>
    <t>Přesun hmot pro silnoproud stanovený procentní sazbou (%) z ceny vodorovná dopravní vzdálenost do 50 m ruční (bez užití mechanizace) v objektech výšky do 6 m</t>
  </si>
  <si>
    <t>1835336667</t>
  </si>
  <si>
    <t>https://podminky.urs.cz/item/CS_URS_2024_02/998741311</t>
  </si>
  <si>
    <t>751</t>
  </si>
  <si>
    <t>Vzduchotechnika</t>
  </si>
  <si>
    <t>78</t>
  </si>
  <si>
    <t>751.Rpol.VKJ</t>
  </si>
  <si>
    <t>Dočasná demontáž a zpětná montáž klimatizační jednotky, vč. potrubí a podstavců; D+M nových betonových podstavců jednotky a potrubí, vč. přířezu z PVC-P fólie a provedení nátěru kovových prvků</t>
  </si>
  <si>
    <t>189189451</t>
  </si>
  <si>
    <t>Poznámka k položce:
viz. D.1.1. a) Technická zpráva: strana 15: "Stávající klimatizační jednotky, stávající spojovací kovové potrubí a podstavce klimatizační jednotky budou dočasně demontovány. Parotěsně a hydroizolačně budou opracovány prostupy VZT potrubí. Potrubí bude podepřeno podstavci, které budou osazeny na přířezky z PVC-P fólie. Budou osazeny nové betonové podstavce a stávající klimatizační jednotky včetně stávajícího spojovacího kovového potrubí, přičemž všechny tyto kovové prvky budou opatřeny novým nátěrem."</t>
  </si>
  <si>
    <t>762</t>
  </si>
  <si>
    <t>Konstrukce tesařské</t>
  </si>
  <si>
    <t>79</t>
  </si>
  <si>
    <t>762361332</t>
  </si>
  <si>
    <t>Konstrukční vrstva pod klempířské prvky pro oplechování horních ploch zdí a nadezdívek (atik) z vodovzdorné překližky šroubovaných do podkladu, tloušťky desky 21 mm</t>
  </si>
  <si>
    <t>2009739277</t>
  </si>
  <si>
    <t>https://podminky.urs.cz/item/CS_URS_2024_02/762361332</t>
  </si>
  <si>
    <t>0,48*7,806</t>
  </si>
  <si>
    <t>0,48*(6,991+1,3+0,96+5,919-3,36+6,853+5,681)</t>
  </si>
  <si>
    <t>80</t>
  </si>
  <si>
    <t>998762121</t>
  </si>
  <si>
    <t>Přesun hmot pro konstrukce tesařské stanovený z hmotnosti přesunovaného materiálu vodorovná dopravní vzdálenost do 50 m ruční (bez užití mechanizace) v objektech výšky do 6 m</t>
  </si>
  <si>
    <t>-933398850</t>
  </si>
  <si>
    <t>https://podminky.urs.cz/item/CS_URS_2024_02/998762121</t>
  </si>
  <si>
    <t>764</t>
  </si>
  <si>
    <t>Konstrukce klempířské</t>
  </si>
  <si>
    <t>81</t>
  </si>
  <si>
    <t>764002841</t>
  </si>
  <si>
    <t>Demontáž klempířských konstrukcí oplechování horních ploch zdí a nadezdívek do suti</t>
  </si>
  <si>
    <t>-1228222836</t>
  </si>
  <si>
    <t>https://podminky.urs.cz/item/CS_URS_2024_02/764002841</t>
  </si>
  <si>
    <t>u světlíků</t>
  </si>
  <si>
    <t>7,33+7,2+4+4</t>
  </si>
  <si>
    <t>82</t>
  </si>
  <si>
    <t>764002842</t>
  </si>
  <si>
    <t>Demontáž klempířských konstrukcí oplechování horních ploch zdí a nadezdívek k dalšímu použití</t>
  </si>
  <si>
    <t>-807565906</t>
  </si>
  <si>
    <t>https://podminky.urs.cz/item/CS_URS_2024_02/764002842</t>
  </si>
  <si>
    <t>v místě detailu D</t>
  </si>
  <si>
    <t>83</t>
  </si>
  <si>
    <t>764204109</t>
  </si>
  <si>
    <t>Montáž oplechování horních ploch zdí a nadezdívek (atik) rozvinuté šířky přes 400 do 800 mm</t>
  </si>
  <si>
    <t>159850006</t>
  </si>
  <si>
    <t>https://podminky.urs.cz/item/CS_URS_2024_02/764204109</t>
  </si>
  <si>
    <t>- zpětná montáž oplechování sousední atiky</t>
  </si>
  <si>
    <t>84</t>
  </si>
  <si>
    <t>764.Rpol.K.01</t>
  </si>
  <si>
    <t>D+M připojovací lišta r.š. 120 mm z FeZn plechu tl. 1,0 mm</t>
  </si>
  <si>
    <t>1580309374</t>
  </si>
  <si>
    <t>85</t>
  </si>
  <si>
    <t>764.Rpol.K.02</t>
  </si>
  <si>
    <t>D+M krycí maska r.š. 260 mm z FeZn lakovaného plechu tl. 0,6 mm</t>
  </si>
  <si>
    <t>-928735509</t>
  </si>
  <si>
    <t>86</t>
  </si>
  <si>
    <t>764.Rpol.K.03</t>
  </si>
  <si>
    <t>D+M krycí lišta r.š. 160 mm z FeZn lakovaného plechu tl. 0,6 mm</t>
  </si>
  <si>
    <t>1250669405</t>
  </si>
  <si>
    <t>6,991+1,3+0,96+5,919-3,36+6,853+5,681</t>
  </si>
  <si>
    <t>3,36+5,66+3,36</t>
  </si>
  <si>
    <t>87</t>
  </si>
  <si>
    <t>998764311</t>
  </si>
  <si>
    <t>Přesun hmot pro konstrukce klempířské stanovený procentní sazbou (%) z ceny vodorovná dopravní vzdálenost do 50 m ruční (bez užtití mechanizace) v objektech výšky do 6 m</t>
  </si>
  <si>
    <t>-1899173839</t>
  </si>
  <si>
    <t>https://podminky.urs.cz/item/CS_URS_2024_02/998764311</t>
  </si>
  <si>
    <t>765</t>
  </si>
  <si>
    <t>Krytina skládaná</t>
  </si>
  <si>
    <t>88</t>
  </si>
  <si>
    <t>765192001</t>
  </si>
  <si>
    <t>Nouzové zakrytí střechy plachtou</t>
  </si>
  <si>
    <t>1903145196</t>
  </si>
  <si>
    <t>https://podminky.urs.cz/item/CS_URS_2024_02/765192001</t>
  </si>
  <si>
    <t>Poznámka k položce:
viz. D.1.1. a) Technická zpráva: strana 5: "Veškeré práce navržené v této projektové dokumentaci nutno provádět za takových podmínek, aby nedošlo k zatečení srážkové vody do konstrukcí objektu, resp. do interiéru objektu. Riziko zatečení nese realizační firma. Minimálně nutná je důsledná etapizace prací a důsledné zakrývání stabilními a dostatečnými hydroizolačními povlaky při přerušení prací. Konkrétní rozsah a provedení ochranných opatření vůči zatečení srážkové vody během realizace je na zvážení a odpovědnosti realizační firmy, přičemž toto musí být určeno v součinnosti s odpovědným zástupcem (zástupci) investora a dozorem stavby."</t>
  </si>
  <si>
    <t>dle celkového půdorysu střechy (vč. ploch světlíků)</t>
  </si>
  <si>
    <t>- odměřeno v autocadu</t>
  </si>
  <si>
    <t>145,72</t>
  </si>
  <si>
    <t>89</t>
  </si>
  <si>
    <t>998765121</t>
  </si>
  <si>
    <t>Přesun hmot pro krytiny skládané stanovený z hmotnosti přesunovaného materiálu vodorovná dopravní vzdálenost do 50 m ruční (bez užití mechanizace) na objektech výšky do 6 m</t>
  </si>
  <si>
    <t>1874051332</t>
  </si>
  <si>
    <t>https://podminky.urs.cz/item/CS_URS_2024_02/998765121</t>
  </si>
  <si>
    <t>767</t>
  </si>
  <si>
    <t>Konstrukce zámečnické</t>
  </si>
  <si>
    <t>90</t>
  </si>
  <si>
    <t>767881111</t>
  </si>
  <si>
    <t>Montáž záchytného systému proti pádu bodů samostatných nebo v systému s poddajným kotvícím vedením do železobetonu expanzní kotvou, samořeznými vruty, sevřením</t>
  </si>
  <si>
    <t>22058870</t>
  </si>
  <si>
    <t>https://podminky.urs.cz/item/CS_URS_2024_02/767881111</t>
  </si>
  <si>
    <t>dle půdorys střechy - záchytný systém</t>
  </si>
  <si>
    <t>91</t>
  </si>
  <si>
    <t>70921339</t>
  </si>
  <si>
    <t>kotvicí bod určený ke svírání různých typů podkladů dl 400mm</t>
  </si>
  <si>
    <t>915820730</t>
  </si>
  <si>
    <t>92</t>
  </si>
  <si>
    <t>767881161</t>
  </si>
  <si>
    <t>Montáž záchytného systému proti pádu nástavců určených k upevnění na sloupky nebo body v systému poddajného kotvícího vedení montáž lana uchycení lana k nástavcům</t>
  </si>
  <si>
    <t>528918321</t>
  </si>
  <si>
    <t>https://podminky.urs.cz/item/CS_URS_2024_02/767881161</t>
  </si>
  <si>
    <t>- 2 úseky</t>
  </si>
  <si>
    <t>93</t>
  </si>
  <si>
    <t>31452201</t>
  </si>
  <si>
    <t>nerezové lano určené pro systémy s požadavkem na permanentní kotvicí vedení tl 8mm</t>
  </si>
  <si>
    <t>1415014110</t>
  </si>
  <si>
    <t>94</t>
  </si>
  <si>
    <t>31452203</t>
  </si>
  <si>
    <t>koncovka k nerez lanu napínací pro systémy s požadavkem na permanentní kotvicí vedení lano tl 8mm</t>
  </si>
  <si>
    <t>1964756890</t>
  </si>
  <si>
    <t>95</t>
  </si>
  <si>
    <t>31452205</t>
  </si>
  <si>
    <t>koncovka k nerez lanu pevná určená k nalisování na nerezové lano lano tl 8mm</t>
  </si>
  <si>
    <t>114378309</t>
  </si>
  <si>
    <t>96</t>
  </si>
  <si>
    <t>767.Rpol.ZS</t>
  </si>
  <si>
    <t>Záchytný sytém - revize + předání do užívání + dokumentace skutečného provedení</t>
  </si>
  <si>
    <t>kpl.</t>
  </si>
  <si>
    <t>-991994685</t>
  </si>
  <si>
    <t>97</t>
  </si>
  <si>
    <t>998767311</t>
  </si>
  <si>
    <t>Přesun hmot pro zámečnické konstrukce stanovený procentní sazbou (%) z ceny vodorovná dopravní vzdálenost do 50 m ruční (bez užití mechanizace) v objektech výšky do 6 m</t>
  </si>
  <si>
    <t>-1931443682</t>
  </si>
  <si>
    <t>https://podminky.urs.cz/item/CS_URS_2024_02/998767311</t>
  </si>
  <si>
    <t>783</t>
  </si>
  <si>
    <t>Dokončovací práce - nátěry</t>
  </si>
  <si>
    <t>98</t>
  </si>
  <si>
    <t>783823135</t>
  </si>
  <si>
    <t>Penetrační nátěr omítek hladkých omítek hladkých, zrnitých tenkovrstvých nebo štukových stupně členitosti 1 a 2 silikonový</t>
  </si>
  <si>
    <t>-2081511536</t>
  </si>
  <si>
    <t>https://podminky.urs.cz/item/CS_URS_2024_02/783823135</t>
  </si>
  <si>
    <t>99</t>
  </si>
  <si>
    <t>783827425</t>
  </si>
  <si>
    <t>Krycí (ochranný ) nátěr omítek dvojnásobný hladkých omítek hladkých, zrnitých tenkovrstvých nebo štukových stupně členitosti 1 a 2 silikonový</t>
  </si>
  <si>
    <t>1417275569</t>
  </si>
  <si>
    <t>https://podminky.urs.cz/item/CS_URS_2024_02/783827425</t>
  </si>
  <si>
    <t>787</t>
  </si>
  <si>
    <t>Dokončovací práce - zasklívání</t>
  </si>
  <si>
    <t>100</t>
  </si>
  <si>
    <t>787300801</t>
  </si>
  <si>
    <t>Vysklívání střešních konstrukcí a střešních světlíků tmelených</t>
  </si>
  <si>
    <t>-1947975951</t>
  </si>
  <si>
    <t>https://podminky.urs.cz/item/CS_URS_2024_02/787300801</t>
  </si>
  <si>
    <t>pro účel výměny všech těsnících profilů a krycích lišt - se zachováním výplní světlíků !!!</t>
  </si>
  <si>
    <t>4*5,26</t>
  </si>
  <si>
    <t>7,3*2,96</t>
  </si>
  <si>
    <t>101</t>
  </si>
  <si>
    <t>787.Rpol.VTPKL</t>
  </si>
  <si>
    <t>D+M výměna všech těsnících profilů a krycích lišt střešních světlíků nad 1.NP</t>
  </si>
  <si>
    <t>146431340</t>
  </si>
  <si>
    <t>"bude provedena výměna všech těsnících profilů a krycích lišt"</t>
  </si>
  <si>
    <t>102</t>
  </si>
  <si>
    <t>787317146</t>
  </si>
  <si>
    <t>Zasklívání střešních konstrukcí, střešních světlíků a zahradních skleníků deskami plochými plnými polykarbonátovým profilem plným do polykarbonátového U profilu s UV ochranou s krycí a přítlačnou lištou, tl. 8 mm</t>
  </si>
  <si>
    <t>1161511332</t>
  </si>
  <si>
    <t>https://podminky.urs.cz/item/CS_URS_2024_02/787317146</t>
  </si>
  <si>
    <t>výměna poškozené výplně - 1 ks - dle technické zprávy</t>
  </si>
  <si>
    <t>- délka dle řezu, šířka dle půdorysu</t>
  </si>
  <si>
    <t>2,96*0,9</t>
  </si>
  <si>
    <t>103</t>
  </si>
  <si>
    <t>998787311</t>
  </si>
  <si>
    <t>Přesun hmot pro zasklívání stanovený procentní sazbou (%) z ceny vodorovná dopravní vzdálenost do 50 m ručně (bez užití mechanizace) v objektech výšky do 6 m</t>
  </si>
  <si>
    <t>-682666293</t>
  </si>
  <si>
    <t>https://podminky.urs.cz/item/CS_URS_2024_02/998787311</t>
  </si>
  <si>
    <t>VRN</t>
  </si>
  <si>
    <t>Vedlejší rozpočtové náklady</t>
  </si>
  <si>
    <t>VRN1</t>
  </si>
  <si>
    <t>Průzkumné, geodetické a projektové práce</t>
  </si>
  <si>
    <t>104</t>
  </si>
  <si>
    <t>013254000</t>
  </si>
  <si>
    <t>Dokumentace skutečného provedení stavby</t>
  </si>
  <si>
    <t>…</t>
  </si>
  <si>
    <t>1024</t>
  </si>
  <si>
    <t>504592877</t>
  </si>
  <si>
    <t>https://podminky.urs.cz/item/CS_URS_2024_02/013254000</t>
  </si>
  <si>
    <t>VRN3</t>
  </si>
  <si>
    <t>Zařízení staveniště</t>
  </si>
  <si>
    <t>105</t>
  </si>
  <si>
    <t>030001000</t>
  </si>
  <si>
    <t>-772129838</t>
  </si>
  <si>
    <t>https://podminky.urs.cz/item/CS_URS_2024_02/030001000</t>
  </si>
  <si>
    <t>Poznámka k položce:
viz. B. Souhrnná technická zpráva: strana 6: "V rámci stavby bude v ulici Želivského, před administrativní budovou v prostoru parkovacího stání umístěn kontejner pro demontované materiály a odřezky nových materiálů, skládka nových materiálů, mobilní WC a mobilní oplocení (ohraničující ostatní zařízení staveniště a vymezující ochranné pásmo vůči pádu nářadí či materiálu z výšky apod.). Grafické znázornění viz „C.3 Koordinační situační výkres“ v této dokumentaci."
viz. B. Souhrnná technická zpráva: strana 15: "U všech vstupů na staveniště musí být umístěny informační a výstražné tabule se zákazem vstupu nepovolaných osob."</t>
  </si>
  <si>
    <t>106</t>
  </si>
  <si>
    <t>031303000</t>
  </si>
  <si>
    <t>Náklady na zábor</t>
  </si>
  <si>
    <t>144469055</t>
  </si>
  <si>
    <t>https://podminky.urs.cz/item/CS_URS_2024_02/031303000</t>
  </si>
  <si>
    <t>Poznámka k položce:
viz. B. Souhrnná technická zpráva: strana 6: "Zařízení staveniště budou umístěny v prostoru parkovacího stání na přilehlém pozemku parcelní číslo 20 – po dobu realizace stavebních prací dojde k dočasnému záboru části tohoto pozemku. Vlastníkem tohoto pozemku je Město Bílina, výpis z http://nahlizenidokn.cuzk.cz viz „Dokladová část“ v této dokumentaci. Grafické znázornění viz „C.3 Koordinační situační výkres“ v této dokumentaci."</t>
  </si>
  <si>
    <t>107</t>
  </si>
  <si>
    <t>033002000</t>
  </si>
  <si>
    <t>Připojení a spotřeba energií pro zařízení staveniště</t>
  </si>
  <si>
    <t>1671224808</t>
  </si>
  <si>
    <t>https://podminky.urs.cz/item/CS_URS_2024_02/033002000</t>
  </si>
  <si>
    <t>Poznámka k položce:
viz. B. Souhrnná technická zpráva: strana 14: "Zajištění dodávek a způsob úhrady elektrické energie bude zajištěno po dohodě s investorem. Pro provedení navržených stavebních prací je nutné zajistit dodávky napětí 400 V (připojení z hlavního rozvaděče provede realizační firma) a 230 V. Voda bude odebírána z objektu v odběrném místě určeném investorem. Doporučujeme osazení přes samostatné měřidlo spotřeby vody."</t>
  </si>
  <si>
    <t>VRN4</t>
  </si>
  <si>
    <t>Inženýrská činnost</t>
  </si>
  <si>
    <t>108</t>
  </si>
  <si>
    <t>041414000</t>
  </si>
  <si>
    <t>Plán BOZP</t>
  </si>
  <si>
    <t>550651099</t>
  </si>
  <si>
    <t>https://podminky.urs.cz/item/CS_URS_2024_02/041414000</t>
  </si>
  <si>
    <t>109</t>
  </si>
  <si>
    <t>043103000</t>
  </si>
  <si>
    <t>Zkoušky</t>
  </si>
  <si>
    <t>43057132</t>
  </si>
  <si>
    <t>https://podminky.urs.cz/item/CS_URS_2024_02/043103000</t>
  </si>
  <si>
    <t>Poznámka k položce:
viz. D.1.1. a) Technická zpráva: strana 13: "Po zvolení konkrétní kotvy od konkrétního výrobce nutno ověřit jejich únosnost, tzn. provést kotevní (výtažné) zkoušky. Kotevní zkoušky budou součástí dodávky stavby a budou provedeny právě s konkrétní kotvou od konkrétního výrobce. Počet kotev bude stanoven v kotevním plánu, který bude součástí dodávky stavby a bude určen na základě provedených kotevních zkoušek (viz předchozí odrážka) a dle zatížení větrem vypočteným dle ČSN EN 1991-1-4 ed. 2 (730035) Eurokód 1: Zatížení konstrukcí - Část 1-4: Obecná zatížení - Zatížení větrem [20]."
viz. D.1.1. a) Technická zpráva: strana 16: "Součástí realizace bude provedení prohlídky dešťových svodů pomocí kamerové sondy pro zjištění funkčnosti."</t>
  </si>
  <si>
    <t>kotevní (výtažné) zkoušky</t>
  </si>
  <si>
    <t>110</t>
  </si>
  <si>
    <t>043144000</t>
  </si>
  <si>
    <t>Zkoušky těsnosti</t>
  </si>
  <si>
    <t>-1659745002</t>
  </si>
  <si>
    <t>https://podminky.urs.cz/item/CS_URS_2024_02/043144000</t>
  </si>
  <si>
    <t>zkouška těsnosti provedené skladby</t>
  </si>
  <si>
    <t>111</t>
  </si>
  <si>
    <t>043194000</t>
  </si>
  <si>
    <t>Zkoušky ostatní</t>
  </si>
  <si>
    <t>1956932773</t>
  </si>
  <si>
    <t>https://podminky.urs.cz/item/CS_URS_2024_02/043194000</t>
  </si>
  <si>
    <t>Poznámka k položce:
viz. D.1.1. a) Technická zpráva: strana 16: "Součástí realizace bude provedení prohlídky dešťových svodů pomocí kamerové sondy pro zjištění funkčnosti."</t>
  </si>
  <si>
    <t>kamerové sondy pro zjištění funkčnosti dešťových svodů</t>
  </si>
  <si>
    <t>VRN6</t>
  </si>
  <si>
    <t>Územní vlivy</t>
  </si>
  <si>
    <t>112</t>
  </si>
  <si>
    <t>065002000</t>
  </si>
  <si>
    <t>Mimostaveništní doprava materiálů, výrobků a strojů</t>
  </si>
  <si>
    <t>227797998</t>
  </si>
  <si>
    <t>https://podminky.urs.cz/item/CS_URS_2024_02/065002000</t>
  </si>
  <si>
    <t>VRN7</t>
  </si>
  <si>
    <t>Provozní vlivy</t>
  </si>
  <si>
    <t>113</t>
  </si>
  <si>
    <t>072203000</t>
  </si>
  <si>
    <t>Silniční provoz - zajištění DIO (dopravní značení)</t>
  </si>
  <si>
    <t>1812435477</t>
  </si>
  <si>
    <t>https://podminky.urs.cz/item/CS_URS_2024_02/072203000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</si>
  <si>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</si>
  <si>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</si>
  <si>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</si>
  <si>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</si>
  <si>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</si>
  <si>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rPr>
        <sz val="8"/>
        <rFont val="Arial CE"/>
        <charset val="238"/>
      </rP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</si>
  <si>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</si>
  <si>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</si>
  <si>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rPr>
        <sz val="8"/>
        <rFont val="Arial CE"/>
        <charset val="238"/>
      </rP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</si>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</sst>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  <charset val="1"/>
    </font>
    <font>
      <sz val="8"/>
      <color rgb="FFFFFFFF"/>
      <name val="Arial CE"/>
      <charset val="1"/>
    </font>
    <font>
      <b/>
      <sz val="14"/>
      <name val="Arial CE"/>
      <charset val="1"/>
    </font>
    <font>
      <sz val="8"/>
      <color rgb="FF3366FF"/>
      <name val="Arial CE"/>
      <charset val="1"/>
    </font>
    <font>
      <b/>
      <sz val="12"/>
      <color rgb="FF969696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8"/>
      <color rgb="FF969696"/>
      <name val="Arial CE"/>
      <charset val="1"/>
    </font>
    <font>
      <b/>
      <sz val="11"/>
      <name val="Arial CE"/>
      <charset val="1"/>
    </font>
    <font>
      <b/>
      <sz val="10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8"/>
      <color theme="10"/>
      <name val="Wingdings 2"/>
      <charset val="1"/>
    </font>
    <font>
      <u/>
      <sz val="11"/>
      <color theme="10"/>
      <name val="Calibri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12"/>
      <color rgb="FF003366"/>
      <name val="Arial CE"/>
      <charset val="1"/>
    </font>
    <font>
      <sz val="10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sz val="7"/>
      <color rgb="FF979797"/>
      <name val="Arial CE"/>
      <charset val="1"/>
    </font>
    <font>
      <i/>
      <u/>
      <sz val="7"/>
      <color rgb="FF979797"/>
      <name val="Calibri"/>
      <charset val="1"/>
    </font>
    <font>
      <sz val="8"/>
      <color rgb="FF800080"/>
      <name val="Arial CE"/>
      <charset val="1"/>
    </font>
    <font>
      <sz val="7"/>
      <color rgb="FF969696"/>
      <name val="Arial CE"/>
      <charset val="1"/>
    </font>
    <font>
      <sz val="8"/>
      <color rgb="FF505050"/>
      <name val="Arial CE"/>
      <charset val="1"/>
    </font>
    <font>
      <sz val="8"/>
      <color rgb="FFFF0000"/>
      <name val="Arial CE"/>
      <charset val="1"/>
    </font>
    <font>
      <i/>
      <sz val="7"/>
      <color rgb="FF969696"/>
      <name val="Arial CE"/>
      <charset val="1"/>
    </font>
    <font>
      <i/>
      <sz val="9"/>
      <color rgb="FF0000FF"/>
      <name val="Arial CE"/>
      <charset val="1"/>
    </font>
    <font>
      <i/>
      <sz val="8"/>
      <color rgb="FF0000FF"/>
      <name val="Arial CE"/>
      <charset val="1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BEBEBE"/>
        <bgColor rgb="FFD2D2D2"/>
      </patternFill>
    </fill>
    <fill>
      <patternFill patternType="solid">
        <fgColor rgb="FFD2D2D2"/>
        <bgColor rgb="FFBEBEBE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7" fillId="0" borderId="0" applyBorder="0" applyProtection="0"/>
  </cellStyleXfs>
  <cellXfs count="359">
    <xf numFmtId="0" fontId="0" fillId="0" borderId="0" xfId="0"/>
    <xf numFmtId="165" fontId="6" fillId="0" borderId="0" xfId="0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4" fontId="11" fillId="3" borderId="8" xfId="0" applyNumberFormat="1" applyFont="1" applyFill="1" applyBorder="1" applyAlignment="1" applyProtection="1">
      <alignment vertical="center"/>
    </xf>
    <xf numFmtId="0" fontId="11" fillId="3" borderId="7" xfId="0" applyFont="1" applyFill="1" applyBorder="1" applyAlignment="1" applyProtection="1">
      <alignment horizontal="left" vertical="center"/>
    </xf>
    <xf numFmtId="4" fontId="10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4" fontId="9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wrapText="1"/>
    </xf>
    <xf numFmtId="49" fontId="6" fillId="2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Border="1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11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11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9" fillId="0" borderId="0" xfId="0" applyFont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3" fillId="4" borderId="8" xfId="0" applyFont="1" applyFill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3" xfId="0" applyFont="1" applyBorder="1" applyAlignment="1">
      <alignment vertical="center"/>
    </xf>
    <xf numFmtId="4" fontId="12" fillId="0" borderId="18" xfId="0" applyNumberFormat="1" applyFont="1" applyBorder="1" applyAlignment="1" applyProtection="1">
      <alignment vertical="center"/>
    </xf>
    <xf numFmtId="4" fontId="12" fillId="0" borderId="0" xfId="0" applyNumberFormat="1" applyFont="1" applyBorder="1" applyAlignment="1" applyProtection="1">
      <alignment vertical="center"/>
    </xf>
    <xf numFmtId="166" fontId="12" fillId="0" borderId="0" xfId="0" applyNumberFormat="1" applyFont="1" applyBorder="1" applyAlignment="1" applyProtection="1">
      <alignment vertical="center"/>
    </xf>
    <xf numFmtId="4" fontId="12" fillId="0" borderId="14" xfId="0" applyNumberFormat="1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1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8" fillId="0" borderId="3" xfId="0" applyFont="1" applyBorder="1" applyAlignment="1">
      <alignment vertical="center"/>
    </xf>
    <xf numFmtId="4" fontId="21" fillId="0" borderId="19" xfId="0" applyNumberFormat="1" applyFont="1" applyBorder="1" applyAlignment="1" applyProtection="1">
      <alignment vertical="center"/>
    </xf>
    <xf numFmtId="4" fontId="21" fillId="0" borderId="20" xfId="0" applyNumberFormat="1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4" fontId="21" fillId="0" borderId="21" xfId="0" applyNumberFormat="1" applyFont="1" applyBorder="1" applyAlignment="1" applyProtection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11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6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1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3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25" fillId="0" borderId="0" xfId="0" applyFont="1" applyAlignment="1">
      <alignment vertical="center"/>
    </xf>
    <xf numFmtId="0" fontId="2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20" xfId="0" applyFont="1" applyBorder="1" applyAlignment="1" applyProtection="1">
      <alignment horizontal="left" vertical="center"/>
    </xf>
    <xf numFmtId="0" fontId="25" fillId="0" borderId="20" xfId="0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0" fontId="2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20" xfId="0" applyFont="1" applyBorder="1" applyAlignment="1" applyProtection="1">
      <alignment horizontal="left" vertical="center"/>
    </xf>
    <xf numFmtId="0" fontId="26" fillId="0" borderId="20" xfId="0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0" fontId="2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29" fillId="0" borderId="0" xfId="0" applyFont="1" applyAlignment="1"/>
    <xf numFmtId="0" fontId="29" fillId="0" borderId="3" xfId="0" applyFont="1" applyBorder="1" applyAlignment="1" applyProtection="1"/>
    <xf numFmtId="0" fontId="29" fillId="0" borderId="0" xfId="0" applyFont="1" applyAlignment="1" applyProtection="1"/>
    <xf numFmtId="0" fontId="29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9" fillId="0" borderId="0" xfId="0" applyFont="1" applyAlignment="1" applyProtection="1">
      <protection locked="0"/>
    </xf>
    <xf numFmtId="4" fontId="25" fillId="0" borderId="0" xfId="0" applyNumberFormat="1" applyFont="1" applyAlignment="1" applyProtection="1"/>
    <xf numFmtId="0" fontId="29" fillId="0" borderId="3" xfId="0" applyFont="1" applyBorder="1" applyAlignment="1"/>
    <xf numFmtId="0" fontId="29" fillId="0" borderId="18" xfId="0" applyFont="1" applyBorder="1" applyAlignment="1" applyProtection="1"/>
    <xf numFmtId="0" fontId="29" fillId="0" borderId="0" xfId="0" applyFont="1" applyBorder="1" applyAlignment="1" applyProtection="1"/>
    <xf numFmtId="166" fontId="29" fillId="0" borderId="0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4" fontId="29" fillId="0" borderId="0" xfId="0" applyNumberFormat="1" applyFont="1" applyAlignment="1">
      <alignment vertical="center"/>
    </xf>
    <xf numFmtId="0" fontId="26" fillId="0" borderId="0" xfId="0" applyFont="1" applyAlignment="1" applyProtection="1">
      <alignment horizontal="left"/>
    </xf>
    <xf numFmtId="4" fontId="26" fillId="0" borderId="0" xfId="0" applyNumberFormat="1" applyFont="1" applyAlignment="1" applyProtection="1"/>
    <xf numFmtId="0" fontId="13" fillId="0" borderId="22" xfId="0" applyFont="1" applyBorder="1" applyAlignment="1" applyProtection="1">
      <alignment horizontal="center" vertical="center"/>
    </xf>
    <xf numFmtId="49" fontId="13" fillId="0" borderId="22" xfId="0" applyNumberFormat="1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167" fontId="13" fillId="0" borderId="22" xfId="0" applyNumberFormat="1" applyFont="1" applyBorder="1" applyAlignment="1" applyProtection="1">
      <alignment vertical="center"/>
    </xf>
    <xf numFmtId="4" fontId="13" fillId="2" borderId="22" xfId="0" applyNumberFormat="1" applyFont="1" applyFill="1" applyBorder="1" applyAlignment="1" applyProtection="1">
      <alignment vertical="center"/>
      <protection locked="0"/>
    </xf>
    <xf numFmtId="4" fontId="13" fillId="0" borderId="22" xfId="0" applyNumberFormat="1" applyFont="1" applyBorder="1" applyAlignment="1" applyProtection="1">
      <alignment vertical="center"/>
    </xf>
    <xf numFmtId="0" fontId="14" fillId="2" borderId="18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166" fontId="14" fillId="0" borderId="0" xfId="0" applyNumberFormat="1" applyFont="1" applyBorder="1" applyAlignment="1" applyProtection="1">
      <alignment vertical="center"/>
    </xf>
    <xf numFmtId="166" fontId="14" fillId="0" borderId="14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>
      <alignment vertical="center"/>
    </xf>
    <xf numFmtId="0" fontId="32" fillId="0" borderId="3" xfId="0" applyFont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32" fillId="0" borderId="0" xfId="0" applyFont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2" fillId="0" borderId="18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2" fillId="0" borderId="14" xfId="0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3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167" fontId="34" fillId="0" borderId="0" xfId="0" applyNumberFormat="1" applyFont="1" applyAlignment="1" applyProtection="1">
      <alignment vertical="center"/>
    </xf>
    <xf numFmtId="0" fontId="34" fillId="0" borderId="0" xfId="0" applyFont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4" fillId="0" borderId="18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4" fillId="0" borderId="14" xfId="0" applyFont="1" applyBorder="1" applyAlignment="1" applyProtection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167" fontId="35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5" fillId="0" borderId="18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5" fillId="0" borderId="14" xfId="0" applyFont="1" applyBorder="1" applyAlignment="1" applyProtection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1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1" xfId="0" applyFont="1" applyBorder="1" applyAlignment="1">
      <alignment vertical="center" wrapText="1"/>
    </xf>
    <xf numFmtId="0" fontId="39" fillId="0" borderId="2" xfId="0" applyFont="1" applyBorder="1" applyAlignment="1">
      <alignment vertical="center" wrapText="1"/>
    </xf>
    <xf numFmtId="0" fontId="39" fillId="0" borderId="2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3" xfId="0" applyFont="1" applyBorder="1" applyAlignment="1">
      <alignment vertical="center" wrapText="1"/>
    </xf>
    <xf numFmtId="0" fontId="39" fillId="0" borderId="24" xfId="0" applyFont="1" applyBorder="1" applyAlignment="1">
      <alignment vertical="center" wrapText="1"/>
    </xf>
    <xf numFmtId="0" fontId="41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43" fillId="0" borderId="3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vertical="center"/>
    </xf>
    <xf numFmtId="49" fontId="42" fillId="0" borderId="0" xfId="0" applyNumberFormat="1" applyFont="1" applyBorder="1" applyAlignment="1">
      <alignment vertical="center" wrapText="1"/>
    </xf>
    <xf numFmtId="0" fontId="39" fillId="0" borderId="9" xfId="0" applyFont="1" applyBorder="1" applyAlignment="1">
      <alignment vertical="center" wrapText="1"/>
    </xf>
    <xf numFmtId="0" fontId="46" fillId="0" borderId="10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0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1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9" fillId="0" borderId="24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0" fontId="41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3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39" fillId="0" borderId="9" xfId="0" applyFont="1" applyBorder="1" applyAlignment="1">
      <alignment horizontal="left" vertical="center"/>
    </xf>
    <xf numFmtId="0" fontId="46" fillId="0" borderId="10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3" fillId="0" borderId="1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24" xfId="0" applyFont="1" applyBorder="1" applyAlignment="1">
      <alignment horizontal="left" vertical="center" wrapText="1"/>
    </xf>
    <xf numFmtId="0" fontId="47" fillId="0" borderId="3" xfId="0" applyFont="1" applyBorder="1" applyAlignment="1">
      <alignment horizontal="left" vertical="center" wrapText="1"/>
    </xf>
    <xf numFmtId="0" fontId="47" fillId="0" borderId="24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/>
    </xf>
    <xf numFmtId="0" fontId="43" fillId="0" borderId="24" xfId="0" applyFont="1" applyBorder="1" applyAlignment="1">
      <alignment horizontal="left" vertical="center" wrapText="1"/>
    </xf>
    <xf numFmtId="0" fontId="43" fillId="0" borderId="24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top"/>
    </xf>
    <xf numFmtId="0" fontId="42" fillId="0" borderId="0" xfId="0" applyFont="1" applyBorder="1" applyAlignment="1">
      <alignment horizontal="center" vertical="top"/>
    </xf>
    <xf numFmtId="0" fontId="43" fillId="0" borderId="9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7" fillId="0" borderId="10" xfId="0" applyFont="1" applyBorder="1" applyAlignment="1">
      <alignment vertical="center"/>
    </xf>
    <xf numFmtId="0" fontId="41" fillId="0" borderId="10" xfId="0" applyFont="1" applyBorder="1" applyAlignment="1">
      <alignment vertical="center"/>
    </xf>
    <xf numFmtId="0" fontId="42" fillId="0" borderId="0" xfId="0" applyFont="1" applyBorder="1" applyAlignment="1">
      <alignment vertical="top"/>
    </xf>
    <xf numFmtId="49" fontId="42" fillId="0" borderId="0" xfId="0" applyNumberFormat="1" applyFont="1" applyBorder="1" applyAlignment="1">
      <alignment horizontal="left" vertical="center"/>
    </xf>
    <xf numFmtId="0" fontId="0" fillId="0" borderId="0" xfId="0" applyAlignment="1" applyProtection="1"/>
    <xf numFmtId="0" fontId="43" fillId="0" borderId="3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center" vertical="center"/>
    </xf>
    <xf numFmtId="49" fontId="42" fillId="0" borderId="0" xfId="0" applyNumberFormat="1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</xf>
    <xf numFmtId="0" fontId="0" fillId="0" borderId="10" xfId="0" applyBorder="1" applyAlignment="1">
      <alignment vertical="top"/>
    </xf>
    <xf numFmtId="0" fontId="41" fillId="0" borderId="10" xfId="0" applyFont="1" applyBorder="1" applyAlignment="1">
      <alignment horizontal="left"/>
    </xf>
    <xf numFmtId="0" fontId="47" fillId="0" borderId="10" xfId="0" applyFont="1" applyBorder="1" applyAlignment="1"/>
    <xf numFmtId="0" fontId="39" fillId="0" borderId="3" xfId="0" applyFont="1" applyBorder="1" applyAlignment="1">
      <alignment vertical="top"/>
    </xf>
    <xf numFmtId="0" fontId="39" fillId="0" borderId="24" xfId="0" applyFont="1" applyBorder="1" applyAlignment="1">
      <alignment vertical="top"/>
    </xf>
    <xf numFmtId="0" fontId="39" fillId="0" borderId="9" xfId="0" applyFont="1" applyBorder="1" applyAlignment="1">
      <alignment vertical="top"/>
    </xf>
    <xf numFmtId="0" fontId="39" fillId="0" borderId="10" xfId="0" applyFont="1" applyBorder="1" applyAlignment="1">
      <alignment vertical="top"/>
    </xf>
    <xf numFmtId="0" fontId="39" fillId="0" borderId="25" xfId="0" applyFont="1" applyBorder="1" applyAlignment="1">
      <alignment vertical="top"/>
    </xf>
    <xf numFmtId="0" fontId="6" fillId="0" borderId="0" xfId="0" applyFont="1" applyBorder="1" applyAlignment="1" applyProtection="1">
      <alignment vertical="center" wrapText="1"/>
    </xf>
    <xf numFmtId="0" fontId="12" fillId="0" borderId="11" xfId="0" applyFont="1" applyBorder="1" applyAlignment="1">
      <alignment horizontal="center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4" fontId="20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left" wrapText="1"/>
    </xf>
    <xf numFmtId="0" fontId="42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 wrapText="1"/>
    </xf>
    <xf numFmtId="49" fontId="42" fillId="0" borderId="0" xfId="0" applyNumberFormat="1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/>
    </xf>
    <xf numFmtId="0" fontId="41" fillId="0" borderId="10" xfId="0" applyFont="1" applyBorder="1" applyAlignment="1">
      <alignment horizontal="left"/>
    </xf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979797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2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285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2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85480" cy="285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mpd="sng" algn="ctr">
          <a:prstDash val="solid"/>
        </a:ln>
        <a:ln w="25400" cmpd="sng" algn="ctr">
          <a:prstDash val="solid"/>
        </a:ln>
        <a:ln w="38100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997013631" TargetMode="External"/><Relationship Id="rId18" Type="http://schemas.openxmlformats.org/officeDocument/2006/relationships/hyperlink" Target="https://podminky.urs.cz/item/CS_URS_2024_02/712861801" TargetMode="External"/><Relationship Id="rId26" Type="http://schemas.openxmlformats.org/officeDocument/2006/relationships/hyperlink" Target="https://podminky.urs.cz/item/CS_URS_2024_02/712363605" TargetMode="External"/><Relationship Id="rId39" Type="http://schemas.openxmlformats.org/officeDocument/2006/relationships/hyperlink" Target="https://podminky.urs.cz/item/CS_URS_2024_02/713140821" TargetMode="External"/><Relationship Id="rId21" Type="http://schemas.openxmlformats.org/officeDocument/2006/relationships/hyperlink" Target="https://podminky.urs.cz/item/CS_URS_2024_02/712340831" TargetMode="External"/><Relationship Id="rId34" Type="http://schemas.openxmlformats.org/officeDocument/2006/relationships/hyperlink" Target="https://podminky.urs.cz/item/CS_URS_2024_02/712831101" TargetMode="External"/><Relationship Id="rId42" Type="http://schemas.openxmlformats.org/officeDocument/2006/relationships/hyperlink" Target="https://podminky.urs.cz/item/CS_URS_2024_02/713141336" TargetMode="External"/><Relationship Id="rId47" Type="http://schemas.openxmlformats.org/officeDocument/2006/relationships/hyperlink" Target="https://podminky.urs.cz/item/CS_URS_2024_02/721210822" TargetMode="External"/><Relationship Id="rId50" Type="http://schemas.openxmlformats.org/officeDocument/2006/relationships/hyperlink" Target="https://podminky.urs.cz/item/CS_URS_2024_02/721173315" TargetMode="External"/><Relationship Id="rId55" Type="http://schemas.openxmlformats.org/officeDocument/2006/relationships/hyperlink" Target="https://podminky.urs.cz/item/CS_URS_2024_02/741420020" TargetMode="External"/><Relationship Id="rId63" Type="http://schemas.openxmlformats.org/officeDocument/2006/relationships/hyperlink" Target="https://podminky.urs.cz/item/CS_URS_2024_02/998764311" TargetMode="External"/><Relationship Id="rId68" Type="http://schemas.openxmlformats.org/officeDocument/2006/relationships/hyperlink" Target="https://podminky.urs.cz/item/CS_URS_2024_02/998767311" TargetMode="External"/><Relationship Id="rId76" Type="http://schemas.openxmlformats.org/officeDocument/2006/relationships/hyperlink" Target="https://podminky.urs.cz/item/CS_URS_2024_02/031303000" TargetMode="External"/><Relationship Id="rId84" Type="http://schemas.openxmlformats.org/officeDocument/2006/relationships/drawing" Target="../drawings/drawing2.xml"/><Relationship Id="rId7" Type="http://schemas.openxmlformats.org/officeDocument/2006/relationships/hyperlink" Target="https://podminky.urs.cz/item/CS_URS_2024_02/997013509" TargetMode="External"/><Relationship Id="rId71" Type="http://schemas.openxmlformats.org/officeDocument/2006/relationships/hyperlink" Target="https://podminky.urs.cz/item/CS_URS_2024_02/787300801" TargetMode="External"/><Relationship Id="rId2" Type="http://schemas.openxmlformats.org/officeDocument/2006/relationships/hyperlink" Target="https://podminky.urs.cz/item/CS_URS_2024_02/622326259" TargetMode="External"/><Relationship Id="rId16" Type="http://schemas.openxmlformats.org/officeDocument/2006/relationships/hyperlink" Target="https://podminky.urs.cz/item/CS_URS_2024_02/712331801" TargetMode="External"/><Relationship Id="rId29" Type="http://schemas.openxmlformats.org/officeDocument/2006/relationships/hyperlink" Target="https://podminky.urs.cz/item/CS_URS_2024_02/712363384" TargetMode="External"/><Relationship Id="rId11" Type="http://schemas.openxmlformats.org/officeDocument/2006/relationships/hyperlink" Target="https://podminky.urs.cz/item/CS_URS_2024_02/997013645" TargetMode="External"/><Relationship Id="rId24" Type="http://schemas.openxmlformats.org/officeDocument/2006/relationships/hyperlink" Target="https://podminky.urs.cz/item/CS_URS_2024_02/712341559" TargetMode="External"/><Relationship Id="rId32" Type="http://schemas.openxmlformats.org/officeDocument/2006/relationships/hyperlink" Target="https://podminky.urs.cz/item/CS_URS_2024_02/712811101" TargetMode="External"/><Relationship Id="rId37" Type="http://schemas.openxmlformats.org/officeDocument/2006/relationships/hyperlink" Target="https://podminky.urs.cz/item/CS_URS_2024_02/712363115" TargetMode="External"/><Relationship Id="rId40" Type="http://schemas.openxmlformats.org/officeDocument/2006/relationships/hyperlink" Target="https://podminky.urs.cz/item/CS_URS_2024_02/713141136" TargetMode="External"/><Relationship Id="rId45" Type="http://schemas.openxmlformats.org/officeDocument/2006/relationships/hyperlink" Target="https://podminky.urs.cz/item/CS_URS_2024_02/713141358" TargetMode="External"/><Relationship Id="rId53" Type="http://schemas.openxmlformats.org/officeDocument/2006/relationships/hyperlink" Target="https://podminky.urs.cz/item/CS_URS_2024_02/741421841" TargetMode="External"/><Relationship Id="rId58" Type="http://schemas.openxmlformats.org/officeDocument/2006/relationships/hyperlink" Target="https://podminky.urs.cz/item/CS_URS_2024_02/762361332" TargetMode="External"/><Relationship Id="rId66" Type="http://schemas.openxmlformats.org/officeDocument/2006/relationships/hyperlink" Target="https://podminky.urs.cz/item/CS_URS_2024_02/767881111" TargetMode="External"/><Relationship Id="rId74" Type="http://schemas.openxmlformats.org/officeDocument/2006/relationships/hyperlink" Target="https://podminky.urs.cz/item/CS_URS_2024_02/013254000" TargetMode="External"/><Relationship Id="rId79" Type="http://schemas.openxmlformats.org/officeDocument/2006/relationships/hyperlink" Target="https://podminky.urs.cz/item/CS_URS_2024_02/043103000" TargetMode="External"/><Relationship Id="rId5" Type="http://schemas.openxmlformats.org/officeDocument/2006/relationships/hyperlink" Target="https://podminky.urs.cz/item/CS_URS_2024_02/997013211" TargetMode="External"/><Relationship Id="rId61" Type="http://schemas.openxmlformats.org/officeDocument/2006/relationships/hyperlink" Target="https://podminky.urs.cz/item/CS_URS_2024_02/764002842" TargetMode="External"/><Relationship Id="rId82" Type="http://schemas.openxmlformats.org/officeDocument/2006/relationships/hyperlink" Target="https://podminky.urs.cz/item/CS_URS_2024_02/065002000" TargetMode="External"/><Relationship Id="rId10" Type="http://schemas.openxmlformats.org/officeDocument/2006/relationships/hyperlink" Target="https://podminky.urs.cz/item/CS_URS_2024_02/997013814" TargetMode="External"/><Relationship Id="rId19" Type="http://schemas.openxmlformats.org/officeDocument/2006/relationships/hyperlink" Target="https://podminky.urs.cz/item/CS_URS_2024_02/712300854" TargetMode="External"/><Relationship Id="rId31" Type="http://schemas.openxmlformats.org/officeDocument/2006/relationships/hyperlink" Target="https://podminky.urs.cz/item/CS_URS_2024_02/712363385" TargetMode="External"/><Relationship Id="rId44" Type="http://schemas.openxmlformats.org/officeDocument/2006/relationships/hyperlink" Target="https://podminky.urs.cz/item/CS_URS_2024_02/713131341" TargetMode="External"/><Relationship Id="rId52" Type="http://schemas.openxmlformats.org/officeDocument/2006/relationships/hyperlink" Target="https://podminky.urs.cz/item/CS_URS_2024_02/741421823" TargetMode="External"/><Relationship Id="rId60" Type="http://schemas.openxmlformats.org/officeDocument/2006/relationships/hyperlink" Target="https://podminky.urs.cz/item/CS_URS_2024_02/764002841" TargetMode="External"/><Relationship Id="rId65" Type="http://schemas.openxmlformats.org/officeDocument/2006/relationships/hyperlink" Target="https://podminky.urs.cz/item/CS_URS_2024_02/998765121" TargetMode="External"/><Relationship Id="rId73" Type="http://schemas.openxmlformats.org/officeDocument/2006/relationships/hyperlink" Target="https://podminky.urs.cz/item/CS_URS_2024_02/998787311" TargetMode="External"/><Relationship Id="rId78" Type="http://schemas.openxmlformats.org/officeDocument/2006/relationships/hyperlink" Target="https://podminky.urs.cz/item/CS_URS_2024_02/041414000" TargetMode="External"/><Relationship Id="rId81" Type="http://schemas.openxmlformats.org/officeDocument/2006/relationships/hyperlink" Target="https://podminky.urs.cz/item/CS_URS_2024_02/043194000" TargetMode="External"/><Relationship Id="rId4" Type="http://schemas.openxmlformats.org/officeDocument/2006/relationships/hyperlink" Target="https://podminky.urs.cz/item/CS_URS_2024_02/965045113" TargetMode="External"/><Relationship Id="rId9" Type="http://schemas.openxmlformats.org/officeDocument/2006/relationships/hyperlink" Target="https://podminky.urs.cz/item/CS_URS_2024_02/997013813" TargetMode="External"/><Relationship Id="rId14" Type="http://schemas.openxmlformats.org/officeDocument/2006/relationships/hyperlink" Target="https://podminky.urs.cz/item/CS_URS_2024_02/998018001" TargetMode="External"/><Relationship Id="rId22" Type="http://schemas.openxmlformats.org/officeDocument/2006/relationships/hyperlink" Target="https://podminky.urs.cz/item/CS_URS_2024_02/712300921" TargetMode="External"/><Relationship Id="rId27" Type="http://schemas.openxmlformats.org/officeDocument/2006/relationships/hyperlink" Target="https://podminky.urs.cz/item/CS_URS_2024_02/712363352" TargetMode="External"/><Relationship Id="rId30" Type="http://schemas.openxmlformats.org/officeDocument/2006/relationships/hyperlink" Target="https://podminky.urs.cz/item/CS_URS_2024_02/712363354" TargetMode="External"/><Relationship Id="rId35" Type="http://schemas.openxmlformats.org/officeDocument/2006/relationships/hyperlink" Target="https://podminky.urs.cz/item/CS_URS_2024_02/712861705" TargetMode="External"/><Relationship Id="rId43" Type="http://schemas.openxmlformats.org/officeDocument/2006/relationships/hyperlink" Target="https://podminky.urs.cz/item/CS_URS_2024_02/713141415" TargetMode="External"/><Relationship Id="rId48" Type="http://schemas.openxmlformats.org/officeDocument/2006/relationships/hyperlink" Target="https://podminky.urs.cz/item/CS_URS_2024_02/721239114" TargetMode="External"/><Relationship Id="rId56" Type="http://schemas.openxmlformats.org/officeDocument/2006/relationships/hyperlink" Target="https://podminky.urs.cz/item/CS_URS_2024_02/741810001" TargetMode="External"/><Relationship Id="rId64" Type="http://schemas.openxmlformats.org/officeDocument/2006/relationships/hyperlink" Target="https://podminky.urs.cz/item/CS_URS_2024_02/765192001" TargetMode="External"/><Relationship Id="rId69" Type="http://schemas.openxmlformats.org/officeDocument/2006/relationships/hyperlink" Target="https://podminky.urs.cz/item/CS_URS_2024_02/783823135" TargetMode="External"/><Relationship Id="rId77" Type="http://schemas.openxmlformats.org/officeDocument/2006/relationships/hyperlink" Target="https://podminky.urs.cz/item/CS_URS_2024_02/033002000" TargetMode="External"/><Relationship Id="rId8" Type="http://schemas.openxmlformats.org/officeDocument/2006/relationships/hyperlink" Target="https://podminky.urs.cz/item/CS_URS_2024_02/997013861" TargetMode="External"/><Relationship Id="rId51" Type="http://schemas.openxmlformats.org/officeDocument/2006/relationships/hyperlink" Target="https://podminky.urs.cz/item/CS_URS_2024_02/998721121" TargetMode="External"/><Relationship Id="rId72" Type="http://schemas.openxmlformats.org/officeDocument/2006/relationships/hyperlink" Target="https://podminky.urs.cz/item/CS_URS_2024_02/787317146" TargetMode="External"/><Relationship Id="rId80" Type="http://schemas.openxmlformats.org/officeDocument/2006/relationships/hyperlink" Target="https://podminky.urs.cz/item/CS_URS_2024_02/043144000" TargetMode="External"/><Relationship Id="rId3" Type="http://schemas.openxmlformats.org/officeDocument/2006/relationships/hyperlink" Target="https://podminky.urs.cz/item/CS_URS_2024_02/952902501" TargetMode="External"/><Relationship Id="rId12" Type="http://schemas.openxmlformats.org/officeDocument/2006/relationships/hyperlink" Target="https://podminky.urs.cz/item/CS_URS_2024_02/997013873" TargetMode="External"/><Relationship Id="rId17" Type="http://schemas.openxmlformats.org/officeDocument/2006/relationships/hyperlink" Target="https://podminky.urs.cz/item/CS_URS_2024_02/712361801" TargetMode="External"/><Relationship Id="rId25" Type="http://schemas.openxmlformats.org/officeDocument/2006/relationships/hyperlink" Target="https://podminky.urs.cz/item/CS_URS_2024_02/712391171" TargetMode="External"/><Relationship Id="rId33" Type="http://schemas.openxmlformats.org/officeDocument/2006/relationships/hyperlink" Target="https://podminky.urs.cz/item/CS_URS_2024_02/712841559" TargetMode="External"/><Relationship Id="rId38" Type="http://schemas.openxmlformats.org/officeDocument/2006/relationships/hyperlink" Target="https://podminky.urs.cz/item/CS_URS_2024_02/998712121" TargetMode="External"/><Relationship Id="rId46" Type="http://schemas.openxmlformats.org/officeDocument/2006/relationships/hyperlink" Target="https://podminky.urs.cz/item/CS_URS_2024_02/998713311" TargetMode="External"/><Relationship Id="rId59" Type="http://schemas.openxmlformats.org/officeDocument/2006/relationships/hyperlink" Target="https://podminky.urs.cz/item/CS_URS_2024_02/998762121" TargetMode="External"/><Relationship Id="rId67" Type="http://schemas.openxmlformats.org/officeDocument/2006/relationships/hyperlink" Target="https://podminky.urs.cz/item/CS_URS_2024_02/767881161" TargetMode="External"/><Relationship Id="rId20" Type="http://schemas.openxmlformats.org/officeDocument/2006/relationships/hyperlink" Target="https://podminky.urs.cz/item/CS_URS_2024_02/712340832" TargetMode="External"/><Relationship Id="rId41" Type="http://schemas.openxmlformats.org/officeDocument/2006/relationships/hyperlink" Target="https://podminky.urs.cz/item/CS_URS_2024_02/713141136" TargetMode="External"/><Relationship Id="rId54" Type="http://schemas.openxmlformats.org/officeDocument/2006/relationships/hyperlink" Target="https://podminky.urs.cz/item/CS_URS_2024_02/741420011" TargetMode="External"/><Relationship Id="rId62" Type="http://schemas.openxmlformats.org/officeDocument/2006/relationships/hyperlink" Target="https://podminky.urs.cz/item/CS_URS_2024_02/764204109" TargetMode="External"/><Relationship Id="rId70" Type="http://schemas.openxmlformats.org/officeDocument/2006/relationships/hyperlink" Target="https://podminky.urs.cz/item/CS_URS_2024_02/783827425" TargetMode="External"/><Relationship Id="rId75" Type="http://schemas.openxmlformats.org/officeDocument/2006/relationships/hyperlink" Target="https://podminky.urs.cz/item/CS_URS_2024_02/030001000" TargetMode="External"/><Relationship Id="rId83" Type="http://schemas.openxmlformats.org/officeDocument/2006/relationships/hyperlink" Target="https://podminky.urs.cz/item/CS_URS_2024_02/072203000" TargetMode="External"/><Relationship Id="rId1" Type="http://schemas.openxmlformats.org/officeDocument/2006/relationships/hyperlink" Target="https://podminky.urs.cz/item/CS_URS_2024_02/619996145" TargetMode="External"/><Relationship Id="rId6" Type="http://schemas.openxmlformats.org/officeDocument/2006/relationships/hyperlink" Target="https://podminky.urs.cz/item/CS_URS_2024_02/997013501" TargetMode="External"/><Relationship Id="rId15" Type="http://schemas.openxmlformats.org/officeDocument/2006/relationships/hyperlink" Target="https://podminky.urs.cz/item/CS_URS_2024_02/712990813" TargetMode="External"/><Relationship Id="rId23" Type="http://schemas.openxmlformats.org/officeDocument/2006/relationships/hyperlink" Target="https://podminky.urs.cz/item/CS_URS_2024_02/712311101" TargetMode="External"/><Relationship Id="rId28" Type="http://schemas.openxmlformats.org/officeDocument/2006/relationships/hyperlink" Target="https://podminky.urs.cz/item/CS_URS_2024_02/712363353" TargetMode="External"/><Relationship Id="rId36" Type="http://schemas.openxmlformats.org/officeDocument/2006/relationships/hyperlink" Target="https://podminky.urs.cz/item/CS_URS_2024_02/712341715" TargetMode="External"/><Relationship Id="rId49" Type="http://schemas.openxmlformats.org/officeDocument/2006/relationships/hyperlink" Target="https://podminky.urs.cz/item/CS_URS_2024_02/721171808" TargetMode="External"/><Relationship Id="rId57" Type="http://schemas.openxmlformats.org/officeDocument/2006/relationships/hyperlink" Target="https://podminky.urs.cz/item/CS_URS_2024_02/9987413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13" zoomScaleNormal="100" workbookViewId="0"/>
  </sheetViews>
  <sheetFormatPr defaultColWidth="8.5"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13" t="s">
        <v>14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21"/>
      <c r="AQ5" s="21"/>
      <c r="AR5" s="19"/>
      <c r="BE5" s="12" t="s">
        <v>15</v>
      </c>
      <c r="BS5" s="16" t="s">
        <v>6</v>
      </c>
    </row>
    <row r="6" spans="1:74" ht="36.950000000000003" customHeight="1">
      <c r="B6" s="20"/>
      <c r="C6" s="21"/>
      <c r="D6" s="26" t="s">
        <v>16</v>
      </c>
      <c r="E6" s="21"/>
      <c r="F6" s="21"/>
      <c r="G6" s="21"/>
      <c r="H6" s="21"/>
      <c r="I6" s="21"/>
      <c r="J6" s="21"/>
      <c r="K6" s="11" t="s">
        <v>17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21"/>
      <c r="AQ6" s="21"/>
      <c r="AR6" s="19"/>
      <c r="BE6" s="12"/>
      <c r="BS6" s="16" t="s">
        <v>6</v>
      </c>
    </row>
    <row r="7" spans="1:74" ht="12" customHeight="1">
      <c r="B7" s="20"/>
      <c r="C7" s="21"/>
      <c r="D7" s="27" t="s">
        <v>18</v>
      </c>
      <c r="E7" s="21"/>
      <c r="F7" s="21"/>
      <c r="G7" s="21"/>
      <c r="H7" s="21"/>
      <c r="I7" s="21"/>
      <c r="J7" s="21"/>
      <c r="K7" s="28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7" t="s">
        <v>19</v>
      </c>
      <c r="AL7" s="21"/>
      <c r="AM7" s="21"/>
      <c r="AN7" s="28"/>
      <c r="AO7" s="21"/>
      <c r="AP7" s="21"/>
      <c r="AQ7" s="21"/>
      <c r="AR7" s="19"/>
      <c r="BE7" s="12"/>
      <c r="BS7" s="16" t="s">
        <v>6</v>
      </c>
    </row>
    <row r="8" spans="1:74" ht="12" customHeight="1">
      <c r="B8" s="20"/>
      <c r="C8" s="21"/>
      <c r="D8" s="27" t="s">
        <v>20</v>
      </c>
      <c r="E8" s="21"/>
      <c r="F8" s="21"/>
      <c r="G8" s="21"/>
      <c r="H8" s="21"/>
      <c r="I8" s="21"/>
      <c r="J8" s="21"/>
      <c r="K8" s="28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7" t="s">
        <v>22</v>
      </c>
      <c r="AL8" s="21"/>
      <c r="AM8" s="21"/>
      <c r="AN8" s="29" t="s">
        <v>23</v>
      </c>
      <c r="AO8" s="21"/>
      <c r="AP8" s="21"/>
      <c r="AQ8" s="21"/>
      <c r="AR8" s="19"/>
      <c r="BE8" s="12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12"/>
      <c r="BS9" s="16" t="s">
        <v>6</v>
      </c>
    </row>
    <row r="10" spans="1:74" ht="12" customHeight="1">
      <c r="B10" s="20"/>
      <c r="C10" s="21"/>
      <c r="D10" s="27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7" t="s">
        <v>25</v>
      </c>
      <c r="AL10" s="21"/>
      <c r="AM10" s="21"/>
      <c r="AN10" s="28" t="s">
        <v>26</v>
      </c>
      <c r="AO10" s="21"/>
      <c r="AP10" s="21"/>
      <c r="AQ10" s="21"/>
      <c r="AR10" s="19"/>
      <c r="BE10" s="12"/>
      <c r="BS10" s="16" t="s">
        <v>6</v>
      </c>
    </row>
    <row r="11" spans="1:74" ht="18.600000000000001" customHeight="1">
      <c r="B11" s="20"/>
      <c r="C11" s="21"/>
      <c r="D11" s="21"/>
      <c r="E11" s="28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7" t="s">
        <v>28</v>
      </c>
      <c r="AL11" s="21"/>
      <c r="AM11" s="21"/>
      <c r="AN11" s="28" t="s">
        <v>29</v>
      </c>
      <c r="AO11" s="21"/>
      <c r="AP11" s="21"/>
      <c r="AQ11" s="21"/>
      <c r="AR11" s="19"/>
      <c r="BE11" s="12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12"/>
      <c r="BS12" s="16" t="s">
        <v>6</v>
      </c>
    </row>
    <row r="13" spans="1:74" ht="12" customHeight="1">
      <c r="B13" s="20"/>
      <c r="C13" s="21"/>
      <c r="D13" s="27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7" t="s">
        <v>25</v>
      </c>
      <c r="AL13" s="21"/>
      <c r="AM13" s="21"/>
      <c r="AN13" s="30" t="s">
        <v>31</v>
      </c>
      <c r="AO13" s="21"/>
      <c r="AP13" s="21"/>
      <c r="AQ13" s="21"/>
      <c r="AR13" s="19"/>
      <c r="BE13" s="12"/>
      <c r="BS13" s="16" t="s">
        <v>6</v>
      </c>
    </row>
    <row r="14" spans="1:74" ht="12.75">
      <c r="B14" s="20"/>
      <c r="C14" s="21"/>
      <c r="D14" s="21"/>
      <c r="E14" s="10" t="s">
        <v>31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27" t="s">
        <v>28</v>
      </c>
      <c r="AL14" s="21"/>
      <c r="AM14" s="21"/>
      <c r="AN14" s="30" t="s">
        <v>31</v>
      </c>
      <c r="AO14" s="21"/>
      <c r="AP14" s="21"/>
      <c r="AQ14" s="21"/>
      <c r="AR14" s="19"/>
      <c r="BE14" s="12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12"/>
      <c r="BS15" s="16" t="s">
        <v>4</v>
      </c>
    </row>
    <row r="16" spans="1:74" ht="12" customHeight="1">
      <c r="B16" s="20"/>
      <c r="C16" s="21"/>
      <c r="D16" s="27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7" t="s">
        <v>25</v>
      </c>
      <c r="AL16" s="21"/>
      <c r="AM16" s="21"/>
      <c r="AN16" s="28" t="s">
        <v>33</v>
      </c>
      <c r="AO16" s="21"/>
      <c r="AP16" s="21"/>
      <c r="AQ16" s="21"/>
      <c r="AR16" s="19"/>
      <c r="BE16" s="12"/>
      <c r="BS16" s="16" t="s">
        <v>4</v>
      </c>
    </row>
    <row r="17" spans="1:71" ht="18.600000000000001" customHeight="1">
      <c r="B17" s="20"/>
      <c r="C17" s="21"/>
      <c r="D17" s="21"/>
      <c r="E17" s="28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7" t="s">
        <v>28</v>
      </c>
      <c r="AL17" s="21"/>
      <c r="AM17" s="21"/>
      <c r="AN17" s="28" t="s">
        <v>35</v>
      </c>
      <c r="AO17" s="21"/>
      <c r="AP17" s="21"/>
      <c r="AQ17" s="21"/>
      <c r="AR17" s="19"/>
      <c r="BE17" s="12"/>
      <c r="BS17" s="16" t="s">
        <v>36</v>
      </c>
    </row>
    <row r="18" spans="1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12"/>
      <c r="BS18" s="16" t="s">
        <v>6</v>
      </c>
    </row>
    <row r="19" spans="1:71" ht="12" customHeight="1">
      <c r="B19" s="20"/>
      <c r="C19" s="21"/>
      <c r="D19" s="27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7" t="s">
        <v>25</v>
      </c>
      <c r="AL19" s="21"/>
      <c r="AM19" s="21"/>
      <c r="AN19" s="28" t="s">
        <v>33</v>
      </c>
      <c r="AO19" s="21"/>
      <c r="AP19" s="21"/>
      <c r="AQ19" s="21"/>
      <c r="AR19" s="19"/>
      <c r="BE19" s="12"/>
      <c r="BS19" s="16" t="s">
        <v>6</v>
      </c>
    </row>
    <row r="20" spans="1:71" ht="18.600000000000001" customHeight="1">
      <c r="B20" s="20"/>
      <c r="C20" s="21"/>
      <c r="D20" s="21"/>
      <c r="E20" s="28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7" t="s">
        <v>28</v>
      </c>
      <c r="AL20" s="21"/>
      <c r="AM20" s="21"/>
      <c r="AN20" s="28" t="s">
        <v>35</v>
      </c>
      <c r="AO20" s="21"/>
      <c r="AP20" s="21"/>
      <c r="AQ20" s="21"/>
      <c r="AR20" s="19"/>
      <c r="BE20" s="12"/>
      <c r="BS20" s="16" t="s">
        <v>4</v>
      </c>
    </row>
    <row r="21" spans="1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12"/>
    </row>
    <row r="22" spans="1:71" ht="12" customHeight="1">
      <c r="B22" s="20"/>
      <c r="C22" s="21"/>
      <c r="D22" s="27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12"/>
    </row>
    <row r="23" spans="1:71" ht="47.25" customHeight="1">
      <c r="B23" s="20"/>
      <c r="C23" s="21"/>
      <c r="D23" s="21"/>
      <c r="E23" s="9" t="s">
        <v>39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21"/>
      <c r="AP23" s="21"/>
      <c r="AQ23" s="21"/>
      <c r="AR23" s="19"/>
      <c r="BE23" s="12"/>
    </row>
    <row r="24" spans="1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12"/>
    </row>
    <row r="25" spans="1:71" ht="6.95" customHeight="1">
      <c r="B25" s="20"/>
      <c r="C25" s="2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1"/>
      <c r="AQ25" s="21"/>
      <c r="AR25" s="19"/>
      <c r="BE25" s="12"/>
    </row>
    <row r="26" spans="1:71" s="38" customFormat="1" ht="25.9" customHeight="1">
      <c r="A26" s="32"/>
      <c r="B26" s="33"/>
      <c r="C26" s="34"/>
      <c r="D26" s="35" t="s">
        <v>40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8">
        <f>ROUND(AG54,2)</f>
        <v>0</v>
      </c>
      <c r="AL26" s="8"/>
      <c r="AM26" s="8"/>
      <c r="AN26" s="8"/>
      <c r="AO26" s="8"/>
      <c r="AP26" s="34"/>
      <c r="AQ26" s="34"/>
      <c r="AR26" s="37"/>
      <c r="BE26" s="12"/>
    </row>
    <row r="27" spans="1:71" s="38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12"/>
    </row>
    <row r="28" spans="1:71" s="38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7" t="s">
        <v>41</v>
      </c>
      <c r="M28" s="7"/>
      <c r="N28" s="7"/>
      <c r="O28" s="7"/>
      <c r="P28" s="7"/>
      <c r="Q28" s="34"/>
      <c r="R28" s="34"/>
      <c r="S28" s="34"/>
      <c r="T28" s="34"/>
      <c r="U28" s="34"/>
      <c r="V28" s="34"/>
      <c r="W28" s="7" t="s">
        <v>42</v>
      </c>
      <c r="X28" s="7"/>
      <c r="Y28" s="7"/>
      <c r="Z28" s="7"/>
      <c r="AA28" s="7"/>
      <c r="AB28" s="7"/>
      <c r="AC28" s="7"/>
      <c r="AD28" s="7"/>
      <c r="AE28" s="7"/>
      <c r="AF28" s="34"/>
      <c r="AG28" s="34"/>
      <c r="AH28" s="34"/>
      <c r="AI28" s="34"/>
      <c r="AJ28" s="34"/>
      <c r="AK28" s="7" t="s">
        <v>43</v>
      </c>
      <c r="AL28" s="7"/>
      <c r="AM28" s="7"/>
      <c r="AN28" s="7"/>
      <c r="AO28" s="7"/>
      <c r="AP28" s="34"/>
      <c r="AQ28" s="34"/>
      <c r="AR28" s="37"/>
      <c r="BE28" s="12"/>
    </row>
    <row r="29" spans="1:71" s="39" customFormat="1" ht="14.45" customHeight="1">
      <c r="B29" s="40"/>
      <c r="C29" s="41"/>
      <c r="D29" s="27" t="s">
        <v>44</v>
      </c>
      <c r="E29" s="41"/>
      <c r="F29" s="27" t="s">
        <v>45</v>
      </c>
      <c r="G29" s="41"/>
      <c r="H29" s="41"/>
      <c r="I29" s="41"/>
      <c r="J29" s="41"/>
      <c r="K29" s="41"/>
      <c r="L29" s="6">
        <v>0.21</v>
      </c>
      <c r="M29" s="6"/>
      <c r="N29" s="6"/>
      <c r="O29" s="6"/>
      <c r="P29" s="6"/>
      <c r="Q29" s="41"/>
      <c r="R29" s="41"/>
      <c r="S29" s="41"/>
      <c r="T29" s="41"/>
      <c r="U29" s="41"/>
      <c r="V29" s="41"/>
      <c r="W29" s="5">
        <f>ROUND(AZ54, 2)</f>
        <v>0</v>
      </c>
      <c r="X29" s="5"/>
      <c r="Y29" s="5"/>
      <c r="Z29" s="5"/>
      <c r="AA29" s="5"/>
      <c r="AB29" s="5"/>
      <c r="AC29" s="5"/>
      <c r="AD29" s="5"/>
      <c r="AE29" s="5"/>
      <c r="AF29" s="41"/>
      <c r="AG29" s="41"/>
      <c r="AH29" s="41"/>
      <c r="AI29" s="41"/>
      <c r="AJ29" s="41"/>
      <c r="AK29" s="5">
        <f>ROUND(AV54, 2)</f>
        <v>0</v>
      </c>
      <c r="AL29" s="5"/>
      <c r="AM29" s="5"/>
      <c r="AN29" s="5"/>
      <c r="AO29" s="5"/>
      <c r="AP29" s="41"/>
      <c r="AQ29" s="41"/>
      <c r="AR29" s="42"/>
      <c r="BE29" s="12"/>
    </row>
    <row r="30" spans="1:71" s="39" customFormat="1" ht="14.45" customHeight="1">
      <c r="B30" s="40"/>
      <c r="C30" s="41"/>
      <c r="D30" s="41"/>
      <c r="E30" s="41"/>
      <c r="F30" s="27" t="s">
        <v>46</v>
      </c>
      <c r="G30" s="41"/>
      <c r="H30" s="41"/>
      <c r="I30" s="41"/>
      <c r="J30" s="41"/>
      <c r="K30" s="41"/>
      <c r="L30" s="6">
        <v>0.12</v>
      </c>
      <c r="M30" s="6"/>
      <c r="N30" s="6"/>
      <c r="O30" s="6"/>
      <c r="P30" s="6"/>
      <c r="Q30" s="41"/>
      <c r="R30" s="41"/>
      <c r="S30" s="41"/>
      <c r="T30" s="41"/>
      <c r="U30" s="41"/>
      <c r="V30" s="41"/>
      <c r="W30" s="5">
        <f>ROUND(BA54, 2)</f>
        <v>0</v>
      </c>
      <c r="X30" s="5"/>
      <c r="Y30" s="5"/>
      <c r="Z30" s="5"/>
      <c r="AA30" s="5"/>
      <c r="AB30" s="5"/>
      <c r="AC30" s="5"/>
      <c r="AD30" s="5"/>
      <c r="AE30" s="5"/>
      <c r="AF30" s="41"/>
      <c r="AG30" s="41"/>
      <c r="AH30" s="41"/>
      <c r="AI30" s="41"/>
      <c r="AJ30" s="41"/>
      <c r="AK30" s="5">
        <f>ROUND(AW54, 2)</f>
        <v>0</v>
      </c>
      <c r="AL30" s="5"/>
      <c r="AM30" s="5"/>
      <c r="AN30" s="5"/>
      <c r="AO30" s="5"/>
      <c r="AP30" s="41"/>
      <c r="AQ30" s="41"/>
      <c r="AR30" s="42"/>
      <c r="BE30" s="12"/>
    </row>
    <row r="31" spans="1:71" s="39" customFormat="1" ht="14.45" hidden="1" customHeight="1">
      <c r="B31" s="40"/>
      <c r="C31" s="41"/>
      <c r="D31" s="41"/>
      <c r="E31" s="41"/>
      <c r="F31" s="27" t="s">
        <v>47</v>
      </c>
      <c r="G31" s="41"/>
      <c r="H31" s="41"/>
      <c r="I31" s="41"/>
      <c r="J31" s="41"/>
      <c r="K31" s="41"/>
      <c r="L31" s="6">
        <v>0.21</v>
      </c>
      <c r="M31" s="6"/>
      <c r="N31" s="6"/>
      <c r="O31" s="6"/>
      <c r="P31" s="6"/>
      <c r="Q31" s="41"/>
      <c r="R31" s="41"/>
      <c r="S31" s="41"/>
      <c r="T31" s="41"/>
      <c r="U31" s="41"/>
      <c r="V31" s="41"/>
      <c r="W31" s="5">
        <f>ROUND(BB54, 2)</f>
        <v>0</v>
      </c>
      <c r="X31" s="5"/>
      <c r="Y31" s="5"/>
      <c r="Z31" s="5"/>
      <c r="AA31" s="5"/>
      <c r="AB31" s="5"/>
      <c r="AC31" s="5"/>
      <c r="AD31" s="5"/>
      <c r="AE31" s="5"/>
      <c r="AF31" s="41"/>
      <c r="AG31" s="41"/>
      <c r="AH31" s="41"/>
      <c r="AI31" s="41"/>
      <c r="AJ31" s="41"/>
      <c r="AK31" s="5">
        <v>0</v>
      </c>
      <c r="AL31" s="5"/>
      <c r="AM31" s="5"/>
      <c r="AN31" s="5"/>
      <c r="AO31" s="5"/>
      <c r="AP31" s="41"/>
      <c r="AQ31" s="41"/>
      <c r="AR31" s="42"/>
      <c r="BE31" s="12"/>
    </row>
    <row r="32" spans="1:71" s="39" customFormat="1" ht="14.45" hidden="1" customHeight="1">
      <c r="B32" s="40"/>
      <c r="C32" s="41"/>
      <c r="D32" s="41"/>
      <c r="E32" s="41"/>
      <c r="F32" s="27" t="s">
        <v>48</v>
      </c>
      <c r="G32" s="41"/>
      <c r="H32" s="41"/>
      <c r="I32" s="41"/>
      <c r="J32" s="41"/>
      <c r="K32" s="41"/>
      <c r="L32" s="6">
        <v>0.12</v>
      </c>
      <c r="M32" s="6"/>
      <c r="N32" s="6"/>
      <c r="O32" s="6"/>
      <c r="P32" s="6"/>
      <c r="Q32" s="41"/>
      <c r="R32" s="41"/>
      <c r="S32" s="41"/>
      <c r="T32" s="41"/>
      <c r="U32" s="41"/>
      <c r="V32" s="41"/>
      <c r="W32" s="5">
        <f>ROUND(BC54, 2)</f>
        <v>0</v>
      </c>
      <c r="X32" s="5"/>
      <c r="Y32" s="5"/>
      <c r="Z32" s="5"/>
      <c r="AA32" s="5"/>
      <c r="AB32" s="5"/>
      <c r="AC32" s="5"/>
      <c r="AD32" s="5"/>
      <c r="AE32" s="5"/>
      <c r="AF32" s="41"/>
      <c r="AG32" s="41"/>
      <c r="AH32" s="41"/>
      <c r="AI32" s="41"/>
      <c r="AJ32" s="41"/>
      <c r="AK32" s="5">
        <v>0</v>
      </c>
      <c r="AL32" s="5"/>
      <c r="AM32" s="5"/>
      <c r="AN32" s="5"/>
      <c r="AO32" s="5"/>
      <c r="AP32" s="41"/>
      <c r="AQ32" s="41"/>
      <c r="AR32" s="42"/>
      <c r="BE32" s="12"/>
    </row>
    <row r="33" spans="1:57" s="39" customFormat="1" ht="14.45" hidden="1" customHeight="1">
      <c r="B33" s="40"/>
      <c r="C33" s="41"/>
      <c r="D33" s="41"/>
      <c r="E33" s="41"/>
      <c r="F33" s="27" t="s">
        <v>49</v>
      </c>
      <c r="G33" s="41"/>
      <c r="H33" s="41"/>
      <c r="I33" s="41"/>
      <c r="J33" s="41"/>
      <c r="K33" s="41"/>
      <c r="L33" s="6">
        <v>0</v>
      </c>
      <c r="M33" s="6"/>
      <c r="N33" s="6"/>
      <c r="O33" s="6"/>
      <c r="P33" s="6"/>
      <c r="Q33" s="41"/>
      <c r="R33" s="41"/>
      <c r="S33" s="41"/>
      <c r="T33" s="41"/>
      <c r="U33" s="41"/>
      <c r="V33" s="41"/>
      <c r="W33" s="5">
        <f>ROUND(BD54, 2)</f>
        <v>0</v>
      </c>
      <c r="X33" s="5"/>
      <c r="Y33" s="5"/>
      <c r="Z33" s="5"/>
      <c r="AA33" s="5"/>
      <c r="AB33" s="5"/>
      <c r="AC33" s="5"/>
      <c r="AD33" s="5"/>
      <c r="AE33" s="5"/>
      <c r="AF33" s="41"/>
      <c r="AG33" s="41"/>
      <c r="AH33" s="41"/>
      <c r="AI33" s="41"/>
      <c r="AJ33" s="41"/>
      <c r="AK33" s="5">
        <v>0</v>
      </c>
      <c r="AL33" s="5"/>
      <c r="AM33" s="5"/>
      <c r="AN33" s="5"/>
      <c r="AO33" s="5"/>
      <c r="AP33" s="41"/>
      <c r="AQ33" s="41"/>
      <c r="AR33" s="42"/>
    </row>
    <row r="34" spans="1:57" s="38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38" customFormat="1" ht="25.9" customHeight="1">
      <c r="A35" s="32"/>
      <c r="B35" s="33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4" t="s">
        <v>52</v>
      </c>
      <c r="Y35" s="4"/>
      <c r="Z35" s="4"/>
      <c r="AA35" s="4"/>
      <c r="AB35" s="4"/>
      <c r="AC35" s="45"/>
      <c r="AD35" s="45"/>
      <c r="AE35" s="45"/>
      <c r="AF35" s="45"/>
      <c r="AG35" s="45"/>
      <c r="AH35" s="45"/>
      <c r="AI35" s="45"/>
      <c r="AJ35" s="45"/>
      <c r="AK35" s="3">
        <f>SUM(AK26:AK33)</f>
        <v>0</v>
      </c>
      <c r="AL35" s="3"/>
      <c r="AM35" s="3"/>
      <c r="AN35" s="3"/>
      <c r="AO35" s="3"/>
      <c r="AP35" s="43"/>
      <c r="AQ35" s="43"/>
      <c r="AR35" s="37"/>
      <c r="BE35" s="32"/>
    </row>
    <row r="36" spans="1:57" s="38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38" customFormat="1" ht="6.95" customHeight="1">
      <c r="A37" s="32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7"/>
      <c r="BE37" s="32"/>
    </row>
    <row r="41" spans="1:57" s="38" customFormat="1" ht="6.95" customHeight="1">
      <c r="A41" s="32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7"/>
      <c r="BE41" s="32"/>
    </row>
    <row r="42" spans="1:57" s="38" customFormat="1" ht="24.95" customHeight="1">
      <c r="A42" s="32"/>
      <c r="B42" s="33"/>
      <c r="C42" s="22" t="s">
        <v>53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38" customFormat="1" ht="6.95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51" customFormat="1" ht="12" customHeight="1">
      <c r="B44" s="52"/>
      <c r="C44" s="27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20241130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2" t="str">
        <f>K6</f>
        <v>Opravy ploché střechy budovy Městské policie v Želivského ulici v Bílině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58"/>
      <c r="AQ45" s="58"/>
      <c r="AR45" s="59"/>
    </row>
    <row r="46" spans="1:57" s="38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38" customFormat="1" ht="12" customHeight="1">
      <c r="A47" s="32"/>
      <c r="B47" s="33"/>
      <c r="C47" s="27" t="s">
        <v>20</v>
      </c>
      <c r="D47" s="34"/>
      <c r="E47" s="34"/>
      <c r="F47" s="34"/>
      <c r="G47" s="34"/>
      <c r="H47" s="34"/>
      <c r="I47" s="34"/>
      <c r="J47" s="34"/>
      <c r="K47" s="34"/>
      <c r="L47" s="60" t="str">
        <f>IF(K8="","",K8)</f>
        <v>Želivského 52/3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22</v>
      </c>
      <c r="AJ47" s="34"/>
      <c r="AK47" s="34"/>
      <c r="AL47" s="34"/>
      <c r="AM47" s="1" t="str">
        <f>IF(AN8= "","",AN8)</f>
        <v>13. 1. 2025</v>
      </c>
      <c r="AN47" s="1"/>
      <c r="AO47" s="34"/>
      <c r="AP47" s="34"/>
      <c r="AQ47" s="34"/>
      <c r="AR47" s="37"/>
      <c r="BE47" s="32"/>
    </row>
    <row r="48" spans="1:57" s="38" customFormat="1" ht="6.95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0" s="38" customFormat="1" ht="15.2" customHeight="1">
      <c r="A49" s="32"/>
      <c r="B49" s="33"/>
      <c r="C49" s="27" t="s">
        <v>24</v>
      </c>
      <c r="D49" s="34"/>
      <c r="E49" s="34"/>
      <c r="F49" s="34"/>
      <c r="G49" s="34"/>
      <c r="H49" s="34"/>
      <c r="I49" s="34"/>
      <c r="J49" s="34"/>
      <c r="K49" s="34"/>
      <c r="L49" s="53" t="str">
        <f>IF(E11= "","",E11)</f>
        <v>Město Bílina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32</v>
      </c>
      <c r="AJ49" s="34"/>
      <c r="AK49" s="34"/>
      <c r="AL49" s="34"/>
      <c r="AM49" s="337" t="str">
        <f>IF(E17="","",E17)</f>
        <v>DEKPROJEKT s.r.o.</v>
      </c>
      <c r="AN49" s="337"/>
      <c r="AO49" s="337"/>
      <c r="AP49" s="337"/>
      <c r="AQ49" s="34"/>
      <c r="AR49" s="37"/>
      <c r="AS49" s="338" t="s">
        <v>54</v>
      </c>
      <c r="AT49" s="33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2"/>
    </row>
    <row r="50" spans="1:90" s="38" customFormat="1" ht="15.2" customHeight="1">
      <c r="A50" s="32"/>
      <c r="B50" s="33"/>
      <c r="C50" s="27" t="s">
        <v>30</v>
      </c>
      <c r="D50" s="34"/>
      <c r="E50" s="34"/>
      <c r="F50" s="34"/>
      <c r="G50" s="34"/>
      <c r="H50" s="34"/>
      <c r="I50" s="34"/>
      <c r="J50" s="34"/>
      <c r="K50" s="34"/>
      <c r="L50" s="53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37</v>
      </c>
      <c r="AJ50" s="34"/>
      <c r="AK50" s="34"/>
      <c r="AL50" s="34"/>
      <c r="AM50" s="337" t="str">
        <f>IF(E20="","",E20)</f>
        <v>DEKPROJEKT s.r.o.</v>
      </c>
      <c r="AN50" s="337"/>
      <c r="AO50" s="337"/>
      <c r="AP50" s="337"/>
      <c r="AQ50" s="34"/>
      <c r="AR50" s="37"/>
      <c r="AS50" s="338"/>
      <c r="AT50" s="338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2"/>
    </row>
    <row r="51" spans="1:90" s="38" customFormat="1" ht="10.9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38"/>
      <c r="AT51" s="338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2"/>
    </row>
    <row r="52" spans="1:90" s="38" customFormat="1" ht="29.25" customHeight="1">
      <c r="A52" s="32"/>
      <c r="B52" s="33"/>
      <c r="C52" s="339" t="s">
        <v>55</v>
      </c>
      <c r="D52" s="339"/>
      <c r="E52" s="339"/>
      <c r="F52" s="339"/>
      <c r="G52" s="339"/>
      <c r="H52" s="67"/>
      <c r="I52" s="340" t="s">
        <v>56</v>
      </c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1" t="s">
        <v>57</v>
      </c>
      <c r="AH52" s="341"/>
      <c r="AI52" s="341"/>
      <c r="AJ52" s="341"/>
      <c r="AK52" s="341"/>
      <c r="AL52" s="341"/>
      <c r="AM52" s="341"/>
      <c r="AN52" s="340" t="s">
        <v>58</v>
      </c>
      <c r="AO52" s="340"/>
      <c r="AP52" s="340"/>
      <c r="AQ52" s="68" t="s">
        <v>59</v>
      </c>
      <c r="AR52" s="37"/>
      <c r="AS52" s="69" t="s">
        <v>60</v>
      </c>
      <c r="AT52" s="70" t="s">
        <v>61</v>
      </c>
      <c r="AU52" s="70" t="s">
        <v>62</v>
      </c>
      <c r="AV52" s="70" t="s">
        <v>63</v>
      </c>
      <c r="AW52" s="70" t="s">
        <v>64</v>
      </c>
      <c r="AX52" s="70" t="s">
        <v>65</v>
      </c>
      <c r="AY52" s="70" t="s">
        <v>66</v>
      </c>
      <c r="AZ52" s="70" t="s">
        <v>67</v>
      </c>
      <c r="BA52" s="70" t="s">
        <v>68</v>
      </c>
      <c r="BB52" s="70" t="s">
        <v>69</v>
      </c>
      <c r="BC52" s="70" t="s">
        <v>70</v>
      </c>
      <c r="BD52" s="71" t="s">
        <v>71</v>
      </c>
      <c r="BE52" s="32"/>
    </row>
    <row r="53" spans="1:90" s="38" customFormat="1" ht="10.9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2"/>
    </row>
    <row r="54" spans="1:90" s="75" customFormat="1" ht="32.450000000000003" customHeight="1">
      <c r="B54" s="76"/>
      <c r="C54" s="77" t="s">
        <v>72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42">
        <f>ROUND(AG55,2)</f>
        <v>0</v>
      </c>
      <c r="AH54" s="342"/>
      <c r="AI54" s="342"/>
      <c r="AJ54" s="342"/>
      <c r="AK54" s="342"/>
      <c r="AL54" s="342"/>
      <c r="AM54" s="342"/>
      <c r="AN54" s="343">
        <f>SUM(AG54,AT54)</f>
        <v>0</v>
      </c>
      <c r="AO54" s="343"/>
      <c r="AP54" s="343"/>
      <c r="AQ54" s="79"/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73</v>
      </c>
      <c r="BT54" s="85" t="s">
        <v>74</v>
      </c>
      <c r="BV54" s="85" t="s">
        <v>75</v>
      </c>
      <c r="BW54" s="85" t="s">
        <v>5</v>
      </c>
      <c r="BX54" s="85" t="s">
        <v>76</v>
      </c>
      <c r="CL54" s="85"/>
    </row>
    <row r="55" spans="1:90" s="96" customFormat="1" ht="24.75" customHeight="1">
      <c r="A55" s="86" t="s">
        <v>77</v>
      </c>
      <c r="B55" s="87"/>
      <c r="C55" s="88"/>
      <c r="D55" s="344" t="s">
        <v>14</v>
      </c>
      <c r="E55" s="344"/>
      <c r="F55" s="344"/>
      <c r="G55" s="344"/>
      <c r="H55" s="344"/>
      <c r="I55" s="89"/>
      <c r="J55" s="344" t="s">
        <v>17</v>
      </c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5">
        <f>'20241130 - Opravy ploché ...'!J28</f>
        <v>0</v>
      </c>
      <c r="AH55" s="345"/>
      <c r="AI55" s="345"/>
      <c r="AJ55" s="345"/>
      <c r="AK55" s="345"/>
      <c r="AL55" s="345"/>
      <c r="AM55" s="345"/>
      <c r="AN55" s="345">
        <f>SUM(AG55,AT55)</f>
        <v>0</v>
      </c>
      <c r="AO55" s="345"/>
      <c r="AP55" s="345"/>
      <c r="AQ55" s="90" t="s">
        <v>78</v>
      </c>
      <c r="AR55" s="91"/>
      <c r="AS55" s="92">
        <v>0</v>
      </c>
      <c r="AT55" s="93">
        <f>ROUND(SUM(AV55:AW55),2)</f>
        <v>0</v>
      </c>
      <c r="AU55" s="94">
        <f>'20241130 - Opravy ploché ...'!P96</f>
        <v>0</v>
      </c>
      <c r="AV55" s="93">
        <f>'20241130 - Opravy ploché ...'!J31</f>
        <v>0</v>
      </c>
      <c r="AW55" s="93">
        <f>'20241130 - Opravy ploché ...'!J32</f>
        <v>0</v>
      </c>
      <c r="AX55" s="93">
        <f>'20241130 - Opravy ploché ...'!J33</f>
        <v>0</v>
      </c>
      <c r="AY55" s="93">
        <f>'20241130 - Opravy ploché ...'!J34</f>
        <v>0</v>
      </c>
      <c r="AZ55" s="93">
        <f>'20241130 - Opravy ploché ...'!F31</f>
        <v>0</v>
      </c>
      <c r="BA55" s="93">
        <f>'20241130 - Opravy ploché ...'!F32</f>
        <v>0</v>
      </c>
      <c r="BB55" s="93">
        <f>'20241130 - Opravy ploché ...'!F33</f>
        <v>0</v>
      </c>
      <c r="BC55" s="93">
        <f>'20241130 - Opravy ploché ...'!F34</f>
        <v>0</v>
      </c>
      <c r="BD55" s="95">
        <f>'20241130 - Opravy ploché ...'!F35</f>
        <v>0</v>
      </c>
      <c r="BT55" s="97" t="s">
        <v>79</v>
      </c>
      <c r="BU55" s="97" t="s">
        <v>80</v>
      </c>
      <c r="BV55" s="97" t="s">
        <v>75</v>
      </c>
      <c r="BW55" s="97" t="s">
        <v>5</v>
      </c>
      <c r="BX55" s="97" t="s">
        <v>76</v>
      </c>
      <c r="CL55" s="97"/>
    </row>
    <row r="56" spans="1:90" s="38" customFormat="1" ht="30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0" s="38" customFormat="1" ht="6.95" customHeight="1">
      <c r="A57" s="32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7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sheetProtection algorithmName="SHA-512" hashValue="PBpk7mjl2WXTPlyBqXzEA9kiawJ9FGj0+VH4C2gXzV5ZG2C1yU4epvLiV8cFY9vWAXZXHz58qXEVEruRFwS3bg==" saltValue="B5JOVtXAomTWIfEJAy8sMG75aV1vmVn507KYAWGPb6t5hJi2gCNEFaoiHeJhm2/xPf4fgyy5L3jZZLxBxBUojg==" spinCount="100000" sheet="1" objects="1" scenarios="1" formatColumns="0" formatRows="0"/>
  <mergeCells count="42">
    <mergeCell ref="D55:H55"/>
    <mergeCell ref="J55:AF55"/>
    <mergeCell ref="AG55:AM55"/>
    <mergeCell ref="AN55:AP55"/>
    <mergeCell ref="C52:G52"/>
    <mergeCell ref="I52:AF52"/>
    <mergeCell ref="AG52:AM52"/>
    <mergeCell ref="AN52:AP52"/>
    <mergeCell ref="AG54:AM54"/>
    <mergeCell ref="AN54:AP54"/>
    <mergeCell ref="L45:AO45"/>
    <mergeCell ref="AM47:AN47"/>
    <mergeCell ref="AM49:AP49"/>
    <mergeCell ref="AS49:AT51"/>
    <mergeCell ref="AM50:AP50"/>
    <mergeCell ref="L33:P33"/>
    <mergeCell ref="W33:AE33"/>
    <mergeCell ref="AK33:AO33"/>
    <mergeCell ref="X35:AB35"/>
    <mergeCell ref="AK35:AO35"/>
    <mergeCell ref="L31:P31"/>
    <mergeCell ref="W31:AE31"/>
    <mergeCell ref="AK31:AO31"/>
    <mergeCell ref="L32:P32"/>
    <mergeCell ref="W32:AE32"/>
    <mergeCell ref="AK32:AO32"/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55" location="'20241130 - Opravy ploché ...'!C2" display="/"/>
  </hyperlinks>
  <pageMargins left="0.39374999999999999" right="0.39374999999999999" top="0.39374999999999999" bottom="0.39374999999999999" header="0.511811023622047" footer="0"/>
  <pageSetup paperSize="9" fitToHeight="100" orientation="portrait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9"/>
  <sheetViews>
    <sheetView showGridLines="0" tabSelected="1" zoomScaleNormal="100" workbookViewId="0"/>
  </sheetViews>
  <sheetFormatPr defaultColWidth="8.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AT2" s="16" t="s">
        <v>5</v>
      </c>
    </row>
    <row r="3" spans="1:46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19"/>
      <c r="AT3" s="16" t="s">
        <v>81</v>
      </c>
    </row>
    <row r="4" spans="1:46" ht="24.95" customHeight="1">
      <c r="B4" s="19"/>
      <c r="D4" s="100" t="s">
        <v>82</v>
      </c>
      <c r="L4" s="19"/>
      <c r="M4" s="101" t="s">
        <v>10</v>
      </c>
      <c r="AT4" s="16" t="s">
        <v>4</v>
      </c>
    </row>
    <row r="5" spans="1:46" ht="6.95" customHeight="1">
      <c r="B5" s="19"/>
      <c r="L5" s="19"/>
    </row>
    <row r="6" spans="1:46" s="38" customFormat="1" ht="12" customHeight="1">
      <c r="A6" s="32"/>
      <c r="B6" s="37"/>
      <c r="C6" s="32"/>
      <c r="D6" s="102" t="s">
        <v>16</v>
      </c>
      <c r="E6" s="32"/>
      <c r="F6" s="32"/>
      <c r="G6" s="32"/>
      <c r="H6" s="32"/>
      <c r="I6" s="32"/>
      <c r="J6" s="32"/>
      <c r="K6" s="32"/>
      <c r="L6" s="103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38" customFormat="1" ht="30" customHeight="1">
      <c r="A7" s="32"/>
      <c r="B7" s="37"/>
      <c r="C7" s="32"/>
      <c r="D7" s="32"/>
      <c r="E7" s="346" t="s">
        <v>17</v>
      </c>
      <c r="F7" s="346"/>
      <c r="G7" s="346"/>
      <c r="H7" s="346"/>
      <c r="I7" s="32"/>
      <c r="J7" s="32"/>
      <c r="K7" s="32"/>
      <c r="L7" s="103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38" customFormat="1">
      <c r="A8" s="32"/>
      <c r="B8" s="37"/>
      <c r="C8" s="32"/>
      <c r="D8" s="32"/>
      <c r="E8" s="32"/>
      <c r="F8" s="32"/>
      <c r="G8" s="32"/>
      <c r="H8" s="32"/>
      <c r="I8" s="32"/>
      <c r="J8" s="32"/>
      <c r="K8" s="32"/>
      <c r="L8" s="103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38" customFormat="1" ht="12" customHeight="1">
      <c r="A9" s="32"/>
      <c r="B9" s="37"/>
      <c r="C9" s="32"/>
      <c r="D9" s="102" t="s">
        <v>18</v>
      </c>
      <c r="E9" s="32"/>
      <c r="F9" s="104"/>
      <c r="G9" s="32"/>
      <c r="H9" s="32"/>
      <c r="I9" s="102" t="s">
        <v>19</v>
      </c>
      <c r="J9" s="104"/>
      <c r="K9" s="32"/>
      <c r="L9" s="103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38" customFormat="1" ht="12" customHeight="1">
      <c r="A10" s="32"/>
      <c r="B10" s="37"/>
      <c r="C10" s="32"/>
      <c r="D10" s="102" t="s">
        <v>20</v>
      </c>
      <c r="E10" s="32"/>
      <c r="F10" s="104" t="s">
        <v>21</v>
      </c>
      <c r="G10" s="32"/>
      <c r="H10" s="32"/>
      <c r="I10" s="102" t="s">
        <v>22</v>
      </c>
      <c r="J10" s="105" t="str">
        <f>'Rekapitulace stavby'!AN8</f>
        <v>13. 1. 2025</v>
      </c>
      <c r="K10" s="32"/>
      <c r="L10" s="103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38" customFormat="1" ht="10.9" customHeight="1">
      <c r="A11" s="32"/>
      <c r="B11" s="37"/>
      <c r="C11" s="32"/>
      <c r="D11" s="32"/>
      <c r="E11" s="32"/>
      <c r="F11" s="32"/>
      <c r="G11" s="32"/>
      <c r="H11" s="32"/>
      <c r="I11" s="32"/>
      <c r="J11" s="32"/>
      <c r="K11" s="32"/>
      <c r="L11" s="103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38" customFormat="1" ht="12" customHeight="1">
      <c r="A12" s="32"/>
      <c r="B12" s="37"/>
      <c r="C12" s="32"/>
      <c r="D12" s="102" t="s">
        <v>24</v>
      </c>
      <c r="E12" s="32"/>
      <c r="F12" s="32"/>
      <c r="G12" s="32"/>
      <c r="H12" s="32"/>
      <c r="I12" s="102" t="s">
        <v>25</v>
      </c>
      <c r="J12" s="104" t="s">
        <v>26</v>
      </c>
      <c r="K12" s="32"/>
      <c r="L12" s="103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38" customFormat="1" ht="18" customHeight="1">
      <c r="A13" s="32"/>
      <c r="B13" s="37"/>
      <c r="C13" s="32"/>
      <c r="D13" s="32"/>
      <c r="E13" s="104" t="s">
        <v>27</v>
      </c>
      <c r="F13" s="32"/>
      <c r="G13" s="32"/>
      <c r="H13" s="32"/>
      <c r="I13" s="102" t="s">
        <v>28</v>
      </c>
      <c r="J13" s="104" t="s">
        <v>29</v>
      </c>
      <c r="K13" s="32"/>
      <c r="L13" s="103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38" customFormat="1" ht="6.95" customHeight="1">
      <c r="A14" s="32"/>
      <c r="B14" s="37"/>
      <c r="C14" s="32"/>
      <c r="D14" s="32"/>
      <c r="E14" s="32"/>
      <c r="F14" s="32"/>
      <c r="G14" s="32"/>
      <c r="H14" s="32"/>
      <c r="I14" s="32"/>
      <c r="J14" s="32"/>
      <c r="K14" s="32"/>
      <c r="L14" s="103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38" customFormat="1" ht="12" customHeight="1">
      <c r="A15" s="32"/>
      <c r="B15" s="37"/>
      <c r="C15" s="32"/>
      <c r="D15" s="102" t="s">
        <v>30</v>
      </c>
      <c r="E15" s="32"/>
      <c r="F15" s="32"/>
      <c r="G15" s="32"/>
      <c r="H15" s="32"/>
      <c r="I15" s="102" t="s">
        <v>25</v>
      </c>
      <c r="J15" s="29" t="str">
        <f>'Rekapitulace stavby'!AN13</f>
        <v>Vyplň údaj</v>
      </c>
      <c r="K15" s="32"/>
      <c r="L15" s="103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38" customFormat="1" ht="18" customHeight="1">
      <c r="A16" s="32"/>
      <c r="B16" s="37"/>
      <c r="C16" s="32"/>
      <c r="D16" s="32"/>
      <c r="E16" s="347" t="str">
        <f>'Rekapitulace stavby'!E14</f>
        <v>Vyplň údaj</v>
      </c>
      <c r="F16" s="347"/>
      <c r="G16" s="347"/>
      <c r="H16" s="347"/>
      <c r="I16" s="102" t="s">
        <v>28</v>
      </c>
      <c r="J16" s="29" t="str">
        <f>'Rekapitulace stavby'!AN14</f>
        <v>Vyplň údaj</v>
      </c>
      <c r="K16" s="32"/>
      <c r="L16" s="103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38" customFormat="1" ht="6.95" customHeight="1">
      <c r="A17" s="32"/>
      <c r="B17" s="37"/>
      <c r="C17" s="32"/>
      <c r="D17" s="32"/>
      <c r="E17" s="32"/>
      <c r="F17" s="32"/>
      <c r="G17" s="32"/>
      <c r="H17" s="32"/>
      <c r="I17" s="32"/>
      <c r="J17" s="32"/>
      <c r="K17" s="32"/>
      <c r="L17" s="103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38" customFormat="1" ht="12" customHeight="1">
      <c r="A18" s="32"/>
      <c r="B18" s="37"/>
      <c r="C18" s="32"/>
      <c r="D18" s="102" t="s">
        <v>32</v>
      </c>
      <c r="E18" s="32"/>
      <c r="F18" s="32"/>
      <c r="G18" s="32"/>
      <c r="H18" s="32"/>
      <c r="I18" s="102" t="s">
        <v>25</v>
      </c>
      <c r="J18" s="104" t="s">
        <v>33</v>
      </c>
      <c r="K18" s="32"/>
      <c r="L18" s="103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38" customFormat="1" ht="18" customHeight="1">
      <c r="A19" s="32"/>
      <c r="B19" s="37"/>
      <c r="C19" s="32"/>
      <c r="D19" s="32"/>
      <c r="E19" s="104" t="s">
        <v>34</v>
      </c>
      <c r="F19" s="32"/>
      <c r="G19" s="32"/>
      <c r="H19" s="32"/>
      <c r="I19" s="102" t="s">
        <v>28</v>
      </c>
      <c r="J19" s="104" t="s">
        <v>35</v>
      </c>
      <c r="K19" s="32"/>
      <c r="L19" s="103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38" customFormat="1" ht="6.95" customHeight="1">
      <c r="A20" s="32"/>
      <c r="B20" s="37"/>
      <c r="C20" s="32"/>
      <c r="D20" s="32"/>
      <c r="E20" s="32"/>
      <c r="F20" s="32"/>
      <c r="G20" s="32"/>
      <c r="H20" s="32"/>
      <c r="I20" s="32"/>
      <c r="J20" s="32"/>
      <c r="K20" s="32"/>
      <c r="L20" s="103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38" customFormat="1" ht="12" customHeight="1">
      <c r="A21" s="32"/>
      <c r="B21" s="37"/>
      <c r="C21" s="32"/>
      <c r="D21" s="102" t="s">
        <v>37</v>
      </c>
      <c r="E21" s="32"/>
      <c r="F21" s="32"/>
      <c r="G21" s="32"/>
      <c r="H21" s="32"/>
      <c r="I21" s="102" t="s">
        <v>25</v>
      </c>
      <c r="J21" s="104" t="s">
        <v>33</v>
      </c>
      <c r="K21" s="32"/>
      <c r="L21" s="103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38" customFormat="1" ht="18" customHeight="1">
      <c r="A22" s="32"/>
      <c r="B22" s="37"/>
      <c r="C22" s="32"/>
      <c r="D22" s="32"/>
      <c r="E22" s="104" t="s">
        <v>34</v>
      </c>
      <c r="F22" s="32"/>
      <c r="G22" s="32"/>
      <c r="H22" s="32"/>
      <c r="I22" s="102" t="s">
        <v>28</v>
      </c>
      <c r="J22" s="104" t="s">
        <v>35</v>
      </c>
      <c r="K22" s="32"/>
      <c r="L22" s="103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38" customFormat="1" ht="6.95" customHeight="1">
      <c r="A23" s="32"/>
      <c r="B23" s="37"/>
      <c r="C23" s="32"/>
      <c r="D23" s="32"/>
      <c r="E23" s="32"/>
      <c r="F23" s="32"/>
      <c r="G23" s="32"/>
      <c r="H23" s="32"/>
      <c r="I23" s="32"/>
      <c r="J23" s="32"/>
      <c r="K23" s="32"/>
      <c r="L23" s="103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38" customFormat="1" ht="12" customHeight="1">
      <c r="A24" s="32"/>
      <c r="B24" s="37"/>
      <c r="C24" s="32"/>
      <c r="D24" s="102" t="s">
        <v>38</v>
      </c>
      <c r="E24" s="32"/>
      <c r="F24" s="32"/>
      <c r="G24" s="32"/>
      <c r="H24" s="32"/>
      <c r="I24" s="32"/>
      <c r="J24" s="32"/>
      <c r="K24" s="32"/>
      <c r="L24" s="103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109" customFormat="1" ht="71.25" customHeight="1">
      <c r="A25" s="106"/>
      <c r="B25" s="107"/>
      <c r="C25" s="106"/>
      <c r="D25" s="106"/>
      <c r="E25" s="348" t="s">
        <v>39</v>
      </c>
      <c r="F25" s="348"/>
      <c r="G25" s="348"/>
      <c r="H25" s="348"/>
      <c r="I25" s="106"/>
      <c r="J25" s="106"/>
      <c r="K25" s="106"/>
      <c r="L25" s="108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</row>
    <row r="26" spans="1:31" s="38" customFormat="1" ht="6.95" customHeight="1">
      <c r="A26" s="32"/>
      <c r="B26" s="37"/>
      <c r="C26" s="32"/>
      <c r="D26" s="32"/>
      <c r="E26" s="32"/>
      <c r="F26" s="32"/>
      <c r="G26" s="32"/>
      <c r="H26" s="32"/>
      <c r="I26" s="32"/>
      <c r="J26" s="32"/>
      <c r="K26" s="32"/>
      <c r="L26" s="103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38" customFormat="1" ht="6.95" customHeight="1">
      <c r="A27" s="32"/>
      <c r="B27" s="37"/>
      <c r="C27" s="32"/>
      <c r="D27" s="110"/>
      <c r="E27" s="110"/>
      <c r="F27" s="110"/>
      <c r="G27" s="110"/>
      <c r="H27" s="110"/>
      <c r="I27" s="110"/>
      <c r="J27" s="110"/>
      <c r="K27" s="110"/>
      <c r="L27" s="103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38" customFormat="1" ht="25.5" customHeight="1">
      <c r="A28" s="32"/>
      <c r="B28" s="37"/>
      <c r="C28" s="32"/>
      <c r="D28" s="111" t="s">
        <v>40</v>
      </c>
      <c r="E28" s="32"/>
      <c r="F28" s="32"/>
      <c r="G28" s="32"/>
      <c r="H28" s="32"/>
      <c r="I28" s="32"/>
      <c r="J28" s="112">
        <f>ROUND(J96, 2)</f>
        <v>0</v>
      </c>
      <c r="K28" s="32"/>
      <c r="L28" s="103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38" customFormat="1" ht="6.95" customHeight="1">
      <c r="A29" s="32"/>
      <c r="B29" s="37"/>
      <c r="C29" s="32"/>
      <c r="D29" s="110"/>
      <c r="E29" s="110"/>
      <c r="F29" s="110"/>
      <c r="G29" s="110"/>
      <c r="H29" s="110"/>
      <c r="I29" s="110"/>
      <c r="J29" s="110"/>
      <c r="K29" s="110"/>
      <c r="L29" s="103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38" customFormat="1" ht="14.45" customHeight="1">
      <c r="A30" s="32"/>
      <c r="B30" s="37"/>
      <c r="C30" s="32"/>
      <c r="D30" s="32"/>
      <c r="E30" s="32"/>
      <c r="F30" s="113" t="s">
        <v>42</v>
      </c>
      <c r="G30" s="32"/>
      <c r="H30" s="32"/>
      <c r="I30" s="113" t="s">
        <v>41</v>
      </c>
      <c r="J30" s="113" t="s">
        <v>43</v>
      </c>
      <c r="K30" s="32"/>
      <c r="L30" s="103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38" customFormat="1" ht="14.45" customHeight="1">
      <c r="A31" s="32"/>
      <c r="B31" s="37"/>
      <c r="C31" s="32"/>
      <c r="D31" s="114" t="s">
        <v>44</v>
      </c>
      <c r="E31" s="102" t="s">
        <v>45</v>
      </c>
      <c r="F31" s="115">
        <f>ROUND((SUM(BE96:BE618)),  2)</f>
        <v>0</v>
      </c>
      <c r="G31" s="32"/>
      <c r="H31" s="32"/>
      <c r="I31" s="116">
        <v>0.21</v>
      </c>
      <c r="J31" s="115">
        <f>ROUND(((SUM(BE96:BE618))*I31),  2)</f>
        <v>0</v>
      </c>
      <c r="K31" s="32"/>
      <c r="L31" s="103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38" customFormat="1" ht="14.45" customHeight="1">
      <c r="A32" s="32"/>
      <c r="B32" s="37"/>
      <c r="C32" s="32"/>
      <c r="D32" s="32"/>
      <c r="E32" s="102" t="s">
        <v>46</v>
      </c>
      <c r="F32" s="115">
        <f>ROUND((SUM(BF96:BF618)),  2)</f>
        <v>0</v>
      </c>
      <c r="G32" s="32"/>
      <c r="H32" s="32"/>
      <c r="I32" s="116">
        <v>0.12</v>
      </c>
      <c r="J32" s="115">
        <f>ROUND(((SUM(BF96:BF618))*I32),  2)</f>
        <v>0</v>
      </c>
      <c r="K32" s="32"/>
      <c r="L32" s="103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38" customFormat="1" ht="14.45" hidden="1" customHeight="1">
      <c r="A33" s="32"/>
      <c r="B33" s="37"/>
      <c r="C33" s="32"/>
      <c r="D33" s="32"/>
      <c r="E33" s="102" t="s">
        <v>47</v>
      </c>
      <c r="F33" s="115">
        <f>ROUND((SUM(BG96:BG618)),  2)</f>
        <v>0</v>
      </c>
      <c r="G33" s="32"/>
      <c r="H33" s="32"/>
      <c r="I33" s="116">
        <v>0.21</v>
      </c>
      <c r="J33" s="115">
        <f>0</f>
        <v>0</v>
      </c>
      <c r="K33" s="32"/>
      <c r="L33" s="103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38" customFormat="1" ht="14.45" hidden="1" customHeight="1">
      <c r="A34" s="32"/>
      <c r="B34" s="37"/>
      <c r="C34" s="32"/>
      <c r="D34" s="32"/>
      <c r="E34" s="102" t="s">
        <v>48</v>
      </c>
      <c r="F34" s="115">
        <f>ROUND((SUM(BH96:BH618)),  2)</f>
        <v>0</v>
      </c>
      <c r="G34" s="32"/>
      <c r="H34" s="32"/>
      <c r="I34" s="116">
        <v>0.12</v>
      </c>
      <c r="J34" s="115">
        <f>0</f>
        <v>0</v>
      </c>
      <c r="K34" s="32"/>
      <c r="L34" s="103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38" customFormat="1" ht="14.45" hidden="1" customHeight="1">
      <c r="A35" s="32"/>
      <c r="B35" s="37"/>
      <c r="C35" s="32"/>
      <c r="D35" s="32"/>
      <c r="E35" s="102" t="s">
        <v>49</v>
      </c>
      <c r="F35" s="115">
        <f>ROUND((SUM(BI96:BI618)),  2)</f>
        <v>0</v>
      </c>
      <c r="G35" s="32"/>
      <c r="H35" s="32"/>
      <c r="I35" s="116">
        <v>0</v>
      </c>
      <c r="J35" s="115">
        <f>0</f>
        <v>0</v>
      </c>
      <c r="K35" s="32"/>
      <c r="L35" s="103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38" customFormat="1" ht="6.95" customHeight="1">
      <c r="A36" s="32"/>
      <c r="B36" s="37"/>
      <c r="C36" s="32"/>
      <c r="D36" s="32"/>
      <c r="E36" s="32"/>
      <c r="F36" s="32"/>
      <c r="G36" s="32"/>
      <c r="H36" s="32"/>
      <c r="I36" s="32"/>
      <c r="J36" s="32"/>
      <c r="K36" s="32"/>
      <c r="L36" s="103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38" customFormat="1" ht="25.5" customHeight="1">
      <c r="A37" s="32"/>
      <c r="B37" s="37"/>
      <c r="C37" s="117"/>
      <c r="D37" s="118" t="s">
        <v>50</v>
      </c>
      <c r="E37" s="119"/>
      <c r="F37" s="119"/>
      <c r="G37" s="120" t="s">
        <v>51</v>
      </c>
      <c r="H37" s="121" t="s">
        <v>52</v>
      </c>
      <c r="I37" s="119"/>
      <c r="J37" s="122">
        <f>SUM(J28:J35)</f>
        <v>0</v>
      </c>
      <c r="K37" s="123"/>
      <c r="L37" s="103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38" customFormat="1" ht="14.45" customHeight="1">
      <c r="A38" s="32"/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03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42" spans="1:31" s="38" customFormat="1" ht="6.95" customHeight="1">
      <c r="A42" s="32"/>
      <c r="B42" s="126"/>
      <c r="C42" s="127"/>
      <c r="D42" s="127"/>
      <c r="E42" s="127"/>
      <c r="F42" s="127"/>
      <c r="G42" s="127"/>
      <c r="H42" s="127"/>
      <c r="I42" s="127"/>
      <c r="J42" s="127"/>
      <c r="K42" s="127"/>
      <c r="L42" s="103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38" customFormat="1" ht="24.95" customHeight="1">
      <c r="A43" s="32"/>
      <c r="B43" s="33"/>
      <c r="C43" s="22" t="s">
        <v>83</v>
      </c>
      <c r="D43" s="34"/>
      <c r="E43" s="34"/>
      <c r="F43" s="34"/>
      <c r="G43" s="34"/>
      <c r="H43" s="34"/>
      <c r="I43" s="34"/>
      <c r="J43" s="34"/>
      <c r="K43" s="34"/>
      <c r="L43" s="103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38" customFormat="1" ht="6.95" customHeight="1">
      <c r="A44" s="32"/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103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38" customFormat="1" ht="12" customHeight="1">
      <c r="A45" s="32"/>
      <c r="B45" s="33"/>
      <c r="C45" s="27" t="s">
        <v>16</v>
      </c>
      <c r="D45" s="34"/>
      <c r="E45" s="34"/>
      <c r="F45" s="34"/>
      <c r="G45" s="34"/>
      <c r="H45" s="34"/>
      <c r="I45" s="34"/>
      <c r="J45" s="34"/>
      <c r="K45" s="34"/>
      <c r="L45" s="103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38" customFormat="1" ht="30" customHeight="1">
      <c r="A46" s="32"/>
      <c r="B46" s="33"/>
      <c r="C46" s="34"/>
      <c r="D46" s="34"/>
      <c r="E46" s="2" t="str">
        <f>E7</f>
        <v>Opravy ploché střechy budovy Městské policie v Želivského ulici v Bílině</v>
      </c>
      <c r="F46" s="2"/>
      <c r="G46" s="2"/>
      <c r="H46" s="2"/>
      <c r="I46" s="34"/>
      <c r="J46" s="34"/>
      <c r="K46" s="34"/>
      <c r="L46" s="103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38" customFormat="1" ht="6.95" customHeight="1">
      <c r="A47" s="32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103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38" customFormat="1" ht="12" customHeight="1">
      <c r="A48" s="32"/>
      <c r="B48" s="33"/>
      <c r="C48" s="27" t="s">
        <v>20</v>
      </c>
      <c r="D48" s="34"/>
      <c r="E48" s="34"/>
      <c r="F48" s="28" t="str">
        <f>F10</f>
        <v>Želivského 52/3</v>
      </c>
      <c r="G48" s="34"/>
      <c r="H48" s="34"/>
      <c r="I48" s="27" t="s">
        <v>22</v>
      </c>
      <c r="J48" s="128" t="str">
        <f>IF(J10="","",J10)</f>
        <v>13. 1. 2025</v>
      </c>
      <c r="K48" s="34"/>
      <c r="L48" s="103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38" customFormat="1" ht="6.95" customHeight="1">
      <c r="A49" s="32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103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38" customFormat="1" ht="15.2" customHeight="1">
      <c r="A50" s="32"/>
      <c r="B50" s="33"/>
      <c r="C50" s="27" t="s">
        <v>24</v>
      </c>
      <c r="D50" s="34"/>
      <c r="E50" s="34"/>
      <c r="F50" s="28" t="str">
        <f>E13</f>
        <v>Město Bílina</v>
      </c>
      <c r="G50" s="34"/>
      <c r="H50" s="34"/>
      <c r="I50" s="27" t="s">
        <v>32</v>
      </c>
      <c r="J50" s="129" t="str">
        <f>E19</f>
        <v>DEKPROJEKT s.r.o.</v>
      </c>
      <c r="K50" s="34"/>
      <c r="L50" s="103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38" customFormat="1" ht="15.2" customHeight="1">
      <c r="A51" s="32"/>
      <c r="B51" s="33"/>
      <c r="C51" s="27" t="s">
        <v>30</v>
      </c>
      <c r="D51" s="34"/>
      <c r="E51" s="34"/>
      <c r="F51" s="28" t="str">
        <f>IF(E16="","",E16)</f>
        <v>Vyplň údaj</v>
      </c>
      <c r="G51" s="34"/>
      <c r="H51" s="34"/>
      <c r="I51" s="27" t="s">
        <v>37</v>
      </c>
      <c r="J51" s="129" t="str">
        <f>E22</f>
        <v>DEKPROJEKT s.r.o.</v>
      </c>
      <c r="K51" s="34"/>
      <c r="L51" s="103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38" customFormat="1" ht="10.35" customHeight="1">
      <c r="A52" s="32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103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38" customFormat="1" ht="29.25" customHeight="1">
      <c r="A53" s="32"/>
      <c r="B53" s="33"/>
      <c r="C53" s="130" t="s">
        <v>84</v>
      </c>
      <c r="D53" s="131"/>
      <c r="E53" s="131"/>
      <c r="F53" s="131"/>
      <c r="G53" s="131"/>
      <c r="H53" s="131"/>
      <c r="I53" s="131"/>
      <c r="J53" s="132" t="s">
        <v>85</v>
      </c>
      <c r="K53" s="131"/>
      <c r="L53" s="103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38" customFormat="1" ht="10.35" customHeight="1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103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38" customFormat="1" ht="22.9" customHeight="1">
      <c r="A55" s="32"/>
      <c r="B55" s="33"/>
      <c r="C55" s="133" t="s">
        <v>72</v>
      </c>
      <c r="D55" s="34"/>
      <c r="E55" s="34"/>
      <c r="F55" s="34"/>
      <c r="G55" s="34"/>
      <c r="H55" s="34"/>
      <c r="I55" s="34"/>
      <c r="J55" s="134">
        <f>J96</f>
        <v>0</v>
      </c>
      <c r="K55" s="34"/>
      <c r="L55" s="103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U55" s="16" t="s">
        <v>86</v>
      </c>
    </row>
    <row r="56" spans="1:47" s="135" customFormat="1" ht="24.95" customHeight="1">
      <c r="B56" s="136"/>
      <c r="C56" s="137"/>
      <c r="D56" s="138" t="s">
        <v>87</v>
      </c>
      <c r="E56" s="139"/>
      <c r="F56" s="139"/>
      <c r="G56" s="139"/>
      <c r="H56" s="139"/>
      <c r="I56" s="139"/>
      <c r="J56" s="140">
        <f>J97</f>
        <v>0</v>
      </c>
      <c r="K56" s="137"/>
      <c r="L56" s="141"/>
    </row>
    <row r="57" spans="1:47" s="142" customFormat="1" ht="19.899999999999999" customHeight="1">
      <c r="B57" s="143"/>
      <c r="C57" s="144"/>
      <c r="D57" s="145" t="s">
        <v>88</v>
      </c>
      <c r="E57" s="146"/>
      <c r="F57" s="146"/>
      <c r="G57" s="146"/>
      <c r="H57" s="146"/>
      <c r="I57" s="146"/>
      <c r="J57" s="147">
        <f>J98</f>
        <v>0</v>
      </c>
      <c r="K57" s="144"/>
      <c r="L57" s="148"/>
    </row>
    <row r="58" spans="1:47" s="142" customFormat="1" ht="19.899999999999999" customHeight="1">
      <c r="B58" s="143"/>
      <c r="C58" s="144"/>
      <c r="D58" s="145" t="s">
        <v>89</v>
      </c>
      <c r="E58" s="146"/>
      <c r="F58" s="146"/>
      <c r="G58" s="146"/>
      <c r="H58" s="146"/>
      <c r="I58" s="146"/>
      <c r="J58" s="147">
        <f>J111</f>
        <v>0</v>
      </c>
      <c r="K58" s="144"/>
      <c r="L58" s="148"/>
    </row>
    <row r="59" spans="1:47" s="142" customFormat="1" ht="19.899999999999999" customHeight="1">
      <c r="B59" s="143"/>
      <c r="C59" s="144"/>
      <c r="D59" s="145" t="s">
        <v>90</v>
      </c>
      <c r="E59" s="146"/>
      <c r="F59" s="146"/>
      <c r="G59" s="146"/>
      <c r="H59" s="146"/>
      <c r="I59" s="146"/>
      <c r="J59" s="147">
        <f>J120</f>
        <v>0</v>
      </c>
      <c r="K59" s="144"/>
      <c r="L59" s="148"/>
    </row>
    <row r="60" spans="1:47" s="142" customFormat="1" ht="19.899999999999999" customHeight="1">
      <c r="B60" s="143"/>
      <c r="C60" s="144"/>
      <c r="D60" s="145" t="s">
        <v>91</v>
      </c>
      <c r="E60" s="146"/>
      <c r="F60" s="146"/>
      <c r="G60" s="146"/>
      <c r="H60" s="146"/>
      <c r="I60" s="146"/>
      <c r="J60" s="147">
        <f>J153</f>
        <v>0</v>
      </c>
      <c r="K60" s="144"/>
      <c r="L60" s="148"/>
    </row>
    <row r="61" spans="1:47" s="135" customFormat="1" ht="24.95" customHeight="1">
      <c r="B61" s="136"/>
      <c r="C61" s="137"/>
      <c r="D61" s="138" t="s">
        <v>92</v>
      </c>
      <c r="E61" s="139"/>
      <c r="F61" s="139"/>
      <c r="G61" s="139"/>
      <c r="H61" s="139"/>
      <c r="I61" s="139"/>
      <c r="J61" s="140">
        <f>J156</f>
        <v>0</v>
      </c>
      <c r="K61" s="137"/>
      <c r="L61" s="141"/>
    </row>
    <row r="62" spans="1:47" s="142" customFormat="1" ht="19.899999999999999" customHeight="1">
      <c r="B62" s="143"/>
      <c r="C62" s="144"/>
      <c r="D62" s="145" t="s">
        <v>93</v>
      </c>
      <c r="E62" s="146"/>
      <c r="F62" s="146"/>
      <c r="G62" s="146"/>
      <c r="H62" s="146"/>
      <c r="I62" s="146"/>
      <c r="J62" s="147">
        <f>J157</f>
        <v>0</v>
      </c>
      <c r="K62" s="144"/>
      <c r="L62" s="148"/>
    </row>
    <row r="63" spans="1:47" s="142" customFormat="1" ht="19.899999999999999" customHeight="1">
      <c r="B63" s="143"/>
      <c r="C63" s="144"/>
      <c r="D63" s="145" t="s">
        <v>94</v>
      </c>
      <c r="E63" s="146"/>
      <c r="F63" s="146"/>
      <c r="G63" s="146"/>
      <c r="H63" s="146"/>
      <c r="I63" s="146"/>
      <c r="J63" s="147">
        <f>J376</f>
        <v>0</v>
      </c>
      <c r="K63" s="144"/>
      <c r="L63" s="148"/>
    </row>
    <row r="64" spans="1:47" s="142" customFormat="1" ht="19.899999999999999" customHeight="1">
      <c r="B64" s="143"/>
      <c r="C64" s="144"/>
      <c r="D64" s="145" t="s">
        <v>95</v>
      </c>
      <c r="E64" s="146"/>
      <c r="F64" s="146"/>
      <c r="G64" s="146"/>
      <c r="H64" s="146"/>
      <c r="I64" s="146"/>
      <c r="J64" s="147">
        <f>J440</f>
        <v>0</v>
      </c>
      <c r="K64" s="144"/>
      <c r="L64" s="148"/>
    </row>
    <row r="65" spans="1:31" s="142" customFormat="1" ht="19.899999999999999" customHeight="1">
      <c r="B65" s="143"/>
      <c r="C65" s="144"/>
      <c r="D65" s="145" t="s">
        <v>96</v>
      </c>
      <c r="E65" s="146"/>
      <c r="F65" s="146"/>
      <c r="G65" s="146"/>
      <c r="H65" s="146"/>
      <c r="I65" s="146"/>
      <c r="J65" s="147">
        <f>J459</f>
        <v>0</v>
      </c>
      <c r="K65" s="144"/>
      <c r="L65" s="148"/>
    </row>
    <row r="66" spans="1:31" s="142" customFormat="1" ht="19.899999999999999" customHeight="1">
      <c r="B66" s="143"/>
      <c r="C66" s="144"/>
      <c r="D66" s="145" t="s">
        <v>97</v>
      </c>
      <c r="E66" s="146"/>
      <c r="F66" s="146"/>
      <c r="G66" s="146"/>
      <c r="H66" s="146"/>
      <c r="I66" s="146"/>
      <c r="J66" s="147">
        <f>J486</f>
        <v>0</v>
      </c>
      <c r="K66" s="144"/>
      <c r="L66" s="148"/>
    </row>
    <row r="67" spans="1:31" s="142" customFormat="1" ht="19.899999999999999" customHeight="1">
      <c r="B67" s="143"/>
      <c r="C67" s="144"/>
      <c r="D67" s="145" t="s">
        <v>98</v>
      </c>
      <c r="E67" s="146"/>
      <c r="F67" s="146"/>
      <c r="G67" s="146"/>
      <c r="H67" s="146"/>
      <c r="I67" s="146"/>
      <c r="J67" s="147">
        <f>J489</f>
        <v>0</v>
      </c>
      <c r="K67" s="144"/>
      <c r="L67" s="148"/>
    </row>
    <row r="68" spans="1:31" s="142" customFormat="1" ht="19.899999999999999" customHeight="1">
      <c r="B68" s="143"/>
      <c r="C68" s="144"/>
      <c r="D68" s="145" t="s">
        <v>99</v>
      </c>
      <c r="E68" s="146"/>
      <c r="F68" s="146"/>
      <c r="G68" s="146"/>
      <c r="H68" s="146"/>
      <c r="I68" s="146"/>
      <c r="J68" s="147">
        <f>J499</f>
        <v>0</v>
      </c>
      <c r="K68" s="144"/>
      <c r="L68" s="148"/>
    </row>
    <row r="69" spans="1:31" s="142" customFormat="1" ht="19.899999999999999" customHeight="1">
      <c r="B69" s="143"/>
      <c r="C69" s="144"/>
      <c r="D69" s="145" t="s">
        <v>100</v>
      </c>
      <c r="E69" s="146"/>
      <c r="F69" s="146"/>
      <c r="G69" s="146"/>
      <c r="H69" s="146"/>
      <c r="I69" s="146"/>
      <c r="J69" s="147">
        <f>J529</f>
        <v>0</v>
      </c>
      <c r="K69" s="144"/>
      <c r="L69" s="148"/>
    </row>
    <row r="70" spans="1:31" s="142" customFormat="1" ht="19.899999999999999" customHeight="1">
      <c r="B70" s="143"/>
      <c r="C70" s="144"/>
      <c r="D70" s="145" t="s">
        <v>101</v>
      </c>
      <c r="E70" s="146"/>
      <c r="F70" s="146"/>
      <c r="G70" s="146"/>
      <c r="H70" s="146"/>
      <c r="I70" s="146"/>
      <c r="J70" s="147">
        <f>J538</f>
        <v>0</v>
      </c>
      <c r="K70" s="144"/>
      <c r="L70" s="148"/>
    </row>
    <row r="71" spans="1:31" s="142" customFormat="1" ht="19.899999999999999" customHeight="1">
      <c r="B71" s="143"/>
      <c r="C71" s="144"/>
      <c r="D71" s="145" t="s">
        <v>102</v>
      </c>
      <c r="E71" s="146"/>
      <c r="F71" s="146"/>
      <c r="G71" s="146"/>
      <c r="H71" s="146"/>
      <c r="I71" s="146"/>
      <c r="J71" s="147">
        <f>J555</f>
        <v>0</v>
      </c>
      <c r="K71" s="144"/>
      <c r="L71" s="148"/>
    </row>
    <row r="72" spans="1:31" s="142" customFormat="1" ht="19.899999999999999" customHeight="1">
      <c r="B72" s="143"/>
      <c r="C72" s="144"/>
      <c r="D72" s="145" t="s">
        <v>103</v>
      </c>
      <c r="E72" s="146"/>
      <c r="F72" s="146"/>
      <c r="G72" s="146"/>
      <c r="H72" s="146"/>
      <c r="I72" s="146"/>
      <c r="J72" s="147">
        <f>J563</f>
        <v>0</v>
      </c>
      <c r="K72" s="144"/>
      <c r="L72" s="148"/>
    </row>
    <row r="73" spans="1:31" s="135" customFormat="1" ht="24.95" customHeight="1">
      <c r="B73" s="136"/>
      <c r="C73" s="137"/>
      <c r="D73" s="138" t="s">
        <v>104</v>
      </c>
      <c r="E73" s="139"/>
      <c r="F73" s="139"/>
      <c r="G73" s="139"/>
      <c r="H73" s="139"/>
      <c r="I73" s="139"/>
      <c r="J73" s="140">
        <f>J582</f>
        <v>0</v>
      </c>
      <c r="K73" s="137"/>
      <c r="L73" s="141"/>
    </row>
    <row r="74" spans="1:31" s="142" customFormat="1" ht="19.899999999999999" customHeight="1">
      <c r="B74" s="143"/>
      <c r="C74" s="144"/>
      <c r="D74" s="145" t="s">
        <v>105</v>
      </c>
      <c r="E74" s="146"/>
      <c r="F74" s="146"/>
      <c r="G74" s="146"/>
      <c r="H74" s="146"/>
      <c r="I74" s="146"/>
      <c r="J74" s="147">
        <f>J583</f>
        <v>0</v>
      </c>
      <c r="K74" s="144"/>
      <c r="L74" s="148"/>
    </row>
    <row r="75" spans="1:31" s="142" customFormat="1" ht="19.899999999999999" customHeight="1">
      <c r="B75" s="143"/>
      <c r="C75" s="144"/>
      <c r="D75" s="145" t="s">
        <v>106</v>
      </c>
      <c r="E75" s="146"/>
      <c r="F75" s="146"/>
      <c r="G75" s="146"/>
      <c r="H75" s="146"/>
      <c r="I75" s="146"/>
      <c r="J75" s="147">
        <f>J586</f>
        <v>0</v>
      </c>
      <c r="K75" s="144"/>
      <c r="L75" s="148"/>
    </row>
    <row r="76" spans="1:31" s="142" customFormat="1" ht="19.899999999999999" customHeight="1">
      <c r="B76" s="143"/>
      <c r="C76" s="144"/>
      <c r="D76" s="145" t="s">
        <v>107</v>
      </c>
      <c r="E76" s="146"/>
      <c r="F76" s="146"/>
      <c r="G76" s="146"/>
      <c r="H76" s="146"/>
      <c r="I76" s="146"/>
      <c r="J76" s="147">
        <f>J596</f>
        <v>0</v>
      </c>
      <c r="K76" s="144"/>
      <c r="L76" s="148"/>
    </row>
    <row r="77" spans="1:31" s="142" customFormat="1" ht="19.899999999999999" customHeight="1">
      <c r="B77" s="143"/>
      <c r="C77" s="144"/>
      <c r="D77" s="145" t="s">
        <v>108</v>
      </c>
      <c r="E77" s="146"/>
      <c r="F77" s="146"/>
      <c r="G77" s="146"/>
      <c r="H77" s="146"/>
      <c r="I77" s="146"/>
      <c r="J77" s="147">
        <f>J613</f>
        <v>0</v>
      </c>
      <c r="K77" s="144"/>
      <c r="L77" s="148"/>
    </row>
    <row r="78" spans="1:31" s="142" customFormat="1" ht="19.899999999999999" customHeight="1">
      <c r="B78" s="143"/>
      <c r="C78" s="144"/>
      <c r="D78" s="145" t="s">
        <v>109</v>
      </c>
      <c r="E78" s="146"/>
      <c r="F78" s="146"/>
      <c r="G78" s="146"/>
      <c r="H78" s="146"/>
      <c r="I78" s="146"/>
      <c r="J78" s="147">
        <f>J616</f>
        <v>0</v>
      </c>
      <c r="K78" s="144"/>
      <c r="L78" s="148"/>
    </row>
    <row r="79" spans="1:31" s="38" customFormat="1" ht="21.95" customHeight="1">
      <c r="A79" s="32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103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38" customFormat="1" ht="6.95" customHeight="1">
      <c r="A80" s="32"/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103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4" spans="1:63" s="38" customFormat="1" ht="6.95" customHeight="1">
      <c r="A84" s="32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103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3" s="38" customFormat="1" ht="24.95" customHeight="1">
      <c r="A85" s="32"/>
      <c r="B85" s="33"/>
      <c r="C85" s="22" t="s">
        <v>110</v>
      </c>
      <c r="D85" s="34"/>
      <c r="E85" s="34"/>
      <c r="F85" s="34"/>
      <c r="G85" s="34"/>
      <c r="H85" s="34"/>
      <c r="I85" s="34"/>
      <c r="J85" s="34"/>
      <c r="K85" s="34"/>
      <c r="L85" s="103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3" s="38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103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3" s="38" customFormat="1" ht="12" customHeight="1">
      <c r="A87" s="32"/>
      <c r="B87" s="33"/>
      <c r="C87" s="27" t="s">
        <v>16</v>
      </c>
      <c r="D87" s="34"/>
      <c r="E87" s="34"/>
      <c r="F87" s="34"/>
      <c r="G87" s="34"/>
      <c r="H87" s="34"/>
      <c r="I87" s="34"/>
      <c r="J87" s="34"/>
      <c r="K87" s="34"/>
      <c r="L87" s="103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3" s="38" customFormat="1" ht="30" customHeight="1">
      <c r="A88" s="32"/>
      <c r="B88" s="33"/>
      <c r="C88" s="34"/>
      <c r="D88" s="34"/>
      <c r="E88" s="2" t="str">
        <f>E7</f>
        <v>Opravy ploché střechy budovy Městské policie v Želivského ulici v Bílině</v>
      </c>
      <c r="F88" s="2"/>
      <c r="G88" s="2"/>
      <c r="H88" s="2"/>
      <c r="I88" s="34"/>
      <c r="J88" s="34"/>
      <c r="K88" s="34"/>
      <c r="L88" s="103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63" s="38" customFormat="1" ht="6.95" customHeight="1">
      <c r="A89" s="32"/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103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63" s="38" customFormat="1" ht="12" customHeight="1">
      <c r="A90" s="32"/>
      <c r="B90" s="33"/>
      <c r="C90" s="27" t="s">
        <v>20</v>
      </c>
      <c r="D90" s="34"/>
      <c r="E90" s="34"/>
      <c r="F90" s="28" t="str">
        <f>F10</f>
        <v>Želivského 52/3</v>
      </c>
      <c r="G90" s="34"/>
      <c r="H90" s="34"/>
      <c r="I90" s="27" t="s">
        <v>22</v>
      </c>
      <c r="J90" s="128" t="str">
        <f>IF(J10="","",J10)</f>
        <v>13. 1. 2025</v>
      </c>
      <c r="K90" s="34"/>
      <c r="L90" s="103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63" s="38" customFormat="1" ht="6.95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103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63" s="38" customFormat="1" ht="15.2" customHeight="1">
      <c r="A92" s="32"/>
      <c r="B92" s="33"/>
      <c r="C92" s="27" t="s">
        <v>24</v>
      </c>
      <c r="D92" s="34"/>
      <c r="E92" s="34"/>
      <c r="F92" s="28" t="str">
        <f>E13</f>
        <v>Město Bílina</v>
      </c>
      <c r="G92" s="34"/>
      <c r="H92" s="34"/>
      <c r="I92" s="27" t="s">
        <v>32</v>
      </c>
      <c r="J92" s="129" t="str">
        <f>E19</f>
        <v>DEKPROJEKT s.r.o.</v>
      </c>
      <c r="K92" s="34"/>
      <c r="L92" s="103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63" s="38" customFormat="1" ht="15.2" customHeight="1">
      <c r="A93" s="32"/>
      <c r="B93" s="33"/>
      <c r="C93" s="27" t="s">
        <v>30</v>
      </c>
      <c r="D93" s="34"/>
      <c r="E93" s="34"/>
      <c r="F93" s="28" t="str">
        <f>IF(E16="","",E16)</f>
        <v>Vyplň údaj</v>
      </c>
      <c r="G93" s="34"/>
      <c r="H93" s="34"/>
      <c r="I93" s="27" t="s">
        <v>37</v>
      </c>
      <c r="J93" s="129" t="str">
        <f>E22</f>
        <v>DEKPROJEKT s.r.o.</v>
      </c>
      <c r="K93" s="34"/>
      <c r="L93" s="103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63" s="38" customFormat="1" ht="10.35" customHeight="1">
      <c r="A94" s="32"/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103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63" s="155" customFormat="1" ht="29.25" customHeight="1">
      <c r="A95" s="149"/>
      <c r="B95" s="150"/>
      <c r="C95" s="151" t="s">
        <v>111</v>
      </c>
      <c r="D95" s="152" t="s">
        <v>59</v>
      </c>
      <c r="E95" s="152" t="s">
        <v>55</v>
      </c>
      <c r="F95" s="152" t="s">
        <v>56</v>
      </c>
      <c r="G95" s="152" t="s">
        <v>112</v>
      </c>
      <c r="H95" s="152" t="s">
        <v>113</v>
      </c>
      <c r="I95" s="152" t="s">
        <v>114</v>
      </c>
      <c r="J95" s="152" t="s">
        <v>85</v>
      </c>
      <c r="K95" s="153" t="s">
        <v>115</v>
      </c>
      <c r="L95" s="154"/>
      <c r="M95" s="69"/>
      <c r="N95" s="70" t="s">
        <v>44</v>
      </c>
      <c r="O95" s="70" t="s">
        <v>116</v>
      </c>
      <c r="P95" s="70" t="s">
        <v>117</v>
      </c>
      <c r="Q95" s="70" t="s">
        <v>118</v>
      </c>
      <c r="R95" s="70" t="s">
        <v>119</v>
      </c>
      <c r="S95" s="70" t="s">
        <v>120</v>
      </c>
      <c r="T95" s="71" t="s">
        <v>121</v>
      </c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</row>
    <row r="96" spans="1:63" s="38" customFormat="1" ht="22.9" customHeight="1">
      <c r="A96" s="32"/>
      <c r="B96" s="33"/>
      <c r="C96" s="77" t="s">
        <v>122</v>
      </c>
      <c r="D96" s="34"/>
      <c r="E96" s="34"/>
      <c r="F96" s="34"/>
      <c r="G96" s="34"/>
      <c r="H96" s="34"/>
      <c r="I96" s="34"/>
      <c r="J96" s="156">
        <f>BK96</f>
        <v>0</v>
      </c>
      <c r="K96" s="34"/>
      <c r="L96" s="37"/>
      <c r="M96" s="72"/>
      <c r="N96" s="157"/>
      <c r="O96" s="73"/>
      <c r="P96" s="158">
        <f>P97+P156+P582</f>
        <v>0</v>
      </c>
      <c r="Q96" s="73"/>
      <c r="R96" s="158">
        <f>R97+R156+R582</f>
        <v>5.6899717300000017</v>
      </c>
      <c r="S96" s="73"/>
      <c r="T96" s="159">
        <f>T97+T156+T582</f>
        <v>24.587973089999998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T96" s="16" t="s">
        <v>73</v>
      </c>
      <c r="AU96" s="16" t="s">
        <v>86</v>
      </c>
      <c r="BK96" s="160">
        <f>BK97+BK156+BK582</f>
        <v>0</v>
      </c>
    </row>
    <row r="97" spans="1:65" s="161" customFormat="1" ht="25.9" customHeight="1">
      <c r="B97" s="162"/>
      <c r="C97" s="163"/>
      <c r="D97" s="164" t="s">
        <v>73</v>
      </c>
      <c r="E97" s="165" t="s">
        <v>123</v>
      </c>
      <c r="F97" s="165" t="s">
        <v>124</v>
      </c>
      <c r="G97" s="163"/>
      <c r="H97" s="163"/>
      <c r="I97" s="166"/>
      <c r="J97" s="167">
        <f>BK97</f>
        <v>0</v>
      </c>
      <c r="K97" s="163"/>
      <c r="L97" s="168"/>
      <c r="M97" s="169"/>
      <c r="N97" s="170"/>
      <c r="O97" s="170"/>
      <c r="P97" s="171">
        <f>P98+P111+P120+P153</f>
        <v>0</v>
      </c>
      <c r="Q97" s="170"/>
      <c r="R97" s="171">
        <f>R98+R111+R120+R153</f>
        <v>0.22282000000000002</v>
      </c>
      <c r="S97" s="170"/>
      <c r="T97" s="172">
        <f>T98+T111+T120+T153</f>
        <v>7.6332899999999997</v>
      </c>
      <c r="AR97" s="173" t="s">
        <v>79</v>
      </c>
      <c r="AT97" s="174" t="s">
        <v>73</v>
      </c>
      <c r="AU97" s="174" t="s">
        <v>74</v>
      </c>
      <c r="AY97" s="173" t="s">
        <v>125</v>
      </c>
      <c r="BK97" s="175">
        <f>BK98+BK111+BK120+BK153</f>
        <v>0</v>
      </c>
    </row>
    <row r="98" spans="1:65" s="161" customFormat="1" ht="22.9" customHeight="1">
      <c r="B98" s="162"/>
      <c r="C98" s="163"/>
      <c r="D98" s="164" t="s">
        <v>73</v>
      </c>
      <c r="E98" s="176" t="s">
        <v>126</v>
      </c>
      <c r="F98" s="176" t="s">
        <v>127</v>
      </c>
      <c r="G98" s="163"/>
      <c r="H98" s="163"/>
      <c r="I98" s="166"/>
      <c r="J98" s="177">
        <f>BK98</f>
        <v>0</v>
      </c>
      <c r="K98" s="163"/>
      <c r="L98" s="168"/>
      <c r="M98" s="169"/>
      <c r="N98" s="170"/>
      <c r="O98" s="170"/>
      <c r="P98" s="171">
        <f>SUM(P99:P110)</f>
        <v>0</v>
      </c>
      <c r="Q98" s="170"/>
      <c r="R98" s="171">
        <f>SUM(R99:R110)</f>
        <v>0.22282000000000002</v>
      </c>
      <c r="S98" s="170"/>
      <c r="T98" s="172">
        <f>SUM(T99:T110)</f>
        <v>0.10200000000000001</v>
      </c>
      <c r="AR98" s="173" t="s">
        <v>79</v>
      </c>
      <c r="AT98" s="174" t="s">
        <v>73</v>
      </c>
      <c r="AU98" s="174" t="s">
        <v>79</v>
      </c>
      <c r="AY98" s="173" t="s">
        <v>125</v>
      </c>
      <c r="BK98" s="175">
        <f>SUM(BK99:BK110)</f>
        <v>0</v>
      </c>
    </row>
    <row r="99" spans="1:65" s="38" customFormat="1" ht="37.9" customHeight="1">
      <c r="A99" s="32"/>
      <c r="B99" s="33"/>
      <c r="C99" s="178" t="s">
        <v>79</v>
      </c>
      <c r="D99" s="178" t="s">
        <v>128</v>
      </c>
      <c r="E99" s="179" t="s">
        <v>129</v>
      </c>
      <c r="F99" s="180" t="s">
        <v>130</v>
      </c>
      <c r="G99" s="181" t="s">
        <v>131</v>
      </c>
      <c r="H99" s="182">
        <v>51</v>
      </c>
      <c r="I99" s="183"/>
      <c r="J99" s="184">
        <f>ROUND(I99*H99,2)</f>
        <v>0</v>
      </c>
      <c r="K99" s="180" t="s">
        <v>132</v>
      </c>
      <c r="L99" s="37"/>
      <c r="M99" s="185"/>
      <c r="N99" s="186" t="s">
        <v>45</v>
      </c>
      <c r="O99" s="65"/>
      <c r="P99" s="187">
        <f>O99*H99</f>
        <v>0</v>
      </c>
      <c r="Q99" s="187">
        <v>2.2000000000000001E-4</v>
      </c>
      <c r="R99" s="187">
        <f>Q99*H99</f>
        <v>1.1220000000000001E-2</v>
      </c>
      <c r="S99" s="187">
        <v>2E-3</v>
      </c>
      <c r="T99" s="188">
        <f>S99*H99</f>
        <v>0.10200000000000001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89" t="s">
        <v>133</v>
      </c>
      <c r="AT99" s="189" t="s">
        <v>128</v>
      </c>
      <c r="AU99" s="189" t="s">
        <v>81</v>
      </c>
      <c r="AY99" s="16" t="s">
        <v>125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6" t="s">
        <v>79</v>
      </c>
      <c r="BK99" s="190">
        <f>ROUND(I99*H99,2)</f>
        <v>0</v>
      </c>
      <c r="BL99" s="16" t="s">
        <v>133</v>
      </c>
      <c r="BM99" s="189" t="s">
        <v>134</v>
      </c>
    </row>
    <row r="100" spans="1:65" s="38" customFormat="1">
      <c r="A100" s="32"/>
      <c r="B100" s="33"/>
      <c r="C100" s="34"/>
      <c r="D100" s="191" t="s">
        <v>135</v>
      </c>
      <c r="E100" s="34"/>
      <c r="F100" s="192" t="s">
        <v>136</v>
      </c>
      <c r="G100" s="34"/>
      <c r="H100" s="34"/>
      <c r="I100" s="193"/>
      <c r="J100" s="34"/>
      <c r="K100" s="34"/>
      <c r="L100" s="37"/>
      <c r="M100" s="194"/>
      <c r="N100" s="195"/>
      <c r="O100" s="65"/>
      <c r="P100" s="65"/>
      <c r="Q100" s="65"/>
      <c r="R100" s="65"/>
      <c r="S100" s="65"/>
      <c r="T100" s="66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T100" s="16" t="s">
        <v>135</v>
      </c>
      <c r="AU100" s="16" t="s">
        <v>81</v>
      </c>
    </row>
    <row r="101" spans="1:65" s="196" customFormat="1">
      <c r="B101" s="197"/>
      <c r="C101" s="198"/>
      <c r="D101" s="199" t="s">
        <v>137</v>
      </c>
      <c r="E101" s="200"/>
      <c r="F101" s="201" t="s">
        <v>138</v>
      </c>
      <c r="G101" s="198"/>
      <c r="H101" s="200"/>
      <c r="I101" s="202"/>
      <c r="J101" s="198"/>
      <c r="K101" s="198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137</v>
      </c>
      <c r="AU101" s="207" t="s">
        <v>81</v>
      </c>
      <c r="AV101" s="196" t="s">
        <v>79</v>
      </c>
      <c r="AW101" s="196" t="s">
        <v>36</v>
      </c>
      <c r="AX101" s="196" t="s">
        <v>74</v>
      </c>
      <c r="AY101" s="207" t="s">
        <v>125</v>
      </c>
    </row>
    <row r="102" spans="1:65" s="208" customFormat="1">
      <c r="B102" s="209"/>
      <c r="C102" s="210"/>
      <c r="D102" s="199" t="s">
        <v>137</v>
      </c>
      <c r="E102" s="211"/>
      <c r="F102" s="212" t="s">
        <v>139</v>
      </c>
      <c r="G102" s="210"/>
      <c r="H102" s="213">
        <v>16.5</v>
      </c>
      <c r="I102" s="214"/>
      <c r="J102" s="210"/>
      <c r="K102" s="210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137</v>
      </c>
      <c r="AU102" s="219" t="s">
        <v>81</v>
      </c>
      <c r="AV102" s="208" t="s">
        <v>81</v>
      </c>
      <c r="AW102" s="208" t="s">
        <v>36</v>
      </c>
      <c r="AX102" s="208" t="s">
        <v>74</v>
      </c>
      <c r="AY102" s="219" t="s">
        <v>125</v>
      </c>
    </row>
    <row r="103" spans="1:65" s="196" customFormat="1">
      <c r="B103" s="197"/>
      <c r="C103" s="198"/>
      <c r="D103" s="199" t="s">
        <v>137</v>
      </c>
      <c r="E103" s="200"/>
      <c r="F103" s="201" t="s">
        <v>140</v>
      </c>
      <c r="G103" s="198"/>
      <c r="H103" s="200"/>
      <c r="I103" s="202"/>
      <c r="J103" s="198"/>
      <c r="K103" s="198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137</v>
      </c>
      <c r="AU103" s="207" t="s">
        <v>81</v>
      </c>
      <c r="AV103" s="196" t="s">
        <v>79</v>
      </c>
      <c r="AW103" s="196" t="s">
        <v>36</v>
      </c>
      <c r="AX103" s="196" t="s">
        <v>74</v>
      </c>
      <c r="AY103" s="207" t="s">
        <v>125</v>
      </c>
    </row>
    <row r="104" spans="1:65" s="208" customFormat="1">
      <c r="B104" s="209"/>
      <c r="C104" s="210"/>
      <c r="D104" s="199" t="s">
        <v>137</v>
      </c>
      <c r="E104" s="211"/>
      <c r="F104" s="212" t="s">
        <v>141</v>
      </c>
      <c r="G104" s="210"/>
      <c r="H104" s="213">
        <v>34.5</v>
      </c>
      <c r="I104" s="214"/>
      <c r="J104" s="210"/>
      <c r="K104" s="210"/>
      <c r="L104" s="215"/>
      <c r="M104" s="216"/>
      <c r="N104" s="217"/>
      <c r="O104" s="217"/>
      <c r="P104" s="217"/>
      <c r="Q104" s="217"/>
      <c r="R104" s="217"/>
      <c r="S104" s="217"/>
      <c r="T104" s="218"/>
      <c r="AT104" s="219" t="s">
        <v>137</v>
      </c>
      <c r="AU104" s="219" t="s">
        <v>81</v>
      </c>
      <c r="AV104" s="208" t="s">
        <v>81</v>
      </c>
      <c r="AW104" s="208" t="s">
        <v>36</v>
      </c>
      <c r="AX104" s="208" t="s">
        <v>74</v>
      </c>
      <c r="AY104" s="219" t="s">
        <v>125</v>
      </c>
    </row>
    <row r="105" spans="1:65" s="220" customFormat="1">
      <c r="B105" s="221"/>
      <c r="C105" s="222"/>
      <c r="D105" s="199" t="s">
        <v>137</v>
      </c>
      <c r="E105" s="223"/>
      <c r="F105" s="224" t="s">
        <v>142</v>
      </c>
      <c r="G105" s="222"/>
      <c r="H105" s="225">
        <v>51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AT105" s="231" t="s">
        <v>137</v>
      </c>
      <c r="AU105" s="231" t="s">
        <v>81</v>
      </c>
      <c r="AV105" s="220" t="s">
        <v>133</v>
      </c>
      <c r="AW105" s="220" t="s">
        <v>36</v>
      </c>
      <c r="AX105" s="220" t="s">
        <v>79</v>
      </c>
      <c r="AY105" s="231" t="s">
        <v>125</v>
      </c>
    </row>
    <row r="106" spans="1:65" s="38" customFormat="1" ht="37.9" customHeight="1">
      <c r="A106" s="32"/>
      <c r="B106" s="33"/>
      <c r="C106" s="178" t="s">
        <v>81</v>
      </c>
      <c r="D106" s="178" t="s">
        <v>128</v>
      </c>
      <c r="E106" s="179" t="s">
        <v>143</v>
      </c>
      <c r="F106" s="180" t="s">
        <v>144</v>
      </c>
      <c r="G106" s="181" t="s">
        <v>131</v>
      </c>
      <c r="H106" s="182">
        <v>4</v>
      </c>
      <c r="I106" s="183"/>
      <c r="J106" s="184">
        <f>ROUND(I106*H106,2)</f>
        <v>0</v>
      </c>
      <c r="K106" s="180" t="s">
        <v>132</v>
      </c>
      <c r="L106" s="37"/>
      <c r="M106" s="185"/>
      <c r="N106" s="186" t="s">
        <v>45</v>
      </c>
      <c r="O106" s="65"/>
      <c r="P106" s="187">
        <f>O106*H106</f>
        <v>0</v>
      </c>
      <c r="Q106" s="187">
        <v>5.2900000000000003E-2</v>
      </c>
      <c r="R106" s="187">
        <f>Q106*H106</f>
        <v>0.21160000000000001</v>
      </c>
      <c r="S106" s="187">
        <v>0</v>
      </c>
      <c r="T106" s="188">
        <f>S106*H106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89" t="s">
        <v>133</v>
      </c>
      <c r="AT106" s="189" t="s">
        <v>128</v>
      </c>
      <c r="AU106" s="189" t="s">
        <v>81</v>
      </c>
      <c r="AY106" s="16" t="s">
        <v>125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6" t="s">
        <v>79</v>
      </c>
      <c r="BK106" s="190">
        <f>ROUND(I106*H106,2)</f>
        <v>0</v>
      </c>
      <c r="BL106" s="16" t="s">
        <v>133</v>
      </c>
      <c r="BM106" s="189" t="s">
        <v>145</v>
      </c>
    </row>
    <row r="107" spans="1:65" s="38" customFormat="1">
      <c r="A107" s="32"/>
      <c r="B107" s="33"/>
      <c r="C107" s="34"/>
      <c r="D107" s="191" t="s">
        <v>135</v>
      </c>
      <c r="E107" s="34"/>
      <c r="F107" s="192" t="s">
        <v>146</v>
      </c>
      <c r="G107" s="34"/>
      <c r="H107" s="34"/>
      <c r="I107" s="193"/>
      <c r="J107" s="34"/>
      <c r="K107" s="34"/>
      <c r="L107" s="37"/>
      <c r="M107" s="194"/>
      <c r="N107" s="195"/>
      <c r="O107" s="65"/>
      <c r="P107" s="65"/>
      <c r="Q107" s="65"/>
      <c r="R107" s="65"/>
      <c r="S107" s="65"/>
      <c r="T107" s="66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T107" s="16" t="s">
        <v>135</v>
      </c>
      <c r="AU107" s="16" t="s">
        <v>81</v>
      </c>
    </row>
    <row r="108" spans="1:65" s="196" customFormat="1" ht="33.75">
      <c r="B108" s="197"/>
      <c r="C108" s="198"/>
      <c r="D108" s="199" t="s">
        <v>137</v>
      </c>
      <c r="E108" s="200"/>
      <c r="F108" s="201" t="s">
        <v>147</v>
      </c>
      <c r="G108" s="198"/>
      <c r="H108" s="200"/>
      <c r="I108" s="202"/>
      <c r="J108" s="198"/>
      <c r="K108" s="198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137</v>
      </c>
      <c r="AU108" s="207" t="s">
        <v>81</v>
      </c>
      <c r="AV108" s="196" t="s">
        <v>79</v>
      </c>
      <c r="AW108" s="196" t="s">
        <v>36</v>
      </c>
      <c r="AX108" s="196" t="s">
        <v>74</v>
      </c>
      <c r="AY108" s="207" t="s">
        <v>125</v>
      </c>
    </row>
    <row r="109" spans="1:65" s="196" customFormat="1">
      <c r="B109" s="197"/>
      <c r="C109" s="198"/>
      <c r="D109" s="199" t="s">
        <v>137</v>
      </c>
      <c r="E109" s="200"/>
      <c r="F109" s="201" t="s">
        <v>148</v>
      </c>
      <c r="G109" s="198"/>
      <c r="H109" s="200"/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137</v>
      </c>
      <c r="AU109" s="207" t="s">
        <v>81</v>
      </c>
      <c r="AV109" s="196" t="s">
        <v>79</v>
      </c>
      <c r="AW109" s="196" t="s">
        <v>36</v>
      </c>
      <c r="AX109" s="196" t="s">
        <v>74</v>
      </c>
      <c r="AY109" s="207" t="s">
        <v>125</v>
      </c>
    </row>
    <row r="110" spans="1:65" s="208" customFormat="1">
      <c r="B110" s="209"/>
      <c r="C110" s="210"/>
      <c r="D110" s="199" t="s">
        <v>137</v>
      </c>
      <c r="E110" s="211"/>
      <c r="F110" s="212" t="s">
        <v>133</v>
      </c>
      <c r="G110" s="210"/>
      <c r="H110" s="213">
        <v>4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137</v>
      </c>
      <c r="AU110" s="219" t="s">
        <v>81</v>
      </c>
      <c r="AV110" s="208" t="s">
        <v>81</v>
      </c>
      <c r="AW110" s="208" t="s">
        <v>36</v>
      </c>
      <c r="AX110" s="208" t="s">
        <v>79</v>
      </c>
      <c r="AY110" s="219" t="s">
        <v>125</v>
      </c>
    </row>
    <row r="111" spans="1:65" s="161" customFormat="1" ht="22.9" customHeight="1">
      <c r="B111" s="162"/>
      <c r="C111" s="163"/>
      <c r="D111" s="164" t="s">
        <v>73</v>
      </c>
      <c r="E111" s="176" t="s">
        <v>149</v>
      </c>
      <c r="F111" s="176" t="s">
        <v>150</v>
      </c>
      <c r="G111" s="163"/>
      <c r="H111" s="163"/>
      <c r="I111" s="166"/>
      <c r="J111" s="177">
        <f>BK111</f>
        <v>0</v>
      </c>
      <c r="K111" s="163"/>
      <c r="L111" s="168"/>
      <c r="M111" s="169"/>
      <c r="N111" s="170"/>
      <c r="O111" s="170"/>
      <c r="P111" s="171">
        <f>SUM(P112:P119)</f>
        <v>0</v>
      </c>
      <c r="Q111" s="170"/>
      <c r="R111" s="171">
        <f>SUM(R112:R119)</f>
        <v>0</v>
      </c>
      <c r="S111" s="170"/>
      <c r="T111" s="172">
        <f>SUM(T112:T119)</f>
        <v>7.5312899999999994</v>
      </c>
      <c r="AR111" s="173" t="s">
        <v>79</v>
      </c>
      <c r="AT111" s="174" t="s">
        <v>73</v>
      </c>
      <c r="AU111" s="174" t="s">
        <v>79</v>
      </c>
      <c r="AY111" s="173" t="s">
        <v>125</v>
      </c>
      <c r="BK111" s="175">
        <f>SUM(BK112:BK119)</f>
        <v>0</v>
      </c>
    </row>
    <row r="112" spans="1:65" s="38" customFormat="1" ht="37.9" customHeight="1">
      <c r="A112" s="32"/>
      <c r="B112" s="33"/>
      <c r="C112" s="178" t="s">
        <v>151</v>
      </c>
      <c r="D112" s="178" t="s">
        <v>128</v>
      </c>
      <c r="E112" s="179" t="s">
        <v>152</v>
      </c>
      <c r="F112" s="180" t="s">
        <v>153</v>
      </c>
      <c r="G112" s="181" t="s">
        <v>131</v>
      </c>
      <c r="H112" s="182">
        <v>83.680999999999997</v>
      </c>
      <c r="I112" s="183"/>
      <c r="J112" s="184">
        <f>ROUND(I112*H112,2)</f>
        <v>0</v>
      </c>
      <c r="K112" s="180" t="s">
        <v>132</v>
      </c>
      <c r="L112" s="37"/>
      <c r="M112" s="185"/>
      <c r="N112" s="186" t="s">
        <v>45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0</v>
      </c>
      <c r="T112" s="188">
        <f>S112*H112</f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89" t="s">
        <v>133</v>
      </c>
      <c r="AT112" s="189" t="s">
        <v>128</v>
      </c>
      <c r="AU112" s="189" t="s">
        <v>81</v>
      </c>
      <c r="AY112" s="16" t="s">
        <v>125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6" t="s">
        <v>79</v>
      </c>
      <c r="BK112" s="190">
        <f>ROUND(I112*H112,2)</f>
        <v>0</v>
      </c>
      <c r="BL112" s="16" t="s">
        <v>133</v>
      </c>
      <c r="BM112" s="189" t="s">
        <v>154</v>
      </c>
    </row>
    <row r="113" spans="1:65" s="38" customFormat="1">
      <c r="A113" s="32"/>
      <c r="B113" s="33"/>
      <c r="C113" s="34"/>
      <c r="D113" s="191" t="s">
        <v>135</v>
      </c>
      <c r="E113" s="34"/>
      <c r="F113" s="192" t="s">
        <v>155</v>
      </c>
      <c r="G113" s="34"/>
      <c r="H113" s="34"/>
      <c r="I113" s="193"/>
      <c r="J113" s="34"/>
      <c r="K113" s="34"/>
      <c r="L113" s="37"/>
      <c r="M113" s="194"/>
      <c r="N113" s="195"/>
      <c r="O113" s="65"/>
      <c r="P113" s="65"/>
      <c r="Q113" s="65"/>
      <c r="R113" s="65"/>
      <c r="S113" s="65"/>
      <c r="T113" s="66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6" t="s">
        <v>135</v>
      </c>
      <c r="AU113" s="16" t="s">
        <v>81</v>
      </c>
    </row>
    <row r="114" spans="1:65" s="196" customFormat="1">
      <c r="B114" s="197"/>
      <c r="C114" s="198"/>
      <c r="D114" s="199" t="s">
        <v>137</v>
      </c>
      <c r="E114" s="200"/>
      <c r="F114" s="201" t="s">
        <v>156</v>
      </c>
      <c r="G114" s="198"/>
      <c r="H114" s="200"/>
      <c r="I114" s="202"/>
      <c r="J114" s="198"/>
      <c r="K114" s="198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137</v>
      </c>
      <c r="AU114" s="207" t="s">
        <v>81</v>
      </c>
      <c r="AV114" s="196" t="s">
        <v>79</v>
      </c>
      <c r="AW114" s="196" t="s">
        <v>36</v>
      </c>
      <c r="AX114" s="196" t="s">
        <v>74</v>
      </c>
      <c r="AY114" s="207" t="s">
        <v>125</v>
      </c>
    </row>
    <row r="115" spans="1:65" s="208" customFormat="1">
      <c r="B115" s="209"/>
      <c r="C115" s="210"/>
      <c r="D115" s="199" t="s">
        <v>137</v>
      </c>
      <c r="E115" s="211"/>
      <c r="F115" s="212" t="s">
        <v>157</v>
      </c>
      <c r="G115" s="210"/>
      <c r="H115" s="213">
        <v>83.680999999999997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137</v>
      </c>
      <c r="AU115" s="219" t="s">
        <v>81</v>
      </c>
      <c r="AV115" s="208" t="s">
        <v>81</v>
      </c>
      <c r="AW115" s="208" t="s">
        <v>36</v>
      </c>
      <c r="AX115" s="208" t="s">
        <v>79</v>
      </c>
      <c r="AY115" s="219" t="s">
        <v>125</v>
      </c>
    </row>
    <row r="116" spans="1:65" s="38" customFormat="1" ht="24.2" customHeight="1">
      <c r="A116" s="32"/>
      <c r="B116" s="33"/>
      <c r="C116" s="178" t="s">
        <v>133</v>
      </c>
      <c r="D116" s="178" t="s">
        <v>128</v>
      </c>
      <c r="E116" s="179" t="s">
        <v>158</v>
      </c>
      <c r="F116" s="180" t="s">
        <v>159</v>
      </c>
      <c r="G116" s="181" t="s">
        <v>131</v>
      </c>
      <c r="H116" s="182">
        <v>83.680999999999997</v>
      </c>
      <c r="I116" s="183"/>
      <c r="J116" s="184">
        <f>ROUND(I116*H116,2)</f>
        <v>0</v>
      </c>
      <c r="K116" s="180" t="s">
        <v>132</v>
      </c>
      <c r="L116" s="37"/>
      <c r="M116" s="185"/>
      <c r="N116" s="186" t="s">
        <v>45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0.09</v>
      </c>
      <c r="T116" s="188">
        <f>S116*H116</f>
        <v>7.5312899999999994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89" t="s">
        <v>133</v>
      </c>
      <c r="AT116" s="189" t="s">
        <v>128</v>
      </c>
      <c r="AU116" s="189" t="s">
        <v>81</v>
      </c>
      <c r="AY116" s="16" t="s">
        <v>125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6" t="s">
        <v>79</v>
      </c>
      <c r="BK116" s="190">
        <f>ROUND(I116*H116,2)</f>
        <v>0</v>
      </c>
      <c r="BL116" s="16" t="s">
        <v>133</v>
      </c>
      <c r="BM116" s="189" t="s">
        <v>160</v>
      </c>
    </row>
    <row r="117" spans="1:65" s="38" customFormat="1">
      <c r="A117" s="32"/>
      <c r="B117" s="33"/>
      <c r="C117" s="34"/>
      <c r="D117" s="191" t="s">
        <v>135</v>
      </c>
      <c r="E117" s="34"/>
      <c r="F117" s="192" t="s">
        <v>161</v>
      </c>
      <c r="G117" s="34"/>
      <c r="H117" s="34"/>
      <c r="I117" s="193"/>
      <c r="J117" s="34"/>
      <c r="K117" s="34"/>
      <c r="L117" s="37"/>
      <c r="M117" s="194"/>
      <c r="N117" s="195"/>
      <c r="O117" s="65"/>
      <c r="P117" s="65"/>
      <c r="Q117" s="65"/>
      <c r="R117" s="65"/>
      <c r="S117" s="65"/>
      <c r="T117" s="66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6" t="s">
        <v>135</v>
      </c>
      <c r="AU117" s="16" t="s">
        <v>81</v>
      </c>
    </row>
    <row r="118" spans="1:65" s="196" customFormat="1">
      <c r="B118" s="197"/>
      <c r="C118" s="198"/>
      <c r="D118" s="199" t="s">
        <v>137</v>
      </c>
      <c r="E118" s="200"/>
      <c r="F118" s="201" t="s">
        <v>162</v>
      </c>
      <c r="G118" s="198"/>
      <c r="H118" s="200"/>
      <c r="I118" s="202"/>
      <c r="J118" s="198"/>
      <c r="K118" s="198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137</v>
      </c>
      <c r="AU118" s="207" t="s">
        <v>81</v>
      </c>
      <c r="AV118" s="196" t="s">
        <v>79</v>
      </c>
      <c r="AW118" s="196" t="s">
        <v>36</v>
      </c>
      <c r="AX118" s="196" t="s">
        <v>74</v>
      </c>
      <c r="AY118" s="207" t="s">
        <v>125</v>
      </c>
    </row>
    <row r="119" spans="1:65" s="208" customFormat="1">
      <c r="B119" s="209"/>
      <c r="C119" s="210"/>
      <c r="D119" s="199" t="s">
        <v>137</v>
      </c>
      <c r="E119" s="211"/>
      <c r="F119" s="212" t="s">
        <v>157</v>
      </c>
      <c r="G119" s="210"/>
      <c r="H119" s="213">
        <v>83.680999999999997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137</v>
      </c>
      <c r="AU119" s="219" t="s">
        <v>81</v>
      </c>
      <c r="AV119" s="208" t="s">
        <v>81</v>
      </c>
      <c r="AW119" s="208" t="s">
        <v>36</v>
      </c>
      <c r="AX119" s="208" t="s">
        <v>79</v>
      </c>
      <c r="AY119" s="219" t="s">
        <v>125</v>
      </c>
    </row>
    <row r="120" spans="1:65" s="161" customFormat="1" ht="22.9" customHeight="1">
      <c r="B120" s="162"/>
      <c r="C120" s="163"/>
      <c r="D120" s="164" t="s">
        <v>73</v>
      </c>
      <c r="E120" s="176" t="s">
        <v>163</v>
      </c>
      <c r="F120" s="176" t="s">
        <v>164</v>
      </c>
      <c r="G120" s="163"/>
      <c r="H120" s="163"/>
      <c r="I120" s="166"/>
      <c r="J120" s="177">
        <f>BK120</f>
        <v>0</v>
      </c>
      <c r="K120" s="163"/>
      <c r="L120" s="168"/>
      <c r="M120" s="169"/>
      <c r="N120" s="170"/>
      <c r="O120" s="170"/>
      <c r="P120" s="171">
        <f>SUM(P121:P152)</f>
        <v>0</v>
      </c>
      <c r="Q120" s="170"/>
      <c r="R120" s="171">
        <f>SUM(R121:R152)</f>
        <v>0</v>
      </c>
      <c r="S120" s="170"/>
      <c r="T120" s="172">
        <f>SUM(T121:T152)</f>
        <v>0</v>
      </c>
      <c r="AR120" s="173" t="s">
        <v>79</v>
      </c>
      <c r="AT120" s="174" t="s">
        <v>73</v>
      </c>
      <c r="AU120" s="174" t="s">
        <v>79</v>
      </c>
      <c r="AY120" s="173" t="s">
        <v>125</v>
      </c>
      <c r="BK120" s="175">
        <f>SUM(BK121:BK152)</f>
        <v>0</v>
      </c>
    </row>
    <row r="121" spans="1:65" s="38" customFormat="1" ht="37.9" customHeight="1">
      <c r="A121" s="32"/>
      <c r="B121" s="33"/>
      <c r="C121" s="178" t="s">
        <v>165</v>
      </c>
      <c r="D121" s="178" t="s">
        <v>128</v>
      </c>
      <c r="E121" s="179" t="s">
        <v>166</v>
      </c>
      <c r="F121" s="180" t="s">
        <v>167</v>
      </c>
      <c r="G121" s="181" t="s">
        <v>168</v>
      </c>
      <c r="H121" s="182">
        <v>24.588000000000001</v>
      </c>
      <c r="I121" s="183"/>
      <c r="J121" s="184">
        <f>ROUND(I121*H121,2)</f>
        <v>0</v>
      </c>
      <c r="K121" s="180" t="s">
        <v>132</v>
      </c>
      <c r="L121" s="37"/>
      <c r="M121" s="185"/>
      <c r="N121" s="186" t="s">
        <v>45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89" t="s">
        <v>133</v>
      </c>
      <c r="AT121" s="189" t="s">
        <v>128</v>
      </c>
      <c r="AU121" s="189" t="s">
        <v>81</v>
      </c>
      <c r="AY121" s="16" t="s">
        <v>125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6" t="s">
        <v>79</v>
      </c>
      <c r="BK121" s="190">
        <f>ROUND(I121*H121,2)</f>
        <v>0</v>
      </c>
      <c r="BL121" s="16" t="s">
        <v>133</v>
      </c>
      <c r="BM121" s="189" t="s">
        <v>169</v>
      </c>
    </row>
    <row r="122" spans="1:65" s="38" customFormat="1">
      <c r="A122" s="32"/>
      <c r="B122" s="33"/>
      <c r="C122" s="34"/>
      <c r="D122" s="191" t="s">
        <v>135</v>
      </c>
      <c r="E122" s="34"/>
      <c r="F122" s="192" t="s">
        <v>170</v>
      </c>
      <c r="G122" s="34"/>
      <c r="H122" s="34"/>
      <c r="I122" s="193"/>
      <c r="J122" s="34"/>
      <c r="K122" s="34"/>
      <c r="L122" s="37"/>
      <c r="M122" s="194"/>
      <c r="N122" s="195"/>
      <c r="O122" s="65"/>
      <c r="P122" s="65"/>
      <c r="Q122" s="65"/>
      <c r="R122" s="65"/>
      <c r="S122" s="65"/>
      <c r="T122" s="66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6" t="s">
        <v>135</v>
      </c>
      <c r="AU122" s="16" t="s">
        <v>81</v>
      </c>
    </row>
    <row r="123" spans="1:65" s="38" customFormat="1" ht="33" customHeight="1">
      <c r="A123" s="32"/>
      <c r="B123" s="33"/>
      <c r="C123" s="178" t="s">
        <v>126</v>
      </c>
      <c r="D123" s="178" t="s">
        <v>128</v>
      </c>
      <c r="E123" s="179" t="s">
        <v>171</v>
      </c>
      <c r="F123" s="180" t="s">
        <v>172</v>
      </c>
      <c r="G123" s="181" t="s">
        <v>168</v>
      </c>
      <c r="H123" s="182">
        <v>24.588000000000001</v>
      </c>
      <c r="I123" s="183"/>
      <c r="J123" s="184">
        <f>ROUND(I123*H123,2)</f>
        <v>0</v>
      </c>
      <c r="K123" s="180" t="s">
        <v>132</v>
      </c>
      <c r="L123" s="37"/>
      <c r="M123" s="185"/>
      <c r="N123" s="186" t="s">
        <v>45</v>
      </c>
      <c r="O123" s="6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89" t="s">
        <v>133</v>
      </c>
      <c r="AT123" s="189" t="s">
        <v>128</v>
      </c>
      <c r="AU123" s="189" t="s">
        <v>81</v>
      </c>
      <c r="AY123" s="16" t="s">
        <v>125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6" t="s">
        <v>79</v>
      </c>
      <c r="BK123" s="190">
        <f>ROUND(I123*H123,2)</f>
        <v>0</v>
      </c>
      <c r="BL123" s="16" t="s">
        <v>133</v>
      </c>
      <c r="BM123" s="189" t="s">
        <v>173</v>
      </c>
    </row>
    <row r="124" spans="1:65" s="38" customFormat="1">
      <c r="A124" s="32"/>
      <c r="B124" s="33"/>
      <c r="C124" s="34"/>
      <c r="D124" s="191" t="s">
        <v>135</v>
      </c>
      <c r="E124" s="34"/>
      <c r="F124" s="192" t="s">
        <v>174</v>
      </c>
      <c r="G124" s="34"/>
      <c r="H124" s="34"/>
      <c r="I124" s="193"/>
      <c r="J124" s="34"/>
      <c r="K124" s="34"/>
      <c r="L124" s="37"/>
      <c r="M124" s="194"/>
      <c r="N124" s="195"/>
      <c r="O124" s="65"/>
      <c r="P124" s="65"/>
      <c r="Q124" s="65"/>
      <c r="R124" s="65"/>
      <c r="S124" s="65"/>
      <c r="T124" s="66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6" t="s">
        <v>135</v>
      </c>
      <c r="AU124" s="16" t="s">
        <v>81</v>
      </c>
    </row>
    <row r="125" spans="1:65" s="38" customFormat="1" ht="44.25" customHeight="1">
      <c r="A125" s="32"/>
      <c r="B125" s="33"/>
      <c r="C125" s="178" t="s">
        <v>175</v>
      </c>
      <c r="D125" s="178" t="s">
        <v>128</v>
      </c>
      <c r="E125" s="179" t="s">
        <v>176</v>
      </c>
      <c r="F125" s="180" t="s">
        <v>177</v>
      </c>
      <c r="G125" s="181" t="s">
        <v>168</v>
      </c>
      <c r="H125" s="182">
        <v>467.17200000000003</v>
      </c>
      <c r="I125" s="183"/>
      <c r="J125" s="184">
        <f>ROUND(I125*H125,2)</f>
        <v>0</v>
      </c>
      <c r="K125" s="180" t="s">
        <v>132</v>
      </c>
      <c r="L125" s="37"/>
      <c r="M125" s="185"/>
      <c r="N125" s="186" t="s">
        <v>45</v>
      </c>
      <c r="O125" s="65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89" t="s">
        <v>133</v>
      </c>
      <c r="AT125" s="189" t="s">
        <v>128</v>
      </c>
      <c r="AU125" s="189" t="s">
        <v>81</v>
      </c>
      <c r="AY125" s="16" t="s">
        <v>125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6" t="s">
        <v>79</v>
      </c>
      <c r="BK125" s="190">
        <f>ROUND(I125*H125,2)</f>
        <v>0</v>
      </c>
      <c r="BL125" s="16" t="s">
        <v>133</v>
      </c>
      <c r="BM125" s="189" t="s">
        <v>178</v>
      </c>
    </row>
    <row r="126" spans="1:65" s="38" customFormat="1">
      <c r="A126" s="32"/>
      <c r="B126" s="33"/>
      <c r="C126" s="34"/>
      <c r="D126" s="191" t="s">
        <v>135</v>
      </c>
      <c r="E126" s="34"/>
      <c r="F126" s="192" t="s">
        <v>179</v>
      </c>
      <c r="G126" s="34"/>
      <c r="H126" s="34"/>
      <c r="I126" s="193"/>
      <c r="J126" s="34"/>
      <c r="K126" s="34"/>
      <c r="L126" s="37"/>
      <c r="M126" s="194"/>
      <c r="N126" s="195"/>
      <c r="O126" s="65"/>
      <c r="P126" s="65"/>
      <c r="Q126" s="65"/>
      <c r="R126" s="65"/>
      <c r="S126" s="65"/>
      <c r="T126" s="66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6" t="s">
        <v>135</v>
      </c>
      <c r="AU126" s="16" t="s">
        <v>81</v>
      </c>
    </row>
    <row r="127" spans="1:65" s="38" customFormat="1" ht="19.5">
      <c r="A127" s="32"/>
      <c r="B127" s="33"/>
      <c r="C127" s="34"/>
      <c r="D127" s="199" t="s">
        <v>180</v>
      </c>
      <c r="E127" s="34"/>
      <c r="F127" s="232" t="s">
        <v>181</v>
      </c>
      <c r="G127" s="34"/>
      <c r="H127" s="34"/>
      <c r="I127" s="193"/>
      <c r="J127" s="34"/>
      <c r="K127" s="34"/>
      <c r="L127" s="37"/>
      <c r="M127" s="194"/>
      <c r="N127" s="195"/>
      <c r="O127" s="65"/>
      <c r="P127" s="65"/>
      <c r="Q127" s="65"/>
      <c r="R127" s="65"/>
      <c r="S127" s="65"/>
      <c r="T127" s="66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6" t="s">
        <v>180</v>
      </c>
      <c r="AU127" s="16" t="s">
        <v>81</v>
      </c>
    </row>
    <row r="128" spans="1:65" s="208" customFormat="1">
      <c r="B128" s="209"/>
      <c r="C128" s="210"/>
      <c r="D128" s="199" t="s">
        <v>137</v>
      </c>
      <c r="E128" s="210"/>
      <c r="F128" s="212" t="s">
        <v>182</v>
      </c>
      <c r="G128" s="210"/>
      <c r="H128" s="213">
        <v>467.17200000000003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137</v>
      </c>
      <c r="AU128" s="219" t="s">
        <v>81</v>
      </c>
      <c r="AV128" s="208" t="s">
        <v>81</v>
      </c>
      <c r="AW128" s="208" t="s">
        <v>4</v>
      </c>
      <c r="AX128" s="208" t="s">
        <v>79</v>
      </c>
      <c r="AY128" s="219" t="s">
        <v>125</v>
      </c>
    </row>
    <row r="129" spans="1:65" s="38" customFormat="1" ht="44.25" customHeight="1">
      <c r="A129" s="32"/>
      <c r="B129" s="33"/>
      <c r="C129" s="178" t="s">
        <v>183</v>
      </c>
      <c r="D129" s="178" t="s">
        <v>128</v>
      </c>
      <c r="E129" s="179" t="s">
        <v>184</v>
      </c>
      <c r="F129" s="180" t="s">
        <v>185</v>
      </c>
      <c r="G129" s="181" t="s">
        <v>168</v>
      </c>
      <c r="H129" s="182">
        <v>7.5309999999999997</v>
      </c>
      <c r="I129" s="183"/>
      <c r="J129" s="184">
        <f>ROUND(I129*H129,2)</f>
        <v>0</v>
      </c>
      <c r="K129" s="180" t="s">
        <v>132</v>
      </c>
      <c r="L129" s="37"/>
      <c r="M129" s="185"/>
      <c r="N129" s="186" t="s">
        <v>45</v>
      </c>
      <c r="O129" s="65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89" t="s">
        <v>133</v>
      </c>
      <c r="AT129" s="189" t="s">
        <v>128</v>
      </c>
      <c r="AU129" s="189" t="s">
        <v>81</v>
      </c>
      <c r="AY129" s="16" t="s">
        <v>125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6" t="s">
        <v>79</v>
      </c>
      <c r="BK129" s="190">
        <f>ROUND(I129*H129,2)</f>
        <v>0</v>
      </c>
      <c r="BL129" s="16" t="s">
        <v>133</v>
      </c>
      <c r="BM129" s="189" t="s">
        <v>186</v>
      </c>
    </row>
    <row r="130" spans="1:65" s="38" customFormat="1">
      <c r="A130" s="32"/>
      <c r="B130" s="33"/>
      <c r="C130" s="34"/>
      <c r="D130" s="191" t="s">
        <v>135</v>
      </c>
      <c r="E130" s="34"/>
      <c r="F130" s="192" t="s">
        <v>187</v>
      </c>
      <c r="G130" s="34"/>
      <c r="H130" s="34"/>
      <c r="I130" s="193"/>
      <c r="J130" s="34"/>
      <c r="K130" s="34"/>
      <c r="L130" s="37"/>
      <c r="M130" s="194"/>
      <c r="N130" s="195"/>
      <c r="O130" s="65"/>
      <c r="P130" s="65"/>
      <c r="Q130" s="65"/>
      <c r="R130" s="65"/>
      <c r="S130" s="65"/>
      <c r="T130" s="66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6" t="s">
        <v>135</v>
      </c>
      <c r="AU130" s="16" t="s">
        <v>81</v>
      </c>
    </row>
    <row r="131" spans="1:65" s="196" customFormat="1">
      <c r="B131" s="197"/>
      <c r="C131" s="198"/>
      <c r="D131" s="199" t="s">
        <v>137</v>
      </c>
      <c r="E131" s="200"/>
      <c r="F131" s="201" t="s">
        <v>188</v>
      </c>
      <c r="G131" s="198"/>
      <c r="H131" s="200"/>
      <c r="I131" s="202"/>
      <c r="J131" s="198"/>
      <c r="K131" s="198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137</v>
      </c>
      <c r="AU131" s="207" t="s">
        <v>81</v>
      </c>
      <c r="AV131" s="196" t="s">
        <v>79</v>
      </c>
      <c r="AW131" s="196" t="s">
        <v>36</v>
      </c>
      <c r="AX131" s="196" t="s">
        <v>74</v>
      </c>
      <c r="AY131" s="207" t="s">
        <v>125</v>
      </c>
    </row>
    <row r="132" spans="1:65" s="208" customFormat="1">
      <c r="B132" s="209"/>
      <c r="C132" s="210"/>
      <c r="D132" s="199" t="s">
        <v>137</v>
      </c>
      <c r="E132" s="211"/>
      <c r="F132" s="212" t="s">
        <v>189</v>
      </c>
      <c r="G132" s="210"/>
      <c r="H132" s="213">
        <v>7.5309999999999997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137</v>
      </c>
      <c r="AU132" s="219" t="s">
        <v>81</v>
      </c>
      <c r="AV132" s="208" t="s">
        <v>81</v>
      </c>
      <c r="AW132" s="208" t="s">
        <v>36</v>
      </c>
      <c r="AX132" s="208" t="s">
        <v>79</v>
      </c>
      <c r="AY132" s="219" t="s">
        <v>125</v>
      </c>
    </row>
    <row r="133" spans="1:65" s="38" customFormat="1" ht="44.25" customHeight="1">
      <c r="A133" s="32"/>
      <c r="B133" s="33"/>
      <c r="C133" s="178" t="s">
        <v>149</v>
      </c>
      <c r="D133" s="178" t="s">
        <v>128</v>
      </c>
      <c r="E133" s="179" t="s">
        <v>190</v>
      </c>
      <c r="F133" s="180" t="s">
        <v>191</v>
      </c>
      <c r="G133" s="181" t="s">
        <v>168</v>
      </c>
      <c r="H133" s="182">
        <v>0.54400000000000004</v>
      </c>
      <c r="I133" s="183"/>
      <c r="J133" s="184">
        <f>ROUND(I133*H133,2)</f>
        <v>0</v>
      </c>
      <c r="K133" s="180" t="s">
        <v>132</v>
      </c>
      <c r="L133" s="37"/>
      <c r="M133" s="185"/>
      <c r="N133" s="186" t="s">
        <v>45</v>
      </c>
      <c r="O133" s="65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89" t="s">
        <v>133</v>
      </c>
      <c r="AT133" s="189" t="s">
        <v>128</v>
      </c>
      <c r="AU133" s="189" t="s">
        <v>81</v>
      </c>
      <c r="AY133" s="16" t="s">
        <v>125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6" t="s">
        <v>79</v>
      </c>
      <c r="BK133" s="190">
        <f>ROUND(I133*H133,2)</f>
        <v>0</v>
      </c>
      <c r="BL133" s="16" t="s">
        <v>133</v>
      </c>
      <c r="BM133" s="189" t="s">
        <v>192</v>
      </c>
    </row>
    <row r="134" spans="1:65" s="38" customFormat="1">
      <c r="A134" s="32"/>
      <c r="B134" s="33"/>
      <c r="C134" s="34"/>
      <c r="D134" s="191" t="s">
        <v>135</v>
      </c>
      <c r="E134" s="34"/>
      <c r="F134" s="192" t="s">
        <v>193</v>
      </c>
      <c r="G134" s="34"/>
      <c r="H134" s="34"/>
      <c r="I134" s="193"/>
      <c r="J134" s="34"/>
      <c r="K134" s="34"/>
      <c r="L134" s="37"/>
      <c r="M134" s="194"/>
      <c r="N134" s="195"/>
      <c r="O134" s="65"/>
      <c r="P134" s="65"/>
      <c r="Q134" s="65"/>
      <c r="R134" s="65"/>
      <c r="S134" s="65"/>
      <c r="T134" s="66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6" t="s">
        <v>135</v>
      </c>
      <c r="AU134" s="16" t="s">
        <v>81</v>
      </c>
    </row>
    <row r="135" spans="1:65" s="196" customFormat="1">
      <c r="B135" s="197"/>
      <c r="C135" s="198"/>
      <c r="D135" s="199" t="s">
        <v>137</v>
      </c>
      <c r="E135" s="200"/>
      <c r="F135" s="201" t="s">
        <v>194</v>
      </c>
      <c r="G135" s="198"/>
      <c r="H135" s="200"/>
      <c r="I135" s="202"/>
      <c r="J135" s="198"/>
      <c r="K135" s="198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137</v>
      </c>
      <c r="AU135" s="207" t="s">
        <v>81</v>
      </c>
      <c r="AV135" s="196" t="s">
        <v>79</v>
      </c>
      <c r="AW135" s="196" t="s">
        <v>36</v>
      </c>
      <c r="AX135" s="196" t="s">
        <v>74</v>
      </c>
      <c r="AY135" s="207" t="s">
        <v>125</v>
      </c>
    </row>
    <row r="136" spans="1:65" s="208" customFormat="1">
      <c r="B136" s="209"/>
      <c r="C136" s="210"/>
      <c r="D136" s="199" t="s">
        <v>137</v>
      </c>
      <c r="E136" s="211"/>
      <c r="F136" s="212" t="s">
        <v>195</v>
      </c>
      <c r="G136" s="210"/>
      <c r="H136" s="213">
        <v>0.54400000000000004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137</v>
      </c>
      <c r="AU136" s="219" t="s">
        <v>81</v>
      </c>
      <c r="AV136" s="208" t="s">
        <v>81</v>
      </c>
      <c r="AW136" s="208" t="s">
        <v>36</v>
      </c>
      <c r="AX136" s="208" t="s">
        <v>79</v>
      </c>
      <c r="AY136" s="219" t="s">
        <v>125</v>
      </c>
    </row>
    <row r="137" spans="1:65" s="38" customFormat="1" ht="44.25" customHeight="1">
      <c r="A137" s="32"/>
      <c r="B137" s="33"/>
      <c r="C137" s="178" t="s">
        <v>196</v>
      </c>
      <c r="D137" s="178" t="s">
        <v>128</v>
      </c>
      <c r="E137" s="179" t="s">
        <v>197</v>
      </c>
      <c r="F137" s="180" t="s">
        <v>198</v>
      </c>
      <c r="G137" s="181" t="s">
        <v>168</v>
      </c>
      <c r="H137" s="182">
        <v>0.41799999999999998</v>
      </c>
      <c r="I137" s="183"/>
      <c r="J137" s="184">
        <f>ROUND(I137*H137,2)</f>
        <v>0</v>
      </c>
      <c r="K137" s="180" t="s">
        <v>132</v>
      </c>
      <c r="L137" s="37"/>
      <c r="M137" s="185"/>
      <c r="N137" s="186" t="s">
        <v>45</v>
      </c>
      <c r="O137" s="65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89" t="s">
        <v>133</v>
      </c>
      <c r="AT137" s="189" t="s">
        <v>128</v>
      </c>
      <c r="AU137" s="189" t="s">
        <v>81</v>
      </c>
      <c r="AY137" s="16" t="s">
        <v>125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6" t="s">
        <v>79</v>
      </c>
      <c r="BK137" s="190">
        <f>ROUND(I137*H137,2)</f>
        <v>0</v>
      </c>
      <c r="BL137" s="16" t="s">
        <v>133</v>
      </c>
      <c r="BM137" s="189" t="s">
        <v>199</v>
      </c>
    </row>
    <row r="138" spans="1:65" s="38" customFormat="1">
      <c r="A138" s="32"/>
      <c r="B138" s="33"/>
      <c r="C138" s="34"/>
      <c r="D138" s="191" t="s">
        <v>135</v>
      </c>
      <c r="E138" s="34"/>
      <c r="F138" s="192" t="s">
        <v>200</v>
      </c>
      <c r="G138" s="34"/>
      <c r="H138" s="34"/>
      <c r="I138" s="193"/>
      <c r="J138" s="34"/>
      <c r="K138" s="34"/>
      <c r="L138" s="37"/>
      <c r="M138" s="194"/>
      <c r="N138" s="195"/>
      <c r="O138" s="65"/>
      <c r="P138" s="65"/>
      <c r="Q138" s="65"/>
      <c r="R138" s="65"/>
      <c r="S138" s="65"/>
      <c r="T138" s="66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6" t="s">
        <v>135</v>
      </c>
      <c r="AU138" s="16" t="s">
        <v>81</v>
      </c>
    </row>
    <row r="139" spans="1:65" s="196" customFormat="1">
      <c r="B139" s="197"/>
      <c r="C139" s="198"/>
      <c r="D139" s="199" t="s">
        <v>137</v>
      </c>
      <c r="E139" s="200"/>
      <c r="F139" s="201" t="s">
        <v>201</v>
      </c>
      <c r="G139" s="198"/>
      <c r="H139" s="200"/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137</v>
      </c>
      <c r="AU139" s="207" t="s">
        <v>81</v>
      </c>
      <c r="AV139" s="196" t="s">
        <v>79</v>
      </c>
      <c r="AW139" s="196" t="s">
        <v>36</v>
      </c>
      <c r="AX139" s="196" t="s">
        <v>74</v>
      </c>
      <c r="AY139" s="207" t="s">
        <v>125</v>
      </c>
    </row>
    <row r="140" spans="1:65" s="208" customFormat="1">
      <c r="B140" s="209"/>
      <c r="C140" s="210"/>
      <c r="D140" s="199" t="s">
        <v>137</v>
      </c>
      <c r="E140" s="211"/>
      <c r="F140" s="212" t="s">
        <v>202</v>
      </c>
      <c r="G140" s="210"/>
      <c r="H140" s="213">
        <v>0.41799999999999998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137</v>
      </c>
      <c r="AU140" s="219" t="s">
        <v>81</v>
      </c>
      <c r="AV140" s="208" t="s">
        <v>81</v>
      </c>
      <c r="AW140" s="208" t="s">
        <v>36</v>
      </c>
      <c r="AX140" s="208" t="s">
        <v>79</v>
      </c>
      <c r="AY140" s="219" t="s">
        <v>125</v>
      </c>
    </row>
    <row r="141" spans="1:65" s="38" customFormat="1" ht="44.25" customHeight="1">
      <c r="A141" s="32"/>
      <c r="B141" s="33"/>
      <c r="C141" s="178" t="s">
        <v>203</v>
      </c>
      <c r="D141" s="178" t="s">
        <v>128</v>
      </c>
      <c r="E141" s="179" t="s">
        <v>204</v>
      </c>
      <c r="F141" s="180" t="s">
        <v>205</v>
      </c>
      <c r="G141" s="181" t="s">
        <v>168</v>
      </c>
      <c r="H141" s="182">
        <v>1.38</v>
      </c>
      <c r="I141" s="183"/>
      <c r="J141" s="184">
        <f>ROUND(I141*H141,2)</f>
        <v>0</v>
      </c>
      <c r="K141" s="180" t="s">
        <v>132</v>
      </c>
      <c r="L141" s="37"/>
      <c r="M141" s="185"/>
      <c r="N141" s="186" t="s">
        <v>45</v>
      </c>
      <c r="O141" s="65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89" t="s">
        <v>133</v>
      </c>
      <c r="AT141" s="189" t="s">
        <v>128</v>
      </c>
      <c r="AU141" s="189" t="s">
        <v>81</v>
      </c>
      <c r="AY141" s="16" t="s">
        <v>125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6" t="s">
        <v>79</v>
      </c>
      <c r="BK141" s="190">
        <f>ROUND(I141*H141,2)</f>
        <v>0</v>
      </c>
      <c r="BL141" s="16" t="s">
        <v>133</v>
      </c>
      <c r="BM141" s="189" t="s">
        <v>206</v>
      </c>
    </row>
    <row r="142" spans="1:65" s="38" customFormat="1">
      <c r="A142" s="32"/>
      <c r="B142" s="33"/>
      <c r="C142" s="34"/>
      <c r="D142" s="191" t="s">
        <v>135</v>
      </c>
      <c r="E142" s="34"/>
      <c r="F142" s="192" t="s">
        <v>207</v>
      </c>
      <c r="G142" s="34"/>
      <c r="H142" s="34"/>
      <c r="I142" s="193"/>
      <c r="J142" s="34"/>
      <c r="K142" s="34"/>
      <c r="L142" s="37"/>
      <c r="M142" s="194"/>
      <c r="N142" s="195"/>
      <c r="O142" s="65"/>
      <c r="P142" s="65"/>
      <c r="Q142" s="65"/>
      <c r="R142" s="65"/>
      <c r="S142" s="65"/>
      <c r="T142" s="66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6" t="s">
        <v>135</v>
      </c>
      <c r="AU142" s="16" t="s">
        <v>81</v>
      </c>
    </row>
    <row r="143" spans="1:65" s="196" customFormat="1">
      <c r="B143" s="197"/>
      <c r="C143" s="198"/>
      <c r="D143" s="199" t="s">
        <v>137</v>
      </c>
      <c r="E143" s="200"/>
      <c r="F143" s="201" t="s">
        <v>208</v>
      </c>
      <c r="G143" s="198"/>
      <c r="H143" s="200"/>
      <c r="I143" s="202"/>
      <c r="J143" s="198"/>
      <c r="K143" s="198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137</v>
      </c>
      <c r="AU143" s="207" t="s">
        <v>81</v>
      </c>
      <c r="AV143" s="196" t="s">
        <v>79</v>
      </c>
      <c r="AW143" s="196" t="s">
        <v>36</v>
      </c>
      <c r="AX143" s="196" t="s">
        <v>74</v>
      </c>
      <c r="AY143" s="207" t="s">
        <v>125</v>
      </c>
    </row>
    <row r="144" spans="1:65" s="208" customFormat="1">
      <c r="B144" s="209"/>
      <c r="C144" s="210"/>
      <c r="D144" s="199" t="s">
        <v>137</v>
      </c>
      <c r="E144" s="211"/>
      <c r="F144" s="212" t="s">
        <v>209</v>
      </c>
      <c r="G144" s="210"/>
      <c r="H144" s="213">
        <v>1.38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137</v>
      </c>
      <c r="AU144" s="219" t="s">
        <v>81</v>
      </c>
      <c r="AV144" s="208" t="s">
        <v>81</v>
      </c>
      <c r="AW144" s="208" t="s">
        <v>36</v>
      </c>
      <c r="AX144" s="208" t="s">
        <v>79</v>
      </c>
      <c r="AY144" s="219" t="s">
        <v>125</v>
      </c>
    </row>
    <row r="145" spans="1:65" s="38" customFormat="1" ht="44.25" customHeight="1">
      <c r="A145" s="32"/>
      <c r="B145" s="33"/>
      <c r="C145" s="178" t="s">
        <v>8</v>
      </c>
      <c r="D145" s="178" t="s">
        <v>128</v>
      </c>
      <c r="E145" s="179" t="s">
        <v>210</v>
      </c>
      <c r="F145" s="180" t="s">
        <v>211</v>
      </c>
      <c r="G145" s="181" t="s">
        <v>168</v>
      </c>
      <c r="H145" s="182">
        <v>13.975</v>
      </c>
      <c r="I145" s="183"/>
      <c r="J145" s="184">
        <f>ROUND(I145*H145,2)</f>
        <v>0</v>
      </c>
      <c r="K145" s="180" t="s">
        <v>132</v>
      </c>
      <c r="L145" s="37"/>
      <c r="M145" s="185"/>
      <c r="N145" s="186" t="s">
        <v>45</v>
      </c>
      <c r="O145" s="65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89" t="s">
        <v>133</v>
      </c>
      <c r="AT145" s="189" t="s">
        <v>128</v>
      </c>
      <c r="AU145" s="189" t="s">
        <v>81</v>
      </c>
      <c r="AY145" s="16" t="s">
        <v>125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6" t="s">
        <v>79</v>
      </c>
      <c r="BK145" s="190">
        <f>ROUND(I145*H145,2)</f>
        <v>0</v>
      </c>
      <c r="BL145" s="16" t="s">
        <v>133</v>
      </c>
      <c r="BM145" s="189" t="s">
        <v>212</v>
      </c>
    </row>
    <row r="146" spans="1:65" s="38" customFormat="1">
      <c r="A146" s="32"/>
      <c r="B146" s="33"/>
      <c r="C146" s="34"/>
      <c r="D146" s="191" t="s">
        <v>135</v>
      </c>
      <c r="E146" s="34"/>
      <c r="F146" s="192" t="s">
        <v>213</v>
      </c>
      <c r="G146" s="34"/>
      <c r="H146" s="34"/>
      <c r="I146" s="193"/>
      <c r="J146" s="34"/>
      <c r="K146" s="34"/>
      <c r="L146" s="37"/>
      <c r="M146" s="194"/>
      <c r="N146" s="195"/>
      <c r="O146" s="65"/>
      <c r="P146" s="65"/>
      <c r="Q146" s="65"/>
      <c r="R146" s="65"/>
      <c r="S146" s="65"/>
      <c r="T146" s="66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6" t="s">
        <v>135</v>
      </c>
      <c r="AU146" s="16" t="s">
        <v>81</v>
      </c>
    </row>
    <row r="147" spans="1:65" s="196" customFormat="1">
      <c r="B147" s="197"/>
      <c r="C147" s="198"/>
      <c r="D147" s="199" t="s">
        <v>137</v>
      </c>
      <c r="E147" s="200"/>
      <c r="F147" s="201" t="s">
        <v>214</v>
      </c>
      <c r="G147" s="198"/>
      <c r="H147" s="200"/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137</v>
      </c>
      <c r="AU147" s="207" t="s">
        <v>81</v>
      </c>
      <c r="AV147" s="196" t="s">
        <v>79</v>
      </c>
      <c r="AW147" s="196" t="s">
        <v>36</v>
      </c>
      <c r="AX147" s="196" t="s">
        <v>74</v>
      </c>
      <c r="AY147" s="207" t="s">
        <v>125</v>
      </c>
    </row>
    <row r="148" spans="1:65" s="208" customFormat="1">
      <c r="B148" s="209"/>
      <c r="C148" s="210"/>
      <c r="D148" s="199" t="s">
        <v>137</v>
      </c>
      <c r="E148" s="211"/>
      <c r="F148" s="212" t="s">
        <v>215</v>
      </c>
      <c r="G148" s="210"/>
      <c r="H148" s="213">
        <v>13.975</v>
      </c>
      <c r="I148" s="214"/>
      <c r="J148" s="210"/>
      <c r="K148" s="210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137</v>
      </c>
      <c r="AU148" s="219" t="s">
        <v>81</v>
      </c>
      <c r="AV148" s="208" t="s">
        <v>81</v>
      </c>
      <c r="AW148" s="208" t="s">
        <v>36</v>
      </c>
      <c r="AX148" s="208" t="s">
        <v>79</v>
      </c>
      <c r="AY148" s="219" t="s">
        <v>125</v>
      </c>
    </row>
    <row r="149" spans="1:65" s="38" customFormat="1" ht="44.25" customHeight="1">
      <c r="A149" s="32"/>
      <c r="B149" s="33"/>
      <c r="C149" s="178" t="s">
        <v>216</v>
      </c>
      <c r="D149" s="178" t="s">
        <v>128</v>
      </c>
      <c r="E149" s="179" t="s">
        <v>217</v>
      </c>
      <c r="F149" s="180" t="s">
        <v>218</v>
      </c>
      <c r="G149" s="181" t="s">
        <v>168</v>
      </c>
      <c r="H149" s="182">
        <v>0.74</v>
      </c>
      <c r="I149" s="183"/>
      <c r="J149" s="184">
        <f>ROUND(I149*H149,2)</f>
        <v>0</v>
      </c>
      <c r="K149" s="180" t="s">
        <v>132</v>
      </c>
      <c r="L149" s="37"/>
      <c r="M149" s="185"/>
      <c r="N149" s="186" t="s">
        <v>45</v>
      </c>
      <c r="O149" s="65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89" t="s">
        <v>133</v>
      </c>
      <c r="AT149" s="189" t="s">
        <v>128</v>
      </c>
      <c r="AU149" s="189" t="s">
        <v>81</v>
      </c>
      <c r="AY149" s="16" t="s">
        <v>125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6" t="s">
        <v>79</v>
      </c>
      <c r="BK149" s="190">
        <f>ROUND(I149*H149,2)</f>
        <v>0</v>
      </c>
      <c r="BL149" s="16" t="s">
        <v>133</v>
      </c>
      <c r="BM149" s="189" t="s">
        <v>219</v>
      </c>
    </row>
    <row r="150" spans="1:65" s="38" customFormat="1">
      <c r="A150" s="32"/>
      <c r="B150" s="33"/>
      <c r="C150" s="34"/>
      <c r="D150" s="191" t="s">
        <v>135</v>
      </c>
      <c r="E150" s="34"/>
      <c r="F150" s="192" t="s">
        <v>220</v>
      </c>
      <c r="G150" s="34"/>
      <c r="H150" s="34"/>
      <c r="I150" s="193"/>
      <c r="J150" s="34"/>
      <c r="K150" s="34"/>
      <c r="L150" s="37"/>
      <c r="M150" s="194"/>
      <c r="N150" s="195"/>
      <c r="O150" s="65"/>
      <c r="P150" s="65"/>
      <c r="Q150" s="65"/>
      <c r="R150" s="65"/>
      <c r="S150" s="65"/>
      <c r="T150" s="66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6" t="s">
        <v>135</v>
      </c>
      <c r="AU150" s="16" t="s">
        <v>81</v>
      </c>
    </row>
    <row r="151" spans="1:65" s="196" customFormat="1">
      <c r="B151" s="197"/>
      <c r="C151" s="198"/>
      <c r="D151" s="199" t="s">
        <v>137</v>
      </c>
      <c r="E151" s="200"/>
      <c r="F151" s="201" t="s">
        <v>221</v>
      </c>
      <c r="G151" s="198"/>
      <c r="H151" s="200"/>
      <c r="I151" s="202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137</v>
      </c>
      <c r="AU151" s="207" t="s">
        <v>81</v>
      </c>
      <c r="AV151" s="196" t="s">
        <v>79</v>
      </c>
      <c r="AW151" s="196" t="s">
        <v>36</v>
      </c>
      <c r="AX151" s="196" t="s">
        <v>74</v>
      </c>
      <c r="AY151" s="207" t="s">
        <v>125</v>
      </c>
    </row>
    <row r="152" spans="1:65" s="208" customFormat="1">
      <c r="B152" s="209"/>
      <c r="C152" s="210"/>
      <c r="D152" s="199" t="s">
        <v>137</v>
      </c>
      <c r="E152" s="211"/>
      <c r="F152" s="212" t="s">
        <v>222</v>
      </c>
      <c r="G152" s="210"/>
      <c r="H152" s="213">
        <v>0.74</v>
      </c>
      <c r="I152" s="214"/>
      <c r="J152" s="210"/>
      <c r="K152" s="210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137</v>
      </c>
      <c r="AU152" s="219" t="s">
        <v>81</v>
      </c>
      <c r="AV152" s="208" t="s">
        <v>81</v>
      </c>
      <c r="AW152" s="208" t="s">
        <v>36</v>
      </c>
      <c r="AX152" s="208" t="s">
        <v>79</v>
      </c>
      <c r="AY152" s="219" t="s">
        <v>125</v>
      </c>
    </row>
    <row r="153" spans="1:65" s="161" customFormat="1" ht="22.9" customHeight="1">
      <c r="B153" s="162"/>
      <c r="C153" s="163"/>
      <c r="D153" s="164" t="s">
        <v>73</v>
      </c>
      <c r="E153" s="176" t="s">
        <v>223</v>
      </c>
      <c r="F153" s="176" t="s">
        <v>224</v>
      </c>
      <c r="G153" s="163"/>
      <c r="H153" s="163"/>
      <c r="I153" s="166"/>
      <c r="J153" s="177">
        <f>BK153</f>
        <v>0</v>
      </c>
      <c r="K153" s="163"/>
      <c r="L153" s="168"/>
      <c r="M153" s="169"/>
      <c r="N153" s="170"/>
      <c r="O153" s="170"/>
      <c r="P153" s="171">
        <f>SUM(P154:P155)</f>
        <v>0</v>
      </c>
      <c r="Q153" s="170"/>
      <c r="R153" s="171">
        <f>SUM(R154:R155)</f>
        <v>0</v>
      </c>
      <c r="S153" s="170"/>
      <c r="T153" s="172">
        <f>SUM(T154:T155)</f>
        <v>0</v>
      </c>
      <c r="AR153" s="173" t="s">
        <v>79</v>
      </c>
      <c r="AT153" s="174" t="s">
        <v>73</v>
      </c>
      <c r="AU153" s="174" t="s">
        <v>79</v>
      </c>
      <c r="AY153" s="173" t="s">
        <v>125</v>
      </c>
      <c r="BK153" s="175">
        <f>SUM(BK154:BK155)</f>
        <v>0</v>
      </c>
    </row>
    <row r="154" spans="1:65" s="38" customFormat="1" ht="55.5" customHeight="1">
      <c r="A154" s="32"/>
      <c r="B154" s="33"/>
      <c r="C154" s="178" t="s">
        <v>225</v>
      </c>
      <c r="D154" s="178" t="s">
        <v>128</v>
      </c>
      <c r="E154" s="179" t="s">
        <v>226</v>
      </c>
      <c r="F154" s="180" t="s">
        <v>227</v>
      </c>
      <c r="G154" s="181" t="s">
        <v>168</v>
      </c>
      <c r="H154" s="182">
        <v>0.223</v>
      </c>
      <c r="I154" s="183"/>
      <c r="J154" s="184">
        <f>ROUND(I154*H154,2)</f>
        <v>0</v>
      </c>
      <c r="K154" s="180" t="s">
        <v>132</v>
      </c>
      <c r="L154" s="37"/>
      <c r="M154" s="185"/>
      <c r="N154" s="186" t="s">
        <v>45</v>
      </c>
      <c r="O154" s="65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89" t="s">
        <v>133</v>
      </c>
      <c r="AT154" s="189" t="s">
        <v>128</v>
      </c>
      <c r="AU154" s="189" t="s">
        <v>81</v>
      </c>
      <c r="AY154" s="16" t="s">
        <v>125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6" t="s">
        <v>79</v>
      </c>
      <c r="BK154" s="190">
        <f>ROUND(I154*H154,2)</f>
        <v>0</v>
      </c>
      <c r="BL154" s="16" t="s">
        <v>133</v>
      </c>
      <c r="BM154" s="189" t="s">
        <v>228</v>
      </c>
    </row>
    <row r="155" spans="1:65" s="38" customFormat="1">
      <c r="A155" s="32"/>
      <c r="B155" s="33"/>
      <c r="C155" s="34"/>
      <c r="D155" s="191" t="s">
        <v>135</v>
      </c>
      <c r="E155" s="34"/>
      <c r="F155" s="192" t="s">
        <v>229</v>
      </c>
      <c r="G155" s="34"/>
      <c r="H155" s="34"/>
      <c r="I155" s="193"/>
      <c r="J155" s="34"/>
      <c r="K155" s="34"/>
      <c r="L155" s="37"/>
      <c r="M155" s="194"/>
      <c r="N155" s="195"/>
      <c r="O155" s="65"/>
      <c r="P155" s="65"/>
      <c r="Q155" s="65"/>
      <c r="R155" s="65"/>
      <c r="S155" s="65"/>
      <c r="T155" s="66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6" t="s">
        <v>135</v>
      </c>
      <c r="AU155" s="16" t="s">
        <v>81</v>
      </c>
    </row>
    <row r="156" spans="1:65" s="161" customFormat="1" ht="25.9" customHeight="1">
      <c r="B156" s="162"/>
      <c r="C156" s="163"/>
      <c r="D156" s="164" t="s">
        <v>73</v>
      </c>
      <c r="E156" s="165" t="s">
        <v>230</v>
      </c>
      <c r="F156" s="165" t="s">
        <v>231</v>
      </c>
      <c r="G156" s="163"/>
      <c r="H156" s="163"/>
      <c r="I156" s="166"/>
      <c r="J156" s="167">
        <f>BK156</f>
        <v>0</v>
      </c>
      <c r="K156" s="163"/>
      <c r="L156" s="168"/>
      <c r="M156" s="169"/>
      <c r="N156" s="170"/>
      <c r="O156" s="170"/>
      <c r="P156" s="171">
        <f>P157+P376+P440+P459+P486+P489+P499+P529+P538+P555+P563</f>
        <v>0</v>
      </c>
      <c r="Q156" s="170"/>
      <c r="R156" s="171">
        <f>R157+R376+R440+R459+R486+R489+R499+R529+R538+R555+R563</f>
        <v>5.4671517300000012</v>
      </c>
      <c r="S156" s="170"/>
      <c r="T156" s="172">
        <f>T157+T376+T440+T459+T486+T489+T499+T529+T538+T555+T563</f>
        <v>16.95468309</v>
      </c>
      <c r="AR156" s="173" t="s">
        <v>81</v>
      </c>
      <c r="AT156" s="174" t="s">
        <v>73</v>
      </c>
      <c r="AU156" s="174" t="s">
        <v>74</v>
      </c>
      <c r="AY156" s="173" t="s">
        <v>125</v>
      </c>
      <c r="BK156" s="175">
        <f>BK157+BK376+BK440+BK459+BK486+BK489+BK499+BK529+BK538+BK555+BK563</f>
        <v>0</v>
      </c>
    </row>
    <row r="157" spans="1:65" s="161" customFormat="1" ht="22.9" customHeight="1">
      <c r="B157" s="162"/>
      <c r="C157" s="163"/>
      <c r="D157" s="164" t="s">
        <v>73</v>
      </c>
      <c r="E157" s="176" t="s">
        <v>232</v>
      </c>
      <c r="F157" s="176" t="s">
        <v>233</v>
      </c>
      <c r="G157" s="163"/>
      <c r="H157" s="163"/>
      <c r="I157" s="166"/>
      <c r="J157" s="177">
        <f>BK157</f>
        <v>0</v>
      </c>
      <c r="K157" s="163"/>
      <c r="L157" s="168"/>
      <c r="M157" s="169"/>
      <c r="N157" s="170"/>
      <c r="O157" s="170"/>
      <c r="P157" s="171">
        <f>SUM(P158:P375)</f>
        <v>0</v>
      </c>
      <c r="Q157" s="170"/>
      <c r="R157" s="171">
        <f>SUM(R158:R375)</f>
        <v>1.9825393700000005</v>
      </c>
      <c r="S157" s="170"/>
      <c r="T157" s="172">
        <f>SUM(T158:T375)</f>
        <v>16.272131859999998</v>
      </c>
      <c r="AR157" s="173" t="s">
        <v>81</v>
      </c>
      <c r="AT157" s="174" t="s">
        <v>73</v>
      </c>
      <c r="AU157" s="174" t="s">
        <v>79</v>
      </c>
      <c r="AY157" s="173" t="s">
        <v>125</v>
      </c>
      <c r="BK157" s="175">
        <f>SUM(BK158:BK375)</f>
        <v>0</v>
      </c>
    </row>
    <row r="158" spans="1:65" s="38" customFormat="1" ht="33" customHeight="1">
      <c r="A158" s="32"/>
      <c r="B158" s="33"/>
      <c r="C158" s="178" t="s">
        <v>234</v>
      </c>
      <c r="D158" s="178" t="s">
        <v>128</v>
      </c>
      <c r="E158" s="179" t="s">
        <v>235</v>
      </c>
      <c r="F158" s="180" t="s">
        <v>236</v>
      </c>
      <c r="G158" s="181" t="s">
        <v>131</v>
      </c>
      <c r="H158" s="182">
        <v>83.680999999999997</v>
      </c>
      <c r="I158" s="183"/>
      <c r="J158" s="184">
        <f>ROUND(I158*H158,2)</f>
        <v>0</v>
      </c>
      <c r="K158" s="180" t="s">
        <v>132</v>
      </c>
      <c r="L158" s="37"/>
      <c r="M158" s="185"/>
      <c r="N158" s="186" t="s">
        <v>45</v>
      </c>
      <c r="O158" s="65"/>
      <c r="P158" s="187">
        <f>O158*H158</f>
        <v>0</v>
      </c>
      <c r="Q158" s="187">
        <v>0</v>
      </c>
      <c r="R158" s="187">
        <f>Q158*H158</f>
        <v>0</v>
      </c>
      <c r="S158" s="187">
        <v>0.16700000000000001</v>
      </c>
      <c r="T158" s="188">
        <f>S158*H158</f>
        <v>13.974727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89" t="s">
        <v>237</v>
      </c>
      <c r="AT158" s="189" t="s">
        <v>128</v>
      </c>
      <c r="AU158" s="189" t="s">
        <v>81</v>
      </c>
      <c r="AY158" s="16" t="s">
        <v>125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6" t="s">
        <v>79</v>
      </c>
      <c r="BK158" s="190">
        <f>ROUND(I158*H158,2)</f>
        <v>0</v>
      </c>
      <c r="BL158" s="16" t="s">
        <v>237</v>
      </c>
      <c r="BM158" s="189" t="s">
        <v>238</v>
      </c>
    </row>
    <row r="159" spans="1:65" s="38" customFormat="1">
      <c r="A159" s="32"/>
      <c r="B159" s="33"/>
      <c r="C159" s="34"/>
      <c r="D159" s="191" t="s">
        <v>135</v>
      </c>
      <c r="E159" s="34"/>
      <c r="F159" s="192" t="s">
        <v>239</v>
      </c>
      <c r="G159" s="34"/>
      <c r="H159" s="34"/>
      <c r="I159" s="193"/>
      <c r="J159" s="34"/>
      <c r="K159" s="34"/>
      <c r="L159" s="37"/>
      <c r="M159" s="194"/>
      <c r="N159" s="195"/>
      <c r="O159" s="65"/>
      <c r="P159" s="65"/>
      <c r="Q159" s="65"/>
      <c r="R159" s="65"/>
      <c r="S159" s="65"/>
      <c r="T159" s="66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6" t="s">
        <v>135</v>
      </c>
      <c r="AU159" s="16" t="s">
        <v>81</v>
      </c>
    </row>
    <row r="160" spans="1:65" s="196" customFormat="1">
      <c r="B160" s="197"/>
      <c r="C160" s="198"/>
      <c r="D160" s="199" t="s">
        <v>137</v>
      </c>
      <c r="E160" s="200"/>
      <c r="F160" s="201" t="s">
        <v>162</v>
      </c>
      <c r="G160" s="198"/>
      <c r="H160" s="200"/>
      <c r="I160" s="202"/>
      <c r="J160" s="198"/>
      <c r="K160" s="198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137</v>
      </c>
      <c r="AU160" s="207" t="s">
        <v>81</v>
      </c>
      <c r="AV160" s="196" t="s">
        <v>79</v>
      </c>
      <c r="AW160" s="196" t="s">
        <v>36</v>
      </c>
      <c r="AX160" s="196" t="s">
        <v>74</v>
      </c>
      <c r="AY160" s="207" t="s">
        <v>125</v>
      </c>
    </row>
    <row r="161" spans="1:65" s="208" customFormat="1">
      <c r="B161" s="209"/>
      <c r="C161" s="210"/>
      <c r="D161" s="199" t="s">
        <v>137</v>
      </c>
      <c r="E161" s="211"/>
      <c r="F161" s="212" t="s">
        <v>157</v>
      </c>
      <c r="G161" s="210"/>
      <c r="H161" s="213">
        <v>83.680999999999997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137</v>
      </c>
      <c r="AU161" s="219" t="s">
        <v>81</v>
      </c>
      <c r="AV161" s="208" t="s">
        <v>81</v>
      </c>
      <c r="AW161" s="208" t="s">
        <v>36</v>
      </c>
      <c r="AX161" s="208" t="s">
        <v>79</v>
      </c>
      <c r="AY161" s="219" t="s">
        <v>125</v>
      </c>
    </row>
    <row r="162" spans="1:65" s="38" customFormat="1" ht="24.2" customHeight="1">
      <c r="A162" s="32"/>
      <c r="B162" s="33"/>
      <c r="C162" s="178" t="s">
        <v>237</v>
      </c>
      <c r="D162" s="178" t="s">
        <v>128</v>
      </c>
      <c r="E162" s="179" t="s">
        <v>240</v>
      </c>
      <c r="F162" s="180" t="s">
        <v>241</v>
      </c>
      <c r="G162" s="181" t="s">
        <v>131</v>
      </c>
      <c r="H162" s="182">
        <v>83.680999999999997</v>
      </c>
      <c r="I162" s="183"/>
      <c r="J162" s="184">
        <f>ROUND(I162*H162,2)</f>
        <v>0</v>
      </c>
      <c r="K162" s="180" t="s">
        <v>132</v>
      </c>
      <c r="L162" s="37"/>
      <c r="M162" s="185"/>
      <c r="N162" s="186" t="s">
        <v>45</v>
      </c>
      <c r="O162" s="65"/>
      <c r="P162" s="187">
        <f>O162*H162</f>
        <v>0</v>
      </c>
      <c r="Q162" s="187">
        <v>0</v>
      </c>
      <c r="R162" s="187">
        <f>Q162*H162</f>
        <v>0</v>
      </c>
      <c r="S162" s="187">
        <v>6.6E-4</v>
      </c>
      <c r="T162" s="188">
        <f>S162*H162</f>
        <v>5.5229460000000001E-2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89" t="s">
        <v>237</v>
      </c>
      <c r="AT162" s="189" t="s">
        <v>128</v>
      </c>
      <c r="AU162" s="189" t="s">
        <v>81</v>
      </c>
      <c r="AY162" s="16" t="s">
        <v>125</v>
      </c>
      <c r="BE162" s="190">
        <f>IF(N162="základní",J162,0)</f>
        <v>0</v>
      </c>
      <c r="BF162" s="190">
        <f>IF(N162="snížená",J162,0)</f>
        <v>0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16" t="s">
        <v>79</v>
      </c>
      <c r="BK162" s="190">
        <f>ROUND(I162*H162,2)</f>
        <v>0</v>
      </c>
      <c r="BL162" s="16" t="s">
        <v>237</v>
      </c>
      <c r="BM162" s="189" t="s">
        <v>242</v>
      </c>
    </row>
    <row r="163" spans="1:65" s="38" customFormat="1">
      <c r="A163" s="32"/>
      <c r="B163" s="33"/>
      <c r="C163" s="34"/>
      <c r="D163" s="191" t="s">
        <v>135</v>
      </c>
      <c r="E163" s="34"/>
      <c r="F163" s="192" t="s">
        <v>243</v>
      </c>
      <c r="G163" s="34"/>
      <c r="H163" s="34"/>
      <c r="I163" s="193"/>
      <c r="J163" s="34"/>
      <c r="K163" s="34"/>
      <c r="L163" s="37"/>
      <c r="M163" s="194"/>
      <c r="N163" s="195"/>
      <c r="O163" s="65"/>
      <c r="P163" s="65"/>
      <c r="Q163" s="65"/>
      <c r="R163" s="65"/>
      <c r="S163" s="65"/>
      <c r="T163" s="66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6" t="s">
        <v>135</v>
      </c>
      <c r="AU163" s="16" t="s">
        <v>81</v>
      </c>
    </row>
    <row r="164" spans="1:65" s="196" customFormat="1">
      <c r="B164" s="197"/>
      <c r="C164" s="198"/>
      <c r="D164" s="199" t="s">
        <v>137</v>
      </c>
      <c r="E164" s="200"/>
      <c r="F164" s="201" t="s">
        <v>162</v>
      </c>
      <c r="G164" s="198"/>
      <c r="H164" s="200"/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137</v>
      </c>
      <c r="AU164" s="207" t="s">
        <v>81</v>
      </c>
      <c r="AV164" s="196" t="s">
        <v>79</v>
      </c>
      <c r="AW164" s="196" t="s">
        <v>36</v>
      </c>
      <c r="AX164" s="196" t="s">
        <v>74</v>
      </c>
      <c r="AY164" s="207" t="s">
        <v>125</v>
      </c>
    </row>
    <row r="165" spans="1:65" s="208" customFormat="1">
      <c r="B165" s="209"/>
      <c r="C165" s="210"/>
      <c r="D165" s="199" t="s">
        <v>137</v>
      </c>
      <c r="E165" s="211"/>
      <c r="F165" s="212" t="s">
        <v>157</v>
      </c>
      <c r="G165" s="210"/>
      <c r="H165" s="213">
        <v>83.680999999999997</v>
      </c>
      <c r="I165" s="214"/>
      <c r="J165" s="210"/>
      <c r="K165" s="210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137</v>
      </c>
      <c r="AU165" s="219" t="s">
        <v>81</v>
      </c>
      <c r="AV165" s="208" t="s">
        <v>81</v>
      </c>
      <c r="AW165" s="208" t="s">
        <v>36</v>
      </c>
      <c r="AX165" s="208" t="s">
        <v>79</v>
      </c>
      <c r="AY165" s="219" t="s">
        <v>125</v>
      </c>
    </row>
    <row r="166" spans="1:65" s="38" customFormat="1" ht="37.9" customHeight="1">
      <c r="A166" s="32"/>
      <c r="B166" s="33"/>
      <c r="C166" s="178" t="s">
        <v>244</v>
      </c>
      <c r="D166" s="178" t="s">
        <v>128</v>
      </c>
      <c r="E166" s="179" t="s">
        <v>245</v>
      </c>
      <c r="F166" s="180" t="s">
        <v>246</v>
      </c>
      <c r="G166" s="181" t="s">
        <v>131</v>
      </c>
      <c r="H166" s="182">
        <v>83.680999999999997</v>
      </c>
      <c r="I166" s="183"/>
      <c r="J166" s="184">
        <f>ROUND(I166*H166,2)</f>
        <v>0</v>
      </c>
      <c r="K166" s="180" t="s">
        <v>132</v>
      </c>
      <c r="L166" s="37"/>
      <c r="M166" s="185"/>
      <c r="N166" s="186" t="s">
        <v>45</v>
      </c>
      <c r="O166" s="65"/>
      <c r="P166" s="187">
        <f>O166*H166</f>
        <v>0</v>
      </c>
      <c r="Q166" s="187">
        <v>0</v>
      </c>
      <c r="R166" s="187">
        <f>Q166*H166</f>
        <v>0</v>
      </c>
      <c r="S166" s="187">
        <v>3.2000000000000002E-3</v>
      </c>
      <c r="T166" s="188">
        <f>S166*H166</f>
        <v>0.2677792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89" t="s">
        <v>237</v>
      </c>
      <c r="AT166" s="189" t="s">
        <v>128</v>
      </c>
      <c r="AU166" s="189" t="s">
        <v>81</v>
      </c>
      <c r="AY166" s="16" t="s">
        <v>125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6" t="s">
        <v>79</v>
      </c>
      <c r="BK166" s="190">
        <f>ROUND(I166*H166,2)</f>
        <v>0</v>
      </c>
      <c r="BL166" s="16" t="s">
        <v>237</v>
      </c>
      <c r="BM166" s="189" t="s">
        <v>247</v>
      </c>
    </row>
    <row r="167" spans="1:65" s="38" customFormat="1">
      <c r="A167" s="32"/>
      <c r="B167" s="33"/>
      <c r="C167" s="34"/>
      <c r="D167" s="191" t="s">
        <v>135</v>
      </c>
      <c r="E167" s="34"/>
      <c r="F167" s="192" t="s">
        <v>248</v>
      </c>
      <c r="G167" s="34"/>
      <c r="H167" s="34"/>
      <c r="I167" s="193"/>
      <c r="J167" s="34"/>
      <c r="K167" s="34"/>
      <c r="L167" s="37"/>
      <c r="M167" s="194"/>
      <c r="N167" s="195"/>
      <c r="O167" s="65"/>
      <c r="P167" s="65"/>
      <c r="Q167" s="65"/>
      <c r="R167" s="65"/>
      <c r="S167" s="65"/>
      <c r="T167" s="66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6" t="s">
        <v>135</v>
      </c>
      <c r="AU167" s="16" t="s">
        <v>81</v>
      </c>
    </row>
    <row r="168" spans="1:65" s="196" customFormat="1">
      <c r="B168" s="197"/>
      <c r="C168" s="198"/>
      <c r="D168" s="199" t="s">
        <v>137</v>
      </c>
      <c r="E168" s="200"/>
      <c r="F168" s="201" t="s">
        <v>162</v>
      </c>
      <c r="G168" s="198"/>
      <c r="H168" s="200"/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137</v>
      </c>
      <c r="AU168" s="207" t="s">
        <v>81</v>
      </c>
      <c r="AV168" s="196" t="s">
        <v>79</v>
      </c>
      <c r="AW168" s="196" t="s">
        <v>36</v>
      </c>
      <c r="AX168" s="196" t="s">
        <v>74</v>
      </c>
      <c r="AY168" s="207" t="s">
        <v>125</v>
      </c>
    </row>
    <row r="169" spans="1:65" s="208" customFormat="1">
      <c r="B169" s="209"/>
      <c r="C169" s="210"/>
      <c r="D169" s="199" t="s">
        <v>137</v>
      </c>
      <c r="E169" s="211"/>
      <c r="F169" s="212" t="s">
        <v>157</v>
      </c>
      <c r="G169" s="210"/>
      <c r="H169" s="213">
        <v>83.680999999999997</v>
      </c>
      <c r="I169" s="214"/>
      <c r="J169" s="210"/>
      <c r="K169" s="210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137</v>
      </c>
      <c r="AU169" s="219" t="s">
        <v>81</v>
      </c>
      <c r="AV169" s="208" t="s">
        <v>81</v>
      </c>
      <c r="AW169" s="208" t="s">
        <v>36</v>
      </c>
      <c r="AX169" s="208" t="s">
        <v>79</v>
      </c>
      <c r="AY169" s="219" t="s">
        <v>125</v>
      </c>
    </row>
    <row r="170" spans="1:65" s="38" customFormat="1" ht="44.25" customHeight="1">
      <c r="A170" s="32"/>
      <c r="B170" s="33"/>
      <c r="C170" s="178" t="s">
        <v>249</v>
      </c>
      <c r="D170" s="178" t="s">
        <v>128</v>
      </c>
      <c r="E170" s="179" t="s">
        <v>250</v>
      </c>
      <c r="F170" s="180" t="s">
        <v>251</v>
      </c>
      <c r="G170" s="181" t="s">
        <v>131</v>
      </c>
      <c r="H170" s="182">
        <v>69.165999999999997</v>
      </c>
      <c r="I170" s="183"/>
      <c r="J170" s="184">
        <f>ROUND(I170*H170,2)</f>
        <v>0</v>
      </c>
      <c r="K170" s="180" t="s">
        <v>132</v>
      </c>
      <c r="L170" s="37"/>
      <c r="M170" s="185"/>
      <c r="N170" s="186" t="s">
        <v>45</v>
      </c>
      <c r="O170" s="65"/>
      <c r="P170" s="187">
        <f>O170*H170</f>
        <v>0</v>
      </c>
      <c r="Q170" s="187">
        <v>0</v>
      </c>
      <c r="R170" s="187">
        <f>Q170*H170</f>
        <v>0</v>
      </c>
      <c r="S170" s="187">
        <v>3.2000000000000002E-3</v>
      </c>
      <c r="T170" s="188">
        <f>S170*H170</f>
        <v>0.22133120000000001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89" t="s">
        <v>237</v>
      </c>
      <c r="AT170" s="189" t="s">
        <v>128</v>
      </c>
      <c r="AU170" s="189" t="s">
        <v>81</v>
      </c>
      <c r="AY170" s="16" t="s">
        <v>125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6" t="s">
        <v>79</v>
      </c>
      <c r="BK170" s="190">
        <f>ROUND(I170*H170,2)</f>
        <v>0</v>
      </c>
      <c r="BL170" s="16" t="s">
        <v>237</v>
      </c>
      <c r="BM170" s="189" t="s">
        <v>252</v>
      </c>
    </row>
    <row r="171" spans="1:65" s="38" customFormat="1">
      <c r="A171" s="32"/>
      <c r="B171" s="33"/>
      <c r="C171" s="34"/>
      <c r="D171" s="191" t="s">
        <v>135</v>
      </c>
      <c r="E171" s="34"/>
      <c r="F171" s="192" t="s">
        <v>253</v>
      </c>
      <c r="G171" s="34"/>
      <c r="H171" s="34"/>
      <c r="I171" s="193"/>
      <c r="J171" s="34"/>
      <c r="K171" s="34"/>
      <c r="L171" s="37"/>
      <c r="M171" s="194"/>
      <c r="N171" s="195"/>
      <c r="O171" s="65"/>
      <c r="P171" s="65"/>
      <c r="Q171" s="65"/>
      <c r="R171" s="65"/>
      <c r="S171" s="65"/>
      <c r="T171" s="66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6" t="s">
        <v>135</v>
      </c>
      <c r="AU171" s="16" t="s">
        <v>81</v>
      </c>
    </row>
    <row r="172" spans="1:65" s="196" customFormat="1">
      <c r="B172" s="197"/>
      <c r="C172" s="198"/>
      <c r="D172" s="199" t="s">
        <v>137</v>
      </c>
      <c r="E172" s="200"/>
      <c r="F172" s="201" t="s">
        <v>254</v>
      </c>
      <c r="G172" s="198"/>
      <c r="H172" s="200"/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137</v>
      </c>
      <c r="AU172" s="207" t="s">
        <v>81</v>
      </c>
      <c r="AV172" s="196" t="s">
        <v>79</v>
      </c>
      <c r="AW172" s="196" t="s">
        <v>36</v>
      </c>
      <c r="AX172" s="196" t="s">
        <v>74</v>
      </c>
      <c r="AY172" s="207" t="s">
        <v>125</v>
      </c>
    </row>
    <row r="173" spans="1:65" s="196" customFormat="1" ht="22.5">
      <c r="B173" s="197"/>
      <c r="C173" s="198"/>
      <c r="D173" s="199" t="s">
        <v>137</v>
      </c>
      <c r="E173" s="200"/>
      <c r="F173" s="201" t="s">
        <v>255</v>
      </c>
      <c r="G173" s="198"/>
      <c r="H173" s="200"/>
      <c r="I173" s="202"/>
      <c r="J173" s="198"/>
      <c r="K173" s="198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137</v>
      </c>
      <c r="AU173" s="207" t="s">
        <v>81</v>
      </c>
      <c r="AV173" s="196" t="s">
        <v>79</v>
      </c>
      <c r="AW173" s="196" t="s">
        <v>36</v>
      </c>
      <c r="AX173" s="196" t="s">
        <v>74</v>
      </c>
      <c r="AY173" s="207" t="s">
        <v>125</v>
      </c>
    </row>
    <row r="174" spans="1:65" s="196" customFormat="1">
      <c r="B174" s="197"/>
      <c r="C174" s="198"/>
      <c r="D174" s="199" t="s">
        <v>137</v>
      </c>
      <c r="E174" s="200"/>
      <c r="F174" s="201" t="s">
        <v>256</v>
      </c>
      <c r="G174" s="198"/>
      <c r="H174" s="200"/>
      <c r="I174" s="202"/>
      <c r="J174" s="198"/>
      <c r="K174" s="198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137</v>
      </c>
      <c r="AU174" s="207" t="s">
        <v>81</v>
      </c>
      <c r="AV174" s="196" t="s">
        <v>79</v>
      </c>
      <c r="AW174" s="196" t="s">
        <v>36</v>
      </c>
      <c r="AX174" s="196" t="s">
        <v>74</v>
      </c>
      <c r="AY174" s="207" t="s">
        <v>125</v>
      </c>
    </row>
    <row r="175" spans="1:65" s="208" customFormat="1">
      <c r="B175" s="209"/>
      <c r="C175" s="210"/>
      <c r="D175" s="199" t="s">
        <v>137</v>
      </c>
      <c r="E175" s="211"/>
      <c r="F175" s="212" t="s">
        <v>257</v>
      </c>
      <c r="G175" s="210"/>
      <c r="H175" s="213">
        <v>8.1959999999999997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137</v>
      </c>
      <c r="AU175" s="219" t="s">
        <v>81</v>
      </c>
      <c r="AV175" s="208" t="s">
        <v>81</v>
      </c>
      <c r="AW175" s="208" t="s">
        <v>36</v>
      </c>
      <c r="AX175" s="208" t="s">
        <v>74</v>
      </c>
      <c r="AY175" s="219" t="s">
        <v>125</v>
      </c>
    </row>
    <row r="176" spans="1:65" s="196" customFormat="1">
      <c r="B176" s="197"/>
      <c r="C176" s="198"/>
      <c r="D176" s="199" t="s">
        <v>137</v>
      </c>
      <c r="E176" s="200"/>
      <c r="F176" s="201" t="s">
        <v>258</v>
      </c>
      <c r="G176" s="198"/>
      <c r="H176" s="200"/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137</v>
      </c>
      <c r="AU176" s="207" t="s">
        <v>81</v>
      </c>
      <c r="AV176" s="196" t="s">
        <v>79</v>
      </c>
      <c r="AW176" s="196" t="s">
        <v>36</v>
      </c>
      <c r="AX176" s="196" t="s">
        <v>74</v>
      </c>
      <c r="AY176" s="207" t="s">
        <v>125</v>
      </c>
    </row>
    <row r="177" spans="1:65" s="208" customFormat="1">
      <c r="B177" s="209"/>
      <c r="C177" s="210"/>
      <c r="D177" s="199" t="s">
        <v>137</v>
      </c>
      <c r="E177" s="211"/>
      <c r="F177" s="212" t="s">
        <v>259</v>
      </c>
      <c r="G177" s="210"/>
      <c r="H177" s="213">
        <v>4.6740000000000004</v>
      </c>
      <c r="I177" s="214"/>
      <c r="J177" s="210"/>
      <c r="K177" s="210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137</v>
      </c>
      <c r="AU177" s="219" t="s">
        <v>81</v>
      </c>
      <c r="AV177" s="208" t="s">
        <v>81</v>
      </c>
      <c r="AW177" s="208" t="s">
        <v>36</v>
      </c>
      <c r="AX177" s="208" t="s">
        <v>74</v>
      </c>
      <c r="AY177" s="219" t="s">
        <v>125</v>
      </c>
    </row>
    <row r="178" spans="1:65" s="196" customFormat="1">
      <c r="B178" s="197"/>
      <c r="C178" s="198"/>
      <c r="D178" s="199" t="s">
        <v>137</v>
      </c>
      <c r="E178" s="200"/>
      <c r="F178" s="201" t="s">
        <v>260</v>
      </c>
      <c r="G178" s="198"/>
      <c r="H178" s="200"/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137</v>
      </c>
      <c r="AU178" s="207" t="s">
        <v>81</v>
      </c>
      <c r="AV178" s="196" t="s">
        <v>79</v>
      </c>
      <c r="AW178" s="196" t="s">
        <v>36</v>
      </c>
      <c r="AX178" s="196" t="s">
        <v>74</v>
      </c>
      <c r="AY178" s="207" t="s">
        <v>125</v>
      </c>
    </row>
    <row r="179" spans="1:65" s="208" customFormat="1">
      <c r="B179" s="209"/>
      <c r="C179" s="210"/>
      <c r="D179" s="199" t="s">
        <v>137</v>
      </c>
      <c r="E179" s="211"/>
      <c r="F179" s="212" t="s">
        <v>261</v>
      </c>
      <c r="G179" s="210"/>
      <c r="H179" s="213">
        <v>26.777999999999999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137</v>
      </c>
      <c r="AU179" s="219" t="s">
        <v>81</v>
      </c>
      <c r="AV179" s="208" t="s">
        <v>81</v>
      </c>
      <c r="AW179" s="208" t="s">
        <v>36</v>
      </c>
      <c r="AX179" s="208" t="s">
        <v>74</v>
      </c>
      <c r="AY179" s="219" t="s">
        <v>125</v>
      </c>
    </row>
    <row r="180" spans="1:65" s="196" customFormat="1">
      <c r="B180" s="197"/>
      <c r="C180" s="198"/>
      <c r="D180" s="199" t="s">
        <v>137</v>
      </c>
      <c r="E180" s="200"/>
      <c r="F180" s="201" t="s">
        <v>262</v>
      </c>
      <c r="G180" s="198"/>
      <c r="H180" s="200"/>
      <c r="I180" s="202"/>
      <c r="J180" s="198"/>
      <c r="K180" s="198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137</v>
      </c>
      <c r="AU180" s="207" t="s">
        <v>81</v>
      </c>
      <c r="AV180" s="196" t="s">
        <v>79</v>
      </c>
      <c r="AW180" s="196" t="s">
        <v>36</v>
      </c>
      <c r="AX180" s="196" t="s">
        <v>74</v>
      </c>
      <c r="AY180" s="207" t="s">
        <v>125</v>
      </c>
    </row>
    <row r="181" spans="1:65" s="208" customFormat="1">
      <c r="B181" s="209"/>
      <c r="C181" s="210"/>
      <c r="D181" s="199" t="s">
        <v>137</v>
      </c>
      <c r="E181" s="211"/>
      <c r="F181" s="212" t="s">
        <v>263</v>
      </c>
      <c r="G181" s="210"/>
      <c r="H181" s="213">
        <v>3.1560000000000001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137</v>
      </c>
      <c r="AU181" s="219" t="s">
        <v>81</v>
      </c>
      <c r="AV181" s="208" t="s">
        <v>81</v>
      </c>
      <c r="AW181" s="208" t="s">
        <v>36</v>
      </c>
      <c r="AX181" s="208" t="s">
        <v>74</v>
      </c>
      <c r="AY181" s="219" t="s">
        <v>125</v>
      </c>
    </row>
    <row r="182" spans="1:65" s="196" customFormat="1">
      <c r="B182" s="197"/>
      <c r="C182" s="198"/>
      <c r="D182" s="199" t="s">
        <v>137</v>
      </c>
      <c r="E182" s="200"/>
      <c r="F182" s="201" t="s">
        <v>264</v>
      </c>
      <c r="G182" s="198"/>
      <c r="H182" s="200"/>
      <c r="I182" s="202"/>
      <c r="J182" s="198"/>
      <c r="K182" s="198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137</v>
      </c>
      <c r="AU182" s="207" t="s">
        <v>81</v>
      </c>
      <c r="AV182" s="196" t="s">
        <v>79</v>
      </c>
      <c r="AW182" s="196" t="s">
        <v>36</v>
      </c>
      <c r="AX182" s="196" t="s">
        <v>74</v>
      </c>
      <c r="AY182" s="207" t="s">
        <v>125</v>
      </c>
    </row>
    <row r="183" spans="1:65" s="208" customFormat="1">
      <c r="B183" s="209"/>
      <c r="C183" s="210"/>
      <c r="D183" s="199" t="s">
        <v>137</v>
      </c>
      <c r="E183" s="211"/>
      <c r="F183" s="212" t="s">
        <v>265</v>
      </c>
      <c r="G183" s="210"/>
      <c r="H183" s="213">
        <v>21.524999999999999</v>
      </c>
      <c r="I183" s="214"/>
      <c r="J183" s="210"/>
      <c r="K183" s="210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137</v>
      </c>
      <c r="AU183" s="219" t="s">
        <v>81</v>
      </c>
      <c r="AV183" s="208" t="s">
        <v>81</v>
      </c>
      <c r="AW183" s="208" t="s">
        <v>36</v>
      </c>
      <c r="AX183" s="208" t="s">
        <v>74</v>
      </c>
      <c r="AY183" s="219" t="s">
        <v>125</v>
      </c>
    </row>
    <row r="184" spans="1:65" s="196" customFormat="1">
      <c r="B184" s="197"/>
      <c r="C184" s="198"/>
      <c r="D184" s="199" t="s">
        <v>137</v>
      </c>
      <c r="E184" s="200"/>
      <c r="F184" s="201" t="s">
        <v>266</v>
      </c>
      <c r="G184" s="198"/>
      <c r="H184" s="200"/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137</v>
      </c>
      <c r="AU184" s="207" t="s">
        <v>81</v>
      </c>
      <c r="AV184" s="196" t="s">
        <v>79</v>
      </c>
      <c r="AW184" s="196" t="s">
        <v>36</v>
      </c>
      <c r="AX184" s="196" t="s">
        <v>74</v>
      </c>
      <c r="AY184" s="207" t="s">
        <v>125</v>
      </c>
    </row>
    <row r="185" spans="1:65" s="208" customFormat="1">
      <c r="B185" s="209"/>
      <c r="C185" s="210"/>
      <c r="D185" s="199" t="s">
        <v>137</v>
      </c>
      <c r="E185" s="211"/>
      <c r="F185" s="212" t="s">
        <v>267</v>
      </c>
      <c r="G185" s="210"/>
      <c r="H185" s="213">
        <v>3.157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137</v>
      </c>
      <c r="AU185" s="219" t="s">
        <v>81</v>
      </c>
      <c r="AV185" s="208" t="s">
        <v>81</v>
      </c>
      <c r="AW185" s="208" t="s">
        <v>36</v>
      </c>
      <c r="AX185" s="208" t="s">
        <v>74</v>
      </c>
      <c r="AY185" s="219" t="s">
        <v>125</v>
      </c>
    </row>
    <row r="186" spans="1:65" s="208" customFormat="1">
      <c r="B186" s="209"/>
      <c r="C186" s="210"/>
      <c r="D186" s="199" t="s">
        <v>137</v>
      </c>
      <c r="E186" s="211"/>
      <c r="F186" s="212" t="s">
        <v>268</v>
      </c>
      <c r="G186" s="210"/>
      <c r="H186" s="213">
        <v>1.68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137</v>
      </c>
      <c r="AU186" s="219" t="s">
        <v>81</v>
      </c>
      <c r="AV186" s="208" t="s">
        <v>81</v>
      </c>
      <c r="AW186" s="208" t="s">
        <v>36</v>
      </c>
      <c r="AX186" s="208" t="s">
        <v>74</v>
      </c>
      <c r="AY186" s="219" t="s">
        <v>125</v>
      </c>
    </row>
    <row r="187" spans="1:65" s="220" customFormat="1">
      <c r="B187" s="221"/>
      <c r="C187" s="222"/>
      <c r="D187" s="199" t="s">
        <v>137</v>
      </c>
      <c r="E187" s="223"/>
      <c r="F187" s="224" t="s">
        <v>142</v>
      </c>
      <c r="G187" s="222"/>
      <c r="H187" s="225">
        <v>69.165999999999997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137</v>
      </c>
      <c r="AU187" s="231" t="s">
        <v>81</v>
      </c>
      <c r="AV187" s="220" t="s">
        <v>133</v>
      </c>
      <c r="AW187" s="220" t="s">
        <v>36</v>
      </c>
      <c r="AX187" s="220" t="s">
        <v>79</v>
      </c>
      <c r="AY187" s="231" t="s">
        <v>125</v>
      </c>
    </row>
    <row r="188" spans="1:65" s="38" customFormat="1" ht="24.2" customHeight="1">
      <c r="A188" s="32"/>
      <c r="B188" s="33"/>
      <c r="C188" s="178" t="s">
        <v>269</v>
      </c>
      <c r="D188" s="178" t="s">
        <v>128</v>
      </c>
      <c r="E188" s="179" t="s">
        <v>270</v>
      </c>
      <c r="F188" s="180" t="s">
        <v>271</v>
      </c>
      <c r="G188" s="181" t="s">
        <v>272</v>
      </c>
      <c r="H188" s="182">
        <v>248.21899999999999</v>
      </c>
      <c r="I188" s="183"/>
      <c r="J188" s="184">
        <f>ROUND(I188*H188,2)</f>
        <v>0</v>
      </c>
      <c r="K188" s="180" t="s">
        <v>132</v>
      </c>
      <c r="L188" s="37"/>
      <c r="M188" s="185"/>
      <c r="N188" s="186" t="s">
        <v>45</v>
      </c>
      <c r="O188" s="65"/>
      <c r="P188" s="187">
        <f>O188*H188</f>
        <v>0</v>
      </c>
      <c r="Q188" s="187">
        <v>0</v>
      </c>
      <c r="R188" s="187">
        <f>Q188*H188</f>
        <v>0</v>
      </c>
      <c r="S188" s="187">
        <v>1.5E-3</v>
      </c>
      <c r="T188" s="188">
        <f>S188*H188</f>
        <v>0.37232850000000001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89" t="s">
        <v>237</v>
      </c>
      <c r="AT188" s="189" t="s">
        <v>128</v>
      </c>
      <c r="AU188" s="189" t="s">
        <v>81</v>
      </c>
      <c r="AY188" s="16" t="s">
        <v>125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6" t="s">
        <v>79</v>
      </c>
      <c r="BK188" s="190">
        <f>ROUND(I188*H188,2)</f>
        <v>0</v>
      </c>
      <c r="BL188" s="16" t="s">
        <v>237</v>
      </c>
      <c r="BM188" s="189" t="s">
        <v>273</v>
      </c>
    </row>
    <row r="189" spans="1:65" s="38" customFormat="1">
      <c r="A189" s="32"/>
      <c r="B189" s="33"/>
      <c r="C189" s="34"/>
      <c r="D189" s="191" t="s">
        <v>135</v>
      </c>
      <c r="E189" s="34"/>
      <c r="F189" s="192" t="s">
        <v>274</v>
      </c>
      <c r="G189" s="34"/>
      <c r="H189" s="34"/>
      <c r="I189" s="193"/>
      <c r="J189" s="34"/>
      <c r="K189" s="34"/>
      <c r="L189" s="37"/>
      <c r="M189" s="194"/>
      <c r="N189" s="195"/>
      <c r="O189" s="65"/>
      <c r="P189" s="65"/>
      <c r="Q189" s="65"/>
      <c r="R189" s="65"/>
      <c r="S189" s="65"/>
      <c r="T189" s="66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6" t="s">
        <v>135</v>
      </c>
      <c r="AU189" s="16" t="s">
        <v>81</v>
      </c>
    </row>
    <row r="190" spans="1:65" s="196" customFormat="1" ht="22.5">
      <c r="B190" s="197"/>
      <c r="C190" s="198"/>
      <c r="D190" s="199" t="s">
        <v>137</v>
      </c>
      <c r="E190" s="200"/>
      <c r="F190" s="201" t="s">
        <v>275</v>
      </c>
      <c r="G190" s="198"/>
      <c r="H190" s="200"/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137</v>
      </c>
      <c r="AU190" s="207" t="s">
        <v>81</v>
      </c>
      <c r="AV190" s="196" t="s">
        <v>79</v>
      </c>
      <c r="AW190" s="196" t="s">
        <v>36</v>
      </c>
      <c r="AX190" s="196" t="s">
        <v>74</v>
      </c>
      <c r="AY190" s="207" t="s">
        <v>125</v>
      </c>
    </row>
    <row r="191" spans="1:65" s="196" customFormat="1" ht="22.5">
      <c r="B191" s="197"/>
      <c r="C191" s="198"/>
      <c r="D191" s="199" t="s">
        <v>137</v>
      </c>
      <c r="E191" s="200"/>
      <c r="F191" s="201" t="s">
        <v>255</v>
      </c>
      <c r="G191" s="198"/>
      <c r="H191" s="200"/>
      <c r="I191" s="202"/>
      <c r="J191" s="198"/>
      <c r="K191" s="198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137</v>
      </c>
      <c r="AU191" s="207" t="s">
        <v>81</v>
      </c>
      <c r="AV191" s="196" t="s">
        <v>79</v>
      </c>
      <c r="AW191" s="196" t="s">
        <v>36</v>
      </c>
      <c r="AX191" s="196" t="s">
        <v>74</v>
      </c>
      <c r="AY191" s="207" t="s">
        <v>125</v>
      </c>
    </row>
    <row r="192" spans="1:65" s="196" customFormat="1">
      <c r="B192" s="197"/>
      <c r="C192" s="198"/>
      <c r="D192" s="199" t="s">
        <v>137</v>
      </c>
      <c r="E192" s="200"/>
      <c r="F192" s="201" t="s">
        <v>276</v>
      </c>
      <c r="G192" s="198"/>
      <c r="H192" s="200"/>
      <c r="I192" s="202"/>
      <c r="J192" s="198"/>
      <c r="K192" s="198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137</v>
      </c>
      <c r="AU192" s="207" t="s">
        <v>81</v>
      </c>
      <c r="AV192" s="196" t="s">
        <v>79</v>
      </c>
      <c r="AW192" s="196" t="s">
        <v>36</v>
      </c>
      <c r="AX192" s="196" t="s">
        <v>74</v>
      </c>
      <c r="AY192" s="207" t="s">
        <v>125</v>
      </c>
    </row>
    <row r="193" spans="1:65" s="208" customFormat="1">
      <c r="B193" s="209"/>
      <c r="C193" s="210"/>
      <c r="D193" s="199" t="s">
        <v>137</v>
      </c>
      <c r="E193" s="211"/>
      <c r="F193" s="212" t="s">
        <v>277</v>
      </c>
      <c r="G193" s="210"/>
      <c r="H193" s="213">
        <v>23.417999999999999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137</v>
      </c>
      <c r="AU193" s="219" t="s">
        <v>81</v>
      </c>
      <c r="AV193" s="208" t="s">
        <v>81</v>
      </c>
      <c r="AW193" s="208" t="s">
        <v>36</v>
      </c>
      <c r="AX193" s="208" t="s">
        <v>74</v>
      </c>
      <c r="AY193" s="219" t="s">
        <v>125</v>
      </c>
    </row>
    <row r="194" spans="1:65" s="196" customFormat="1">
      <c r="B194" s="197"/>
      <c r="C194" s="198"/>
      <c r="D194" s="199" t="s">
        <v>137</v>
      </c>
      <c r="E194" s="200"/>
      <c r="F194" s="201" t="s">
        <v>278</v>
      </c>
      <c r="G194" s="198"/>
      <c r="H194" s="200"/>
      <c r="I194" s="202"/>
      <c r="J194" s="198"/>
      <c r="K194" s="198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137</v>
      </c>
      <c r="AU194" s="207" t="s">
        <v>81</v>
      </c>
      <c r="AV194" s="196" t="s">
        <v>79</v>
      </c>
      <c r="AW194" s="196" t="s">
        <v>36</v>
      </c>
      <c r="AX194" s="196" t="s">
        <v>74</v>
      </c>
      <c r="AY194" s="207" t="s">
        <v>125</v>
      </c>
    </row>
    <row r="195" spans="1:65" s="208" customFormat="1">
      <c r="B195" s="209"/>
      <c r="C195" s="210"/>
      <c r="D195" s="199" t="s">
        <v>137</v>
      </c>
      <c r="E195" s="211"/>
      <c r="F195" s="212" t="s">
        <v>279</v>
      </c>
      <c r="G195" s="210"/>
      <c r="H195" s="213">
        <v>14.38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137</v>
      </c>
      <c r="AU195" s="219" t="s">
        <v>81</v>
      </c>
      <c r="AV195" s="208" t="s">
        <v>81</v>
      </c>
      <c r="AW195" s="208" t="s">
        <v>36</v>
      </c>
      <c r="AX195" s="208" t="s">
        <v>74</v>
      </c>
      <c r="AY195" s="219" t="s">
        <v>125</v>
      </c>
    </row>
    <row r="196" spans="1:65" s="196" customFormat="1" ht="22.5">
      <c r="B196" s="197"/>
      <c r="C196" s="198"/>
      <c r="D196" s="199" t="s">
        <v>137</v>
      </c>
      <c r="E196" s="200"/>
      <c r="F196" s="201" t="s">
        <v>280</v>
      </c>
      <c r="G196" s="198"/>
      <c r="H196" s="200"/>
      <c r="I196" s="202"/>
      <c r="J196" s="198"/>
      <c r="K196" s="198"/>
      <c r="L196" s="203"/>
      <c r="M196" s="204"/>
      <c r="N196" s="205"/>
      <c r="O196" s="205"/>
      <c r="P196" s="205"/>
      <c r="Q196" s="205"/>
      <c r="R196" s="205"/>
      <c r="S196" s="205"/>
      <c r="T196" s="206"/>
      <c r="AT196" s="207" t="s">
        <v>137</v>
      </c>
      <c r="AU196" s="207" t="s">
        <v>81</v>
      </c>
      <c r="AV196" s="196" t="s">
        <v>79</v>
      </c>
      <c r="AW196" s="196" t="s">
        <v>36</v>
      </c>
      <c r="AX196" s="196" t="s">
        <v>74</v>
      </c>
      <c r="AY196" s="207" t="s">
        <v>125</v>
      </c>
    </row>
    <row r="197" spans="1:65" s="208" customFormat="1">
      <c r="B197" s="209"/>
      <c r="C197" s="210"/>
      <c r="D197" s="199" t="s">
        <v>137</v>
      </c>
      <c r="E197" s="211"/>
      <c r="F197" s="212" t="s">
        <v>281</v>
      </c>
      <c r="G197" s="210"/>
      <c r="H197" s="213">
        <v>97.376000000000005</v>
      </c>
      <c r="I197" s="214"/>
      <c r="J197" s="210"/>
      <c r="K197" s="210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137</v>
      </c>
      <c r="AU197" s="219" t="s">
        <v>81</v>
      </c>
      <c r="AV197" s="208" t="s">
        <v>81</v>
      </c>
      <c r="AW197" s="208" t="s">
        <v>36</v>
      </c>
      <c r="AX197" s="208" t="s">
        <v>74</v>
      </c>
      <c r="AY197" s="219" t="s">
        <v>125</v>
      </c>
    </row>
    <row r="198" spans="1:65" s="196" customFormat="1">
      <c r="B198" s="197"/>
      <c r="C198" s="198"/>
      <c r="D198" s="199" t="s">
        <v>137</v>
      </c>
      <c r="E198" s="200"/>
      <c r="F198" s="201" t="s">
        <v>282</v>
      </c>
      <c r="G198" s="198"/>
      <c r="H198" s="200"/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137</v>
      </c>
      <c r="AU198" s="207" t="s">
        <v>81</v>
      </c>
      <c r="AV198" s="196" t="s">
        <v>79</v>
      </c>
      <c r="AW198" s="196" t="s">
        <v>36</v>
      </c>
      <c r="AX198" s="196" t="s">
        <v>74</v>
      </c>
      <c r="AY198" s="207" t="s">
        <v>125</v>
      </c>
    </row>
    <row r="199" spans="1:65" s="208" customFormat="1">
      <c r="B199" s="209"/>
      <c r="C199" s="210"/>
      <c r="D199" s="199" t="s">
        <v>137</v>
      </c>
      <c r="E199" s="211"/>
      <c r="F199" s="212" t="s">
        <v>283</v>
      </c>
      <c r="G199" s="210"/>
      <c r="H199" s="213">
        <v>14.565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137</v>
      </c>
      <c r="AU199" s="219" t="s">
        <v>81</v>
      </c>
      <c r="AV199" s="208" t="s">
        <v>81</v>
      </c>
      <c r="AW199" s="208" t="s">
        <v>36</v>
      </c>
      <c r="AX199" s="208" t="s">
        <v>74</v>
      </c>
      <c r="AY199" s="219" t="s">
        <v>125</v>
      </c>
    </row>
    <row r="200" spans="1:65" s="196" customFormat="1">
      <c r="B200" s="197"/>
      <c r="C200" s="198"/>
      <c r="D200" s="199" t="s">
        <v>137</v>
      </c>
      <c r="E200" s="200"/>
      <c r="F200" s="201" t="s">
        <v>284</v>
      </c>
      <c r="G200" s="198"/>
      <c r="H200" s="200"/>
      <c r="I200" s="202"/>
      <c r="J200" s="198"/>
      <c r="K200" s="198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137</v>
      </c>
      <c r="AU200" s="207" t="s">
        <v>81</v>
      </c>
      <c r="AV200" s="196" t="s">
        <v>79</v>
      </c>
      <c r="AW200" s="196" t="s">
        <v>36</v>
      </c>
      <c r="AX200" s="196" t="s">
        <v>74</v>
      </c>
      <c r="AY200" s="207" t="s">
        <v>125</v>
      </c>
    </row>
    <row r="201" spans="1:65" s="208" customFormat="1">
      <c r="B201" s="209"/>
      <c r="C201" s="210"/>
      <c r="D201" s="199" t="s">
        <v>137</v>
      </c>
      <c r="E201" s="211"/>
      <c r="F201" s="212" t="s">
        <v>285</v>
      </c>
      <c r="G201" s="210"/>
      <c r="H201" s="213">
        <v>86.1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137</v>
      </c>
      <c r="AU201" s="219" t="s">
        <v>81</v>
      </c>
      <c r="AV201" s="208" t="s">
        <v>81</v>
      </c>
      <c r="AW201" s="208" t="s">
        <v>36</v>
      </c>
      <c r="AX201" s="208" t="s">
        <v>74</v>
      </c>
      <c r="AY201" s="219" t="s">
        <v>125</v>
      </c>
    </row>
    <row r="202" spans="1:65" s="196" customFormat="1">
      <c r="B202" s="197"/>
      <c r="C202" s="198"/>
      <c r="D202" s="199" t="s">
        <v>137</v>
      </c>
      <c r="E202" s="200"/>
      <c r="F202" s="201" t="s">
        <v>286</v>
      </c>
      <c r="G202" s="198"/>
      <c r="H202" s="200"/>
      <c r="I202" s="202"/>
      <c r="J202" s="198"/>
      <c r="K202" s="198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137</v>
      </c>
      <c r="AU202" s="207" t="s">
        <v>81</v>
      </c>
      <c r="AV202" s="196" t="s">
        <v>79</v>
      </c>
      <c r="AW202" s="196" t="s">
        <v>36</v>
      </c>
      <c r="AX202" s="196" t="s">
        <v>74</v>
      </c>
      <c r="AY202" s="207" t="s">
        <v>125</v>
      </c>
    </row>
    <row r="203" spans="1:65" s="208" customFormat="1">
      <c r="B203" s="209"/>
      <c r="C203" s="210"/>
      <c r="D203" s="199" t="s">
        <v>137</v>
      </c>
      <c r="E203" s="211"/>
      <c r="F203" s="212" t="s">
        <v>287</v>
      </c>
      <c r="G203" s="210"/>
      <c r="H203" s="213">
        <v>12.38</v>
      </c>
      <c r="I203" s="214"/>
      <c r="J203" s="210"/>
      <c r="K203" s="210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137</v>
      </c>
      <c r="AU203" s="219" t="s">
        <v>81</v>
      </c>
      <c r="AV203" s="208" t="s">
        <v>81</v>
      </c>
      <c r="AW203" s="208" t="s">
        <v>36</v>
      </c>
      <c r="AX203" s="208" t="s">
        <v>74</v>
      </c>
      <c r="AY203" s="219" t="s">
        <v>125</v>
      </c>
    </row>
    <row r="204" spans="1:65" s="220" customFormat="1">
      <c r="B204" s="221"/>
      <c r="C204" s="222"/>
      <c r="D204" s="199" t="s">
        <v>137</v>
      </c>
      <c r="E204" s="223"/>
      <c r="F204" s="224" t="s">
        <v>142</v>
      </c>
      <c r="G204" s="222"/>
      <c r="H204" s="225">
        <v>248.21899999999999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137</v>
      </c>
      <c r="AU204" s="231" t="s">
        <v>81</v>
      </c>
      <c r="AV204" s="220" t="s">
        <v>133</v>
      </c>
      <c r="AW204" s="220" t="s">
        <v>36</v>
      </c>
      <c r="AX204" s="220" t="s">
        <v>79</v>
      </c>
      <c r="AY204" s="231" t="s">
        <v>125</v>
      </c>
    </row>
    <row r="205" spans="1:65" s="38" customFormat="1" ht="33" customHeight="1">
      <c r="A205" s="32"/>
      <c r="B205" s="33"/>
      <c r="C205" s="178" t="s">
        <v>288</v>
      </c>
      <c r="D205" s="178" t="s">
        <v>128</v>
      </c>
      <c r="E205" s="179" t="s">
        <v>289</v>
      </c>
      <c r="F205" s="180" t="s">
        <v>290</v>
      </c>
      <c r="G205" s="181" t="s">
        <v>131</v>
      </c>
      <c r="H205" s="182">
        <v>83.680999999999997</v>
      </c>
      <c r="I205" s="183"/>
      <c r="J205" s="184">
        <f>ROUND(I205*H205,2)</f>
        <v>0</v>
      </c>
      <c r="K205" s="180" t="s">
        <v>132</v>
      </c>
      <c r="L205" s="37"/>
      <c r="M205" s="185"/>
      <c r="N205" s="186" t="s">
        <v>45</v>
      </c>
      <c r="O205" s="65"/>
      <c r="P205" s="187">
        <f>O205*H205</f>
        <v>0</v>
      </c>
      <c r="Q205" s="187">
        <v>0</v>
      </c>
      <c r="R205" s="187">
        <f>Q205*H205</f>
        <v>0</v>
      </c>
      <c r="S205" s="187">
        <v>1.0999999999999999E-2</v>
      </c>
      <c r="T205" s="188">
        <f>S205*H205</f>
        <v>0.92049099999999995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89" t="s">
        <v>237</v>
      </c>
      <c r="AT205" s="189" t="s">
        <v>128</v>
      </c>
      <c r="AU205" s="189" t="s">
        <v>81</v>
      </c>
      <c r="AY205" s="16" t="s">
        <v>125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6" t="s">
        <v>79</v>
      </c>
      <c r="BK205" s="190">
        <f>ROUND(I205*H205,2)</f>
        <v>0</v>
      </c>
      <c r="BL205" s="16" t="s">
        <v>237</v>
      </c>
      <c r="BM205" s="189" t="s">
        <v>291</v>
      </c>
    </row>
    <row r="206" spans="1:65" s="38" customFormat="1">
      <c r="A206" s="32"/>
      <c r="B206" s="33"/>
      <c r="C206" s="34"/>
      <c r="D206" s="191" t="s">
        <v>135</v>
      </c>
      <c r="E206" s="34"/>
      <c r="F206" s="192" t="s">
        <v>292</v>
      </c>
      <c r="G206" s="34"/>
      <c r="H206" s="34"/>
      <c r="I206" s="193"/>
      <c r="J206" s="34"/>
      <c r="K206" s="34"/>
      <c r="L206" s="37"/>
      <c r="M206" s="194"/>
      <c r="N206" s="195"/>
      <c r="O206" s="65"/>
      <c r="P206" s="65"/>
      <c r="Q206" s="65"/>
      <c r="R206" s="65"/>
      <c r="S206" s="65"/>
      <c r="T206" s="66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6" t="s">
        <v>135</v>
      </c>
      <c r="AU206" s="16" t="s">
        <v>81</v>
      </c>
    </row>
    <row r="207" spans="1:65" s="196" customFormat="1">
      <c r="B207" s="197"/>
      <c r="C207" s="198"/>
      <c r="D207" s="199" t="s">
        <v>137</v>
      </c>
      <c r="E207" s="200"/>
      <c r="F207" s="201" t="s">
        <v>162</v>
      </c>
      <c r="G207" s="198"/>
      <c r="H207" s="200"/>
      <c r="I207" s="202"/>
      <c r="J207" s="198"/>
      <c r="K207" s="198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137</v>
      </c>
      <c r="AU207" s="207" t="s">
        <v>81</v>
      </c>
      <c r="AV207" s="196" t="s">
        <v>79</v>
      </c>
      <c r="AW207" s="196" t="s">
        <v>36</v>
      </c>
      <c r="AX207" s="196" t="s">
        <v>74</v>
      </c>
      <c r="AY207" s="207" t="s">
        <v>125</v>
      </c>
    </row>
    <row r="208" spans="1:65" s="208" customFormat="1">
      <c r="B208" s="209"/>
      <c r="C208" s="210"/>
      <c r="D208" s="199" t="s">
        <v>137</v>
      </c>
      <c r="E208" s="211"/>
      <c r="F208" s="212" t="s">
        <v>157</v>
      </c>
      <c r="G208" s="210"/>
      <c r="H208" s="213">
        <v>83.680999999999997</v>
      </c>
      <c r="I208" s="214"/>
      <c r="J208" s="210"/>
      <c r="K208" s="210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137</v>
      </c>
      <c r="AU208" s="219" t="s">
        <v>81</v>
      </c>
      <c r="AV208" s="208" t="s">
        <v>81</v>
      </c>
      <c r="AW208" s="208" t="s">
        <v>36</v>
      </c>
      <c r="AX208" s="208" t="s">
        <v>79</v>
      </c>
      <c r="AY208" s="219" t="s">
        <v>125</v>
      </c>
    </row>
    <row r="209" spans="1:65" s="38" customFormat="1" ht="33" customHeight="1">
      <c r="A209" s="32"/>
      <c r="B209" s="33"/>
      <c r="C209" s="178" t="s">
        <v>7</v>
      </c>
      <c r="D209" s="178" t="s">
        <v>128</v>
      </c>
      <c r="E209" s="179" t="s">
        <v>293</v>
      </c>
      <c r="F209" s="180" t="s">
        <v>294</v>
      </c>
      <c r="G209" s="181" t="s">
        <v>131</v>
      </c>
      <c r="H209" s="182">
        <v>83.680999999999997</v>
      </c>
      <c r="I209" s="183"/>
      <c r="J209" s="184">
        <f>ROUND(I209*H209,2)</f>
        <v>0</v>
      </c>
      <c r="K209" s="180" t="s">
        <v>132</v>
      </c>
      <c r="L209" s="37"/>
      <c r="M209" s="185"/>
      <c r="N209" s="186" t="s">
        <v>45</v>
      </c>
      <c r="O209" s="65"/>
      <c r="P209" s="187">
        <f>O209*H209</f>
        <v>0</v>
      </c>
      <c r="Q209" s="187">
        <v>0</v>
      </c>
      <c r="R209" s="187">
        <f>Q209*H209</f>
        <v>0</v>
      </c>
      <c r="S209" s="187">
        <v>5.4999999999999997E-3</v>
      </c>
      <c r="T209" s="188">
        <f>S209*H209</f>
        <v>0.46024549999999997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89" t="s">
        <v>237</v>
      </c>
      <c r="AT209" s="189" t="s">
        <v>128</v>
      </c>
      <c r="AU209" s="189" t="s">
        <v>81</v>
      </c>
      <c r="AY209" s="16" t="s">
        <v>125</v>
      </c>
      <c r="BE209" s="190">
        <f>IF(N209="základní",J209,0)</f>
        <v>0</v>
      </c>
      <c r="BF209" s="190">
        <f>IF(N209="snížená",J209,0)</f>
        <v>0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16" t="s">
        <v>79</v>
      </c>
      <c r="BK209" s="190">
        <f>ROUND(I209*H209,2)</f>
        <v>0</v>
      </c>
      <c r="BL209" s="16" t="s">
        <v>237</v>
      </c>
      <c r="BM209" s="189" t="s">
        <v>295</v>
      </c>
    </row>
    <row r="210" spans="1:65" s="38" customFormat="1">
      <c r="A210" s="32"/>
      <c r="B210" s="33"/>
      <c r="C210" s="34"/>
      <c r="D210" s="191" t="s">
        <v>135</v>
      </c>
      <c r="E210" s="34"/>
      <c r="F210" s="192" t="s">
        <v>296</v>
      </c>
      <c r="G210" s="34"/>
      <c r="H210" s="34"/>
      <c r="I210" s="193"/>
      <c r="J210" s="34"/>
      <c r="K210" s="34"/>
      <c r="L210" s="37"/>
      <c r="M210" s="194"/>
      <c r="N210" s="195"/>
      <c r="O210" s="65"/>
      <c r="P210" s="65"/>
      <c r="Q210" s="65"/>
      <c r="R210" s="65"/>
      <c r="S210" s="65"/>
      <c r="T210" s="66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6" t="s">
        <v>135</v>
      </c>
      <c r="AU210" s="16" t="s">
        <v>81</v>
      </c>
    </row>
    <row r="211" spans="1:65" s="196" customFormat="1">
      <c r="B211" s="197"/>
      <c r="C211" s="198"/>
      <c r="D211" s="199" t="s">
        <v>137</v>
      </c>
      <c r="E211" s="200"/>
      <c r="F211" s="201" t="s">
        <v>162</v>
      </c>
      <c r="G211" s="198"/>
      <c r="H211" s="200"/>
      <c r="I211" s="202"/>
      <c r="J211" s="198"/>
      <c r="K211" s="198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137</v>
      </c>
      <c r="AU211" s="207" t="s">
        <v>81</v>
      </c>
      <c r="AV211" s="196" t="s">
        <v>79</v>
      </c>
      <c r="AW211" s="196" t="s">
        <v>36</v>
      </c>
      <c r="AX211" s="196" t="s">
        <v>74</v>
      </c>
      <c r="AY211" s="207" t="s">
        <v>125</v>
      </c>
    </row>
    <row r="212" spans="1:65" s="208" customFormat="1">
      <c r="B212" s="209"/>
      <c r="C212" s="210"/>
      <c r="D212" s="199" t="s">
        <v>137</v>
      </c>
      <c r="E212" s="211"/>
      <c r="F212" s="212" t="s">
        <v>157</v>
      </c>
      <c r="G212" s="210"/>
      <c r="H212" s="213">
        <v>83.680999999999997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137</v>
      </c>
      <c r="AU212" s="219" t="s">
        <v>81</v>
      </c>
      <c r="AV212" s="208" t="s">
        <v>81</v>
      </c>
      <c r="AW212" s="208" t="s">
        <v>36</v>
      </c>
      <c r="AX212" s="208" t="s">
        <v>79</v>
      </c>
      <c r="AY212" s="219" t="s">
        <v>125</v>
      </c>
    </row>
    <row r="213" spans="1:65" s="38" customFormat="1" ht="33" customHeight="1">
      <c r="A213" s="32"/>
      <c r="B213" s="33"/>
      <c r="C213" s="178" t="s">
        <v>297</v>
      </c>
      <c r="D213" s="178" t="s">
        <v>128</v>
      </c>
      <c r="E213" s="179" t="s">
        <v>298</v>
      </c>
      <c r="F213" s="180" t="s">
        <v>299</v>
      </c>
      <c r="G213" s="181" t="s">
        <v>300</v>
      </c>
      <c r="H213" s="182">
        <v>84</v>
      </c>
      <c r="I213" s="183"/>
      <c r="J213" s="184">
        <f>ROUND(I213*H213,2)</f>
        <v>0</v>
      </c>
      <c r="K213" s="180" t="s">
        <v>132</v>
      </c>
      <c r="L213" s="37"/>
      <c r="M213" s="185"/>
      <c r="N213" s="186" t="s">
        <v>45</v>
      </c>
      <c r="O213" s="65"/>
      <c r="P213" s="187">
        <f>O213*H213</f>
        <v>0</v>
      </c>
      <c r="Q213" s="187">
        <v>4.4999999999999999E-4</v>
      </c>
      <c r="R213" s="187">
        <f>Q213*H213</f>
        <v>3.78E-2</v>
      </c>
      <c r="S213" s="187">
        <v>0</v>
      </c>
      <c r="T213" s="18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89" t="s">
        <v>237</v>
      </c>
      <c r="AT213" s="189" t="s">
        <v>128</v>
      </c>
      <c r="AU213" s="189" t="s">
        <v>81</v>
      </c>
      <c r="AY213" s="16" t="s">
        <v>125</v>
      </c>
      <c r="BE213" s="190">
        <f>IF(N213="základní",J213,0)</f>
        <v>0</v>
      </c>
      <c r="BF213" s="190">
        <f>IF(N213="snížená",J213,0)</f>
        <v>0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6" t="s">
        <v>79</v>
      </c>
      <c r="BK213" s="190">
        <f>ROUND(I213*H213,2)</f>
        <v>0</v>
      </c>
      <c r="BL213" s="16" t="s">
        <v>237</v>
      </c>
      <c r="BM213" s="189" t="s">
        <v>301</v>
      </c>
    </row>
    <row r="214" spans="1:65" s="38" customFormat="1">
      <c r="A214" s="32"/>
      <c r="B214" s="33"/>
      <c r="C214" s="34"/>
      <c r="D214" s="191" t="s">
        <v>135</v>
      </c>
      <c r="E214" s="34"/>
      <c r="F214" s="192" t="s">
        <v>302</v>
      </c>
      <c r="G214" s="34"/>
      <c r="H214" s="34"/>
      <c r="I214" s="193"/>
      <c r="J214" s="34"/>
      <c r="K214" s="34"/>
      <c r="L214" s="37"/>
      <c r="M214" s="194"/>
      <c r="N214" s="195"/>
      <c r="O214" s="65"/>
      <c r="P214" s="65"/>
      <c r="Q214" s="65"/>
      <c r="R214" s="65"/>
      <c r="S214" s="65"/>
      <c r="T214" s="66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6" t="s">
        <v>135</v>
      </c>
      <c r="AU214" s="16" t="s">
        <v>81</v>
      </c>
    </row>
    <row r="215" spans="1:65" s="196" customFormat="1" ht="22.5">
      <c r="B215" s="197"/>
      <c r="C215" s="198"/>
      <c r="D215" s="199" t="s">
        <v>137</v>
      </c>
      <c r="E215" s="200"/>
      <c r="F215" s="201" t="s">
        <v>303</v>
      </c>
      <c r="G215" s="198"/>
      <c r="H215" s="200"/>
      <c r="I215" s="202"/>
      <c r="J215" s="198"/>
      <c r="K215" s="198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137</v>
      </c>
      <c r="AU215" s="207" t="s">
        <v>81</v>
      </c>
      <c r="AV215" s="196" t="s">
        <v>79</v>
      </c>
      <c r="AW215" s="196" t="s">
        <v>36</v>
      </c>
      <c r="AX215" s="196" t="s">
        <v>74</v>
      </c>
      <c r="AY215" s="207" t="s">
        <v>125</v>
      </c>
    </row>
    <row r="216" spans="1:65" s="208" customFormat="1">
      <c r="B216" s="209"/>
      <c r="C216" s="210"/>
      <c r="D216" s="199" t="s">
        <v>137</v>
      </c>
      <c r="E216" s="211"/>
      <c r="F216" s="212" t="s">
        <v>157</v>
      </c>
      <c r="G216" s="210"/>
      <c r="H216" s="213">
        <v>83.680999999999997</v>
      </c>
      <c r="I216" s="214"/>
      <c r="J216" s="210"/>
      <c r="K216" s="210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137</v>
      </c>
      <c r="AU216" s="219" t="s">
        <v>81</v>
      </c>
      <c r="AV216" s="208" t="s">
        <v>81</v>
      </c>
      <c r="AW216" s="208" t="s">
        <v>36</v>
      </c>
      <c r="AX216" s="208" t="s">
        <v>74</v>
      </c>
      <c r="AY216" s="219" t="s">
        <v>125</v>
      </c>
    </row>
    <row r="217" spans="1:65" s="196" customFormat="1">
      <c r="B217" s="197"/>
      <c r="C217" s="198"/>
      <c r="D217" s="199" t="s">
        <v>137</v>
      </c>
      <c r="E217" s="200"/>
      <c r="F217" s="201" t="s">
        <v>304</v>
      </c>
      <c r="G217" s="198"/>
      <c r="H217" s="200"/>
      <c r="I217" s="202"/>
      <c r="J217" s="198"/>
      <c r="K217" s="198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137</v>
      </c>
      <c r="AU217" s="207" t="s">
        <v>81</v>
      </c>
      <c r="AV217" s="196" t="s">
        <v>79</v>
      </c>
      <c r="AW217" s="196" t="s">
        <v>36</v>
      </c>
      <c r="AX217" s="196" t="s">
        <v>74</v>
      </c>
      <c r="AY217" s="207" t="s">
        <v>125</v>
      </c>
    </row>
    <row r="218" spans="1:65" s="208" customFormat="1">
      <c r="B218" s="209"/>
      <c r="C218" s="210"/>
      <c r="D218" s="199" t="s">
        <v>137</v>
      </c>
      <c r="E218" s="211"/>
      <c r="F218" s="212" t="s">
        <v>305</v>
      </c>
      <c r="G218" s="210"/>
      <c r="H218" s="213">
        <v>0.31900000000000001</v>
      </c>
      <c r="I218" s="214"/>
      <c r="J218" s="210"/>
      <c r="K218" s="210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137</v>
      </c>
      <c r="AU218" s="219" t="s">
        <v>81</v>
      </c>
      <c r="AV218" s="208" t="s">
        <v>81</v>
      </c>
      <c r="AW218" s="208" t="s">
        <v>36</v>
      </c>
      <c r="AX218" s="208" t="s">
        <v>74</v>
      </c>
      <c r="AY218" s="219" t="s">
        <v>125</v>
      </c>
    </row>
    <row r="219" spans="1:65" s="220" customFormat="1">
      <c r="B219" s="221"/>
      <c r="C219" s="222"/>
      <c r="D219" s="199" t="s">
        <v>137</v>
      </c>
      <c r="E219" s="223"/>
      <c r="F219" s="224" t="s">
        <v>142</v>
      </c>
      <c r="G219" s="222"/>
      <c r="H219" s="225">
        <v>84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137</v>
      </c>
      <c r="AU219" s="231" t="s">
        <v>81</v>
      </c>
      <c r="AV219" s="220" t="s">
        <v>133</v>
      </c>
      <c r="AW219" s="220" t="s">
        <v>36</v>
      </c>
      <c r="AX219" s="220" t="s">
        <v>79</v>
      </c>
      <c r="AY219" s="231" t="s">
        <v>125</v>
      </c>
    </row>
    <row r="220" spans="1:65" s="38" customFormat="1" ht="37.9" customHeight="1">
      <c r="A220" s="32"/>
      <c r="B220" s="33"/>
      <c r="C220" s="178" t="s">
        <v>306</v>
      </c>
      <c r="D220" s="178" t="s">
        <v>128</v>
      </c>
      <c r="E220" s="179" t="s">
        <v>307</v>
      </c>
      <c r="F220" s="180" t="s">
        <v>308</v>
      </c>
      <c r="G220" s="181" t="s">
        <v>131</v>
      </c>
      <c r="H220" s="182">
        <v>83.680999999999997</v>
      </c>
      <c r="I220" s="183"/>
      <c r="J220" s="184">
        <f>ROUND(I220*H220,2)</f>
        <v>0</v>
      </c>
      <c r="K220" s="180" t="s">
        <v>132</v>
      </c>
      <c r="L220" s="37"/>
      <c r="M220" s="185"/>
      <c r="N220" s="186" t="s">
        <v>45</v>
      </c>
      <c r="O220" s="65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89" t="s">
        <v>237</v>
      </c>
      <c r="AT220" s="189" t="s">
        <v>128</v>
      </c>
      <c r="AU220" s="189" t="s">
        <v>81</v>
      </c>
      <c r="AY220" s="16" t="s">
        <v>125</v>
      </c>
      <c r="BE220" s="190">
        <f>IF(N220="základní",J220,0)</f>
        <v>0</v>
      </c>
      <c r="BF220" s="190">
        <f>IF(N220="snížená",J220,0)</f>
        <v>0</v>
      </c>
      <c r="BG220" s="190">
        <f>IF(N220="zákl. přenesená",J220,0)</f>
        <v>0</v>
      </c>
      <c r="BH220" s="190">
        <f>IF(N220="sníž. přenesená",J220,0)</f>
        <v>0</v>
      </c>
      <c r="BI220" s="190">
        <f>IF(N220="nulová",J220,0)</f>
        <v>0</v>
      </c>
      <c r="BJ220" s="16" t="s">
        <v>79</v>
      </c>
      <c r="BK220" s="190">
        <f>ROUND(I220*H220,2)</f>
        <v>0</v>
      </c>
      <c r="BL220" s="16" t="s">
        <v>237</v>
      </c>
      <c r="BM220" s="189" t="s">
        <v>309</v>
      </c>
    </row>
    <row r="221" spans="1:65" s="38" customFormat="1">
      <c r="A221" s="32"/>
      <c r="B221" s="33"/>
      <c r="C221" s="34"/>
      <c r="D221" s="191" t="s">
        <v>135</v>
      </c>
      <c r="E221" s="34"/>
      <c r="F221" s="192" t="s">
        <v>310</v>
      </c>
      <c r="G221" s="34"/>
      <c r="H221" s="34"/>
      <c r="I221" s="193"/>
      <c r="J221" s="34"/>
      <c r="K221" s="34"/>
      <c r="L221" s="37"/>
      <c r="M221" s="194"/>
      <c r="N221" s="195"/>
      <c r="O221" s="65"/>
      <c r="P221" s="65"/>
      <c r="Q221" s="65"/>
      <c r="R221" s="65"/>
      <c r="S221" s="65"/>
      <c r="T221" s="66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6" t="s">
        <v>135</v>
      </c>
      <c r="AU221" s="16" t="s">
        <v>81</v>
      </c>
    </row>
    <row r="222" spans="1:65" s="196" customFormat="1">
      <c r="B222" s="197"/>
      <c r="C222" s="198"/>
      <c r="D222" s="199" t="s">
        <v>137</v>
      </c>
      <c r="E222" s="200"/>
      <c r="F222" s="201" t="s">
        <v>311</v>
      </c>
      <c r="G222" s="198"/>
      <c r="H222" s="200"/>
      <c r="I222" s="202"/>
      <c r="J222" s="198"/>
      <c r="K222" s="198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137</v>
      </c>
      <c r="AU222" s="207" t="s">
        <v>81</v>
      </c>
      <c r="AV222" s="196" t="s">
        <v>79</v>
      </c>
      <c r="AW222" s="196" t="s">
        <v>36</v>
      </c>
      <c r="AX222" s="196" t="s">
        <v>74</v>
      </c>
      <c r="AY222" s="207" t="s">
        <v>125</v>
      </c>
    </row>
    <row r="223" spans="1:65" s="208" customFormat="1">
      <c r="B223" s="209"/>
      <c r="C223" s="210"/>
      <c r="D223" s="199" t="s">
        <v>137</v>
      </c>
      <c r="E223" s="211"/>
      <c r="F223" s="212" t="s">
        <v>312</v>
      </c>
      <c r="G223" s="210"/>
      <c r="H223" s="213">
        <v>4.07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137</v>
      </c>
      <c r="AU223" s="219" t="s">
        <v>81</v>
      </c>
      <c r="AV223" s="208" t="s">
        <v>81</v>
      </c>
      <c r="AW223" s="208" t="s">
        <v>36</v>
      </c>
      <c r="AX223" s="208" t="s">
        <v>74</v>
      </c>
      <c r="AY223" s="219" t="s">
        <v>125</v>
      </c>
    </row>
    <row r="224" spans="1:65" s="196" customFormat="1">
      <c r="B224" s="197"/>
      <c r="C224" s="198"/>
      <c r="D224" s="199" t="s">
        <v>137</v>
      </c>
      <c r="E224" s="200"/>
      <c r="F224" s="201" t="s">
        <v>313</v>
      </c>
      <c r="G224" s="198"/>
      <c r="H224" s="200"/>
      <c r="I224" s="202"/>
      <c r="J224" s="198"/>
      <c r="K224" s="198"/>
      <c r="L224" s="203"/>
      <c r="M224" s="204"/>
      <c r="N224" s="205"/>
      <c r="O224" s="205"/>
      <c r="P224" s="205"/>
      <c r="Q224" s="205"/>
      <c r="R224" s="205"/>
      <c r="S224" s="205"/>
      <c r="T224" s="206"/>
      <c r="AT224" s="207" t="s">
        <v>137</v>
      </c>
      <c r="AU224" s="207" t="s">
        <v>81</v>
      </c>
      <c r="AV224" s="196" t="s">
        <v>79</v>
      </c>
      <c r="AW224" s="196" t="s">
        <v>36</v>
      </c>
      <c r="AX224" s="196" t="s">
        <v>74</v>
      </c>
      <c r="AY224" s="207" t="s">
        <v>125</v>
      </c>
    </row>
    <row r="225" spans="1:65" s="208" customFormat="1">
      <c r="B225" s="209"/>
      <c r="C225" s="210"/>
      <c r="D225" s="199" t="s">
        <v>137</v>
      </c>
      <c r="E225" s="211"/>
      <c r="F225" s="212" t="s">
        <v>314</v>
      </c>
      <c r="G225" s="210"/>
      <c r="H225" s="213">
        <v>79.611000000000004</v>
      </c>
      <c r="I225" s="214"/>
      <c r="J225" s="210"/>
      <c r="K225" s="210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137</v>
      </c>
      <c r="AU225" s="219" t="s">
        <v>81</v>
      </c>
      <c r="AV225" s="208" t="s">
        <v>81</v>
      </c>
      <c r="AW225" s="208" t="s">
        <v>36</v>
      </c>
      <c r="AX225" s="208" t="s">
        <v>74</v>
      </c>
      <c r="AY225" s="219" t="s">
        <v>125</v>
      </c>
    </row>
    <row r="226" spans="1:65" s="220" customFormat="1">
      <c r="B226" s="221"/>
      <c r="C226" s="222"/>
      <c r="D226" s="199" t="s">
        <v>137</v>
      </c>
      <c r="E226" s="223"/>
      <c r="F226" s="224" t="s">
        <v>142</v>
      </c>
      <c r="G226" s="222"/>
      <c r="H226" s="225">
        <v>83.680999999999997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137</v>
      </c>
      <c r="AU226" s="231" t="s">
        <v>81</v>
      </c>
      <c r="AV226" s="220" t="s">
        <v>133</v>
      </c>
      <c r="AW226" s="220" t="s">
        <v>36</v>
      </c>
      <c r="AX226" s="220" t="s">
        <v>79</v>
      </c>
      <c r="AY226" s="231" t="s">
        <v>125</v>
      </c>
    </row>
    <row r="227" spans="1:65" s="38" customFormat="1" ht="16.5" customHeight="1">
      <c r="A227" s="32"/>
      <c r="B227" s="33"/>
      <c r="C227" s="233" t="s">
        <v>315</v>
      </c>
      <c r="D227" s="233" t="s">
        <v>316</v>
      </c>
      <c r="E227" s="234" t="s">
        <v>317</v>
      </c>
      <c r="F227" s="235" t="s">
        <v>318</v>
      </c>
      <c r="G227" s="236" t="s">
        <v>319</v>
      </c>
      <c r="H227" s="237">
        <v>26.777999999999999</v>
      </c>
      <c r="I227" s="238"/>
      <c r="J227" s="239">
        <f>ROUND(I227*H227,2)</f>
        <v>0</v>
      </c>
      <c r="K227" s="235" t="s">
        <v>132</v>
      </c>
      <c r="L227" s="240"/>
      <c r="M227" s="241"/>
      <c r="N227" s="242" t="s">
        <v>45</v>
      </c>
      <c r="O227" s="65"/>
      <c r="P227" s="187">
        <f>O227*H227</f>
        <v>0</v>
      </c>
      <c r="Q227" s="187">
        <v>1E-3</v>
      </c>
      <c r="R227" s="187">
        <f>Q227*H227</f>
        <v>2.6778E-2</v>
      </c>
      <c r="S227" s="187">
        <v>0</v>
      </c>
      <c r="T227" s="18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89" t="s">
        <v>320</v>
      </c>
      <c r="AT227" s="189" t="s">
        <v>316</v>
      </c>
      <c r="AU227" s="189" t="s">
        <v>81</v>
      </c>
      <c r="AY227" s="16" t="s">
        <v>125</v>
      </c>
      <c r="BE227" s="190">
        <f>IF(N227="základní",J227,0)</f>
        <v>0</v>
      </c>
      <c r="BF227" s="190">
        <f>IF(N227="snížená",J227,0)</f>
        <v>0</v>
      </c>
      <c r="BG227" s="190">
        <f>IF(N227="zákl. přenesená",J227,0)</f>
        <v>0</v>
      </c>
      <c r="BH227" s="190">
        <f>IF(N227="sníž. přenesená",J227,0)</f>
        <v>0</v>
      </c>
      <c r="BI227" s="190">
        <f>IF(N227="nulová",J227,0)</f>
        <v>0</v>
      </c>
      <c r="BJ227" s="16" t="s">
        <v>79</v>
      </c>
      <c r="BK227" s="190">
        <f>ROUND(I227*H227,2)</f>
        <v>0</v>
      </c>
      <c r="BL227" s="16" t="s">
        <v>237</v>
      </c>
      <c r="BM227" s="189" t="s">
        <v>321</v>
      </c>
    </row>
    <row r="228" spans="1:65" s="208" customFormat="1">
      <c r="B228" s="209"/>
      <c r="C228" s="210"/>
      <c r="D228" s="199" t="s">
        <v>137</v>
      </c>
      <c r="E228" s="210"/>
      <c r="F228" s="212" t="s">
        <v>322</v>
      </c>
      <c r="G228" s="210"/>
      <c r="H228" s="213">
        <v>26.777999999999999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137</v>
      </c>
      <c r="AU228" s="219" t="s">
        <v>81</v>
      </c>
      <c r="AV228" s="208" t="s">
        <v>81</v>
      </c>
      <c r="AW228" s="208" t="s">
        <v>4</v>
      </c>
      <c r="AX228" s="208" t="s">
        <v>79</v>
      </c>
      <c r="AY228" s="219" t="s">
        <v>125</v>
      </c>
    </row>
    <row r="229" spans="1:65" s="38" customFormat="1" ht="24.2" customHeight="1">
      <c r="A229" s="32"/>
      <c r="B229" s="33"/>
      <c r="C229" s="178" t="s">
        <v>323</v>
      </c>
      <c r="D229" s="178" t="s">
        <v>128</v>
      </c>
      <c r="E229" s="179" t="s">
        <v>324</v>
      </c>
      <c r="F229" s="180" t="s">
        <v>325</v>
      </c>
      <c r="G229" s="181" t="s">
        <v>131</v>
      </c>
      <c r="H229" s="182">
        <v>83.680999999999997</v>
      </c>
      <c r="I229" s="183"/>
      <c r="J229" s="184">
        <f>ROUND(I229*H229,2)</f>
        <v>0</v>
      </c>
      <c r="K229" s="180" t="s">
        <v>132</v>
      </c>
      <c r="L229" s="37"/>
      <c r="M229" s="185"/>
      <c r="N229" s="186" t="s">
        <v>45</v>
      </c>
      <c r="O229" s="65"/>
      <c r="P229" s="187">
        <f>O229*H229</f>
        <v>0</v>
      </c>
      <c r="Q229" s="187">
        <v>8.8000000000000003E-4</v>
      </c>
      <c r="R229" s="187">
        <f>Q229*H229</f>
        <v>7.3639280000000001E-2</v>
      </c>
      <c r="S229" s="187">
        <v>0</v>
      </c>
      <c r="T229" s="18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89" t="s">
        <v>237</v>
      </c>
      <c r="AT229" s="189" t="s">
        <v>128</v>
      </c>
      <c r="AU229" s="189" t="s">
        <v>81</v>
      </c>
      <c r="AY229" s="16" t="s">
        <v>125</v>
      </c>
      <c r="BE229" s="190">
        <f>IF(N229="základní",J229,0)</f>
        <v>0</v>
      </c>
      <c r="BF229" s="190">
        <f>IF(N229="snížená",J229,0)</f>
        <v>0</v>
      </c>
      <c r="BG229" s="190">
        <f>IF(N229="zákl. přenesená",J229,0)</f>
        <v>0</v>
      </c>
      <c r="BH229" s="190">
        <f>IF(N229="sníž. přenesená",J229,0)</f>
        <v>0</v>
      </c>
      <c r="BI229" s="190">
        <f>IF(N229="nulová",J229,0)</f>
        <v>0</v>
      </c>
      <c r="BJ229" s="16" t="s">
        <v>79</v>
      </c>
      <c r="BK229" s="190">
        <f>ROUND(I229*H229,2)</f>
        <v>0</v>
      </c>
      <c r="BL229" s="16" t="s">
        <v>237</v>
      </c>
      <c r="BM229" s="189" t="s">
        <v>326</v>
      </c>
    </row>
    <row r="230" spans="1:65" s="38" customFormat="1">
      <c r="A230" s="32"/>
      <c r="B230" s="33"/>
      <c r="C230" s="34"/>
      <c r="D230" s="191" t="s">
        <v>135</v>
      </c>
      <c r="E230" s="34"/>
      <c r="F230" s="192" t="s">
        <v>327</v>
      </c>
      <c r="G230" s="34"/>
      <c r="H230" s="34"/>
      <c r="I230" s="193"/>
      <c r="J230" s="34"/>
      <c r="K230" s="34"/>
      <c r="L230" s="37"/>
      <c r="M230" s="194"/>
      <c r="N230" s="195"/>
      <c r="O230" s="65"/>
      <c r="P230" s="65"/>
      <c r="Q230" s="65"/>
      <c r="R230" s="65"/>
      <c r="S230" s="65"/>
      <c r="T230" s="66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6" t="s">
        <v>135</v>
      </c>
      <c r="AU230" s="16" t="s">
        <v>81</v>
      </c>
    </row>
    <row r="231" spans="1:65" s="196" customFormat="1">
      <c r="B231" s="197"/>
      <c r="C231" s="198"/>
      <c r="D231" s="199" t="s">
        <v>137</v>
      </c>
      <c r="E231" s="200"/>
      <c r="F231" s="201" t="s">
        <v>311</v>
      </c>
      <c r="G231" s="198"/>
      <c r="H231" s="200"/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137</v>
      </c>
      <c r="AU231" s="207" t="s">
        <v>81</v>
      </c>
      <c r="AV231" s="196" t="s">
        <v>79</v>
      </c>
      <c r="AW231" s="196" t="s">
        <v>36</v>
      </c>
      <c r="AX231" s="196" t="s">
        <v>74</v>
      </c>
      <c r="AY231" s="207" t="s">
        <v>125</v>
      </c>
    </row>
    <row r="232" spans="1:65" s="208" customFormat="1">
      <c r="B232" s="209"/>
      <c r="C232" s="210"/>
      <c r="D232" s="199" t="s">
        <v>137</v>
      </c>
      <c r="E232" s="211"/>
      <c r="F232" s="212" t="s">
        <v>312</v>
      </c>
      <c r="G232" s="210"/>
      <c r="H232" s="213">
        <v>4.07</v>
      </c>
      <c r="I232" s="214"/>
      <c r="J232" s="210"/>
      <c r="K232" s="210"/>
      <c r="L232" s="215"/>
      <c r="M232" s="216"/>
      <c r="N232" s="217"/>
      <c r="O232" s="217"/>
      <c r="P232" s="217"/>
      <c r="Q232" s="217"/>
      <c r="R232" s="217"/>
      <c r="S232" s="217"/>
      <c r="T232" s="218"/>
      <c r="AT232" s="219" t="s">
        <v>137</v>
      </c>
      <c r="AU232" s="219" t="s">
        <v>81</v>
      </c>
      <c r="AV232" s="208" t="s">
        <v>81</v>
      </c>
      <c r="AW232" s="208" t="s">
        <v>36</v>
      </c>
      <c r="AX232" s="208" t="s">
        <v>74</v>
      </c>
      <c r="AY232" s="219" t="s">
        <v>125</v>
      </c>
    </row>
    <row r="233" spans="1:65" s="196" customFormat="1">
      <c r="B233" s="197"/>
      <c r="C233" s="198"/>
      <c r="D233" s="199" t="s">
        <v>137</v>
      </c>
      <c r="E233" s="200"/>
      <c r="F233" s="201" t="s">
        <v>313</v>
      </c>
      <c r="G233" s="198"/>
      <c r="H233" s="200"/>
      <c r="I233" s="202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137</v>
      </c>
      <c r="AU233" s="207" t="s">
        <v>81</v>
      </c>
      <c r="AV233" s="196" t="s">
        <v>79</v>
      </c>
      <c r="AW233" s="196" t="s">
        <v>36</v>
      </c>
      <c r="AX233" s="196" t="s">
        <v>74</v>
      </c>
      <c r="AY233" s="207" t="s">
        <v>125</v>
      </c>
    </row>
    <row r="234" spans="1:65" s="208" customFormat="1">
      <c r="B234" s="209"/>
      <c r="C234" s="210"/>
      <c r="D234" s="199" t="s">
        <v>137</v>
      </c>
      <c r="E234" s="211"/>
      <c r="F234" s="212" t="s">
        <v>314</v>
      </c>
      <c r="G234" s="210"/>
      <c r="H234" s="213">
        <v>79.611000000000004</v>
      </c>
      <c r="I234" s="214"/>
      <c r="J234" s="210"/>
      <c r="K234" s="210"/>
      <c r="L234" s="215"/>
      <c r="M234" s="216"/>
      <c r="N234" s="217"/>
      <c r="O234" s="217"/>
      <c r="P234" s="217"/>
      <c r="Q234" s="217"/>
      <c r="R234" s="217"/>
      <c r="S234" s="217"/>
      <c r="T234" s="218"/>
      <c r="AT234" s="219" t="s">
        <v>137</v>
      </c>
      <c r="AU234" s="219" t="s">
        <v>81</v>
      </c>
      <c r="AV234" s="208" t="s">
        <v>81</v>
      </c>
      <c r="AW234" s="208" t="s">
        <v>36</v>
      </c>
      <c r="AX234" s="208" t="s">
        <v>74</v>
      </c>
      <c r="AY234" s="219" t="s">
        <v>125</v>
      </c>
    </row>
    <row r="235" spans="1:65" s="220" customFormat="1">
      <c r="B235" s="221"/>
      <c r="C235" s="222"/>
      <c r="D235" s="199" t="s">
        <v>137</v>
      </c>
      <c r="E235" s="223"/>
      <c r="F235" s="224" t="s">
        <v>142</v>
      </c>
      <c r="G235" s="222"/>
      <c r="H235" s="225">
        <v>83.680999999999997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137</v>
      </c>
      <c r="AU235" s="231" t="s">
        <v>81</v>
      </c>
      <c r="AV235" s="220" t="s">
        <v>133</v>
      </c>
      <c r="AW235" s="220" t="s">
        <v>36</v>
      </c>
      <c r="AX235" s="220" t="s">
        <v>79</v>
      </c>
      <c r="AY235" s="231" t="s">
        <v>125</v>
      </c>
    </row>
    <row r="236" spans="1:65" s="38" customFormat="1" ht="49.15" customHeight="1">
      <c r="A236" s="32"/>
      <c r="B236" s="33"/>
      <c r="C236" s="233" t="s">
        <v>328</v>
      </c>
      <c r="D236" s="233" t="s">
        <v>316</v>
      </c>
      <c r="E236" s="234" t="s">
        <v>329</v>
      </c>
      <c r="F236" s="235" t="s">
        <v>330</v>
      </c>
      <c r="G236" s="236" t="s">
        <v>131</v>
      </c>
      <c r="H236" s="237">
        <v>97.53</v>
      </c>
      <c r="I236" s="238"/>
      <c r="J236" s="239">
        <f>ROUND(I236*H236,2)</f>
        <v>0</v>
      </c>
      <c r="K236" s="235" t="s">
        <v>132</v>
      </c>
      <c r="L236" s="240"/>
      <c r="M236" s="241"/>
      <c r="N236" s="242" t="s">
        <v>45</v>
      </c>
      <c r="O236" s="65"/>
      <c r="P236" s="187">
        <f>O236*H236</f>
        <v>0</v>
      </c>
      <c r="Q236" s="187">
        <v>4.7000000000000002E-3</v>
      </c>
      <c r="R236" s="187">
        <f>Q236*H236</f>
        <v>0.45839100000000005</v>
      </c>
      <c r="S236" s="187">
        <v>0</v>
      </c>
      <c r="T236" s="18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89" t="s">
        <v>320</v>
      </c>
      <c r="AT236" s="189" t="s">
        <v>316</v>
      </c>
      <c r="AU236" s="189" t="s">
        <v>81</v>
      </c>
      <c r="AY236" s="16" t="s">
        <v>125</v>
      </c>
      <c r="BE236" s="190">
        <f>IF(N236="základní",J236,0)</f>
        <v>0</v>
      </c>
      <c r="BF236" s="190">
        <f>IF(N236="snížená",J236,0)</f>
        <v>0</v>
      </c>
      <c r="BG236" s="190">
        <f>IF(N236="zákl. přenesená",J236,0)</f>
        <v>0</v>
      </c>
      <c r="BH236" s="190">
        <f>IF(N236="sníž. přenesená",J236,0)</f>
        <v>0</v>
      </c>
      <c r="BI236" s="190">
        <f>IF(N236="nulová",J236,0)</f>
        <v>0</v>
      </c>
      <c r="BJ236" s="16" t="s">
        <v>79</v>
      </c>
      <c r="BK236" s="190">
        <f>ROUND(I236*H236,2)</f>
        <v>0</v>
      </c>
      <c r="BL236" s="16" t="s">
        <v>237</v>
      </c>
      <c r="BM236" s="189" t="s">
        <v>331</v>
      </c>
    </row>
    <row r="237" spans="1:65" s="208" customFormat="1">
      <c r="B237" s="209"/>
      <c r="C237" s="210"/>
      <c r="D237" s="199" t="s">
        <v>137</v>
      </c>
      <c r="E237" s="210"/>
      <c r="F237" s="212" t="s">
        <v>332</v>
      </c>
      <c r="G237" s="210"/>
      <c r="H237" s="213">
        <v>97.53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137</v>
      </c>
      <c r="AU237" s="219" t="s">
        <v>81</v>
      </c>
      <c r="AV237" s="208" t="s">
        <v>81</v>
      </c>
      <c r="AW237" s="208" t="s">
        <v>4</v>
      </c>
      <c r="AX237" s="208" t="s">
        <v>79</v>
      </c>
      <c r="AY237" s="219" t="s">
        <v>125</v>
      </c>
    </row>
    <row r="238" spans="1:65" s="38" customFormat="1" ht="33" customHeight="1">
      <c r="A238" s="32"/>
      <c r="B238" s="33"/>
      <c r="C238" s="178" t="s">
        <v>333</v>
      </c>
      <c r="D238" s="178" t="s">
        <v>128</v>
      </c>
      <c r="E238" s="179" t="s">
        <v>334</v>
      </c>
      <c r="F238" s="180" t="s">
        <v>335</v>
      </c>
      <c r="G238" s="181" t="s">
        <v>131</v>
      </c>
      <c r="H238" s="182">
        <v>83.680999999999997</v>
      </c>
      <c r="I238" s="183"/>
      <c r="J238" s="184">
        <f>ROUND(I238*H238,2)</f>
        <v>0</v>
      </c>
      <c r="K238" s="180" t="s">
        <v>132</v>
      </c>
      <c r="L238" s="37"/>
      <c r="M238" s="185"/>
      <c r="N238" s="186" t="s">
        <v>45</v>
      </c>
      <c r="O238" s="65"/>
      <c r="P238" s="187">
        <f>O238*H238</f>
        <v>0</v>
      </c>
      <c r="Q238" s="187">
        <v>0</v>
      </c>
      <c r="R238" s="187">
        <f>Q238*H238</f>
        <v>0</v>
      </c>
      <c r="S238" s="187">
        <v>0</v>
      </c>
      <c r="T238" s="188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89" t="s">
        <v>237</v>
      </c>
      <c r="AT238" s="189" t="s">
        <v>128</v>
      </c>
      <c r="AU238" s="189" t="s">
        <v>81</v>
      </c>
      <c r="AY238" s="16" t="s">
        <v>125</v>
      </c>
      <c r="BE238" s="190">
        <f>IF(N238="základní",J238,0)</f>
        <v>0</v>
      </c>
      <c r="BF238" s="190">
        <f>IF(N238="snížená",J238,0)</f>
        <v>0</v>
      </c>
      <c r="BG238" s="190">
        <f>IF(N238="zákl. přenesená",J238,0)</f>
        <v>0</v>
      </c>
      <c r="BH238" s="190">
        <f>IF(N238="sníž. přenesená",J238,0)</f>
        <v>0</v>
      </c>
      <c r="BI238" s="190">
        <f>IF(N238="nulová",J238,0)</f>
        <v>0</v>
      </c>
      <c r="BJ238" s="16" t="s">
        <v>79</v>
      </c>
      <c r="BK238" s="190">
        <f>ROUND(I238*H238,2)</f>
        <v>0</v>
      </c>
      <c r="BL238" s="16" t="s">
        <v>237</v>
      </c>
      <c r="BM238" s="189" t="s">
        <v>336</v>
      </c>
    </row>
    <row r="239" spans="1:65" s="38" customFormat="1">
      <c r="A239" s="32"/>
      <c r="B239" s="33"/>
      <c r="C239" s="34"/>
      <c r="D239" s="191" t="s">
        <v>135</v>
      </c>
      <c r="E239" s="34"/>
      <c r="F239" s="192" t="s">
        <v>337</v>
      </c>
      <c r="G239" s="34"/>
      <c r="H239" s="34"/>
      <c r="I239" s="193"/>
      <c r="J239" s="34"/>
      <c r="K239" s="34"/>
      <c r="L239" s="37"/>
      <c r="M239" s="194"/>
      <c r="N239" s="195"/>
      <c r="O239" s="65"/>
      <c r="P239" s="65"/>
      <c r="Q239" s="65"/>
      <c r="R239" s="65"/>
      <c r="S239" s="65"/>
      <c r="T239" s="66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6" t="s">
        <v>135</v>
      </c>
      <c r="AU239" s="16" t="s">
        <v>81</v>
      </c>
    </row>
    <row r="240" spans="1:65" s="196" customFormat="1">
      <c r="B240" s="197"/>
      <c r="C240" s="198"/>
      <c r="D240" s="199" t="s">
        <v>137</v>
      </c>
      <c r="E240" s="200"/>
      <c r="F240" s="201" t="s">
        <v>311</v>
      </c>
      <c r="G240" s="198"/>
      <c r="H240" s="200"/>
      <c r="I240" s="202"/>
      <c r="J240" s="198"/>
      <c r="K240" s="198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137</v>
      </c>
      <c r="AU240" s="207" t="s">
        <v>81</v>
      </c>
      <c r="AV240" s="196" t="s">
        <v>79</v>
      </c>
      <c r="AW240" s="196" t="s">
        <v>36</v>
      </c>
      <c r="AX240" s="196" t="s">
        <v>74</v>
      </c>
      <c r="AY240" s="207" t="s">
        <v>125</v>
      </c>
    </row>
    <row r="241" spans="1:65" s="208" customFormat="1">
      <c r="B241" s="209"/>
      <c r="C241" s="210"/>
      <c r="D241" s="199" t="s">
        <v>137</v>
      </c>
      <c r="E241" s="211"/>
      <c r="F241" s="212" t="s">
        <v>312</v>
      </c>
      <c r="G241" s="210"/>
      <c r="H241" s="213">
        <v>4.07</v>
      </c>
      <c r="I241" s="214"/>
      <c r="J241" s="210"/>
      <c r="K241" s="210"/>
      <c r="L241" s="215"/>
      <c r="M241" s="216"/>
      <c r="N241" s="217"/>
      <c r="O241" s="217"/>
      <c r="P241" s="217"/>
      <c r="Q241" s="217"/>
      <c r="R241" s="217"/>
      <c r="S241" s="217"/>
      <c r="T241" s="218"/>
      <c r="AT241" s="219" t="s">
        <v>137</v>
      </c>
      <c r="AU241" s="219" t="s">
        <v>81</v>
      </c>
      <c r="AV241" s="208" t="s">
        <v>81</v>
      </c>
      <c r="AW241" s="208" t="s">
        <v>36</v>
      </c>
      <c r="AX241" s="208" t="s">
        <v>74</v>
      </c>
      <c r="AY241" s="219" t="s">
        <v>125</v>
      </c>
    </row>
    <row r="242" spans="1:65" s="196" customFormat="1">
      <c r="B242" s="197"/>
      <c r="C242" s="198"/>
      <c r="D242" s="199" t="s">
        <v>137</v>
      </c>
      <c r="E242" s="200"/>
      <c r="F242" s="201" t="s">
        <v>313</v>
      </c>
      <c r="G242" s="198"/>
      <c r="H242" s="200"/>
      <c r="I242" s="202"/>
      <c r="J242" s="198"/>
      <c r="K242" s="198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137</v>
      </c>
      <c r="AU242" s="207" t="s">
        <v>81</v>
      </c>
      <c r="AV242" s="196" t="s">
        <v>79</v>
      </c>
      <c r="AW242" s="196" t="s">
        <v>36</v>
      </c>
      <c r="AX242" s="196" t="s">
        <v>74</v>
      </c>
      <c r="AY242" s="207" t="s">
        <v>125</v>
      </c>
    </row>
    <row r="243" spans="1:65" s="208" customFormat="1">
      <c r="B243" s="209"/>
      <c r="C243" s="210"/>
      <c r="D243" s="199" t="s">
        <v>137</v>
      </c>
      <c r="E243" s="211"/>
      <c r="F243" s="212" t="s">
        <v>314</v>
      </c>
      <c r="G243" s="210"/>
      <c r="H243" s="213">
        <v>79.611000000000004</v>
      </c>
      <c r="I243" s="214"/>
      <c r="J243" s="210"/>
      <c r="K243" s="210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137</v>
      </c>
      <c r="AU243" s="219" t="s">
        <v>81</v>
      </c>
      <c r="AV243" s="208" t="s">
        <v>81</v>
      </c>
      <c r="AW243" s="208" t="s">
        <v>36</v>
      </c>
      <c r="AX243" s="208" t="s">
        <v>74</v>
      </c>
      <c r="AY243" s="219" t="s">
        <v>125</v>
      </c>
    </row>
    <row r="244" spans="1:65" s="220" customFormat="1">
      <c r="B244" s="221"/>
      <c r="C244" s="222"/>
      <c r="D244" s="199" t="s">
        <v>137</v>
      </c>
      <c r="E244" s="223"/>
      <c r="F244" s="224" t="s">
        <v>142</v>
      </c>
      <c r="G244" s="222"/>
      <c r="H244" s="225">
        <v>83.680999999999997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137</v>
      </c>
      <c r="AU244" s="231" t="s">
        <v>81</v>
      </c>
      <c r="AV244" s="220" t="s">
        <v>133</v>
      </c>
      <c r="AW244" s="220" t="s">
        <v>36</v>
      </c>
      <c r="AX244" s="220" t="s">
        <v>79</v>
      </c>
      <c r="AY244" s="231" t="s">
        <v>125</v>
      </c>
    </row>
    <row r="245" spans="1:65" s="38" customFormat="1" ht="24.2" customHeight="1">
      <c r="A245" s="32"/>
      <c r="B245" s="33"/>
      <c r="C245" s="233" t="s">
        <v>338</v>
      </c>
      <c r="D245" s="233" t="s">
        <v>316</v>
      </c>
      <c r="E245" s="234" t="s">
        <v>339</v>
      </c>
      <c r="F245" s="235" t="s">
        <v>340</v>
      </c>
      <c r="G245" s="236" t="s">
        <v>131</v>
      </c>
      <c r="H245" s="237">
        <v>96.652000000000001</v>
      </c>
      <c r="I245" s="238"/>
      <c r="J245" s="239">
        <f>ROUND(I245*H245,2)</f>
        <v>0</v>
      </c>
      <c r="K245" s="235" t="s">
        <v>132</v>
      </c>
      <c r="L245" s="240"/>
      <c r="M245" s="241"/>
      <c r="N245" s="242" t="s">
        <v>45</v>
      </c>
      <c r="O245" s="65"/>
      <c r="P245" s="187">
        <f>O245*H245</f>
        <v>0</v>
      </c>
      <c r="Q245" s="187">
        <v>1E-4</v>
      </c>
      <c r="R245" s="187">
        <f>Q245*H245</f>
        <v>9.6652000000000005E-3</v>
      </c>
      <c r="S245" s="187">
        <v>0</v>
      </c>
      <c r="T245" s="18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89" t="s">
        <v>320</v>
      </c>
      <c r="AT245" s="189" t="s">
        <v>316</v>
      </c>
      <c r="AU245" s="189" t="s">
        <v>81</v>
      </c>
      <c r="AY245" s="16" t="s">
        <v>125</v>
      </c>
      <c r="BE245" s="190">
        <f>IF(N245="základní",J245,0)</f>
        <v>0</v>
      </c>
      <c r="BF245" s="190">
        <f>IF(N245="snížená",J245,0)</f>
        <v>0</v>
      </c>
      <c r="BG245" s="190">
        <f>IF(N245="zákl. přenesená",J245,0)</f>
        <v>0</v>
      </c>
      <c r="BH245" s="190">
        <f>IF(N245="sníž. přenesená",J245,0)</f>
        <v>0</v>
      </c>
      <c r="BI245" s="190">
        <f>IF(N245="nulová",J245,0)</f>
        <v>0</v>
      </c>
      <c r="BJ245" s="16" t="s">
        <v>79</v>
      </c>
      <c r="BK245" s="190">
        <f>ROUND(I245*H245,2)</f>
        <v>0</v>
      </c>
      <c r="BL245" s="16" t="s">
        <v>237</v>
      </c>
      <c r="BM245" s="189" t="s">
        <v>341</v>
      </c>
    </row>
    <row r="246" spans="1:65" s="208" customFormat="1">
      <c r="B246" s="209"/>
      <c r="C246" s="210"/>
      <c r="D246" s="199" t="s">
        <v>137</v>
      </c>
      <c r="E246" s="210"/>
      <c r="F246" s="212" t="s">
        <v>342</v>
      </c>
      <c r="G246" s="210"/>
      <c r="H246" s="213">
        <v>96.652000000000001</v>
      </c>
      <c r="I246" s="214"/>
      <c r="J246" s="210"/>
      <c r="K246" s="210"/>
      <c r="L246" s="215"/>
      <c r="M246" s="216"/>
      <c r="N246" s="217"/>
      <c r="O246" s="217"/>
      <c r="P246" s="217"/>
      <c r="Q246" s="217"/>
      <c r="R246" s="217"/>
      <c r="S246" s="217"/>
      <c r="T246" s="218"/>
      <c r="AT246" s="219" t="s">
        <v>137</v>
      </c>
      <c r="AU246" s="219" t="s">
        <v>81</v>
      </c>
      <c r="AV246" s="208" t="s">
        <v>81</v>
      </c>
      <c r="AW246" s="208" t="s">
        <v>4</v>
      </c>
      <c r="AX246" s="208" t="s">
        <v>79</v>
      </c>
      <c r="AY246" s="219" t="s">
        <v>125</v>
      </c>
    </row>
    <row r="247" spans="1:65" s="38" customFormat="1" ht="62.65" customHeight="1">
      <c r="A247" s="32"/>
      <c r="B247" s="33"/>
      <c r="C247" s="178" t="s">
        <v>343</v>
      </c>
      <c r="D247" s="178" t="s">
        <v>128</v>
      </c>
      <c r="E247" s="179" t="s">
        <v>344</v>
      </c>
      <c r="F247" s="180" t="s">
        <v>345</v>
      </c>
      <c r="G247" s="181" t="s">
        <v>131</v>
      </c>
      <c r="H247" s="182">
        <v>83.680999999999997</v>
      </c>
      <c r="I247" s="183"/>
      <c r="J247" s="184">
        <f>ROUND(I247*H247,2)</f>
        <v>0</v>
      </c>
      <c r="K247" s="180" t="s">
        <v>132</v>
      </c>
      <c r="L247" s="37"/>
      <c r="M247" s="185"/>
      <c r="N247" s="186" t="s">
        <v>45</v>
      </c>
      <c r="O247" s="65"/>
      <c r="P247" s="187">
        <f>O247*H247</f>
        <v>0</v>
      </c>
      <c r="Q247" s="187">
        <v>2.7999999999999998E-4</v>
      </c>
      <c r="R247" s="187">
        <f>Q247*H247</f>
        <v>2.3430679999999999E-2</v>
      </c>
      <c r="S247" s="187">
        <v>0</v>
      </c>
      <c r="T247" s="18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89" t="s">
        <v>237</v>
      </c>
      <c r="AT247" s="189" t="s">
        <v>128</v>
      </c>
      <c r="AU247" s="189" t="s">
        <v>81</v>
      </c>
      <c r="AY247" s="16" t="s">
        <v>125</v>
      </c>
      <c r="BE247" s="190">
        <f>IF(N247="základní",J247,0)</f>
        <v>0</v>
      </c>
      <c r="BF247" s="190">
        <f>IF(N247="snížená",J247,0)</f>
        <v>0</v>
      </c>
      <c r="BG247" s="190">
        <f>IF(N247="zákl. přenesená",J247,0)</f>
        <v>0</v>
      </c>
      <c r="BH247" s="190">
        <f>IF(N247="sníž. přenesená",J247,0)</f>
        <v>0</v>
      </c>
      <c r="BI247" s="190">
        <f>IF(N247="nulová",J247,0)</f>
        <v>0</v>
      </c>
      <c r="BJ247" s="16" t="s">
        <v>79</v>
      </c>
      <c r="BK247" s="190">
        <f>ROUND(I247*H247,2)</f>
        <v>0</v>
      </c>
      <c r="BL247" s="16" t="s">
        <v>237</v>
      </c>
      <c r="BM247" s="189" t="s">
        <v>346</v>
      </c>
    </row>
    <row r="248" spans="1:65" s="38" customFormat="1">
      <c r="A248" s="32"/>
      <c r="B248" s="33"/>
      <c r="C248" s="34"/>
      <c r="D248" s="191" t="s">
        <v>135</v>
      </c>
      <c r="E248" s="34"/>
      <c r="F248" s="192" t="s">
        <v>347</v>
      </c>
      <c r="G248" s="34"/>
      <c r="H248" s="34"/>
      <c r="I248" s="193"/>
      <c r="J248" s="34"/>
      <c r="K248" s="34"/>
      <c r="L248" s="37"/>
      <c r="M248" s="194"/>
      <c r="N248" s="195"/>
      <c r="O248" s="65"/>
      <c r="P248" s="65"/>
      <c r="Q248" s="65"/>
      <c r="R248" s="65"/>
      <c r="S248" s="65"/>
      <c r="T248" s="66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6" t="s">
        <v>135</v>
      </c>
      <c r="AU248" s="16" t="s">
        <v>81</v>
      </c>
    </row>
    <row r="249" spans="1:65" s="196" customFormat="1" ht="33.75">
      <c r="B249" s="197"/>
      <c r="C249" s="198"/>
      <c r="D249" s="199" t="s">
        <v>137</v>
      </c>
      <c r="E249" s="200"/>
      <c r="F249" s="201" t="s">
        <v>348</v>
      </c>
      <c r="G249" s="198"/>
      <c r="H249" s="200"/>
      <c r="I249" s="202"/>
      <c r="J249" s="198"/>
      <c r="K249" s="198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137</v>
      </c>
      <c r="AU249" s="207" t="s">
        <v>81</v>
      </c>
      <c r="AV249" s="196" t="s">
        <v>79</v>
      </c>
      <c r="AW249" s="196" t="s">
        <v>36</v>
      </c>
      <c r="AX249" s="196" t="s">
        <v>74</v>
      </c>
      <c r="AY249" s="207" t="s">
        <v>125</v>
      </c>
    </row>
    <row r="250" spans="1:65" s="196" customFormat="1">
      <c r="B250" s="197"/>
      <c r="C250" s="198"/>
      <c r="D250" s="199" t="s">
        <v>137</v>
      </c>
      <c r="E250" s="200"/>
      <c r="F250" s="201" t="s">
        <v>311</v>
      </c>
      <c r="G250" s="198"/>
      <c r="H250" s="200"/>
      <c r="I250" s="202"/>
      <c r="J250" s="198"/>
      <c r="K250" s="198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137</v>
      </c>
      <c r="AU250" s="207" t="s">
        <v>81</v>
      </c>
      <c r="AV250" s="196" t="s">
        <v>79</v>
      </c>
      <c r="AW250" s="196" t="s">
        <v>36</v>
      </c>
      <c r="AX250" s="196" t="s">
        <v>74</v>
      </c>
      <c r="AY250" s="207" t="s">
        <v>125</v>
      </c>
    </row>
    <row r="251" spans="1:65" s="208" customFormat="1">
      <c r="B251" s="209"/>
      <c r="C251" s="210"/>
      <c r="D251" s="199" t="s">
        <v>137</v>
      </c>
      <c r="E251" s="211"/>
      <c r="F251" s="212" t="s">
        <v>312</v>
      </c>
      <c r="G251" s="210"/>
      <c r="H251" s="213">
        <v>4.07</v>
      </c>
      <c r="I251" s="214"/>
      <c r="J251" s="210"/>
      <c r="K251" s="210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137</v>
      </c>
      <c r="AU251" s="219" t="s">
        <v>81</v>
      </c>
      <c r="AV251" s="208" t="s">
        <v>81</v>
      </c>
      <c r="AW251" s="208" t="s">
        <v>36</v>
      </c>
      <c r="AX251" s="208" t="s">
        <v>74</v>
      </c>
      <c r="AY251" s="219" t="s">
        <v>125</v>
      </c>
    </row>
    <row r="252" spans="1:65" s="196" customFormat="1">
      <c r="B252" s="197"/>
      <c r="C252" s="198"/>
      <c r="D252" s="199" t="s">
        <v>137</v>
      </c>
      <c r="E252" s="200"/>
      <c r="F252" s="201" t="s">
        <v>313</v>
      </c>
      <c r="G252" s="198"/>
      <c r="H252" s="200"/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137</v>
      </c>
      <c r="AU252" s="207" t="s">
        <v>81</v>
      </c>
      <c r="AV252" s="196" t="s">
        <v>79</v>
      </c>
      <c r="AW252" s="196" t="s">
        <v>36</v>
      </c>
      <c r="AX252" s="196" t="s">
        <v>74</v>
      </c>
      <c r="AY252" s="207" t="s">
        <v>125</v>
      </c>
    </row>
    <row r="253" spans="1:65" s="208" customFormat="1">
      <c r="B253" s="209"/>
      <c r="C253" s="210"/>
      <c r="D253" s="199" t="s">
        <v>137</v>
      </c>
      <c r="E253" s="211"/>
      <c r="F253" s="212" t="s">
        <v>314</v>
      </c>
      <c r="G253" s="210"/>
      <c r="H253" s="213">
        <v>79.611000000000004</v>
      </c>
      <c r="I253" s="214"/>
      <c r="J253" s="210"/>
      <c r="K253" s="210"/>
      <c r="L253" s="215"/>
      <c r="M253" s="216"/>
      <c r="N253" s="217"/>
      <c r="O253" s="217"/>
      <c r="P253" s="217"/>
      <c r="Q253" s="217"/>
      <c r="R253" s="217"/>
      <c r="S253" s="217"/>
      <c r="T253" s="218"/>
      <c r="AT253" s="219" t="s">
        <v>137</v>
      </c>
      <c r="AU253" s="219" t="s">
        <v>81</v>
      </c>
      <c r="AV253" s="208" t="s">
        <v>81</v>
      </c>
      <c r="AW253" s="208" t="s">
        <v>36</v>
      </c>
      <c r="AX253" s="208" t="s">
        <v>74</v>
      </c>
      <c r="AY253" s="219" t="s">
        <v>125</v>
      </c>
    </row>
    <row r="254" spans="1:65" s="220" customFormat="1">
      <c r="B254" s="221"/>
      <c r="C254" s="222"/>
      <c r="D254" s="199" t="s">
        <v>137</v>
      </c>
      <c r="E254" s="223"/>
      <c r="F254" s="224" t="s">
        <v>142</v>
      </c>
      <c r="G254" s="222"/>
      <c r="H254" s="225">
        <v>83.680999999999997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137</v>
      </c>
      <c r="AU254" s="231" t="s">
        <v>81</v>
      </c>
      <c r="AV254" s="220" t="s">
        <v>133</v>
      </c>
      <c r="AW254" s="220" t="s">
        <v>36</v>
      </c>
      <c r="AX254" s="220" t="s">
        <v>79</v>
      </c>
      <c r="AY254" s="231" t="s">
        <v>125</v>
      </c>
    </row>
    <row r="255" spans="1:65" s="38" customFormat="1" ht="24.2" customHeight="1">
      <c r="A255" s="32"/>
      <c r="B255" s="33"/>
      <c r="C255" s="233" t="s">
        <v>349</v>
      </c>
      <c r="D255" s="233" t="s">
        <v>316</v>
      </c>
      <c r="E255" s="234" t="s">
        <v>350</v>
      </c>
      <c r="F255" s="235" t="s">
        <v>351</v>
      </c>
      <c r="G255" s="236" t="s">
        <v>131</v>
      </c>
      <c r="H255" s="237">
        <v>97.53</v>
      </c>
      <c r="I255" s="238"/>
      <c r="J255" s="239">
        <f>ROUND(I255*H255,2)</f>
        <v>0</v>
      </c>
      <c r="K255" s="235" t="s">
        <v>132</v>
      </c>
      <c r="L255" s="240"/>
      <c r="M255" s="241"/>
      <c r="N255" s="242" t="s">
        <v>45</v>
      </c>
      <c r="O255" s="65"/>
      <c r="P255" s="187">
        <f>O255*H255</f>
        <v>0</v>
      </c>
      <c r="Q255" s="187">
        <v>2.5000000000000001E-3</v>
      </c>
      <c r="R255" s="187">
        <f>Q255*H255</f>
        <v>0.24382500000000001</v>
      </c>
      <c r="S255" s="187">
        <v>0</v>
      </c>
      <c r="T255" s="18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89" t="s">
        <v>320</v>
      </c>
      <c r="AT255" s="189" t="s">
        <v>316</v>
      </c>
      <c r="AU255" s="189" t="s">
        <v>81</v>
      </c>
      <c r="AY255" s="16" t="s">
        <v>125</v>
      </c>
      <c r="BE255" s="190">
        <f>IF(N255="základní",J255,0)</f>
        <v>0</v>
      </c>
      <c r="BF255" s="190">
        <f>IF(N255="snížená",J255,0)</f>
        <v>0</v>
      </c>
      <c r="BG255" s="190">
        <f>IF(N255="zákl. přenesená",J255,0)</f>
        <v>0</v>
      </c>
      <c r="BH255" s="190">
        <f>IF(N255="sníž. přenesená",J255,0)</f>
        <v>0</v>
      </c>
      <c r="BI255" s="190">
        <f>IF(N255="nulová",J255,0)</f>
        <v>0</v>
      </c>
      <c r="BJ255" s="16" t="s">
        <v>79</v>
      </c>
      <c r="BK255" s="190">
        <f>ROUND(I255*H255,2)</f>
        <v>0</v>
      </c>
      <c r="BL255" s="16" t="s">
        <v>237</v>
      </c>
      <c r="BM255" s="189" t="s">
        <v>352</v>
      </c>
    </row>
    <row r="256" spans="1:65" s="208" customFormat="1">
      <c r="B256" s="209"/>
      <c r="C256" s="210"/>
      <c r="D256" s="199" t="s">
        <v>137</v>
      </c>
      <c r="E256" s="210"/>
      <c r="F256" s="212" t="s">
        <v>332</v>
      </c>
      <c r="G256" s="210"/>
      <c r="H256" s="213">
        <v>97.53</v>
      </c>
      <c r="I256" s="214"/>
      <c r="J256" s="210"/>
      <c r="K256" s="210"/>
      <c r="L256" s="215"/>
      <c r="M256" s="216"/>
      <c r="N256" s="217"/>
      <c r="O256" s="217"/>
      <c r="P256" s="217"/>
      <c r="Q256" s="217"/>
      <c r="R256" s="217"/>
      <c r="S256" s="217"/>
      <c r="T256" s="218"/>
      <c r="AT256" s="219" t="s">
        <v>137</v>
      </c>
      <c r="AU256" s="219" t="s">
        <v>81</v>
      </c>
      <c r="AV256" s="208" t="s">
        <v>81</v>
      </c>
      <c r="AW256" s="208" t="s">
        <v>4</v>
      </c>
      <c r="AX256" s="208" t="s">
        <v>79</v>
      </c>
      <c r="AY256" s="219" t="s">
        <v>125</v>
      </c>
    </row>
    <row r="257" spans="1:65" s="38" customFormat="1" ht="37.9" customHeight="1">
      <c r="A257" s="32"/>
      <c r="B257" s="33"/>
      <c r="C257" s="178" t="s">
        <v>353</v>
      </c>
      <c r="D257" s="178" t="s">
        <v>128</v>
      </c>
      <c r="E257" s="179" t="s">
        <v>354</v>
      </c>
      <c r="F257" s="180" t="s">
        <v>355</v>
      </c>
      <c r="G257" s="181" t="s">
        <v>272</v>
      </c>
      <c r="H257" s="182">
        <v>125.93899999999999</v>
      </c>
      <c r="I257" s="183"/>
      <c r="J257" s="184">
        <f>ROUND(I257*H257,2)</f>
        <v>0</v>
      </c>
      <c r="K257" s="180" t="s">
        <v>132</v>
      </c>
      <c r="L257" s="37"/>
      <c r="M257" s="185"/>
      <c r="N257" s="186" t="s">
        <v>45</v>
      </c>
      <c r="O257" s="65"/>
      <c r="P257" s="187">
        <f>O257*H257</f>
        <v>0</v>
      </c>
      <c r="Q257" s="187">
        <v>1.15E-3</v>
      </c>
      <c r="R257" s="187">
        <f>Q257*H257</f>
        <v>0.14482984999999998</v>
      </c>
      <c r="S257" s="187">
        <v>0</v>
      </c>
      <c r="T257" s="188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89" t="s">
        <v>237</v>
      </c>
      <c r="AT257" s="189" t="s">
        <v>128</v>
      </c>
      <c r="AU257" s="189" t="s">
        <v>81</v>
      </c>
      <c r="AY257" s="16" t="s">
        <v>125</v>
      </c>
      <c r="BE257" s="190">
        <f>IF(N257="základní",J257,0)</f>
        <v>0</v>
      </c>
      <c r="BF257" s="190">
        <f>IF(N257="snížená",J257,0)</f>
        <v>0</v>
      </c>
      <c r="BG257" s="190">
        <f>IF(N257="zákl. přenesená",J257,0)</f>
        <v>0</v>
      </c>
      <c r="BH257" s="190">
        <f>IF(N257="sníž. přenesená",J257,0)</f>
        <v>0</v>
      </c>
      <c r="BI257" s="190">
        <f>IF(N257="nulová",J257,0)</f>
        <v>0</v>
      </c>
      <c r="BJ257" s="16" t="s">
        <v>79</v>
      </c>
      <c r="BK257" s="190">
        <f>ROUND(I257*H257,2)</f>
        <v>0</v>
      </c>
      <c r="BL257" s="16" t="s">
        <v>237</v>
      </c>
      <c r="BM257" s="189" t="s">
        <v>356</v>
      </c>
    </row>
    <row r="258" spans="1:65" s="38" customFormat="1">
      <c r="A258" s="32"/>
      <c r="B258" s="33"/>
      <c r="C258" s="34"/>
      <c r="D258" s="191" t="s">
        <v>135</v>
      </c>
      <c r="E258" s="34"/>
      <c r="F258" s="192" t="s">
        <v>357</v>
      </c>
      <c r="G258" s="34"/>
      <c r="H258" s="34"/>
      <c r="I258" s="193"/>
      <c r="J258" s="34"/>
      <c r="K258" s="34"/>
      <c r="L258" s="37"/>
      <c r="M258" s="194"/>
      <c r="N258" s="195"/>
      <c r="O258" s="65"/>
      <c r="P258" s="65"/>
      <c r="Q258" s="65"/>
      <c r="R258" s="65"/>
      <c r="S258" s="65"/>
      <c r="T258" s="66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6" t="s">
        <v>135</v>
      </c>
      <c r="AU258" s="16" t="s">
        <v>81</v>
      </c>
    </row>
    <row r="259" spans="1:65" s="196" customFormat="1">
      <c r="B259" s="197"/>
      <c r="C259" s="198"/>
      <c r="D259" s="199" t="s">
        <v>137</v>
      </c>
      <c r="E259" s="200"/>
      <c r="F259" s="201" t="s">
        <v>256</v>
      </c>
      <c r="G259" s="198"/>
      <c r="H259" s="200"/>
      <c r="I259" s="202"/>
      <c r="J259" s="198"/>
      <c r="K259" s="198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137</v>
      </c>
      <c r="AU259" s="207" t="s">
        <v>81</v>
      </c>
      <c r="AV259" s="196" t="s">
        <v>79</v>
      </c>
      <c r="AW259" s="196" t="s">
        <v>36</v>
      </c>
      <c r="AX259" s="196" t="s">
        <v>74</v>
      </c>
      <c r="AY259" s="207" t="s">
        <v>125</v>
      </c>
    </row>
    <row r="260" spans="1:65" s="208" customFormat="1">
      <c r="B260" s="209"/>
      <c r="C260" s="210"/>
      <c r="D260" s="199" t="s">
        <v>137</v>
      </c>
      <c r="E260" s="211"/>
      <c r="F260" s="212" t="s">
        <v>358</v>
      </c>
      <c r="G260" s="210"/>
      <c r="H260" s="213">
        <v>7.806</v>
      </c>
      <c r="I260" s="214"/>
      <c r="J260" s="210"/>
      <c r="K260" s="210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137</v>
      </c>
      <c r="AU260" s="219" t="s">
        <v>81</v>
      </c>
      <c r="AV260" s="208" t="s">
        <v>81</v>
      </c>
      <c r="AW260" s="208" t="s">
        <v>36</v>
      </c>
      <c r="AX260" s="208" t="s">
        <v>74</v>
      </c>
      <c r="AY260" s="219" t="s">
        <v>125</v>
      </c>
    </row>
    <row r="261" spans="1:65" s="196" customFormat="1">
      <c r="B261" s="197"/>
      <c r="C261" s="198"/>
      <c r="D261" s="199" t="s">
        <v>137</v>
      </c>
      <c r="E261" s="200"/>
      <c r="F261" s="201" t="s">
        <v>258</v>
      </c>
      <c r="G261" s="198"/>
      <c r="H261" s="200"/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137</v>
      </c>
      <c r="AU261" s="207" t="s">
        <v>81</v>
      </c>
      <c r="AV261" s="196" t="s">
        <v>79</v>
      </c>
      <c r="AW261" s="196" t="s">
        <v>36</v>
      </c>
      <c r="AX261" s="196" t="s">
        <v>74</v>
      </c>
      <c r="AY261" s="207" t="s">
        <v>125</v>
      </c>
    </row>
    <row r="262" spans="1:65" s="208" customFormat="1">
      <c r="B262" s="209"/>
      <c r="C262" s="210"/>
      <c r="D262" s="199" t="s">
        <v>137</v>
      </c>
      <c r="E262" s="211"/>
      <c r="F262" s="212" t="s">
        <v>359</v>
      </c>
      <c r="G262" s="210"/>
      <c r="H262" s="213">
        <v>7.19</v>
      </c>
      <c r="I262" s="214"/>
      <c r="J262" s="210"/>
      <c r="K262" s="210"/>
      <c r="L262" s="215"/>
      <c r="M262" s="216"/>
      <c r="N262" s="217"/>
      <c r="O262" s="217"/>
      <c r="P262" s="217"/>
      <c r="Q262" s="217"/>
      <c r="R262" s="217"/>
      <c r="S262" s="217"/>
      <c r="T262" s="218"/>
      <c r="AT262" s="219" t="s">
        <v>137</v>
      </c>
      <c r="AU262" s="219" t="s">
        <v>81</v>
      </c>
      <c r="AV262" s="208" t="s">
        <v>81</v>
      </c>
      <c r="AW262" s="208" t="s">
        <v>36</v>
      </c>
      <c r="AX262" s="208" t="s">
        <v>74</v>
      </c>
      <c r="AY262" s="219" t="s">
        <v>125</v>
      </c>
    </row>
    <row r="263" spans="1:65" s="196" customFormat="1">
      <c r="B263" s="197"/>
      <c r="C263" s="198"/>
      <c r="D263" s="199" t="s">
        <v>137</v>
      </c>
      <c r="E263" s="200"/>
      <c r="F263" s="201" t="s">
        <v>260</v>
      </c>
      <c r="G263" s="198"/>
      <c r="H263" s="200"/>
      <c r="I263" s="202"/>
      <c r="J263" s="198"/>
      <c r="K263" s="198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137</v>
      </c>
      <c r="AU263" s="207" t="s">
        <v>81</v>
      </c>
      <c r="AV263" s="196" t="s">
        <v>79</v>
      </c>
      <c r="AW263" s="196" t="s">
        <v>36</v>
      </c>
      <c r="AX263" s="196" t="s">
        <v>74</v>
      </c>
      <c r="AY263" s="207" t="s">
        <v>125</v>
      </c>
    </row>
    <row r="264" spans="1:65" s="208" customFormat="1">
      <c r="B264" s="209"/>
      <c r="C264" s="210"/>
      <c r="D264" s="199" t="s">
        <v>137</v>
      </c>
      <c r="E264" s="211"/>
      <c r="F264" s="212" t="s">
        <v>360</v>
      </c>
      <c r="G264" s="210"/>
      <c r="H264" s="213">
        <v>48.688000000000002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137</v>
      </c>
      <c r="AU264" s="219" t="s">
        <v>81</v>
      </c>
      <c r="AV264" s="208" t="s">
        <v>81</v>
      </c>
      <c r="AW264" s="208" t="s">
        <v>36</v>
      </c>
      <c r="AX264" s="208" t="s">
        <v>74</v>
      </c>
      <c r="AY264" s="219" t="s">
        <v>125</v>
      </c>
    </row>
    <row r="265" spans="1:65" s="196" customFormat="1">
      <c r="B265" s="197"/>
      <c r="C265" s="198"/>
      <c r="D265" s="199" t="s">
        <v>137</v>
      </c>
      <c r="E265" s="200"/>
      <c r="F265" s="201" t="s">
        <v>262</v>
      </c>
      <c r="G265" s="198"/>
      <c r="H265" s="200"/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137</v>
      </c>
      <c r="AU265" s="207" t="s">
        <v>81</v>
      </c>
      <c r="AV265" s="196" t="s">
        <v>79</v>
      </c>
      <c r="AW265" s="196" t="s">
        <v>36</v>
      </c>
      <c r="AX265" s="196" t="s">
        <v>74</v>
      </c>
      <c r="AY265" s="207" t="s">
        <v>125</v>
      </c>
    </row>
    <row r="266" spans="1:65" s="208" customFormat="1">
      <c r="B266" s="209"/>
      <c r="C266" s="210"/>
      <c r="D266" s="199" t="s">
        <v>137</v>
      </c>
      <c r="E266" s="211"/>
      <c r="F266" s="212" t="s">
        <v>361</v>
      </c>
      <c r="G266" s="210"/>
      <c r="H266" s="213">
        <v>4.8550000000000004</v>
      </c>
      <c r="I266" s="214"/>
      <c r="J266" s="210"/>
      <c r="K266" s="210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137</v>
      </c>
      <c r="AU266" s="219" t="s">
        <v>81</v>
      </c>
      <c r="AV266" s="208" t="s">
        <v>81</v>
      </c>
      <c r="AW266" s="208" t="s">
        <v>36</v>
      </c>
      <c r="AX266" s="208" t="s">
        <v>74</v>
      </c>
      <c r="AY266" s="219" t="s">
        <v>125</v>
      </c>
    </row>
    <row r="267" spans="1:65" s="196" customFormat="1">
      <c r="B267" s="197"/>
      <c r="C267" s="198"/>
      <c r="D267" s="199" t="s">
        <v>137</v>
      </c>
      <c r="E267" s="200"/>
      <c r="F267" s="201" t="s">
        <v>264</v>
      </c>
      <c r="G267" s="198"/>
      <c r="H267" s="200"/>
      <c r="I267" s="202"/>
      <c r="J267" s="198"/>
      <c r="K267" s="198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137</v>
      </c>
      <c r="AU267" s="207" t="s">
        <v>81</v>
      </c>
      <c r="AV267" s="196" t="s">
        <v>79</v>
      </c>
      <c r="AW267" s="196" t="s">
        <v>36</v>
      </c>
      <c r="AX267" s="196" t="s">
        <v>74</v>
      </c>
      <c r="AY267" s="207" t="s">
        <v>125</v>
      </c>
    </row>
    <row r="268" spans="1:65" s="208" customFormat="1">
      <c r="B268" s="209"/>
      <c r="C268" s="210"/>
      <c r="D268" s="199" t="s">
        <v>137</v>
      </c>
      <c r="E268" s="211"/>
      <c r="F268" s="212" t="s">
        <v>362</v>
      </c>
      <c r="G268" s="210"/>
      <c r="H268" s="213">
        <v>57.4</v>
      </c>
      <c r="I268" s="214"/>
      <c r="J268" s="210"/>
      <c r="K268" s="210"/>
      <c r="L268" s="215"/>
      <c r="M268" s="216"/>
      <c r="N268" s="217"/>
      <c r="O268" s="217"/>
      <c r="P268" s="217"/>
      <c r="Q268" s="217"/>
      <c r="R268" s="217"/>
      <c r="S268" s="217"/>
      <c r="T268" s="218"/>
      <c r="AT268" s="219" t="s">
        <v>137</v>
      </c>
      <c r="AU268" s="219" t="s">
        <v>81</v>
      </c>
      <c r="AV268" s="208" t="s">
        <v>81</v>
      </c>
      <c r="AW268" s="208" t="s">
        <v>36</v>
      </c>
      <c r="AX268" s="208" t="s">
        <v>74</v>
      </c>
      <c r="AY268" s="219" t="s">
        <v>125</v>
      </c>
    </row>
    <row r="269" spans="1:65" s="220" customFormat="1">
      <c r="B269" s="221"/>
      <c r="C269" s="222"/>
      <c r="D269" s="199" t="s">
        <v>137</v>
      </c>
      <c r="E269" s="223"/>
      <c r="F269" s="224" t="s">
        <v>142</v>
      </c>
      <c r="G269" s="222"/>
      <c r="H269" s="225">
        <v>125.93899999999999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137</v>
      </c>
      <c r="AU269" s="231" t="s">
        <v>81</v>
      </c>
      <c r="AV269" s="220" t="s">
        <v>133</v>
      </c>
      <c r="AW269" s="220" t="s">
        <v>36</v>
      </c>
      <c r="AX269" s="220" t="s">
        <v>79</v>
      </c>
      <c r="AY269" s="231" t="s">
        <v>125</v>
      </c>
    </row>
    <row r="270" spans="1:65" s="38" customFormat="1" ht="37.9" customHeight="1">
      <c r="A270" s="32"/>
      <c r="B270" s="33"/>
      <c r="C270" s="178" t="s">
        <v>320</v>
      </c>
      <c r="D270" s="178" t="s">
        <v>128</v>
      </c>
      <c r="E270" s="179" t="s">
        <v>363</v>
      </c>
      <c r="F270" s="180" t="s">
        <v>364</v>
      </c>
      <c r="G270" s="181" t="s">
        <v>272</v>
      </c>
      <c r="H270" s="182">
        <v>65.704999999999998</v>
      </c>
      <c r="I270" s="183"/>
      <c r="J270" s="184">
        <f>ROUND(I270*H270,2)</f>
        <v>0</v>
      </c>
      <c r="K270" s="180" t="s">
        <v>132</v>
      </c>
      <c r="L270" s="37"/>
      <c r="M270" s="185"/>
      <c r="N270" s="186" t="s">
        <v>45</v>
      </c>
      <c r="O270" s="65"/>
      <c r="P270" s="187">
        <f>O270*H270</f>
        <v>0</v>
      </c>
      <c r="Q270" s="187">
        <v>6.3000000000000003E-4</v>
      </c>
      <c r="R270" s="187">
        <f>Q270*H270</f>
        <v>4.1394149999999998E-2</v>
      </c>
      <c r="S270" s="187">
        <v>0</v>
      </c>
      <c r="T270" s="188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89" t="s">
        <v>237</v>
      </c>
      <c r="AT270" s="189" t="s">
        <v>128</v>
      </c>
      <c r="AU270" s="189" t="s">
        <v>81</v>
      </c>
      <c r="AY270" s="16" t="s">
        <v>125</v>
      </c>
      <c r="BE270" s="190">
        <f>IF(N270="základní",J270,0)</f>
        <v>0</v>
      </c>
      <c r="BF270" s="190">
        <f>IF(N270="snížená",J270,0)</f>
        <v>0</v>
      </c>
      <c r="BG270" s="190">
        <f>IF(N270="zákl. přenesená",J270,0)</f>
        <v>0</v>
      </c>
      <c r="BH270" s="190">
        <f>IF(N270="sníž. přenesená",J270,0)</f>
        <v>0</v>
      </c>
      <c r="BI270" s="190">
        <f>IF(N270="nulová",J270,0)</f>
        <v>0</v>
      </c>
      <c r="BJ270" s="16" t="s">
        <v>79</v>
      </c>
      <c r="BK270" s="190">
        <f>ROUND(I270*H270,2)</f>
        <v>0</v>
      </c>
      <c r="BL270" s="16" t="s">
        <v>237</v>
      </c>
      <c r="BM270" s="189" t="s">
        <v>365</v>
      </c>
    </row>
    <row r="271" spans="1:65" s="38" customFormat="1">
      <c r="A271" s="32"/>
      <c r="B271" s="33"/>
      <c r="C271" s="34"/>
      <c r="D271" s="191" t="s">
        <v>135</v>
      </c>
      <c r="E271" s="34"/>
      <c r="F271" s="192" t="s">
        <v>366</v>
      </c>
      <c r="G271" s="34"/>
      <c r="H271" s="34"/>
      <c r="I271" s="193"/>
      <c r="J271" s="34"/>
      <c r="K271" s="34"/>
      <c r="L271" s="37"/>
      <c r="M271" s="194"/>
      <c r="N271" s="195"/>
      <c r="O271" s="65"/>
      <c r="P271" s="65"/>
      <c r="Q271" s="65"/>
      <c r="R271" s="65"/>
      <c r="S271" s="65"/>
      <c r="T271" s="66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6" t="s">
        <v>135</v>
      </c>
      <c r="AU271" s="16" t="s">
        <v>81</v>
      </c>
    </row>
    <row r="272" spans="1:65" s="196" customFormat="1">
      <c r="B272" s="197"/>
      <c r="C272" s="198"/>
      <c r="D272" s="199" t="s">
        <v>137</v>
      </c>
      <c r="E272" s="200"/>
      <c r="F272" s="201" t="s">
        <v>256</v>
      </c>
      <c r="G272" s="198"/>
      <c r="H272" s="200"/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137</v>
      </c>
      <c r="AU272" s="207" t="s">
        <v>81</v>
      </c>
      <c r="AV272" s="196" t="s">
        <v>79</v>
      </c>
      <c r="AW272" s="196" t="s">
        <v>36</v>
      </c>
      <c r="AX272" s="196" t="s">
        <v>74</v>
      </c>
      <c r="AY272" s="207" t="s">
        <v>125</v>
      </c>
    </row>
    <row r="273" spans="1:65" s="208" customFormat="1">
      <c r="B273" s="209"/>
      <c r="C273" s="210"/>
      <c r="D273" s="199" t="s">
        <v>137</v>
      </c>
      <c r="E273" s="211"/>
      <c r="F273" s="212" t="s">
        <v>358</v>
      </c>
      <c r="G273" s="210"/>
      <c r="H273" s="213">
        <v>7.806</v>
      </c>
      <c r="I273" s="214"/>
      <c r="J273" s="210"/>
      <c r="K273" s="210"/>
      <c r="L273" s="215"/>
      <c r="M273" s="216"/>
      <c r="N273" s="217"/>
      <c r="O273" s="217"/>
      <c r="P273" s="217"/>
      <c r="Q273" s="217"/>
      <c r="R273" s="217"/>
      <c r="S273" s="217"/>
      <c r="T273" s="218"/>
      <c r="AT273" s="219" t="s">
        <v>137</v>
      </c>
      <c r="AU273" s="219" t="s">
        <v>81</v>
      </c>
      <c r="AV273" s="208" t="s">
        <v>81</v>
      </c>
      <c r="AW273" s="208" t="s">
        <v>36</v>
      </c>
      <c r="AX273" s="208" t="s">
        <v>74</v>
      </c>
      <c r="AY273" s="219" t="s">
        <v>125</v>
      </c>
    </row>
    <row r="274" spans="1:65" s="196" customFormat="1">
      <c r="B274" s="197"/>
      <c r="C274" s="198"/>
      <c r="D274" s="199" t="s">
        <v>137</v>
      </c>
      <c r="E274" s="200"/>
      <c r="F274" s="201" t="s">
        <v>260</v>
      </c>
      <c r="G274" s="198"/>
      <c r="H274" s="200"/>
      <c r="I274" s="202"/>
      <c r="J274" s="198"/>
      <c r="K274" s="198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137</v>
      </c>
      <c r="AU274" s="207" t="s">
        <v>81</v>
      </c>
      <c r="AV274" s="196" t="s">
        <v>79</v>
      </c>
      <c r="AW274" s="196" t="s">
        <v>36</v>
      </c>
      <c r="AX274" s="196" t="s">
        <v>74</v>
      </c>
      <c r="AY274" s="207" t="s">
        <v>125</v>
      </c>
    </row>
    <row r="275" spans="1:65" s="208" customFormat="1">
      <c r="B275" s="209"/>
      <c r="C275" s="210"/>
      <c r="D275" s="199" t="s">
        <v>137</v>
      </c>
      <c r="E275" s="211"/>
      <c r="F275" s="212" t="s">
        <v>367</v>
      </c>
      <c r="G275" s="210"/>
      <c r="H275" s="213">
        <v>24.344000000000001</v>
      </c>
      <c r="I275" s="214"/>
      <c r="J275" s="210"/>
      <c r="K275" s="210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137</v>
      </c>
      <c r="AU275" s="219" t="s">
        <v>81</v>
      </c>
      <c r="AV275" s="208" t="s">
        <v>81</v>
      </c>
      <c r="AW275" s="208" t="s">
        <v>36</v>
      </c>
      <c r="AX275" s="208" t="s">
        <v>74</v>
      </c>
      <c r="AY275" s="219" t="s">
        <v>125</v>
      </c>
    </row>
    <row r="276" spans="1:65" s="196" customFormat="1">
      <c r="B276" s="197"/>
      <c r="C276" s="198"/>
      <c r="D276" s="199" t="s">
        <v>137</v>
      </c>
      <c r="E276" s="200"/>
      <c r="F276" s="201" t="s">
        <v>262</v>
      </c>
      <c r="G276" s="198"/>
      <c r="H276" s="200"/>
      <c r="I276" s="202"/>
      <c r="J276" s="198"/>
      <c r="K276" s="198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137</v>
      </c>
      <c r="AU276" s="207" t="s">
        <v>81</v>
      </c>
      <c r="AV276" s="196" t="s">
        <v>79</v>
      </c>
      <c r="AW276" s="196" t="s">
        <v>36</v>
      </c>
      <c r="AX276" s="196" t="s">
        <v>74</v>
      </c>
      <c r="AY276" s="207" t="s">
        <v>125</v>
      </c>
    </row>
    <row r="277" spans="1:65" s="208" customFormat="1">
      <c r="B277" s="209"/>
      <c r="C277" s="210"/>
      <c r="D277" s="199" t="s">
        <v>137</v>
      </c>
      <c r="E277" s="211"/>
      <c r="F277" s="212" t="s">
        <v>361</v>
      </c>
      <c r="G277" s="210"/>
      <c r="H277" s="213">
        <v>4.8550000000000004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137</v>
      </c>
      <c r="AU277" s="219" t="s">
        <v>81</v>
      </c>
      <c r="AV277" s="208" t="s">
        <v>81</v>
      </c>
      <c r="AW277" s="208" t="s">
        <v>36</v>
      </c>
      <c r="AX277" s="208" t="s">
        <v>74</v>
      </c>
      <c r="AY277" s="219" t="s">
        <v>125</v>
      </c>
    </row>
    <row r="278" spans="1:65" s="196" customFormat="1">
      <c r="B278" s="197"/>
      <c r="C278" s="198"/>
      <c r="D278" s="199" t="s">
        <v>137</v>
      </c>
      <c r="E278" s="200"/>
      <c r="F278" s="201" t="s">
        <v>264</v>
      </c>
      <c r="G278" s="198"/>
      <c r="H278" s="200"/>
      <c r="I278" s="202"/>
      <c r="J278" s="198"/>
      <c r="K278" s="198"/>
      <c r="L278" s="203"/>
      <c r="M278" s="204"/>
      <c r="N278" s="205"/>
      <c r="O278" s="205"/>
      <c r="P278" s="205"/>
      <c r="Q278" s="205"/>
      <c r="R278" s="205"/>
      <c r="S278" s="205"/>
      <c r="T278" s="206"/>
      <c r="AT278" s="207" t="s">
        <v>137</v>
      </c>
      <c r="AU278" s="207" t="s">
        <v>81</v>
      </c>
      <c r="AV278" s="196" t="s">
        <v>79</v>
      </c>
      <c r="AW278" s="196" t="s">
        <v>36</v>
      </c>
      <c r="AX278" s="196" t="s">
        <v>74</v>
      </c>
      <c r="AY278" s="207" t="s">
        <v>125</v>
      </c>
    </row>
    <row r="279" spans="1:65" s="208" customFormat="1">
      <c r="B279" s="209"/>
      <c r="C279" s="210"/>
      <c r="D279" s="199" t="s">
        <v>137</v>
      </c>
      <c r="E279" s="211"/>
      <c r="F279" s="212" t="s">
        <v>368</v>
      </c>
      <c r="G279" s="210"/>
      <c r="H279" s="213">
        <v>28.7</v>
      </c>
      <c r="I279" s="214"/>
      <c r="J279" s="210"/>
      <c r="K279" s="210"/>
      <c r="L279" s="215"/>
      <c r="M279" s="216"/>
      <c r="N279" s="217"/>
      <c r="O279" s="217"/>
      <c r="P279" s="217"/>
      <c r="Q279" s="217"/>
      <c r="R279" s="217"/>
      <c r="S279" s="217"/>
      <c r="T279" s="218"/>
      <c r="AT279" s="219" t="s">
        <v>137</v>
      </c>
      <c r="AU279" s="219" t="s">
        <v>81</v>
      </c>
      <c r="AV279" s="208" t="s">
        <v>81</v>
      </c>
      <c r="AW279" s="208" t="s">
        <v>36</v>
      </c>
      <c r="AX279" s="208" t="s">
        <v>74</v>
      </c>
      <c r="AY279" s="219" t="s">
        <v>125</v>
      </c>
    </row>
    <row r="280" spans="1:65" s="220" customFormat="1">
      <c r="B280" s="221"/>
      <c r="C280" s="222"/>
      <c r="D280" s="199" t="s">
        <v>137</v>
      </c>
      <c r="E280" s="223"/>
      <c r="F280" s="224" t="s">
        <v>142</v>
      </c>
      <c r="G280" s="222"/>
      <c r="H280" s="225">
        <v>65.704999999999998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137</v>
      </c>
      <c r="AU280" s="231" t="s">
        <v>81</v>
      </c>
      <c r="AV280" s="220" t="s">
        <v>133</v>
      </c>
      <c r="AW280" s="220" t="s">
        <v>36</v>
      </c>
      <c r="AX280" s="220" t="s">
        <v>79</v>
      </c>
      <c r="AY280" s="231" t="s">
        <v>125</v>
      </c>
    </row>
    <row r="281" spans="1:65" s="38" customFormat="1" ht="37.9" customHeight="1">
      <c r="A281" s="32"/>
      <c r="B281" s="33"/>
      <c r="C281" s="178" t="s">
        <v>369</v>
      </c>
      <c r="D281" s="178" t="s">
        <v>128</v>
      </c>
      <c r="E281" s="179" t="s">
        <v>370</v>
      </c>
      <c r="F281" s="180" t="s">
        <v>371</v>
      </c>
      <c r="G281" s="181" t="s">
        <v>131</v>
      </c>
      <c r="H281" s="182">
        <v>2.4350000000000001</v>
      </c>
      <c r="I281" s="183"/>
      <c r="J281" s="184">
        <f>ROUND(I281*H281,2)</f>
        <v>0</v>
      </c>
      <c r="K281" s="180" t="s">
        <v>132</v>
      </c>
      <c r="L281" s="37"/>
      <c r="M281" s="185"/>
      <c r="N281" s="186" t="s">
        <v>45</v>
      </c>
      <c r="O281" s="65"/>
      <c r="P281" s="187">
        <f>O281*H281</f>
        <v>0</v>
      </c>
      <c r="Q281" s="187">
        <v>1.0869999999999999E-2</v>
      </c>
      <c r="R281" s="187">
        <f>Q281*H281</f>
        <v>2.6468449999999998E-2</v>
      </c>
      <c r="S281" s="187">
        <v>0</v>
      </c>
      <c r="T281" s="188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89" t="s">
        <v>237</v>
      </c>
      <c r="AT281" s="189" t="s">
        <v>128</v>
      </c>
      <c r="AU281" s="189" t="s">
        <v>81</v>
      </c>
      <c r="AY281" s="16" t="s">
        <v>125</v>
      </c>
      <c r="BE281" s="190">
        <f>IF(N281="základní",J281,0)</f>
        <v>0</v>
      </c>
      <c r="BF281" s="190">
        <f>IF(N281="snížená",J281,0)</f>
        <v>0</v>
      </c>
      <c r="BG281" s="190">
        <f>IF(N281="zákl. přenesená",J281,0)</f>
        <v>0</v>
      </c>
      <c r="BH281" s="190">
        <f>IF(N281="sníž. přenesená",J281,0)</f>
        <v>0</v>
      </c>
      <c r="BI281" s="190">
        <f>IF(N281="nulová",J281,0)</f>
        <v>0</v>
      </c>
      <c r="BJ281" s="16" t="s">
        <v>79</v>
      </c>
      <c r="BK281" s="190">
        <f>ROUND(I281*H281,2)</f>
        <v>0</v>
      </c>
      <c r="BL281" s="16" t="s">
        <v>237</v>
      </c>
      <c r="BM281" s="189" t="s">
        <v>372</v>
      </c>
    </row>
    <row r="282" spans="1:65" s="38" customFormat="1">
      <c r="A282" s="32"/>
      <c r="B282" s="33"/>
      <c r="C282" s="34"/>
      <c r="D282" s="191" t="s">
        <v>135</v>
      </c>
      <c r="E282" s="34"/>
      <c r="F282" s="192" t="s">
        <v>373</v>
      </c>
      <c r="G282" s="34"/>
      <c r="H282" s="34"/>
      <c r="I282" s="193"/>
      <c r="J282" s="34"/>
      <c r="K282" s="34"/>
      <c r="L282" s="37"/>
      <c r="M282" s="194"/>
      <c r="N282" s="195"/>
      <c r="O282" s="65"/>
      <c r="P282" s="65"/>
      <c r="Q282" s="65"/>
      <c r="R282" s="65"/>
      <c r="S282" s="65"/>
      <c r="T282" s="66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6" t="s">
        <v>135</v>
      </c>
      <c r="AU282" s="16" t="s">
        <v>81</v>
      </c>
    </row>
    <row r="283" spans="1:65" s="196" customFormat="1">
      <c r="B283" s="197"/>
      <c r="C283" s="198"/>
      <c r="D283" s="199" t="s">
        <v>137</v>
      </c>
      <c r="E283" s="200"/>
      <c r="F283" s="201" t="s">
        <v>256</v>
      </c>
      <c r="G283" s="198"/>
      <c r="H283" s="200"/>
      <c r="I283" s="202"/>
      <c r="J283" s="198"/>
      <c r="K283" s="198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137</v>
      </c>
      <c r="AU283" s="207" t="s">
        <v>81</v>
      </c>
      <c r="AV283" s="196" t="s">
        <v>79</v>
      </c>
      <c r="AW283" s="196" t="s">
        <v>36</v>
      </c>
      <c r="AX283" s="196" t="s">
        <v>74</v>
      </c>
      <c r="AY283" s="207" t="s">
        <v>125</v>
      </c>
    </row>
    <row r="284" spans="1:65" s="196" customFormat="1">
      <c r="B284" s="197"/>
      <c r="C284" s="198"/>
      <c r="D284" s="199" t="s">
        <v>137</v>
      </c>
      <c r="E284" s="200"/>
      <c r="F284" s="201" t="s">
        <v>374</v>
      </c>
      <c r="G284" s="198"/>
      <c r="H284" s="200"/>
      <c r="I284" s="202"/>
      <c r="J284" s="198"/>
      <c r="K284" s="198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137</v>
      </c>
      <c r="AU284" s="207" t="s">
        <v>81</v>
      </c>
      <c r="AV284" s="196" t="s">
        <v>79</v>
      </c>
      <c r="AW284" s="196" t="s">
        <v>36</v>
      </c>
      <c r="AX284" s="196" t="s">
        <v>74</v>
      </c>
      <c r="AY284" s="207" t="s">
        <v>125</v>
      </c>
    </row>
    <row r="285" spans="1:65" s="208" customFormat="1">
      <c r="B285" s="209"/>
      <c r="C285" s="210"/>
      <c r="D285" s="199" t="s">
        <v>137</v>
      </c>
      <c r="E285" s="211"/>
      <c r="F285" s="212" t="s">
        <v>375</v>
      </c>
      <c r="G285" s="210"/>
      <c r="H285" s="213">
        <v>1.5609999999999999</v>
      </c>
      <c r="I285" s="214"/>
      <c r="J285" s="210"/>
      <c r="K285" s="210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137</v>
      </c>
      <c r="AU285" s="219" t="s">
        <v>81</v>
      </c>
      <c r="AV285" s="208" t="s">
        <v>81</v>
      </c>
      <c r="AW285" s="208" t="s">
        <v>36</v>
      </c>
      <c r="AX285" s="208" t="s">
        <v>74</v>
      </c>
      <c r="AY285" s="219" t="s">
        <v>125</v>
      </c>
    </row>
    <row r="286" spans="1:65" s="196" customFormat="1">
      <c r="B286" s="197"/>
      <c r="C286" s="198"/>
      <c r="D286" s="199" t="s">
        <v>137</v>
      </c>
      <c r="E286" s="200"/>
      <c r="F286" s="201" t="s">
        <v>262</v>
      </c>
      <c r="G286" s="198"/>
      <c r="H286" s="200"/>
      <c r="I286" s="202"/>
      <c r="J286" s="198"/>
      <c r="K286" s="198"/>
      <c r="L286" s="203"/>
      <c r="M286" s="204"/>
      <c r="N286" s="205"/>
      <c r="O286" s="205"/>
      <c r="P286" s="205"/>
      <c r="Q286" s="205"/>
      <c r="R286" s="205"/>
      <c r="S286" s="205"/>
      <c r="T286" s="206"/>
      <c r="AT286" s="207" t="s">
        <v>137</v>
      </c>
      <c r="AU286" s="207" t="s">
        <v>81</v>
      </c>
      <c r="AV286" s="196" t="s">
        <v>79</v>
      </c>
      <c r="AW286" s="196" t="s">
        <v>36</v>
      </c>
      <c r="AX286" s="196" t="s">
        <v>74</v>
      </c>
      <c r="AY286" s="207" t="s">
        <v>125</v>
      </c>
    </row>
    <row r="287" spans="1:65" s="196" customFormat="1">
      <c r="B287" s="197"/>
      <c r="C287" s="198"/>
      <c r="D287" s="199" t="s">
        <v>137</v>
      </c>
      <c r="E287" s="200"/>
      <c r="F287" s="201" t="s">
        <v>376</v>
      </c>
      <c r="G287" s="198"/>
      <c r="H287" s="200"/>
      <c r="I287" s="202"/>
      <c r="J287" s="198"/>
      <c r="K287" s="198"/>
      <c r="L287" s="203"/>
      <c r="M287" s="204"/>
      <c r="N287" s="205"/>
      <c r="O287" s="205"/>
      <c r="P287" s="205"/>
      <c r="Q287" s="205"/>
      <c r="R287" s="205"/>
      <c r="S287" s="205"/>
      <c r="T287" s="206"/>
      <c r="AT287" s="207" t="s">
        <v>137</v>
      </c>
      <c r="AU287" s="207" t="s">
        <v>81</v>
      </c>
      <c r="AV287" s="196" t="s">
        <v>79</v>
      </c>
      <c r="AW287" s="196" t="s">
        <v>36</v>
      </c>
      <c r="AX287" s="196" t="s">
        <v>74</v>
      </c>
      <c r="AY287" s="207" t="s">
        <v>125</v>
      </c>
    </row>
    <row r="288" spans="1:65" s="208" customFormat="1">
      <c r="B288" s="209"/>
      <c r="C288" s="210"/>
      <c r="D288" s="199" t="s">
        <v>137</v>
      </c>
      <c r="E288" s="211"/>
      <c r="F288" s="212" t="s">
        <v>377</v>
      </c>
      <c r="G288" s="210"/>
      <c r="H288" s="213">
        <v>0.874</v>
      </c>
      <c r="I288" s="214"/>
      <c r="J288" s="210"/>
      <c r="K288" s="210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137</v>
      </c>
      <c r="AU288" s="219" t="s">
        <v>81</v>
      </c>
      <c r="AV288" s="208" t="s">
        <v>81</v>
      </c>
      <c r="AW288" s="208" t="s">
        <v>36</v>
      </c>
      <c r="AX288" s="208" t="s">
        <v>74</v>
      </c>
      <c r="AY288" s="219" t="s">
        <v>125</v>
      </c>
    </row>
    <row r="289" spans="1:65" s="220" customFormat="1">
      <c r="B289" s="221"/>
      <c r="C289" s="222"/>
      <c r="D289" s="199" t="s">
        <v>137</v>
      </c>
      <c r="E289" s="223"/>
      <c r="F289" s="224" t="s">
        <v>142</v>
      </c>
      <c r="G289" s="222"/>
      <c r="H289" s="225">
        <v>2.4350000000000001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137</v>
      </c>
      <c r="AU289" s="231" t="s">
        <v>81</v>
      </c>
      <c r="AV289" s="220" t="s">
        <v>133</v>
      </c>
      <c r="AW289" s="220" t="s">
        <v>36</v>
      </c>
      <c r="AX289" s="220" t="s">
        <v>79</v>
      </c>
      <c r="AY289" s="231" t="s">
        <v>125</v>
      </c>
    </row>
    <row r="290" spans="1:65" s="38" customFormat="1" ht="37.9" customHeight="1">
      <c r="A290" s="32"/>
      <c r="B290" s="33"/>
      <c r="C290" s="178" t="s">
        <v>378</v>
      </c>
      <c r="D290" s="178" t="s">
        <v>128</v>
      </c>
      <c r="E290" s="179" t="s">
        <v>379</v>
      </c>
      <c r="F290" s="180" t="s">
        <v>380</v>
      </c>
      <c r="G290" s="181" t="s">
        <v>272</v>
      </c>
      <c r="H290" s="182">
        <v>43.914000000000001</v>
      </c>
      <c r="I290" s="183"/>
      <c r="J290" s="184">
        <f>ROUND(I290*H290,2)</f>
        <v>0</v>
      </c>
      <c r="K290" s="180" t="s">
        <v>132</v>
      </c>
      <c r="L290" s="37"/>
      <c r="M290" s="185"/>
      <c r="N290" s="186" t="s">
        <v>45</v>
      </c>
      <c r="O290" s="65"/>
      <c r="P290" s="187">
        <f>O290*H290</f>
        <v>0</v>
      </c>
      <c r="Q290" s="187">
        <v>4.4999999999999999E-4</v>
      </c>
      <c r="R290" s="187">
        <f>Q290*H290</f>
        <v>1.9761299999999999E-2</v>
      </c>
      <c r="S290" s="187">
        <v>0</v>
      </c>
      <c r="T290" s="188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89" t="s">
        <v>237</v>
      </c>
      <c r="AT290" s="189" t="s">
        <v>128</v>
      </c>
      <c r="AU290" s="189" t="s">
        <v>81</v>
      </c>
      <c r="AY290" s="16" t="s">
        <v>125</v>
      </c>
      <c r="BE290" s="190">
        <f>IF(N290="základní",J290,0)</f>
        <v>0</v>
      </c>
      <c r="BF290" s="190">
        <f>IF(N290="snížená",J290,0)</f>
        <v>0</v>
      </c>
      <c r="BG290" s="190">
        <f>IF(N290="zákl. přenesená",J290,0)</f>
        <v>0</v>
      </c>
      <c r="BH290" s="190">
        <f>IF(N290="sníž. přenesená",J290,0)</f>
        <v>0</v>
      </c>
      <c r="BI290" s="190">
        <f>IF(N290="nulová",J290,0)</f>
        <v>0</v>
      </c>
      <c r="BJ290" s="16" t="s">
        <v>79</v>
      </c>
      <c r="BK290" s="190">
        <f>ROUND(I290*H290,2)</f>
        <v>0</v>
      </c>
      <c r="BL290" s="16" t="s">
        <v>237</v>
      </c>
      <c r="BM290" s="189" t="s">
        <v>381</v>
      </c>
    </row>
    <row r="291" spans="1:65" s="38" customFormat="1">
      <c r="A291" s="32"/>
      <c r="B291" s="33"/>
      <c r="C291" s="34"/>
      <c r="D291" s="191" t="s">
        <v>135</v>
      </c>
      <c r="E291" s="34"/>
      <c r="F291" s="192" t="s">
        <v>382</v>
      </c>
      <c r="G291" s="34"/>
      <c r="H291" s="34"/>
      <c r="I291" s="193"/>
      <c r="J291" s="34"/>
      <c r="K291" s="34"/>
      <c r="L291" s="37"/>
      <c r="M291" s="194"/>
      <c r="N291" s="195"/>
      <c r="O291" s="65"/>
      <c r="P291" s="65"/>
      <c r="Q291" s="65"/>
      <c r="R291" s="65"/>
      <c r="S291" s="65"/>
      <c r="T291" s="66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6" t="s">
        <v>135</v>
      </c>
      <c r="AU291" s="16" t="s">
        <v>81</v>
      </c>
    </row>
    <row r="292" spans="1:65" s="196" customFormat="1">
      <c r="B292" s="197"/>
      <c r="C292" s="198"/>
      <c r="D292" s="199" t="s">
        <v>137</v>
      </c>
      <c r="E292" s="200"/>
      <c r="F292" s="201" t="s">
        <v>258</v>
      </c>
      <c r="G292" s="198"/>
      <c r="H292" s="200"/>
      <c r="I292" s="202"/>
      <c r="J292" s="198"/>
      <c r="K292" s="198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137</v>
      </c>
      <c r="AU292" s="207" t="s">
        <v>81</v>
      </c>
      <c r="AV292" s="196" t="s">
        <v>79</v>
      </c>
      <c r="AW292" s="196" t="s">
        <v>36</v>
      </c>
      <c r="AX292" s="196" t="s">
        <v>74</v>
      </c>
      <c r="AY292" s="207" t="s">
        <v>125</v>
      </c>
    </row>
    <row r="293" spans="1:65" s="208" customFormat="1">
      <c r="B293" s="209"/>
      <c r="C293" s="210"/>
      <c r="D293" s="199" t="s">
        <v>137</v>
      </c>
      <c r="E293" s="211"/>
      <c r="F293" s="212" t="s">
        <v>359</v>
      </c>
      <c r="G293" s="210"/>
      <c r="H293" s="213">
        <v>7.19</v>
      </c>
      <c r="I293" s="214"/>
      <c r="J293" s="210"/>
      <c r="K293" s="210"/>
      <c r="L293" s="215"/>
      <c r="M293" s="216"/>
      <c r="N293" s="217"/>
      <c r="O293" s="217"/>
      <c r="P293" s="217"/>
      <c r="Q293" s="217"/>
      <c r="R293" s="217"/>
      <c r="S293" s="217"/>
      <c r="T293" s="218"/>
      <c r="AT293" s="219" t="s">
        <v>137</v>
      </c>
      <c r="AU293" s="219" t="s">
        <v>81</v>
      </c>
      <c r="AV293" s="208" t="s">
        <v>81</v>
      </c>
      <c r="AW293" s="208" t="s">
        <v>36</v>
      </c>
      <c r="AX293" s="208" t="s">
        <v>74</v>
      </c>
      <c r="AY293" s="219" t="s">
        <v>125</v>
      </c>
    </row>
    <row r="294" spans="1:65" s="196" customFormat="1">
      <c r="B294" s="197"/>
      <c r="C294" s="198"/>
      <c r="D294" s="199" t="s">
        <v>137</v>
      </c>
      <c r="E294" s="200"/>
      <c r="F294" s="201" t="s">
        <v>260</v>
      </c>
      <c r="G294" s="198"/>
      <c r="H294" s="200"/>
      <c r="I294" s="202"/>
      <c r="J294" s="198"/>
      <c r="K294" s="198"/>
      <c r="L294" s="203"/>
      <c r="M294" s="204"/>
      <c r="N294" s="205"/>
      <c r="O294" s="205"/>
      <c r="P294" s="205"/>
      <c r="Q294" s="205"/>
      <c r="R294" s="205"/>
      <c r="S294" s="205"/>
      <c r="T294" s="206"/>
      <c r="AT294" s="207" t="s">
        <v>137</v>
      </c>
      <c r="AU294" s="207" t="s">
        <v>81</v>
      </c>
      <c r="AV294" s="196" t="s">
        <v>79</v>
      </c>
      <c r="AW294" s="196" t="s">
        <v>36</v>
      </c>
      <c r="AX294" s="196" t="s">
        <v>74</v>
      </c>
      <c r="AY294" s="207" t="s">
        <v>125</v>
      </c>
    </row>
    <row r="295" spans="1:65" s="208" customFormat="1">
      <c r="B295" s="209"/>
      <c r="C295" s="210"/>
      <c r="D295" s="199" t="s">
        <v>137</v>
      </c>
      <c r="E295" s="211"/>
      <c r="F295" s="212" t="s">
        <v>367</v>
      </c>
      <c r="G295" s="210"/>
      <c r="H295" s="213">
        <v>24.344000000000001</v>
      </c>
      <c r="I295" s="214"/>
      <c r="J295" s="210"/>
      <c r="K295" s="210"/>
      <c r="L295" s="215"/>
      <c r="M295" s="216"/>
      <c r="N295" s="217"/>
      <c r="O295" s="217"/>
      <c r="P295" s="217"/>
      <c r="Q295" s="217"/>
      <c r="R295" s="217"/>
      <c r="S295" s="217"/>
      <c r="T295" s="218"/>
      <c r="AT295" s="219" t="s">
        <v>137</v>
      </c>
      <c r="AU295" s="219" t="s">
        <v>81</v>
      </c>
      <c r="AV295" s="208" t="s">
        <v>81</v>
      </c>
      <c r="AW295" s="208" t="s">
        <v>36</v>
      </c>
      <c r="AX295" s="208" t="s">
        <v>74</v>
      </c>
      <c r="AY295" s="219" t="s">
        <v>125</v>
      </c>
    </row>
    <row r="296" spans="1:65" s="196" customFormat="1">
      <c r="B296" s="197"/>
      <c r="C296" s="198"/>
      <c r="D296" s="199" t="s">
        <v>137</v>
      </c>
      <c r="E296" s="200"/>
      <c r="F296" s="201" t="s">
        <v>266</v>
      </c>
      <c r="G296" s="198"/>
      <c r="H296" s="200"/>
      <c r="I296" s="202"/>
      <c r="J296" s="198"/>
      <c r="K296" s="198"/>
      <c r="L296" s="203"/>
      <c r="M296" s="204"/>
      <c r="N296" s="205"/>
      <c r="O296" s="205"/>
      <c r="P296" s="205"/>
      <c r="Q296" s="205"/>
      <c r="R296" s="205"/>
      <c r="S296" s="205"/>
      <c r="T296" s="206"/>
      <c r="AT296" s="207" t="s">
        <v>137</v>
      </c>
      <c r="AU296" s="207" t="s">
        <v>81</v>
      </c>
      <c r="AV296" s="196" t="s">
        <v>79</v>
      </c>
      <c r="AW296" s="196" t="s">
        <v>36</v>
      </c>
      <c r="AX296" s="196" t="s">
        <v>74</v>
      </c>
      <c r="AY296" s="207" t="s">
        <v>125</v>
      </c>
    </row>
    <row r="297" spans="1:65" s="208" customFormat="1">
      <c r="B297" s="209"/>
      <c r="C297" s="210"/>
      <c r="D297" s="199" t="s">
        <v>137</v>
      </c>
      <c r="E297" s="211"/>
      <c r="F297" s="212" t="s">
        <v>383</v>
      </c>
      <c r="G297" s="210"/>
      <c r="H297" s="213">
        <v>12.38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137</v>
      </c>
      <c r="AU297" s="219" t="s">
        <v>81</v>
      </c>
      <c r="AV297" s="208" t="s">
        <v>81</v>
      </c>
      <c r="AW297" s="208" t="s">
        <v>36</v>
      </c>
      <c r="AX297" s="208" t="s">
        <v>74</v>
      </c>
      <c r="AY297" s="219" t="s">
        <v>125</v>
      </c>
    </row>
    <row r="298" spans="1:65" s="220" customFormat="1">
      <c r="B298" s="221"/>
      <c r="C298" s="222"/>
      <c r="D298" s="199" t="s">
        <v>137</v>
      </c>
      <c r="E298" s="223"/>
      <c r="F298" s="224" t="s">
        <v>142</v>
      </c>
      <c r="G298" s="222"/>
      <c r="H298" s="225">
        <v>43.914000000000001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137</v>
      </c>
      <c r="AU298" s="231" t="s">
        <v>81</v>
      </c>
      <c r="AV298" s="220" t="s">
        <v>133</v>
      </c>
      <c r="AW298" s="220" t="s">
        <v>36</v>
      </c>
      <c r="AX298" s="220" t="s">
        <v>79</v>
      </c>
      <c r="AY298" s="231" t="s">
        <v>125</v>
      </c>
    </row>
    <row r="299" spans="1:65" s="38" customFormat="1" ht="44.25" customHeight="1">
      <c r="A299" s="32"/>
      <c r="B299" s="33"/>
      <c r="C299" s="178" t="s">
        <v>384</v>
      </c>
      <c r="D299" s="178" t="s">
        <v>128</v>
      </c>
      <c r="E299" s="179" t="s">
        <v>385</v>
      </c>
      <c r="F299" s="180" t="s">
        <v>386</v>
      </c>
      <c r="G299" s="181" t="s">
        <v>272</v>
      </c>
      <c r="H299" s="182">
        <v>12.661</v>
      </c>
      <c r="I299" s="183"/>
      <c r="J299" s="184">
        <f>ROUND(I299*H299,2)</f>
        <v>0</v>
      </c>
      <c r="K299" s="180" t="s">
        <v>132</v>
      </c>
      <c r="L299" s="37"/>
      <c r="M299" s="185"/>
      <c r="N299" s="186" t="s">
        <v>45</v>
      </c>
      <c r="O299" s="65"/>
      <c r="P299" s="187">
        <f>O299*H299</f>
        <v>0</v>
      </c>
      <c r="Q299" s="187">
        <v>0</v>
      </c>
      <c r="R299" s="187">
        <f>Q299*H299</f>
        <v>0</v>
      </c>
      <c r="S299" s="187">
        <v>0</v>
      </c>
      <c r="T299" s="188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89" t="s">
        <v>237</v>
      </c>
      <c r="AT299" s="189" t="s">
        <v>128</v>
      </c>
      <c r="AU299" s="189" t="s">
        <v>81</v>
      </c>
      <c r="AY299" s="16" t="s">
        <v>125</v>
      </c>
      <c r="BE299" s="190">
        <f>IF(N299="základní",J299,0)</f>
        <v>0</v>
      </c>
      <c r="BF299" s="190">
        <f>IF(N299="snížená",J299,0)</f>
        <v>0</v>
      </c>
      <c r="BG299" s="190">
        <f>IF(N299="zákl. přenesená",J299,0)</f>
        <v>0</v>
      </c>
      <c r="BH299" s="190">
        <f>IF(N299="sníž. přenesená",J299,0)</f>
        <v>0</v>
      </c>
      <c r="BI299" s="190">
        <f>IF(N299="nulová",J299,0)</f>
        <v>0</v>
      </c>
      <c r="BJ299" s="16" t="s">
        <v>79</v>
      </c>
      <c r="BK299" s="190">
        <f>ROUND(I299*H299,2)</f>
        <v>0</v>
      </c>
      <c r="BL299" s="16" t="s">
        <v>237</v>
      </c>
      <c r="BM299" s="189" t="s">
        <v>387</v>
      </c>
    </row>
    <row r="300" spans="1:65" s="38" customFormat="1">
      <c r="A300" s="32"/>
      <c r="B300" s="33"/>
      <c r="C300" s="34"/>
      <c r="D300" s="191" t="s">
        <v>135</v>
      </c>
      <c r="E300" s="34"/>
      <c r="F300" s="192" t="s">
        <v>388</v>
      </c>
      <c r="G300" s="34"/>
      <c r="H300" s="34"/>
      <c r="I300" s="193"/>
      <c r="J300" s="34"/>
      <c r="K300" s="34"/>
      <c r="L300" s="37"/>
      <c r="M300" s="194"/>
      <c r="N300" s="195"/>
      <c r="O300" s="65"/>
      <c r="P300" s="65"/>
      <c r="Q300" s="65"/>
      <c r="R300" s="65"/>
      <c r="S300" s="65"/>
      <c r="T300" s="66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6" t="s">
        <v>135</v>
      </c>
      <c r="AU300" s="16" t="s">
        <v>81</v>
      </c>
    </row>
    <row r="301" spans="1:65" s="196" customFormat="1">
      <c r="B301" s="197"/>
      <c r="C301" s="198"/>
      <c r="D301" s="199" t="s">
        <v>137</v>
      </c>
      <c r="E301" s="200"/>
      <c r="F301" s="201" t="s">
        <v>256</v>
      </c>
      <c r="G301" s="198"/>
      <c r="H301" s="200"/>
      <c r="I301" s="202"/>
      <c r="J301" s="198"/>
      <c r="K301" s="198"/>
      <c r="L301" s="203"/>
      <c r="M301" s="204"/>
      <c r="N301" s="205"/>
      <c r="O301" s="205"/>
      <c r="P301" s="205"/>
      <c r="Q301" s="205"/>
      <c r="R301" s="205"/>
      <c r="S301" s="205"/>
      <c r="T301" s="206"/>
      <c r="AT301" s="207" t="s">
        <v>137</v>
      </c>
      <c r="AU301" s="207" t="s">
        <v>81</v>
      </c>
      <c r="AV301" s="196" t="s">
        <v>79</v>
      </c>
      <c r="AW301" s="196" t="s">
        <v>36</v>
      </c>
      <c r="AX301" s="196" t="s">
        <v>74</v>
      </c>
      <c r="AY301" s="207" t="s">
        <v>125</v>
      </c>
    </row>
    <row r="302" spans="1:65" s="196" customFormat="1">
      <c r="B302" s="197"/>
      <c r="C302" s="198"/>
      <c r="D302" s="199" t="s">
        <v>137</v>
      </c>
      <c r="E302" s="200"/>
      <c r="F302" s="201" t="s">
        <v>374</v>
      </c>
      <c r="G302" s="198"/>
      <c r="H302" s="200"/>
      <c r="I302" s="202"/>
      <c r="J302" s="198"/>
      <c r="K302" s="198"/>
      <c r="L302" s="203"/>
      <c r="M302" s="204"/>
      <c r="N302" s="205"/>
      <c r="O302" s="205"/>
      <c r="P302" s="205"/>
      <c r="Q302" s="205"/>
      <c r="R302" s="205"/>
      <c r="S302" s="205"/>
      <c r="T302" s="206"/>
      <c r="AT302" s="207" t="s">
        <v>137</v>
      </c>
      <c r="AU302" s="207" t="s">
        <v>81</v>
      </c>
      <c r="AV302" s="196" t="s">
        <v>79</v>
      </c>
      <c r="AW302" s="196" t="s">
        <v>36</v>
      </c>
      <c r="AX302" s="196" t="s">
        <v>74</v>
      </c>
      <c r="AY302" s="207" t="s">
        <v>125</v>
      </c>
    </row>
    <row r="303" spans="1:65" s="208" customFormat="1">
      <c r="B303" s="209"/>
      <c r="C303" s="210"/>
      <c r="D303" s="199" t="s">
        <v>137</v>
      </c>
      <c r="E303" s="211"/>
      <c r="F303" s="212" t="s">
        <v>358</v>
      </c>
      <c r="G303" s="210"/>
      <c r="H303" s="213">
        <v>7.806</v>
      </c>
      <c r="I303" s="214"/>
      <c r="J303" s="210"/>
      <c r="K303" s="210"/>
      <c r="L303" s="215"/>
      <c r="M303" s="216"/>
      <c r="N303" s="217"/>
      <c r="O303" s="217"/>
      <c r="P303" s="217"/>
      <c r="Q303" s="217"/>
      <c r="R303" s="217"/>
      <c r="S303" s="217"/>
      <c r="T303" s="218"/>
      <c r="AT303" s="219" t="s">
        <v>137</v>
      </c>
      <c r="AU303" s="219" t="s">
        <v>81</v>
      </c>
      <c r="AV303" s="208" t="s">
        <v>81</v>
      </c>
      <c r="AW303" s="208" t="s">
        <v>36</v>
      </c>
      <c r="AX303" s="208" t="s">
        <v>74</v>
      </c>
      <c r="AY303" s="219" t="s">
        <v>125</v>
      </c>
    </row>
    <row r="304" spans="1:65" s="196" customFormat="1">
      <c r="B304" s="197"/>
      <c r="C304" s="198"/>
      <c r="D304" s="199" t="s">
        <v>137</v>
      </c>
      <c r="E304" s="200"/>
      <c r="F304" s="201" t="s">
        <v>262</v>
      </c>
      <c r="G304" s="198"/>
      <c r="H304" s="200"/>
      <c r="I304" s="202"/>
      <c r="J304" s="198"/>
      <c r="K304" s="198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137</v>
      </c>
      <c r="AU304" s="207" t="s">
        <v>81</v>
      </c>
      <c r="AV304" s="196" t="s">
        <v>79</v>
      </c>
      <c r="AW304" s="196" t="s">
        <v>36</v>
      </c>
      <c r="AX304" s="196" t="s">
        <v>74</v>
      </c>
      <c r="AY304" s="207" t="s">
        <v>125</v>
      </c>
    </row>
    <row r="305" spans="1:65" s="196" customFormat="1">
      <c r="B305" s="197"/>
      <c r="C305" s="198"/>
      <c r="D305" s="199" t="s">
        <v>137</v>
      </c>
      <c r="E305" s="200"/>
      <c r="F305" s="201" t="s">
        <v>376</v>
      </c>
      <c r="G305" s="198"/>
      <c r="H305" s="200"/>
      <c r="I305" s="202"/>
      <c r="J305" s="198"/>
      <c r="K305" s="198"/>
      <c r="L305" s="203"/>
      <c r="M305" s="204"/>
      <c r="N305" s="205"/>
      <c r="O305" s="205"/>
      <c r="P305" s="205"/>
      <c r="Q305" s="205"/>
      <c r="R305" s="205"/>
      <c r="S305" s="205"/>
      <c r="T305" s="206"/>
      <c r="AT305" s="207" t="s">
        <v>137</v>
      </c>
      <c r="AU305" s="207" t="s">
        <v>81</v>
      </c>
      <c r="AV305" s="196" t="s">
        <v>79</v>
      </c>
      <c r="AW305" s="196" t="s">
        <v>36</v>
      </c>
      <c r="AX305" s="196" t="s">
        <v>74</v>
      </c>
      <c r="AY305" s="207" t="s">
        <v>125</v>
      </c>
    </row>
    <row r="306" spans="1:65" s="208" customFormat="1">
      <c r="B306" s="209"/>
      <c r="C306" s="210"/>
      <c r="D306" s="199" t="s">
        <v>137</v>
      </c>
      <c r="E306" s="211"/>
      <c r="F306" s="212" t="s">
        <v>361</v>
      </c>
      <c r="G306" s="210"/>
      <c r="H306" s="213">
        <v>4.8550000000000004</v>
      </c>
      <c r="I306" s="214"/>
      <c r="J306" s="210"/>
      <c r="K306" s="210"/>
      <c r="L306" s="215"/>
      <c r="M306" s="216"/>
      <c r="N306" s="217"/>
      <c r="O306" s="217"/>
      <c r="P306" s="217"/>
      <c r="Q306" s="217"/>
      <c r="R306" s="217"/>
      <c r="S306" s="217"/>
      <c r="T306" s="218"/>
      <c r="AT306" s="219" t="s">
        <v>137</v>
      </c>
      <c r="AU306" s="219" t="s">
        <v>81</v>
      </c>
      <c r="AV306" s="208" t="s">
        <v>81</v>
      </c>
      <c r="AW306" s="208" t="s">
        <v>36</v>
      </c>
      <c r="AX306" s="208" t="s">
        <v>74</v>
      </c>
      <c r="AY306" s="219" t="s">
        <v>125</v>
      </c>
    </row>
    <row r="307" spans="1:65" s="220" customFormat="1">
      <c r="B307" s="221"/>
      <c r="C307" s="222"/>
      <c r="D307" s="199" t="s">
        <v>137</v>
      </c>
      <c r="E307" s="223"/>
      <c r="F307" s="224" t="s">
        <v>142</v>
      </c>
      <c r="G307" s="222"/>
      <c r="H307" s="225">
        <v>12.661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137</v>
      </c>
      <c r="AU307" s="231" t="s">
        <v>81</v>
      </c>
      <c r="AV307" s="220" t="s">
        <v>133</v>
      </c>
      <c r="AW307" s="220" t="s">
        <v>36</v>
      </c>
      <c r="AX307" s="220" t="s">
        <v>79</v>
      </c>
      <c r="AY307" s="231" t="s">
        <v>125</v>
      </c>
    </row>
    <row r="308" spans="1:65" s="38" customFormat="1" ht="44.25" customHeight="1">
      <c r="A308" s="32"/>
      <c r="B308" s="33"/>
      <c r="C308" s="178" t="s">
        <v>389</v>
      </c>
      <c r="D308" s="178" t="s">
        <v>128</v>
      </c>
      <c r="E308" s="179" t="s">
        <v>390</v>
      </c>
      <c r="F308" s="180" t="s">
        <v>391</v>
      </c>
      <c r="G308" s="181" t="s">
        <v>131</v>
      </c>
      <c r="H308" s="182">
        <v>82.027000000000001</v>
      </c>
      <c r="I308" s="183"/>
      <c r="J308" s="184">
        <f>ROUND(I308*H308,2)</f>
        <v>0</v>
      </c>
      <c r="K308" s="180" t="s">
        <v>132</v>
      </c>
      <c r="L308" s="37"/>
      <c r="M308" s="185"/>
      <c r="N308" s="186" t="s">
        <v>45</v>
      </c>
      <c r="O308" s="65"/>
      <c r="P308" s="187">
        <f>O308*H308</f>
        <v>0</v>
      </c>
      <c r="Q308" s="187">
        <v>0</v>
      </c>
      <c r="R308" s="187">
        <f>Q308*H308</f>
        <v>0</v>
      </c>
      <c r="S308" s="187">
        <v>0</v>
      </c>
      <c r="T308" s="188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89" t="s">
        <v>237</v>
      </c>
      <c r="AT308" s="189" t="s">
        <v>128</v>
      </c>
      <c r="AU308" s="189" t="s">
        <v>81</v>
      </c>
      <c r="AY308" s="16" t="s">
        <v>125</v>
      </c>
      <c r="BE308" s="190">
        <f>IF(N308="základní",J308,0)</f>
        <v>0</v>
      </c>
      <c r="BF308" s="190">
        <f>IF(N308="snížená",J308,0)</f>
        <v>0</v>
      </c>
      <c r="BG308" s="190">
        <f>IF(N308="zákl. přenesená",J308,0)</f>
        <v>0</v>
      </c>
      <c r="BH308" s="190">
        <f>IF(N308="sníž. přenesená",J308,0)</f>
        <v>0</v>
      </c>
      <c r="BI308" s="190">
        <f>IF(N308="nulová",J308,0)</f>
        <v>0</v>
      </c>
      <c r="BJ308" s="16" t="s">
        <v>79</v>
      </c>
      <c r="BK308" s="190">
        <f>ROUND(I308*H308,2)</f>
        <v>0</v>
      </c>
      <c r="BL308" s="16" t="s">
        <v>237</v>
      </c>
      <c r="BM308" s="189" t="s">
        <v>392</v>
      </c>
    </row>
    <row r="309" spans="1:65" s="38" customFormat="1">
      <c r="A309" s="32"/>
      <c r="B309" s="33"/>
      <c r="C309" s="34"/>
      <c r="D309" s="191" t="s">
        <v>135</v>
      </c>
      <c r="E309" s="34"/>
      <c r="F309" s="192" t="s">
        <v>393</v>
      </c>
      <c r="G309" s="34"/>
      <c r="H309" s="34"/>
      <c r="I309" s="193"/>
      <c r="J309" s="34"/>
      <c r="K309" s="34"/>
      <c r="L309" s="37"/>
      <c r="M309" s="194"/>
      <c r="N309" s="195"/>
      <c r="O309" s="65"/>
      <c r="P309" s="65"/>
      <c r="Q309" s="65"/>
      <c r="R309" s="65"/>
      <c r="S309" s="65"/>
      <c r="T309" s="66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6" t="s">
        <v>135</v>
      </c>
      <c r="AU309" s="16" t="s">
        <v>81</v>
      </c>
    </row>
    <row r="310" spans="1:65" s="38" customFormat="1" ht="16.5" customHeight="1">
      <c r="A310" s="32"/>
      <c r="B310" s="33"/>
      <c r="C310" s="233" t="s">
        <v>394</v>
      </c>
      <c r="D310" s="233" t="s">
        <v>316</v>
      </c>
      <c r="E310" s="234" t="s">
        <v>317</v>
      </c>
      <c r="F310" s="235" t="s">
        <v>318</v>
      </c>
      <c r="G310" s="236" t="s">
        <v>319</v>
      </c>
      <c r="H310" s="237">
        <v>28.709</v>
      </c>
      <c r="I310" s="238"/>
      <c r="J310" s="239">
        <f>ROUND(I310*H310,2)</f>
        <v>0</v>
      </c>
      <c r="K310" s="235" t="s">
        <v>132</v>
      </c>
      <c r="L310" s="240"/>
      <c r="M310" s="241"/>
      <c r="N310" s="242" t="s">
        <v>45</v>
      </c>
      <c r="O310" s="65"/>
      <c r="P310" s="187">
        <f>O310*H310</f>
        <v>0</v>
      </c>
      <c r="Q310" s="187">
        <v>1E-3</v>
      </c>
      <c r="R310" s="187">
        <f>Q310*H310</f>
        <v>2.8709000000000002E-2</v>
      </c>
      <c r="S310" s="187">
        <v>0</v>
      </c>
      <c r="T310" s="188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89" t="s">
        <v>320</v>
      </c>
      <c r="AT310" s="189" t="s">
        <v>316</v>
      </c>
      <c r="AU310" s="189" t="s">
        <v>81</v>
      </c>
      <c r="AY310" s="16" t="s">
        <v>125</v>
      </c>
      <c r="BE310" s="190">
        <f>IF(N310="základní",J310,0)</f>
        <v>0</v>
      </c>
      <c r="BF310" s="190">
        <f>IF(N310="snížená",J310,0)</f>
        <v>0</v>
      </c>
      <c r="BG310" s="190">
        <f>IF(N310="zákl. přenesená",J310,0)</f>
        <v>0</v>
      </c>
      <c r="BH310" s="190">
        <f>IF(N310="sníž. přenesená",J310,0)</f>
        <v>0</v>
      </c>
      <c r="BI310" s="190">
        <f>IF(N310="nulová",J310,0)</f>
        <v>0</v>
      </c>
      <c r="BJ310" s="16" t="s">
        <v>79</v>
      </c>
      <c r="BK310" s="190">
        <f>ROUND(I310*H310,2)</f>
        <v>0</v>
      </c>
      <c r="BL310" s="16" t="s">
        <v>237</v>
      </c>
      <c r="BM310" s="189" t="s">
        <v>395</v>
      </c>
    </row>
    <row r="311" spans="1:65" s="208" customFormat="1">
      <c r="B311" s="209"/>
      <c r="C311" s="210"/>
      <c r="D311" s="199" t="s">
        <v>137</v>
      </c>
      <c r="E311" s="210"/>
      <c r="F311" s="212" t="s">
        <v>396</v>
      </c>
      <c r="G311" s="210"/>
      <c r="H311" s="213">
        <v>28.709</v>
      </c>
      <c r="I311" s="214"/>
      <c r="J311" s="210"/>
      <c r="K311" s="210"/>
      <c r="L311" s="215"/>
      <c r="M311" s="216"/>
      <c r="N311" s="217"/>
      <c r="O311" s="217"/>
      <c r="P311" s="217"/>
      <c r="Q311" s="217"/>
      <c r="R311" s="217"/>
      <c r="S311" s="217"/>
      <c r="T311" s="218"/>
      <c r="AT311" s="219" t="s">
        <v>137</v>
      </c>
      <c r="AU311" s="219" t="s">
        <v>81</v>
      </c>
      <c r="AV311" s="208" t="s">
        <v>81</v>
      </c>
      <c r="AW311" s="208" t="s">
        <v>4</v>
      </c>
      <c r="AX311" s="208" t="s">
        <v>79</v>
      </c>
      <c r="AY311" s="219" t="s">
        <v>125</v>
      </c>
    </row>
    <row r="312" spans="1:65" s="38" customFormat="1" ht="37.9" customHeight="1">
      <c r="A312" s="32"/>
      <c r="B312" s="33"/>
      <c r="C312" s="178" t="s">
        <v>397</v>
      </c>
      <c r="D312" s="178" t="s">
        <v>128</v>
      </c>
      <c r="E312" s="179" t="s">
        <v>398</v>
      </c>
      <c r="F312" s="180" t="s">
        <v>399</v>
      </c>
      <c r="G312" s="181" t="s">
        <v>131</v>
      </c>
      <c r="H312" s="182">
        <v>82.027000000000001</v>
      </c>
      <c r="I312" s="183"/>
      <c r="J312" s="184">
        <f>ROUND(I312*H312,2)</f>
        <v>0</v>
      </c>
      <c r="K312" s="180" t="s">
        <v>132</v>
      </c>
      <c r="L312" s="37"/>
      <c r="M312" s="185"/>
      <c r="N312" s="186" t="s">
        <v>45</v>
      </c>
      <c r="O312" s="65"/>
      <c r="P312" s="187">
        <f>O312*H312</f>
        <v>0</v>
      </c>
      <c r="Q312" s="187">
        <v>9.3999999999999997E-4</v>
      </c>
      <c r="R312" s="187">
        <f>Q312*H312</f>
        <v>7.7105380000000001E-2</v>
      </c>
      <c r="S312" s="187">
        <v>0</v>
      </c>
      <c r="T312" s="188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89" t="s">
        <v>237</v>
      </c>
      <c r="AT312" s="189" t="s">
        <v>128</v>
      </c>
      <c r="AU312" s="189" t="s">
        <v>81</v>
      </c>
      <c r="AY312" s="16" t="s">
        <v>125</v>
      </c>
      <c r="BE312" s="190">
        <f>IF(N312="základní",J312,0)</f>
        <v>0</v>
      </c>
      <c r="BF312" s="190">
        <f>IF(N312="snížená",J312,0)</f>
        <v>0</v>
      </c>
      <c r="BG312" s="190">
        <f>IF(N312="zákl. přenesená",J312,0)</f>
        <v>0</v>
      </c>
      <c r="BH312" s="190">
        <f>IF(N312="sníž. přenesená",J312,0)</f>
        <v>0</v>
      </c>
      <c r="BI312" s="190">
        <f>IF(N312="nulová",J312,0)</f>
        <v>0</v>
      </c>
      <c r="BJ312" s="16" t="s">
        <v>79</v>
      </c>
      <c r="BK312" s="190">
        <f>ROUND(I312*H312,2)</f>
        <v>0</v>
      </c>
      <c r="BL312" s="16" t="s">
        <v>237</v>
      </c>
      <c r="BM312" s="189" t="s">
        <v>400</v>
      </c>
    </row>
    <row r="313" spans="1:65" s="38" customFormat="1">
      <c r="A313" s="32"/>
      <c r="B313" s="33"/>
      <c r="C313" s="34"/>
      <c r="D313" s="191" t="s">
        <v>135</v>
      </c>
      <c r="E313" s="34"/>
      <c r="F313" s="192" t="s">
        <v>401</v>
      </c>
      <c r="G313" s="34"/>
      <c r="H313" s="34"/>
      <c r="I313" s="193"/>
      <c r="J313" s="34"/>
      <c r="K313" s="34"/>
      <c r="L313" s="37"/>
      <c r="M313" s="194"/>
      <c r="N313" s="195"/>
      <c r="O313" s="65"/>
      <c r="P313" s="65"/>
      <c r="Q313" s="65"/>
      <c r="R313" s="65"/>
      <c r="S313" s="65"/>
      <c r="T313" s="66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6" t="s">
        <v>135</v>
      </c>
      <c r="AU313" s="16" t="s">
        <v>81</v>
      </c>
    </row>
    <row r="314" spans="1:65" s="196" customFormat="1">
      <c r="B314" s="197"/>
      <c r="C314" s="198"/>
      <c r="D314" s="199" t="s">
        <v>137</v>
      </c>
      <c r="E314" s="200"/>
      <c r="F314" s="201" t="s">
        <v>256</v>
      </c>
      <c r="G314" s="198"/>
      <c r="H314" s="200"/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137</v>
      </c>
      <c r="AU314" s="207" t="s">
        <v>81</v>
      </c>
      <c r="AV314" s="196" t="s">
        <v>79</v>
      </c>
      <c r="AW314" s="196" t="s">
        <v>36</v>
      </c>
      <c r="AX314" s="196" t="s">
        <v>74</v>
      </c>
      <c r="AY314" s="207" t="s">
        <v>125</v>
      </c>
    </row>
    <row r="315" spans="1:65" s="208" customFormat="1">
      <c r="B315" s="209"/>
      <c r="C315" s="210"/>
      <c r="D315" s="199" t="s">
        <v>137</v>
      </c>
      <c r="E315" s="211"/>
      <c r="F315" s="212" t="s">
        <v>402</v>
      </c>
      <c r="G315" s="210"/>
      <c r="H315" s="213">
        <v>9.7579999999999991</v>
      </c>
      <c r="I315" s="214"/>
      <c r="J315" s="210"/>
      <c r="K315" s="210"/>
      <c r="L315" s="215"/>
      <c r="M315" s="216"/>
      <c r="N315" s="217"/>
      <c r="O315" s="217"/>
      <c r="P315" s="217"/>
      <c r="Q315" s="217"/>
      <c r="R315" s="217"/>
      <c r="S315" s="217"/>
      <c r="T315" s="218"/>
      <c r="AT315" s="219" t="s">
        <v>137</v>
      </c>
      <c r="AU315" s="219" t="s">
        <v>81</v>
      </c>
      <c r="AV315" s="208" t="s">
        <v>81</v>
      </c>
      <c r="AW315" s="208" t="s">
        <v>36</v>
      </c>
      <c r="AX315" s="208" t="s">
        <v>74</v>
      </c>
      <c r="AY315" s="219" t="s">
        <v>125</v>
      </c>
    </row>
    <row r="316" spans="1:65" s="196" customFormat="1">
      <c r="B316" s="197"/>
      <c r="C316" s="198"/>
      <c r="D316" s="199" t="s">
        <v>137</v>
      </c>
      <c r="E316" s="200"/>
      <c r="F316" s="201" t="s">
        <v>258</v>
      </c>
      <c r="G316" s="198"/>
      <c r="H316" s="200"/>
      <c r="I316" s="202"/>
      <c r="J316" s="198"/>
      <c r="K316" s="198"/>
      <c r="L316" s="203"/>
      <c r="M316" s="204"/>
      <c r="N316" s="205"/>
      <c r="O316" s="205"/>
      <c r="P316" s="205"/>
      <c r="Q316" s="205"/>
      <c r="R316" s="205"/>
      <c r="S316" s="205"/>
      <c r="T316" s="206"/>
      <c r="AT316" s="207" t="s">
        <v>137</v>
      </c>
      <c r="AU316" s="207" t="s">
        <v>81</v>
      </c>
      <c r="AV316" s="196" t="s">
        <v>79</v>
      </c>
      <c r="AW316" s="196" t="s">
        <v>36</v>
      </c>
      <c r="AX316" s="196" t="s">
        <v>74</v>
      </c>
      <c r="AY316" s="207" t="s">
        <v>125</v>
      </c>
    </row>
    <row r="317" spans="1:65" s="208" customFormat="1">
      <c r="B317" s="209"/>
      <c r="C317" s="210"/>
      <c r="D317" s="199" t="s">
        <v>137</v>
      </c>
      <c r="E317" s="211"/>
      <c r="F317" s="212" t="s">
        <v>403</v>
      </c>
      <c r="G317" s="210"/>
      <c r="H317" s="213">
        <v>2.4449999999999998</v>
      </c>
      <c r="I317" s="214"/>
      <c r="J317" s="210"/>
      <c r="K317" s="210"/>
      <c r="L317" s="215"/>
      <c r="M317" s="216"/>
      <c r="N317" s="217"/>
      <c r="O317" s="217"/>
      <c r="P317" s="217"/>
      <c r="Q317" s="217"/>
      <c r="R317" s="217"/>
      <c r="S317" s="217"/>
      <c r="T317" s="218"/>
      <c r="AT317" s="219" t="s">
        <v>137</v>
      </c>
      <c r="AU317" s="219" t="s">
        <v>81</v>
      </c>
      <c r="AV317" s="208" t="s">
        <v>81</v>
      </c>
      <c r="AW317" s="208" t="s">
        <v>36</v>
      </c>
      <c r="AX317" s="208" t="s">
        <v>74</v>
      </c>
      <c r="AY317" s="219" t="s">
        <v>125</v>
      </c>
    </row>
    <row r="318" spans="1:65" s="196" customFormat="1">
      <c r="B318" s="197"/>
      <c r="C318" s="198"/>
      <c r="D318" s="199" t="s">
        <v>137</v>
      </c>
      <c r="E318" s="200"/>
      <c r="F318" s="201" t="s">
        <v>260</v>
      </c>
      <c r="G318" s="198"/>
      <c r="H318" s="200"/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137</v>
      </c>
      <c r="AU318" s="207" t="s">
        <v>81</v>
      </c>
      <c r="AV318" s="196" t="s">
        <v>79</v>
      </c>
      <c r="AW318" s="196" t="s">
        <v>36</v>
      </c>
      <c r="AX318" s="196" t="s">
        <v>74</v>
      </c>
      <c r="AY318" s="207" t="s">
        <v>125</v>
      </c>
    </row>
    <row r="319" spans="1:65" s="208" customFormat="1">
      <c r="B319" s="209"/>
      <c r="C319" s="210"/>
      <c r="D319" s="199" t="s">
        <v>137</v>
      </c>
      <c r="E319" s="211"/>
      <c r="F319" s="212" t="s">
        <v>404</v>
      </c>
      <c r="G319" s="210"/>
      <c r="H319" s="213">
        <v>35.055</v>
      </c>
      <c r="I319" s="214"/>
      <c r="J319" s="210"/>
      <c r="K319" s="210"/>
      <c r="L319" s="215"/>
      <c r="M319" s="216"/>
      <c r="N319" s="217"/>
      <c r="O319" s="217"/>
      <c r="P319" s="217"/>
      <c r="Q319" s="217"/>
      <c r="R319" s="217"/>
      <c r="S319" s="217"/>
      <c r="T319" s="218"/>
      <c r="AT319" s="219" t="s">
        <v>137</v>
      </c>
      <c r="AU319" s="219" t="s">
        <v>81</v>
      </c>
      <c r="AV319" s="208" t="s">
        <v>81</v>
      </c>
      <c r="AW319" s="208" t="s">
        <v>36</v>
      </c>
      <c r="AX319" s="208" t="s">
        <v>74</v>
      </c>
      <c r="AY319" s="219" t="s">
        <v>125</v>
      </c>
    </row>
    <row r="320" spans="1:65" s="196" customFormat="1">
      <c r="B320" s="197"/>
      <c r="C320" s="198"/>
      <c r="D320" s="199" t="s">
        <v>137</v>
      </c>
      <c r="E320" s="200"/>
      <c r="F320" s="201" t="s">
        <v>262</v>
      </c>
      <c r="G320" s="198"/>
      <c r="H320" s="200"/>
      <c r="I320" s="202"/>
      <c r="J320" s="198"/>
      <c r="K320" s="198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137</v>
      </c>
      <c r="AU320" s="207" t="s">
        <v>81</v>
      </c>
      <c r="AV320" s="196" t="s">
        <v>79</v>
      </c>
      <c r="AW320" s="196" t="s">
        <v>36</v>
      </c>
      <c r="AX320" s="196" t="s">
        <v>74</v>
      </c>
      <c r="AY320" s="207" t="s">
        <v>125</v>
      </c>
    </row>
    <row r="321" spans="1:65" s="208" customFormat="1">
      <c r="B321" s="209"/>
      <c r="C321" s="210"/>
      <c r="D321" s="199" t="s">
        <v>137</v>
      </c>
      <c r="E321" s="211"/>
      <c r="F321" s="212" t="s">
        <v>405</v>
      </c>
      <c r="G321" s="210"/>
      <c r="H321" s="213">
        <v>6.069</v>
      </c>
      <c r="I321" s="214"/>
      <c r="J321" s="210"/>
      <c r="K321" s="210"/>
      <c r="L321" s="215"/>
      <c r="M321" s="216"/>
      <c r="N321" s="217"/>
      <c r="O321" s="217"/>
      <c r="P321" s="217"/>
      <c r="Q321" s="217"/>
      <c r="R321" s="217"/>
      <c r="S321" s="217"/>
      <c r="T321" s="218"/>
      <c r="AT321" s="219" t="s">
        <v>137</v>
      </c>
      <c r="AU321" s="219" t="s">
        <v>81</v>
      </c>
      <c r="AV321" s="208" t="s">
        <v>81</v>
      </c>
      <c r="AW321" s="208" t="s">
        <v>36</v>
      </c>
      <c r="AX321" s="208" t="s">
        <v>74</v>
      </c>
      <c r="AY321" s="219" t="s">
        <v>125</v>
      </c>
    </row>
    <row r="322" spans="1:65" s="196" customFormat="1">
      <c r="B322" s="197"/>
      <c r="C322" s="198"/>
      <c r="D322" s="199" t="s">
        <v>137</v>
      </c>
      <c r="E322" s="200"/>
      <c r="F322" s="201" t="s">
        <v>264</v>
      </c>
      <c r="G322" s="198"/>
      <c r="H322" s="200"/>
      <c r="I322" s="202"/>
      <c r="J322" s="198"/>
      <c r="K322" s="198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137</v>
      </c>
      <c r="AU322" s="207" t="s">
        <v>81</v>
      </c>
      <c r="AV322" s="196" t="s">
        <v>79</v>
      </c>
      <c r="AW322" s="196" t="s">
        <v>36</v>
      </c>
      <c r="AX322" s="196" t="s">
        <v>74</v>
      </c>
      <c r="AY322" s="207" t="s">
        <v>125</v>
      </c>
    </row>
    <row r="323" spans="1:65" s="208" customFormat="1">
      <c r="B323" s="209"/>
      <c r="C323" s="210"/>
      <c r="D323" s="199" t="s">
        <v>137</v>
      </c>
      <c r="E323" s="211"/>
      <c r="F323" s="212" t="s">
        <v>406</v>
      </c>
      <c r="G323" s="210"/>
      <c r="H323" s="213">
        <v>28.7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137</v>
      </c>
      <c r="AU323" s="219" t="s">
        <v>81</v>
      </c>
      <c r="AV323" s="208" t="s">
        <v>81</v>
      </c>
      <c r="AW323" s="208" t="s">
        <v>36</v>
      </c>
      <c r="AX323" s="208" t="s">
        <v>74</v>
      </c>
      <c r="AY323" s="219" t="s">
        <v>125</v>
      </c>
    </row>
    <row r="324" spans="1:65" s="220" customFormat="1">
      <c r="B324" s="221"/>
      <c r="C324" s="222"/>
      <c r="D324" s="199" t="s">
        <v>137</v>
      </c>
      <c r="E324" s="223"/>
      <c r="F324" s="224" t="s">
        <v>142</v>
      </c>
      <c r="G324" s="222"/>
      <c r="H324" s="225">
        <v>82.027000000000001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137</v>
      </c>
      <c r="AU324" s="231" t="s">
        <v>81</v>
      </c>
      <c r="AV324" s="220" t="s">
        <v>133</v>
      </c>
      <c r="AW324" s="220" t="s">
        <v>36</v>
      </c>
      <c r="AX324" s="220" t="s">
        <v>79</v>
      </c>
      <c r="AY324" s="231" t="s">
        <v>125</v>
      </c>
    </row>
    <row r="325" spans="1:65" s="38" customFormat="1" ht="49.15" customHeight="1">
      <c r="A325" s="32"/>
      <c r="B325" s="33"/>
      <c r="C325" s="233" t="s">
        <v>407</v>
      </c>
      <c r="D325" s="233" t="s">
        <v>316</v>
      </c>
      <c r="E325" s="234" t="s">
        <v>329</v>
      </c>
      <c r="F325" s="235" t="s">
        <v>330</v>
      </c>
      <c r="G325" s="236" t="s">
        <v>131</v>
      </c>
      <c r="H325" s="237">
        <v>98.432000000000002</v>
      </c>
      <c r="I325" s="238"/>
      <c r="J325" s="239">
        <f>ROUND(I325*H325,2)</f>
        <v>0</v>
      </c>
      <c r="K325" s="235" t="s">
        <v>132</v>
      </c>
      <c r="L325" s="240"/>
      <c r="M325" s="241"/>
      <c r="N325" s="242" t="s">
        <v>45</v>
      </c>
      <c r="O325" s="65"/>
      <c r="P325" s="187">
        <f>O325*H325</f>
        <v>0</v>
      </c>
      <c r="Q325" s="187">
        <v>4.7000000000000002E-3</v>
      </c>
      <c r="R325" s="187">
        <f>Q325*H325</f>
        <v>0.46263040000000005</v>
      </c>
      <c r="S325" s="187">
        <v>0</v>
      </c>
      <c r="T325" s="188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89" t="s">
        <v>320</v>
      </c>
      <c r="AT325" s="189" t="s">
        <v>316</v>
      </c>
      <c r="AU325" s="189" t="s">
        <v>81</v>
      </c>
      <c r="AY325" s="16" t="s">
        <v>125</v>
      </c>
      <c r="BE325" s="190">
        <f>IF(N325="základní",J325,0)</f>
        <v>0</v>
      </c>
      <c r="BF325" s="190">
        <f>IF(N325="snížená",J325,0)</f>
        <v>0</v>
      </c>
      <c r="BG325" s="190">
        <f>IF(N325="zákl. přenesená",J325,0)</f>
        <v>0</v>
      </c>
      <c r="BH325" s="190">
        <f>IF(N325="sníž. přenesená",J325,0)</f>
        <v>0</v>
      </c>
      <c r="BI325" s="190">
        <f>IF(N325="nulová",J325,0)</f>
        <v>0</v>
      </c>
      <c r="BJ325" s="16" t="s">
        <v>79</v>
      </c>
      <c r="BK325" s="190">
        <f>ROUND(I325*H325,2)</f>
        <v>0</v>
      </c>
      <c r="BL325" s="16" t="s">
        <v>237</v>
      </c>
      <c r="BM325" s="189" t="s">
        <v>408</v>
      </c>
    </row>
    <row r="326" spans="1:65" s="208" customFormat="1">
      <c r="B326" s="209"/>
      <c r="C326" s="210"/>
      <c r="D326" s="199" t="s">
        <v>137</v>
      </c>
      <c r="E326" s="210"/>
      <c r="F326" s="212" t="s">
        <v>409</v>
      </c>
      <c r="G326" s="210"/>
      <c r="H326" s="213">
        <v>98.432000000000002</v>
      </c>
      <c r="I326" s="214"/>
      <c r="J326" s="210"/>
      <c r="K326" s="210"/>
      <c r="L326" s="215"/>
      <c r="M326" s="216"/>
      <c r="N326" s="217"/>
      <c r="O326" s="217"/>
      <c r="P326" s="217"/>
      <c r="Q326" s="217"/>
      <c r="R326" s="217"/>
      <c r="S326" s="217"/>
      <c r="T326" s="218"/>
      <c r="AT326" s="219" t="s">
        <v>137</v>
      </c>
      <c r="AU326" s="219" t="s">
        <v>81</v>
      </c>
      <c r="AV326" s="208" t="s">
        <v>81</v>
      </c>
      <c r="AW326" s="208" t="s">
        <v>4</v>
      </c>
      <c r="AX326" s="208" t="s">
        <v>79</v>
      </c>
      <c r="AY326" s="219" t="s">
        <v>125</v>
      </c>
    </row>
    <row r="327" spans="1:65" s="38" customFormat="1" ht="49.15" customHeight="1">
      <c r="A327" s="32"/>
      <c r="B327" s="33"/>
      <c r="C327" s="178" t="s">
        <v>410</v>
      </c>
      <c r="D327" s="178" t="s">
        <v>128</v>
      </c>
      <c r="E327" s="179" t="s">
        <v>411</v>
      </c>
      <c r="F327" s="180" t="s">
        <v>412</v>
      </c>
      <c r="G327" s="181" t="s">
        <v>131</v>
      </c>
      <c r="H327" s="182">
        <v>84.659000000000006</v>
      </c>
      <c r="I327" s="183"/>
      <c r="J327" s="184">
        <f>ROUND(I327*H327,2)</f>
        <v>0</v>
      </c>
      <c r="K327" s="180" t="s">
        <v>132</v>
      </c>
      <c r="L327" s="37"/>
      <c r="M327" s="185"/>
      <c r="N327" s="186" t="s">
        <v>45</v>
      </c>
      <c r="O327" s="65"/>
      <c r="P327" s="187">
        <f>O327*H327</f>
        <v>0</v>
      </c>
      <c r="Q327" s="187">
        <v>0</v>
      </c>
      <c r="R327" s="187">
        <f>Q327*H327</f>
        <v>0</v>
      </c>
      <c r="S327" s="187">
        <v>0</v>
      </c>
      <c r="T327" s="188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89" t="s">
        <v>237</v>
      </c>
      <c r="AT327" s="189" t="s">
        <v>128</v>
      </c>
      <c r="AU327" s="189" t="s">
        <v>81</v>
      </c>
      <c r="AY327" s="16" t="s">
        <v>125</v>
      </c>
      <c r="BE327" s="190">
        <f>IF(N327="základní",J327,0)</f>
        <v>0</v>
      </c>
      <c r="BF327" s="190">
        <f>IF(N327="snížená",J327,0)</f>
        <v>0</v>
      </c>
      <c r="BG327" s="190">
        <f>IF(N327="zákl. přenesená",J327,0)</f>
        <v>0</v>
      </c>
      <c r="BH327" s="190">
        <f>IF(N327="sníž. přenesená",J327,0)</f>
        <v>0</v>
      </c>
      <c r="BI327" s="190">
        <f>IF(N327="nulová",J327,0)</f>
        <v>0</v>
      </c>
      <c r="BJ327" s="16" t="s">
        <v>79</v>
      </c>
      <c r="BK327" s="190">
        <f>ROUND(I327*H327,2)</f>
        <v>0</v>
      </c>
      <c r="BL327" s="16" t="s">
        <v>237</v>
      </c>
      <c r="BM327" s="189" t="s">
        <v>413</v>
      </c>
    </row>
    <row r="328" spans="1:65" s="38" customFormat="1">
      <c r="A328" s="32"/>
      <c r="B328" s="33"/>
      <c r="C328" s="34"/>
      <c r="D328" s="191" t="s">
        <v>135</v>
      </c>
      <c r="E328" s="34"/>
      <c r="F328" s="192" t="s">
        <v>414</v>
      </c>
      <c r="G328" s="34"/>
      <c r="H328" s="34"/>
      <c r="I328" s="193"/>
      <c r="J328" s="34"/>
      <c r="K328" s="34"/>
      <c r="L328" s="37"/>
      <c r="M328" s="194"/>
      <c r="N328" s="195"/>
      <c r="O328" s="65"/>
      <c r="P328" s="65"/>
      <c r="Q328" s="65"/>
      <c r="R328" s="65"/>
      <c r="S328" s="65"/>
      <c r="T328" s="66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T328" s="16" t="s">
        <v>135</v>
      </c>
      <c r="AU328" s="16" t="s">
        <v>81</v>
      </c>
    </row>
    <row r="329" spans="1:65" s="38" customFormat="1" ht="24.2" customHeight="1">
      <c r="A329" s="32"/>
      <c r="B329" s="33"/>
      <c r="C329" s="233" t="s">
        <v>415</v>
      </c>
      <c r="D329" s="233" t="s">
        <v>316</v>
      </c>
      <c r="E329" s="234" t="s">
        <v>339</v>
      </c>
      <c r="F329" s="235" t="s">
        <v>340</v>
      </c>
      <c r="G329" s="236" t="s">
        <v>131</v>
      </c>
      <c r="H329" s="237">
        <v>101.59099999999999</v>
      </c>
      <c r="I329" s="238"/>
      <c r="J329" s="239">
        <f>ROUND(I329*H329,2)</f>
        <v>0</v>
      </c>
      <c r="K329" s="235" t="s">
        <v>132</v>
      </c>
      <c r="L329" s="240"/>
      <c r="M329" s="241"/>
      <c r="N329" s="242" t="s">
        <v>45</v>
      </c>
      <c r="O329" s="65"/>
      <c r="P329" s="187">
        <f>O329*H329</f>
        <v>0</v>
      </c>
      <c r="Q329" s="187">
        <v>1E-4</v>
      </c>
      <c r="R329" s="187">
        <f>Q329*H329</f>
        <v>1.0159099999999999E-2</v>
      </c>
      <c r="S329" s="187">
        <v>0</v>
      </c>
      <c r="T329" s="188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89" t="s">
        <v>320</v>
      </c>
      <c r="AT329" s="189" t="s">
        <v>316</v>
      </c>
      <c r="AU329" s="189" t="s">
        <v>81</v>
      </c>
      <c r="AY329" s="16" t="s">
        <v>125</v>
      </c>
      <c r="BE329" s="190">
        <f>IF(N329="základní",J329,0)</f>
        <v>0</v>
      </c>
      <c r="BF329" s="190">
        <f>IF(N329="snížená",J329,0)</f>
        <v>0</v>
      </c>
      <c r="BG329" s="190">
        <f>IF(N329="zákl. přenesená",J329,0)</f>
        <v>0</v>
      </c>
      <c r="BH329" s="190">
        <f>IF(N329="sníž. přenesená",J329,0)</f>
        <v>0</v>
      </c>
      <c r="BI329" s="190">
        <f>IF(N329="nulová",J329,0)</f>
        <v>0</v>
      </c>
      <c r="BJ329" s="16" t="s">
        <v>79</v>
      </c>
      <c r="BK329" s="190">
        <f>ROUND(I329*H329,2)</f>
        <v>0</v>
      </c>
      <c r="BL329" s="16" t="s">
        <v>237</v>
      </c>
      <c r="BM329" s="189" t="s">
        <v>416</v>
      </c>
    </row>
    <row r="330" spans="1:65" s="208" customFormat="1">
      <c r="B330" s="209"/>
      <c r="C330" s="210"/>
      <c r="D330" s="199" t="s">
        <v>137</v>
      </c>
      <c r="E330" s="210"/>
      <c r="F330" s="212" t="s">
        <v>417</v>
      </c>
      <c r="G330" s="210"/>
      <c r="H330" s="213">
        <v>101.59099999999999</v>
      </c>
      <c r="I330" s="214"/>
      <c r="J330" s="210"/>
      <c r="K330" s="210"/>
      <c r="L330" s="215"/>
      <c r="M330" s="216"/>
      <c r="N330" s="217"/>
      <c r="O330" s="217"/>
      <c r="P330" s="217"/>
      <c r="Q330" s="217"/>
      <c r="R330" s="217"/>
      <c r="S330" s="217"/>
      <c r="T330" s="218"/>
      <c r="AT330" s="219" t="s">
        <v>137</v>
      </c>
      <c r="AU330" s="219" t="s">
        <v>81</v>
      </c>
      <c r="AV330" s="208" t="s">
        <v>81</v>
      </c>
      <c r="AW330" s="208" t="s">
        <v>4</v>
      </c>
      <c r="AX330" s="208" t="s">
        <v>79</v>
      </c>
      <c r="AY330" s="219" t="s">
        <v>125</v>
      </c>
    </row>
    <row r="331" spans="1:65" s="38" customFormat="1" ht="49.15" customHeight="1">
      <c r="A331" s="32"/>
      <c r="B331" s="33"/>
      <c r="C331" s="178" t="s">
        <v>418</v>
      </c>
      <c r="D331" s="178" t="s">
        <v>128</v>
      </c>
      <c r="E331" s="179" t="s">
        <v>419</v>
      </c>
      <c r="F331" s="180" t="s">
        <v>420</v>
      </c>
      <c r="G331" s="181" t="s">
        <v>131</v>
      </c>
      <c r="H331" s="182">
        <v>84.659000000000006</v>
      </c>
      <c r="I331" s="183"/>
      <c r="J331" s="184">
        <f>ROUND(I331*H331,2)</f>
        <v>0</v>
      </c>
      <c r="K331" s="180" t="s">
        <v>132</v>
      </c>
      <c r="L331" s="37"/>
      <c r="M331" s="185"/>
      <c r="N331" s="186" t="s">
        <v>45</v>
      </c>
      <c r="O331" s="65"/>
      <c r="P331" s="187">
        <f>O331*H331</f>
        <v>0</v>
      </c>
      <c r="Q331" s="187">
        <v>3.0000000000000001E-5</v>
      </c>
      <c r="R331" s="187">
        <f>Q331*H331</f>
        <v>2.5397700000000002E-3</v>
      </c>
      <c r="S331" s="187">
        <v>0</v>
      </c>
      <c r="T331" s="188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89" t="s">
        <v>237</v>
      </c>
      <c r="AT331" s="189" t="s">
        <v>128</v>
      </c>
      <c r="AU331" s="189" t="s">
        <v>81</v>
      </c>
      <c r="AY331" s="16" t="s">
        <v>125</v>
      </c>
      <c r="BE331" s="190">
        <f>IF(N331="základní",J331,0)</f>
        <v>0</v>
      </c>
      <c r="BF331" s="190">
        <f>IF(N331="snížená",J331,0)</f>
        <v>0</v>
      </c>
      <c r="BG331" s="190">
        <f>IF(N331="zákl. přenesená",J331,0)</f>
        <v>0</v>
      </c>
      <c r="BH331" s="190">
        <f>IF(N331="sníž. přenesená",J331,0)</f>
        <v>0</v>
      </c>
      <c r="BI331" s="190">
        <f>IF(N331="nulová",J331,0)</f>
        <v>0</v>
      </c>
      <c r="BJ331" s="16" t="s">
        <v>79</v>
      </c>
      <c r="BK331" s="190">
        <f>ROUND(I331*H331,2)</f>
        <v>0</v>
      </c>
      <c r="BL331" s="16" t="s">
        <v>237</v>
      </c>
      <c r="BM331" s="189" t="s">
        <v>421</v>
      </c>
    </row>
    <row r="332" spans="1:65" s="38" customFormat="1">
      <c r="A332" s="32"/>
      <c r="B332" s="33"/>
      <c r="C332" s="34"/>
      <c r="D332" s="191" t="s">
        <v>135</v>
      </c>
      <c r="E332" s="34"/>
      <c r="F332" s="192" t="s">
        <v>422</v>
      </c>
      <c r="G332" s="34"/>
      <c r="H332" s="34"/>
      <c r="I332" s="193"/>
      <c r="J332" s="34"/>
      <c r="K332" s="34"/>
      <c r="L332" s="37"/>
      <c r="M332" s="194"/>
      <c r="N332" s="195"/>
      <c r="O332" s="65"/>
      <c r="P332" s="65"/>
      <c r="Q332" s="65"/>
      <c r="R332" s="65"/>
      <c r="S332" s="65"/>
      <c r="T332" s="66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6" t="s">
        <v>135</v>
      </c>
      <c r="AU332" s="16" t="s">
        <v>81</v>
      </c>
    </row>
    <row r="333" spans="1:65" s="196" customFormat="1">
      <c r="B333" s="197"/>
      <c r="C333" s="198"/>
      <c r="D333" s="199" t="s">
        <v>137</v>
      </c>
      <c r="E333" s="200"/>
      <c r="F333" s="201" t="s">
        <v>256</v>
      </c>
      <c r="G333" s="198"/>
      <c r="H333" s="200"/>
      <c r="I333" s="202"/>
      <c r="J333" s="198"/>
      <c r="K333" s="198"/>
      <c r="L333" s="203"/>
      <c r="M333" s="204"/>
      <c r="N333" s="205"/>
      <c r="O333" s="205"/>
      <c r="P333" s="205"/>
      <c r="Q333" s="205"/>
      <c r="R333" s="205"/>
      <c r="S333" s="205"/>
      <c r="T333" s="206"/>
      <c r="AT333" s="207" t="s">
        <v>137</v>
      </c>
      <c r="AU333" s="207" t="s">
        <v>81</v>
      </c>
      <c r="AV333" s="196" t="s">
        <v>79</v>
      </c>
      <c r="AW333" s="196" t="s">
        <v>36</v>
      </c>
      <c r="AX333" s="196" t="s">
        <v>74</v>
      </c>
      <c r="AY333" s="207" t="s">
        <v>125</v>
      </c>
    </row>
    <row r="334" spans="1:65" s="208" customFormat="1">
      <c r="B334" s="209"/>
      <c r="C334" s="210"/>
      <c r="D334" s="199" t="s">
        <v>137</v>
      </c>
      <c r="E334" s="211"/>
      <c r="F334" s="212" t="s">
        <v>423</v>
      </c>
      <c r="G334" s="210"/>
      <c r="H334" s="213">
        <v>9.2110000000000003</v>
      </c>
      <c r="I334" s="214"/>
      <c r="J334" s="210"/>
      <c r="K334" s="210"/>
      <c r="L334" s="215"/>
      <c r="M334" s="216"/>
      <c r="N334" s="217"/>
      <c r="O334" s="217"/>
      <c r="P334" s="217"/>
      <c r="Q334" s="217"/>
      <c r="R334" s="217"/>
      <c r="S334" s="217"/>
      <c r="T334" s="218"/>
      <c r="AT334" s="219" t="s">
        <v>137</v>
      </c>
      <c r="AU334" s="219" t="s">
        <v>81</v>
      </c>
      <c r="AV334" s="208" t="s">
        <v>81</v>
      </c>
      <c r="AW334" s="208" t="s">
        <v>36</v>
      </c>
      <c r="AX334" s="208" t="s">
        <v>74</v>
      </c>
      <c r="AY334" s="219" t="s">
        <v>125</v>
      </c>
    </row>
    <row r="335" spans="1:65" s="196" customFormat="1">
      <c r="B335" s="197"/>
      <c r="C335" s="198"/>
      <c r="D335" s="199" t="s">
        <v>137</v>
      </c>
      <c r="E335" s="200"/>
      <c r="F335" s="201" t="s">
        <v>258</v>
      </c>
      <c r="G335" s="198"/>
      <c r="H335" s="200"/>
      <c r="I335" s="202"/>
      <c r="J335" s="198"/>
      <c r="K335" s="198"/>
      <c r="L335" s="203"/>
      <c r="M335" s="204"/>
      <c r="N335" s="205"/>
      <c r="O335" s="205"/>
      <c r="P335" s="205"/>
      <c r="Q335" s="205"/>
      <c r="R335" s="205"/>
      <c r="S335" s="205"/>
      <c r="T335" s="206"/>
      <c r="AT335" s="207" t="s">
        <v>137</v>
      </c>
      <c r="AU335" s="207" t="s">
        <v>81</v>
      </c>
      <c r="AV335" s="196" t="s">
        <v>79</v>
      </c>
      <c r="AW335" s="196" t="s">
        <v>36</v>
      </c>
      <c r="AX335" s="196" t="s">
        <v>74</v>
      </c>
      <c r="AY335" s="207" t="s">
        <v>125</v>
      </c>
    </row>
    <row r="336" spans="1:65" s="208" customFormat="1">
      <c r="B336" s="209"/>
      <c r="C336" s="210"/>
      <c r="D336" s="199" t="s">
        <v>137</v>
      </c>
      <c r="E336" s="211"/>
      <c r="F336" s="212" t="s">
        <v>424</v>
      </c>
      <c r="G336" s="210"/>
      <c r="H336" s="213">
        <v>5.0330000000000004</v>
      </c>
      <c r="I336" s="214"/>
      <c r="J336" s="210"/>
      <c r="K336" s="210"/>
      <c r="L336" s="215"/>
      <c r="M336" s="216"/>
      <c r="N336" s="217"/>
      <c r="O336" s="217"/>
      <c r="P336" s="217"/>
      <c r="Q336" s="217"/>
      <c r="R336" s="217"/>
      <c r="S336" s="217"/>
      <c r="T336" s="218"/>
      <c r="AT336" s="219" t="s">
        <v>137</v>
      </c>
      <c r="AU336" s="219" t="s">
        <v>81</v>
      </c>
      <c r="AV336" s="208" t="s">
        <v>81</v>
      </c>
      <c r="AW336" s="208" t="s">
        <v>36</v>
      </c>
      <c r="AX336" s="208" t="s">
        <v>74</v>
      </c>
      <c r="AY336" s="219" t="s">
        <v>125</v>
      </c>
    </row>
    <row r="337" spans="1:65" s="196" customFormat="1">
      <c r="B337" s="197"/>
      <c r="C337" s="198"/>
      <c r="D337" s="199" t="s">
        <v>137</v>
      </c>
      <c r="E337" s="200"/>
      <c r="F337" s="201" t="s">
        <v>260</v>
      </c>
      <c r="G337" s="198"/>
      <c r="H337" s="200"/>
      <c r="I337" s="202"/>
      <c r="J337" s="198"/>
      <c r="K337" s="198"/>
      <c r="L337" s="203"/>
      <c r="M337" s="204"/>
      <c r="N337" s="205"/>
      <c r="O337" s="205"/>
      <c r="P337" s="205"/>
      <c r="Q337" s="205"/>
      <c r="R337" s="205"/>
      <c r="S337" s="205"/>
      <c r="T337" s="206"/>
      <c r="AT337" s="207" t="s">
        <v>137</v>
      </c>
      <c r="AU337" s="207" t="s">
        <v>81</v>
      </c>
      <c r="AV337" s="196" t="s">
        <v>79</v>
      </c>
      <c r="AW337" s="196" t="s">
        <v>36</v>
      </c>
      <c r="AX337" s="196" t="s">
        <v>74</v>
      </c>
      <c r="AY337" s="207" t="s">
        <v>125</v>
      </c>
    </row>
    <row r="338" spans="1:65" s="208" customFormat="1">
      <c r="B338" s="209"/>
      <c r="C338" s="210"/>
      <c r="D338" s="199" t="s">
        <v>137</v>
      </c>
      <c r="E338" s="211"/>
      <c r="F338" s="212" t="s">
        <v>425</v>
      </c>
      <c r="G338" s="210"/>
      <c r="H338" s="213">
        <v>33.594999999999999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137</v>
      </c>
      <c r="AU338" s="219" t="s">
        <v>81</v>
      </c>
      <c r="AV338" s="208" t="s">
        <v>81</v>
      </c>
      <c r="AW338" s="208" t="s">
        <v>36</v>
      </c>
      <c r="AX338" s="208" t="s">
        <v>74</v>
      </c>
      <c r="AY338" s="219" t="s">
        <v>125</v>
      </c>
    </row>
    <row r="339" spans="1:65" s="196" customFormat="1">
      <c r="B339" s="197"/>
      <c r="C339" s="198"/>
      <c r="D339" s="199" t="s">
        <v>137</v>
      </c>
      <c r="E339" s="200"/>
      <c r="F339" s="201" t="s">
        <v>262</v>
      </c>
      <c r="G339" s="198"/>
      <c r="H339" s="200"/>
      <c r="I339" s="202"/>
      <c r="J339" s="198"/>
      <c r="K339" s="198"/>
      <c r="L339" s="203"/>
      <c r="M339" s="204"/>
      <c r="N339" s="205"/>
      <c r="O339" s="205"/>
      <c r="P339" s="205"/>
      <c r="Q339" s="205"/>
      <c r="R339" s="205"/>
      <c r="S339" s="205"/>
      <c r="T339" s="206"/>
      <c r="AT339" s="207" t="s">
        <v>137</v>
      </c>
      <c r="AU339" s="207" t="s">
        <v>81</v>
      </c>
      <c r="AV339" s="196" t="s">
        <v>79</v>
      </c>
      <c r="AW339" s="196" t="s">
        <v>36</v>
      </c>
      <c r="AX339" s="196" t="s">
        <v>74</v>
      </c>
      <c r="AY339" s="207" t="s">
        <v>125</v>
      </c>
    </row>
    <row r="340" spans="1:65" s="208" customFormat="1">
      <c r="B340" s="209"/>
      <c r="C340" s="210"/>
      <c r="D340" s="199" t="s">
        <v>137</v>
      </c>
      <c r="E340" s="211"/>
      <c r="F340" s="212" t="s">
        <v>426</v>
      </c>
      <c r="G340" s="210"/>
      <c r="H340" s="213">
        <v>5.2919999999999998</v>
      </c>
      <c r="I340" s="214"/>
      <c r="J340" s="210"/>
      <c r="K340" s="210"/>
      <c r="L340" s="215"/>
      <c r="M340" s="216"/>
      <c r="N340" s="217"/>
      <c r="O340" s="217"/>
      <c r="P340" s="217"/>
      <c r="Q340" s="217"/>
      <c r="R340" s="217"/>
      <c r="S340" s="217"/>
      <c r="T340" s="218"/>
      <c r="AT340" s="219" t="s">
        <v>137</v>
      </c>
      <c r="AU340" s="219" t="s">
        <v>81</v>
      </c>
      <c r="AV340" s="208" t="s">
        <v>81</v>
      </c>
      <c r="AW340" s="208" t="s">
        <v>36</v>
      </c>
      <c r="AX340" s="208" t="s">
        <v>74</v>
      </c>
      <c r="AY340" s="219" t="s">
        <v>125</v>
      </c>
    </row>
    <row r="341" spans="1:65" s="196" customFormat="1">
      <c r="B341" s="197"/>
      <c r="C341" s="198"/>
      <c r="D341" s="199" t="s">
        <v>137</v>
      </c>
      <c r="E341" s="200"/>
      <c r="F341" s="201" t="s">
        <v>264</v>
      </c>
      <c r="G341" s="198"/>
      <c r="H341" s="200"/>
      <c r="I341" s="202"/>
      <c r="J341" s="198"/>
      <c r="K341" s="198"/>
      <c r="L341" s="203"/>
      <c r="M341" s="204"/>
      <c r="N341" s="205"/>
      <c r="O341" s="205"/>
      <c r="P341" s="205"/>
      <c r="Q341" s="205"/>
      <c r="R341" s="205"/>
      <c r="S341" s="205"/>
      <c r="T341" s="206"/>
      <c r="AT341" s="207" t="s">
        <v>137</v>
      </c>
      <c r="AU341" s="207" t="s">
        <v>81</v>
      </c>
      <c r="AV341" s="196" t="s">
        <v>79</v>
      </c>
      <c r="AW341" s="196" t="s">
        <v>36</v>
      </c>
      <c r="AX341" s="196" t="s">
        <v>74</v>
      </c>
      <c r="AY341" s="207" t="s">
        <v>125</v>
      </c>
    </row>
    <row r="342" spans="1:65" s="208" customFormat="1">
      <c r="B342" s="209"/>
      <c r="C342" s="210"/>
      <c r="D342" s="199" t="s">
        <v>137</v>
      </c>
      <c r="E342" s="211"/>
      <c r="F342" s="212" t="s">
        <v>427</v>
      </c>
      <c r="G342" s="210"/>
      <c r="H342" s="213">
        <v>26.690999999999999</v>
      </c>
      <c r="I342" s="214"/>
      <c r="J342" s="210"/>
      <c r="K342" s="210"/>
      <c r="L342" s="215"/>
      <c r="M342" s="216"/>
      <c r="N342" s="217"/>
      <c r="O342" s="217"/>
      <c r="P342" s="217"/>
      <c r="Q342" s="217"/>
      <c r="R342" s="217"/>
      <c r="S342" s="217"/>
      <c r="T342" s="218"/>
      <c r="AT342" s="219" t="s">
        <v>137</v>
      </c>
      <c r="AU342" s="219" t="s">
        <v>81</v>
      </c>
      <c r="AV342" s="208" t="s">
        <v>81</v>
      </c>
      <c r="AW342" s="208" t="s">
        <v>36</v>
      </c>
      <c r="AX342" s="208" t="s">
        <v>74</v>
      </c>
      <c r="AY342" s="219" t="s">
        <v>125</v>
      </c>
    </row>
    <row r="343" spans="1:65" s="196" customFormat="1">
      <c r="B343" s="197"/>
      <c r="C343" s="198"/>
      <c r="D343" s="199" t="s">
        <v>137</v>
      </c>
      <c r="E343" s="200"/>
      <c r="F343" s="201" t="s">
        <v>266</v>
      </c>
      <c r="G343" s="198"/>
      <c r="H343" s="200"/>
      <c r="I343" s="202"/>
      <c r="J343" s="198"/>
      <c r="K343" s="198"/>
      <c r="L343" s="203"/>
      <c r="M343" s="204"/>
      <c r="N343" s="205"/>
      <c r="O343" s="205"/>
      <c r="P343" s="205"/>
      <c r="Q343" s="205"/>
      <c r="R343" s="205"/>
      <c r="S343" s="205"/>
      <c r="T343" s="206"/>
      <c r="AT343" s="207" t="s">
        <v>137</v>
      </c>
      <c r="AU343" s="207" t="s">
        <v>81</v>
      </c>
      <c r="AV343" s="196" t="s">
        <v>79</v>
      </c>
      <c r="AW343" s="196" t="s">
        <v>36</v>
      </c>
      <c r="AX343" s="196" t="s">
        <v>74</v>
      </c>
      <c r="AY343" s="207" t="s">
        <v>125</v>
      </c>
    </row>
    <row r="344" spans="1:65" s="208" customFormat="1">
      <c r="B344" s="209"/>
      <c r="C344" s="210"/>
      <c r="D344" s="199" t="s">
        <v>137</v>
      </c>
      <c r="E344" s="211"/>
      <c r="F344" s="212" t="s">
        <v>267</v>
      </c>
      <c r="G344" s="210"/>
      <c r="H344" s="213">
        <v>3.157</v>
      </c>
      <c r="I344" s="214"/>
      <c r="J344" s="210"/>
      <c r="K344" s="210"/>
      <c r="L344" s="215"/>
      <c r="M344" s="216"/>
      <c r="N344" s="217"/>
      <c r="O344" s="217"/>
      <c r="P344" s="217"/>
      <c r="Q344" s="217"/>
      <c r="R344" s="217"/>
      <c r="S344" s="217"/>
      <c r="T344" s="218"/>
      <c r="AT344" s="219" t="s">
        <v>137</v>
      </c>
      <c r="AU344" s="219" t="s">
        <v>81</v>
      </c>
      <c r="AV344" s="208" t="s">
        <v>81</v>
      </c>
      <c r="AW344" s="208" t="s">
        <v>36</v>
      </c>
      <c r="AX344" s="208" t="s">
        <v>74</v>
      </c>
      <c r="AY344" s="219" t="s">
        <v>125</v>
      </c>
    </row>
    <row r="345" spans="1:65" s="208" customFormat="1">
      <c r="B345" s="209"/>
      <c r="C345" s="210"/>
      <c r="D345" s="199" t="s">
        <v>137</v>
      </c>
      <c r="E345" s="211"/>
      <c r="F345" s="212" t="s">
        <v>268</v>
      </c>
      <c r="G345" s="210"/>
      <c r="H345" s="213">
        <v>1.68</v>
      </c>
      <c r="I345" s="214"/>
      <c r="J345" s="210"/>
      <c r="K345" s="210"/>
      <c r="L345" s="215"/>
      <c r="M345" s="216"/>
      <c r="N345" s="217"/>
      <c r="O345" s="217"/>
      <c r="P345" s="217"/>
      <c r="Q345" s="217"/>
      <c r="R345" s="217"/>
      <c r="S345" s="217"/>
      <c r="T345" s="218"/>
      <c r="AT345" s="219" t="s">
        <v>137</v>
      </c>
      <c r="AU345" s="219" t="s">
        <v>81</v>
      </c>
      <c r="AV345" s="208" t="s">
        <v>81</v>
      </c>
      <c r="AW345" s="208" t="s">
        <v>36</v>
      </c>
      <c r="AX345" s="208" t="s">
        <v>74</v>
      </c>
      <c r="AY345" s="219" t="s">
        <v>125</v>
      </c>
    </row>
    <row r="346" spans="1:65" s="220" customFormat="1">
      <c r="B346" s="221"/>
      <c r="C346" s="222"/>
      <c r="D346" s="199" t="s">
        <v>137</v>
      </c>
      <c r="E346" s="223"/>
      <c r="F346" s="224" t="s">
        <v>142</v>
      </c>
      <c r="G346" s="222"/>
      <c r="H346" s="225">
        <v>84.659000000000006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AT346" s="231" t="s">
        <v>137</v>
      </c>
      <c r="AU346" s="231" t="s">
        <v>81</v>
      </c>
      <c r="AV346" s="220" t="s">
        <v>133</v>
      </c>
      <c r="AW346" s="220" t="s">
        <v>36</v>
      </c>
      <c r="AX346" s="220" t="s">
        <v>79</v>
      </c>
      <c r="AY346" s="231" t="s">
        <v>125</v>
      </c>
    </row>
    <row r="347" spans="1:65" s="38" customFormat="1" ht="24.2" customHeight="1">
      <c r="A347" s="32"/>
      <c r="B347" s="33"/>
      <c r="C347" s="233" t="s">
        <v>428</v>
      </c>
      <c r="D347" s="233" t="s">
        <v>316</v>
      </c>
      <c r="E347" s="234" t="s">
        <v>350</v>
      </c>
      <c r="F347" s="235" t="s">
        <v>351</v>
      </c>
      <c r="G347" s="236" t="s">
        <v>131</v>
      </c>
      <c r="H347" s="237">
        <v>101.59099999999999</v>
      </c>
      <c r="I347" s="238"/>
      <c r="J347" s="239">
        <f>ROUND(I347*H347,2)</f>
        <v>0</v>
      </c>
      <c r="K347" s="235" t="s">
        <v>132</v>
      </c>
      <c r="L347" s="240"/>
      <c r="M347" s="241"/>
      <c r="N347" s="242" t="s">
        <v>45</v>
      </c>
      <c r="O347" s="65"/>
      <c r="P347" s="187">
        <f>O347*H347</f>
        <v>0</v>
      </c>
      <c r="Q347" s="187">
        <v>2.5000000000000001E-3</v>
      </c>
      <c r="R347" s="187">
        <f>Q347*H347</f>
        <v>0.25397749999999997</v>
      </c>
      <c r="S347" s="187">
        <v>0</v>
      </c>
      <c r="T347" s="188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89" t="s">
        <v>320</v>
      </c>
      <c r="AT347" s="189" t="s">
        <v>316</v>
      </c>
      <c r="AU347" s="189" t="s">
        <v>81</v>
      </c>
      <c r="AY347" s="16" t="s">
        <v>125</v>
      </c>
      <c r="BE347" s="190">
        <f>IF(N347="základní",J347,0)</f>
        <v>0</v>
      </c>
      <c r="BF347" s="190">
        <f>IF(N347="snížená",J347,0)</f>
        <v>0</v>
      </c>
      <c r="BG347" s="190">
        <f>IF(N347="zákl. přenesená",J347,0)</f>
        <v>0</v>
      </c>
      <c r="BH347" s="190">
        <f>IF(N347="sníž. přenesená",J347,0)</f>
        <v>0</v>
      </c>
      <c r="BI347" s="190">
        <f>IF(N347="nulová",J347,0)</f>
        <v>0</v>
      </c>
      <c r="BJ347" s="16" t="s">
        <v>79</v>
      </c>
      <c r="BK347" s="190">
        <f>ROUND(I347*H347,2)</f>
        <v>0</v>
      </c>
      <c r="BL347" s="16" t="s">
        <v>237</v>
      </c>
      <c r="BM347" s="189" t="s">
        <v>429</v>
      </c>
    </row>
    <row r="348" spans="1:65" s="208" customFormat="1">
      <c r="B348" s="209"/>
      <c r="C348" s="210"/>
      <c r="D348" s="199" t="s">
        <v>137</v>
      </c>
      <c r="E348" s="210"/>
      <c r="F348" s="212" t="s">
        <v>417</v>
      </c>
      <c r="G348" s="210"/>
      <c r="H348" s="213">
        <v>101.59099999999999</v>
      </c>
      <c r="I348" s="214"/>
      <c r="J348" s="210"/>
      <c r="K348" s="210"/>
      <c r="L348" s="215"/>
      <c r="M348" s="216"/>
      <c r="N348" s="217"/>
      <c r="O348" s="217"/>
      <c r="P348" s="217"/>
      <c r="Q348" s="217"/>
      <c r="R348" s="217"/>
      <c r="S348" s="217"/>
      <c r="T348" s="218"/>
      <c r="AT348" s="219" t="s">
        <v>137</v>
      </c>
      <c r="AU348" s="219" t="s">
        <v>81</v>
      </c>
      <c r="AV348" s="208" t="s">
        <v>81</v>
      </c>
      <c r="AW348" s="208" t="s">
        <v>4</v>
      </c>
      <c r="AX348" s="208" t="s">
        <v>79</v>
      </c>
      <c r="AY348" s="219" t="s">
        <v>125</v>
      </c>
    </row>
    <row r="349" spans="1:65" s="38" customFormat="1" ht="55.5" customHeight="1">
      <c r="A349" s="32"/>
      <c r="B349" s="33"/>
      <c r="C349" s="178" t="s">
        <v>430</v>
      </c>
      <c r="D349" s="178" t="s">
        <v>128</v>
      </c>
      <c r="E349" s="179" t="s">
        <v>431</v>
      </c>
      <c r="F349" s="180" t="s">
        <v>432</v>
      </c>
      <c r="G349" s="181" t="s">
        <v>300</v>
      </c>
      <c r="H349" s="182">
        <v>4</v>
      </c>
      <c r="I349" s="183"/>
      <c r="J349" s="184">
        <f>ROUND(I349*H349,2)</f>
        <v>0</v>
      </c>
      <c r="K349" s="180" t="s">
        <v>132</v>
      </c>
      <c r="L349" s="37"/>
      <c r="M349" s="185"/>
      <c r="N349" s="186" t="s">
        <v>45</v>
      </c>
      <c r="O349" s="65"/>
      <c r="P349" s="187">
        <f>O349*H349</f>
        <v>0</v>
      </c>
      <c r="Q349" s="187">
        <v>1.08E-3</v>
      </c>
      <c r="R349" s="187">
        <f>Q349*H349</f>
        <v>4.3200000000000001E-3</v>
      </c>
      <c r="S349" s="187">
        <v>0</v>
      </c>
      <c r="T349" s="188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89" t="s">
        <v>237</v>
      </c>
      <c r="AT349" s="189" t="s">
        <v>128</v>
      </c>
      <c r="AU349" s="189" t="s">
        <v>81</v>
      </c>
      <c r="AY349" s="16" t="s">
        <v>125</v>
      </c>
      <c r="BE349" s="190">
        <f>IF(N349="základní",J349,0)</f>
        <v>0</v>
      </c>
      <c r="BF349" s="190">
        <f>IF(N349="snížená",J349,0)</f>
        <v>0</v>
      </c>
      <c r="BG349" s="190">
        <f>IF(N349="zákl. přenesená",J349,0)</f>
        <v>0</v>
      </c>
      <c r="BH349" s="190">
        <f>IF(N349="sníž. přenesená",J349,0)</f>
        <v>0</v>
      </c>
      <c r="BI349" s="190">
        <f>IF(N349="nulová",J349,0)</f>
        <v>0</v>
      </c>
      <c r="BJ349" s="16" t="s">
        <v>79</v>
      </c>
      <c r="BK349" s="190">
        <f>ROUND(I349*H349,2)</f>
        <v>0</v>
      </c>
      <c r="BL349" s="16" t="s">
        <v>237</v>
      </c>
      <c r="BM349" s="189" t="s">
        <v>433</v>
      </c>
    </row>
    <row r="350" spans="1:65" s="38" customFormat="1">
      <c r="A350" s="32"/>
      <c r="B350" s="33"/>
      <c r="C350" s="34"/>
      <c r="D350" s="191" t="s">
        <v>135</v>
      </c>
      <c r="E350" s="34"/>
      <c r="F350" s="192" t="s">
        <v>434</v>
      </c>
      <c r="G350" s="34"/>
      <c r="H350" s="34"/>
      <c r="I350" s="193"/>
      <c r="J350" s="34"/>
      <c r="K350" s="34"/>
      <c r="L350" s="37"/>
      <c r="M350" s="194"/>
      <c r="N350" s="195"/>
      <c r="O350" s="65"/>
      <c r="P350" s="65"/>
      <c r="Q350" s="65"/>
      <c r="R350" s="65"/>
      <c r="S350" s="65"/>
      <c r="T350" s="66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T350" s="16" t="s">
        <v>135</v>
      </c>
      <c r="AU350" s="16" t="s">
        <v>81</v>
      </c>
    </row>
    <row r="351" spans="1:65" s="196" customFormat="1">
      <c r="B351" s="197"/>
      <c r="C351" s="198"/>
      <c r="D351" s="199" t="s">
        <v>137</v>
      </c>
      <c r="E351" s="200"/>
      <c r="F351" s="201" t="s">
        <v>435</v>
      </c>
      <c r="G351" s="198"/>
      <c r="H351" s="200"/>
      <c r="I351" s="202"/>
      <c r="J351" s="198"/>
      <c r="K351" s="198"/>
      <c r="L351" s="203"/>
      <c r="M351" s="204"/>
      <c r="N351" s="205"/>
      <c r="O351" s="205"/>
      <c r="P351" s="205"/>
      <c r="Q351" s="205"/>
      <c r="R351" s="205"/>
      <c r="S351" s="205"/>
      <c r="T351" s="206"/>
      <c r="AT351" s="207" t="s">
        <v>137</v>
      </c>
      <c r="AU351" s="207" t="s">
        <v>81</v>
      </c>
      <c r="AV351" s="196" t="s">
        <v>79</v>
      </c>
      <c r="AW351" s="196" t="s">
        <v>36</v>
      </c>
      <c r="AX351" s="196" t="s">
        <v>74</v>
      </c>
      <c r="AY351" s="207" t="s">
        <v>125</v>
      </c>
    </row>
    <row r="352" spans="1:65" s="208" customFormat="1">
      <c r="B352" s="209"/>
      <c r="C352" s="210"/>
      <c r="D352" s="199" t="s">
        <v>137</v>
      </c>
      <c r="E352" s="211"/>
      <c r="F352" s="212" t="s">
        <v>81</v>
      </c>
      <c r="G352" s="210"/>
      <c r="H352" s="213">
        <v>2</v>
      </c>
      <c r="I352" s="214"/>
      <c r="J352" s="210"/>
      <c r="K352" s="210"/>
      <c r="L352" s="215"/>
      <c r="M352" s="216"/>
      <c r="N352" s="217"/>
      <c r="O352" s="217"/>
      <c r="P352" s="217"/>
      <c r="Q352" s="217"/>
      <c r="R352" s="217"/>
      <c r="S352" s="217"/>
      <c r="T352" s="218"/>
      <c r="AT352" s="219" t="s">
        <v>137</v>
      </c>
      <c r="AU352" s="219" t="s">
        <v>81</v>
      </c>
      <c r="AV352" s="208" t="s">
        <v>81</v>
      </c>
      <c r="AW352" s="208" t="s">
        <v>36</v>
      </c>
      <c r="AX352" s="208" t="s">
        <v>74</v>
      </c>
      <c r="AY352" s="219" t="s">
        <v>125</v>
      </c>
    </row>
    <row r="353" spans="1:65" s="196" customFormat="1">
      <c r="B353" s="197"/>
      <c r="C353" s="198"/>
      <c r="D353" s="199" t="s">
        <v>137</v>
      </c>
      <c r="E353" s="200"/>
      <c r="F353" s="201" t="s">
        <v>436</v>
      </c>
      <c r="G353" s="198"/>
      <c r="H353" s="200"/>
      <c r="I353" s="202"/>
      <c r="J353" s="198"/>
      <c r="K353" s="198"/>
      <c r="L353" s="203"/>
      <c r="M353" s="204"/>
      <c r="N353" s="205"/>
      <c r="O353" s="205"/>
      <c r="P353" s="205"/>
      <c r="Q353" s="205"/>
      <c r="R353" s="205"/>
      <c r="S353" s="205"/>
      <c r="T353" s="206"/>
      <c r="AT353" s="207" t="s">
        <v>137</v>
      </c>
      <c r="AU353" s="207" t="s">
        <v>81</v>
      </c>
      <c r="AV353" s="196" t="s">
        <v>79</v>
      </c>
      <c r="AW353" s="196" t="s">
        <v>36</v>
      </c>
      <c r="AX353" s="196" t="s">
        <v>74</v>
      </c>
      <c r="AY353" s="207" t="s">
        <v>125</v>
      </c>
    </row>
    <row r="354" spans="1:65" s="208" customFormat="1">
      <c r="B354" s="209"/>
      <c r="C354" s="210"/>
      <c r="D354" s="199" t="s">
        <v>137</v>
      </c>
      <c r="E354" s="211"/>
      <c r="F354" s="212" t="s">
        <v>81</v>
      </c>
      <c r="G354" s="210"/>
      <c r="H354" s="213">
        <v>2</v>
      </c>
      <c r="I354" s="214"/>
      <c r="J354" s="210"/>
      <c r="K354" s="210"/>
      <c r="L354" s="215"/>
      <c r="M354" s="216"/>
      <c r="N354" s="217"/>
      <c r="O354" s="217"/>
      <c r="P354" s="217"/>
      <c r="Q354" s="217"/>
      <c r="R354" s="217"/>
      <c r="S354" s="217"/>
      <c r="T354" s="218"/>
      <c r="AT354" s="219" t="s">
        <v>137</v>
      </c>
      <c r="AU354" s="219" t="s">
        <v>81</v>
      </c>
      <c r="AV354" s="208" t="s">
        <v>81</v>
      </c>
      <c r="AW354" s="208" t="s">
        <v>36</v>
      </c>
      <c r="AX354" s="208" t="s">
        <v>74</v>
      </c>
      <c r="AY354" s="219" t="s">
        <v>125</v>
      </c>
    </row>
    <row r="355" spans="1:65" s="220" customFormat="1">
      <c r="B355" s="221"/>
      <c r="C355" s="222"/>
      <c r="D355" s="199" t="s">
        <v>137</v>
      </c>
      <c r="E355" s="223"/>
      <c r="F355" s="224" t="s">
        <v>142</v>
      </c>
      <c r="G355" s="222"/>
      <c r="H355" s="225">
        <v>4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137</v>
      </c>
      <c r="AU355" s="231" t="s">
        <v>81</v>
      </c>
      <c r="AV355" s="220" t="s">
        <v>133</v>
      </c>
      <c r="AW355" s="220" t="s">
        <v>36</v>
      </c>
      <c r="AX355" s="220" t="s">
        <v>79</v>
      </c>
      <c r="AY355" s="231" t="s">
        <v>125</v>
      </c>
    </row>
    <row r="356" spans="1:65" s="38" customFormat="1" ht="49.15" customHeight="1">
      <c r="A356" s="32"/>
      <c r="B356" s="33"/>
      <c r="C356" s="233" t="s">
        <v>437</v>
      </c>
      <c r="D356" s="233" t="s">
        <v>316</v>
      </c>
      <c r="E356" s="234" t="s">
        <v>329</v>
      </c>
      <c r="F356" s="235" t="s">
        <v>330</v>
      </c>
      <c r="G356" s="236" t="s">
        <v>131</v>
      </c>
      <c r="H356" s="237">
        <v>1</v>
      </c>
      <c r="I356" s="238"/>
      <c r="J356" s="239">
        <f>ROUND(I356*H356,2)</f>
        <v>0</v>
      </c>
      <c r="K356" s="235" t="s">
        <v>132</v>
      </c>
      <c r="L356" s="240"/>
      <c r="M356" s="241"/>
      <c r="N356" s="242" t="s">
        <v>45</v>
      </c>
      <c r="O356" s="65"/>
      <c r="P356" s="187">
        <f>O356*H356</f>
        <v>0</v>
      </c>
      <c r="Q356" s="187">
        <v>4.7000000000000002E-3</v>
      </c>
      <c r="R356" s="187">
        <f>Q356*H356</f>
        <v>4.7000000000000002E-3</v>
      </c>
      <c r="S356" s="187">
        <v>0</v>
      </c>
      <c r="T356" s="188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89" t="s">
        <v>320</v>
      </c>
      <c r="AT356" s="189" t="s">
        <v>316</v>
      </c>
      <c r="AU356" s="189" t="s">
        <v>81</v>
      </c>
      <c r="AY356" s="16" t="s">
        <v>125</v>
      </c>
      <c r="BE356" s="190">
        <f>IF(N356="základní",J356,0)</f>
        <v>0</v>
      </c>
      <c r="BF356" s="190">
        <f>IF(N356="snížená",J356,0)</f>
        <v>0</v>
      </c>
      <c r="BG356" s="190">
        <f>IF(N356="zákl. přenesená",J356,0)</f>
        <v>0</v>
      </c>
      <c r="BH356" s="190">
        <f>IF(N356="sníž. přenesená",J356,0)</f>
        <v>0</v>
      </c>
      <c r="BI356" s="190">
        <f>IF(N356="nulová",J356,0)</f>
        <v>0</v>
      </c>
      <c r="BJ356" s="16" t="s">
        <v>79</v>
      </c>
      <c r="BK356" s="190">
        <f>ROUND(I356*H356,2)</f>
        <v>0</v>
      </c>
      <c r="BL356" s="16" t="s">
        <v>237</v>
      </c>
      <c r="BM356" s="189" t="s">
        <v>438</v>
      </c>
    </row>
    <row r="357" spans="1:65" s="208" customFormat="1">
      <c r="B357" s="209"/>
      <c r="C357" s="210"/>
      <c r="D357" s="199" t="s">
        <v>137</v>
      </c>
      <c r="E357" s="210"/>
      <c r="F357" s="212" t="s">
        <v>439</v>
      </c>
      <c r="G357" s="210"/>
      <c r="H357" s="213">
        <v>1</v>
      </c>
      <c r="I357" s="214"/>
      <c r="J357" s="210"/>
      <c r="K357" s="210"/>
      <c r="L357" s="215"/>
      <c r="M357" s="216"/>
      <c r="N357" s="217"/>
      <c r="O357" s="217"/>
      <c r="P357" s="217"/>
      <c r="Q357" s="217"/>
      <c r="R357" s="217"/>
      <c r="S357" s="217"/>
      <c r="T357" s="218"/>
      <c r="AT357" s="219" t="s">
        <v>137</v>
      </c>
      <c r="AU357" s="219" t="s">
        <v>81</v>
      </c>
      <c r="AV357" s="208" t="s">
        <v>81</v>
      </c>
      <c r="AW357" s="208" t="s">
        <v>4</v>
      </c>
      <c r="AX357" s="208" t="s">
        <v>79</v>
      </c>
      <c r="AY357" s="219" t="s">
        <v>125</v>
      </c>
    </row>
    <row r="358" spans="1:65" s="38" customFormat="1" ht="55.5" customHeight="1">
      <c r="A358" s="32"/>
      <c r="B358" s="33"/>
      <c r="C358" s="178" t="s">
        <v>440</v>
      </c>
      <c r="D358" s="178" t="s">
        <v>128</v>
      </c>
      <c r="E358" s="179" t="s">
        <v>441</v>
      </c>
      <c r="F358" s="180" t="s">
        <v>442</v>
      </c>
      <c r="G358" s="181" t="s">
        <v>300</v>
      </c>
      <c r="H358" s="182">
        <v>4</v>
      </c>
      <c r="I358" s="183"/>
      <c r="J358" s="184">
        <f>ROUND(I358*H358,2)</f>
        <v>0</v>
      </c>
      <c r="K358" s="180" t="s">
        <v>132</v>
      </c>
      <c r="L358" s="37"/>
      <c r="M358" s="185"/>
      <c r="N358" s="186" t="s">
        <v>45</v>
      </c>
      <c r="O358" s="65"/>
      <c r="P358" s="187">
        <f>O358*H358</f>
        <v>0</v>
      </c>
      <c r="Q358" s="187">
        <v>7.4999999999999997E-3</v>
      </c>
      <c r="R358" s="187">
        <f>Q358*H358</f>
        <v>0.03</v>
      </c>
      <c r="S358" s="187">
        <v>0</v>
      </c>
      <c r="T358" s="188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89" t="s">
        <v>237</v>
      </c>
      <c r="AT358" s="189" t="s">
        <v>128</v>
      </c>
      <c r="AU358" s="189" t="s">
        <v>81</v>
      </c>
      <c r="AY358" s="16" t="s">
        <v>125</v>
      </c>
      <c r="BE358" s="190">
        <f>IF(N358="základní",J358,0)</f>
        <v>0</v>
      </c>
      <c r="BF358" s="190">
        <f>IF(N358="snížená",J358,0)</f>
        <v>0</v>
      </c>
      <c r="BG358" s="190">
        <f>IF(N358="zákl. přenesená",J358,0)</f>
        <v>0</v>
      </c>
      <c r="BH358" s="190">
        <f>IF(N358="sníž. přenesená",J358,0)</f>
        <v>0</v>
      </c>
      <c r="BI358" s="190">
        <f>IF(N358="nulová",J358,0)</f>
        <v>0</v>
      </c>
      <c r="BJ358" s="16" t="s">
        <v>79</v>
      </c>
      <c r="BK358" s="190">
        <f>ROUND(I358*H358,2)</f>
        <v>0</v>
      </c>
      <c r="BL358" s="16" t="s">
        <v>237</v>
      </c>
      <c r="BM358" s="189" t="s">
        <v>443</v>
      </c>
    </row>
    <row r="359" spans="1:65" s="38" customFormat="1">
      <c r="A359" s="32"/>
      <c r="B359" s="33"/>
      <c r="C359" s="34"/>
      <c r="D359" s="191" t="s">
        <v>135</v>
      </c>
      <c r="E359" s="34"/>
      <c r="F359" s="192" t="s">
        <v>444</v>
      </c>
      <c r="G359" s="34"/>
      <c r="H359" s="34"/>
      <c r="I359" s="193"/>
      <c r="J359" s="34"/>
      <c r="K359" s="34"/>
      <c r="L359" s="37"/>
      <c r="M359" s="194"/>
      <c r="N359" s="195"/>
      <c r="O359" s="65"/>
      <c r="P359" s="65"/>
      <c r="Q359" s="65"/>
      <c r="R359" s="65"/>
      <c r="S359" s="65"/>
      <c r="T359" s="66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T359" s="16" t="s">
        <v>135</v>
      </c>
      <c r="AU359" s="16" t="s">
        <v>81</v>
      </c>
    </row>
    <row r="360" spans="1:65" s="196" customFormat="1">
      <c r="B360" s="197"/>
      <c r="C360" s="198"/>
      <c r="D360" s="199" t="s">
        <v>137</v>
      </c>
      <c r="E360" s="200"/>
      <c r="F360" s="201" t="s">
        <v>435</v>
      </c>
      <c r="G360" s="198"/>
      <c r="H360" s="200"/>
      <c r="I360" s="202"/>
      <c r="J360" s="198"/>
      <c r="K360" s="198"/>
      <c r="L360" s="203"/>
      <c r="M360" s="204"/>
      <c r="N360" s="205"/>
      <c r="O360" s="205"/>
      <c r="P360" s="205"/>
      <c r="Q360" s="205"/>
      <c r="R360" s="205"/>
      <c r="S360" s="205"/>
      <c r="T360" s="206"/>
      <c r="AT360" s="207" t="s">
        <v>137</v>
      </c>
      <c r="AU360" s="207" t="s">
        <v>81</v>
      </c>
      <c r="AV360" s="196" t="s">
        <v>79</v>
      </c>
      <c r="AW360" s="196" t="s">
        <v>36</v>
      </c>
      <c r="AX360" s="196" t="s">
        <v>74</v>
      </c>
      <c r="AY360" s="207" t="s">
        <v>125</v>
      </c>
    </row>
    <row r="361" spans="1:65" s="208" customFormat="1">
      <c r="B361" s="209"/>
      <c r="C361" s="210"/>
      <c r="D361" s="199" t="s">
        <v>137</v>
      </c>
      <c r="E361" s="211"/>
      <c r="F361" s="212" t="s">
        <v>81</v>
      </c>
      <c r="G361" s="210"/>
      <c r="H361" s="213">
        <v>2</v>
      </c>
      <c r="I361" s="214"/>
      <c r="J361" s="210"/>
      <c r="K361" s="210"/>
      <c r="L361" s="215"/>
      <c r="M361" s="216"/>
      <c r="N361" s="217"/>
      <c r="O361" s="217"/>
      <c r="P361" s="217"/>
      <c r="Q361" s="217"/>
      <c r="R361" s="217"/>
      <c r="S361" s="217"/>
      <c r="T361" s="218"/>
      <c r="AT361" s="219" t="s">
        <v>137</v>
      </c>
      <c r="AU361" s="219" t="s">
        <v>81</v>
      </c>
      <c r="AV361" s="208" t="s">
        <v>81</v>
      </c>
      <c r="AW361" s="208" t="s">
        <v>36</v>
      </c>
      <c r="AX361" s="208" t="s">
        <v>74</v>
      </c>
      <c r="AY361" s="219" t="s">
        <v>125</v>
      </c>
    </row>
    <row r="362" spans="1:65" s="196" customFormat="1">
      <c r="B362" s="197"/>
      <c r="C362" s="198"/>
      <c r="D362" s="199" t="s">
        <v>137</v>
      </c>
      <c r="E362" s="200"/>
      <c r="F362" s="201" t="s">
        <v>436</v>
      </c>
      <c r="G362" s="198"/>
      <c r="H362" s="200"/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137</v>
      </c>
      <c r="AU362" s="207" t="s">
        <v>81</v>
      </c>
      <c r="AV362" s="196" t="s">
        <v>79</v>
      </c>
      <c r="AW362" s="196" t="s">
        <v>36</v>
      </c>
      <c r="AX362" s="196" t="s">
        <v>74</v>
      </c>
      <c r="AY362" s="207" t="s">
        <v>125</v>
      </c>
    </row>
    <row r="363" spans="1:65" s="208" customFormat="1">
      <c r="B363" s="209"/>
      <c r="C363" s="210"/>
      <c r="D363" s="199" t="s">
        <v>137</v>
      </c>
      <c r="E363" s="211"/>
      <c r="F363" s="212" t="s">
        <v>81</v>
      </c>
      <c r="G363" s="210"/>
      <c r="H363" s="213">
        <v>2</v>
      </c>
      <c r="I363" s="214"/>
      <c r="J363" s="210"/>
      <c r="K363" s="210"/>
      <c r="L363" s="215"/>
      <c r="M363" s="216"/>
      <c r="N363" s="217"/>
      <c r="O363" s="217"/>
      <c r="P363" s="217"/>
      <c r="Q363" s="217"/>
      <c r="R363" s="217"/>
      <c r="S363" s="217"/>
      <c r="T363" s="218"/>
      <c r="AT363" s="219" t="s">
        <v>137</v>
      </c>
      <c r="AU363" s="219" t="s">
        <v>81</v>
      </c>
      <c r="AV363" s="208" t="s">
        <v>81</v>
      </c>
      <c r="AW363" s="208" t="s">
        <v>36</v>
      </c>
      <c r="AX363" s="208" t="s">
        <v>74</v>
      </c>
      <c r="AY363" s="219" t="s">
        <v>125</v>
      </c>
    </row>
    <row r="364" spans="1:65" s="220" customFormat="1">
      <c r="B364" s="221"/>
      <c r="C364" s="222"/>
      <c r="D364" s="199" t="s">
        <v>137</v>
      </c>
      <c r="E364" s="223"/>
      <c r="F364" s="224" t="s">
        <v>142</v>
      </c>
      <c r="G364" s="222"/>
      <c r="H364" s="225">
        <v>4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137</v>
      </c>
      <c r="AU364" s="231" t="s">
        <v>81</v>
      </c>
      <c r="AV364" s="220" t="s">
        <v>133</v>
      </c>
      <c r="AW364" s="220" t="s">
        <v>36</v>
      </c>
      <c r="AX364" s="220" t="s">
        <v>79</v>
      </c>
      <c r="AY364" s="231" t="s">
        <v>125</v>
      </c>
    </row>
    <row r="365" spans="1:65" s="38" customFormat="1" ht="24.2" customHeight="1">
      <c r="A365" s="32"/>
      <c r="B365" s="33"/>
      <c r="C365" s="233" t="s">
        <v>445</v>
      </c>
      <c r="D365" s="233" t="s">
        <v>316</v>
      </c>
      <c r="E365" s="234" t="s">
        <v>446</v>
      </c>
      <c r="F365" s="235" t="s">
        <v>447</v>
      </c>
      <c r="G365" s="236" t="s">
        <v>131</v>
      </c>
      <c r="H365" s="237">
        <v>1</v>
      </c>
      <c r="I365" s="238"/>
      <c r="J365" s="239">
        <f>ROUND(I365*H365,2)</f>
        <v>0</v>
      </c>
      <c r="K365" s="235" t="s">
        <v>132</v>
      </c>
      <c r="L365" s="240"/>
      <c r="M365" s="241"/>
      <c r="N365" s="242" t="s">
        <v>45</v>
      </c>
      <c r="O365" s="65"/>
      <c r="P365" s="187">
        <f>O365*H365</f>
        <v>0</v>
      </c>
      <c r="Q365" s="187">
        <v>2.3999999999999998E-3</v>
      </c>
      <c r="R365" s="187">
        <f>Q365*H365</f>
        <v>2.3999999999999998E-3</v>
      </c>
      <c r="S365" s="187">
        <v>0</v>
      </c>
      <c r="T365" s="188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89" t="s">
        <v>320</v>
      </c>
      <c r="AT365" s="189" t="s">
        <v>316</v>
      </c>
      <c r="AU365" s="189" t="s">
        <v>81</v>
      </c>
      <c r="AY365" s="16" t="s">
        <v>125</v>
      </c>
      <c r="BE365" s="190">
        <f>IF(N365="základní",J365,0)</f>
        <v>0</v>
      </c>
      <c r="BF365" s="190">
        <f>IF(N365="snížená",J365,0)</f>
        <v>0</v>
      </c>
      <c r="BG365" s="190">
        <f>IF(N365="zákl. přenesená",J365,0)</f>
        <v>0</v>
      </c>
      <c r="BH365" s="190">
        <f>IF(N365="sníž. přenesená",J365,0)</f>
        <v>0</v>
      </c>
      <c r="BI365" s="190">
        <f>IF(N365="nulová",J365,0)</f>
        <v>0</v>
      </c>
      <c r="BJ365" s="16" t="s">
        <v>79</v>
      </c>
      <c r="BK365" s="190">
        <f>ROUND(I365*H365,2)</f>
        <v>0</v>
      </c>
      <c r="BL365" s="16" t="s">
        <v>237</v>
      </c>
      <c r="BM365" s="189" t="s">
        <v>448</v>
      </c>
    </row>
    <row r="366" spans="1:65" s="208" customFormat="1">
      <c r="B366" s="209"/>
      <c r="C366" s="210"/>
      <c r="D366" s="199" t="s">
        <v>137</v>
      </c>
      <c r="E366" s="210"/>
      <c r="F366" s="212" t="s">
        <v>439</v>
      </c>
      <c r="G366" s="210"/>
      <c r="H366" s="213">
        <v>1</v>
      </c>
      <c r="I366" s="214"/>
      <c r="J366" s="210"/>
      <c r="K366" s="210"/>
      <c r="L366" s="215"/>
      <c r="M366" s="216"/>
      <c r="N366" s="217"/>
      <c r="O366" s="217"/>
      <c r="P366" s="217"/>
      <c r="Q366" s="217"/>
      <c r="R366" s="217"/>
      <c r="S366" s="217"/>
      <c r="T366" s="218"/>
      <c r="AT366" s="219" t="s">
        <v>137</v>
      </c>
      <c r="AU366" s="219" t="s">
        <v>81</v>
      </c>
      <c r="AV366" s="208" t="s">
        <v>81</v>
      </c>
      <c r="AW366" s="208" t="s">
        <v>4</v>
      </c>
      <c r="AX366" s="208" t="s">
        <v>79</v>
      </c>
      <c r="AY366" s="219" t="s">
        <v>125</v>
      </c>
    </row>
    <row r="367" spans="1:65" s="38" customFormat="1" ht="16.5" customHeight="1">
      <c r="A367" s="32"/>
      <c r="B367" s="33"/>
      <c r="C367" s="233" t="s">
        <v>449</v>
      </c>
      <c r="D367" s="233" t="s">
        <v>316</v>
      </c>
      <c r="E367" s="234" t="s">
        <v>450</v>
      </c>
      <c r="F367" s="235" t="s">
        <v>451</v>
      </c>
      <c r="G367" s="236" t="s">
        <v>272</v>
      </c>
      <c r="H367" s="237">
        <v>1.5309999999999999</v>
      </c>
      <c r="I367" s="238"/>
      <c r="J367" s="239">
        <f>ROUND(I367*H367,2)</f>
        <v>0</v>
      </c>
      <c r="K367" s="235" t="s">
        <v>132</v>
      </c>
      <c r="L367" s="240"/>
      <c r="M367" s="241"/>
      <c r="N367" s="242" t="s">
        <v>45</v>
      </c>
      <c r="O367" s="65"/>
      <c r="P367" s="187">
        <f>O367*H367</f>
        <v>0</v>
      </c>
      <c r="Q367" s="187">
        <v>1.0000000000000001E-5</v>
      </c>
      <c r="R367" s="187">
        <f>Q367*H367</f>
        <v>1.5310000000000001E-5</v>
      </c>
      <c r="S367" s="187">
        <v>0</v>
      </c>
      <c r="T367" s="188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89" t="s">
        <v>320</v>
      </c>
      <c r="AT367" s="189" t="s">
        <v>316</v>
      </c>
      <c r="AU367" s="189" t="s">
        <v>81</v>
      </c>
      <c r="AY367" s="16" t="s">
        <v>125</v>
      </c>
      <c r="BE367" s="190">
        <f>IF(N367="základní",J367,0)</f>
        <v>0</v>
      </c>
      <c r="BF367" s="190">
        <f>IF(N367="snížená",J367,0)</f>
        <v>0</v>
      </c>
      <c r="BG367" s="190">
        <f>IF(N367="zákl. přenesená",J367,0)</f>
        <v>0</v>
      </c>
      <c r="BH367" s="190">
        <f>IF(N367="sníž. přenesená",J367,0)</f>
        <v>0</v>
      </c>
      <c r="BI367" s="190">
        <f>IF(N367="nulová",J367,0)</f>
        <v>0</v>
      </c>
      <c r="BJ367" s="16" t="s">
        <v>79</v>
      </c>
      <c r="BK367" s="190">
        <f>ROUND(I367*H367,2)</f>
        <v>0</v>
      </c>
      <c r="BL367" s="16" t="s">
        <v>237</v>
      </c>
      <c r="BM367" s="189" t="s">
        <v>452</v>
      </c>
    </row>
    <row r="368" spans="1:65" s="196" customFormat="1">
      <c r="B368" s="197"/>
      <c r="C368" s="198"/>
      <c r="D368" s="199" t="s">
        <v>137</v>
      </c>
      <c r="E368" s="200"/>
      <c r="F368" s="201" t="s">
        <v>435</v>
      </c>
      <c r="G368" s="198"/>
      <c r="H368" s="200"/>
      <c r="I368" s="202"/>
      <c r="J368" s="198"/>
      <c r="K368" s="198"/>
      <c r="L368" s="203"/>
      <c r="M368" s="204"/>
      <c r="N368" s="205"/>
      <c r="O368" s="205"/>
      <c r="P368" s="205"/>
      <c r="Q368" s="205"/>
      <c r="R368" s="205"/>
      <c r="S368" s="205"/>
      <c r="T368" s="206"/>
      <c r="AT368" s="207" t="s">
        <v>137</v>
      </c>
      <c r="AU368" s="207" t="s">
        <v>81</v>
      </c>
      <c r="AV368" s="196" t="s">
        <v>79</v>
      </c>
      <c r="AW368" s="196" t="s">
        <v>36</v>
      </c>
      <c r="AX368" s="196" t="s">
        <v>74</v>
      </c>
      <c r="AY368" s="207" t="s">
        <v>125</v>
      </c>
    </row>
    <row r="369" spans="1:65" s="208" customFormat="1">
      <c r="B369" s="209"/>
      <c r="C369" s="210"/>
      <c r="D369" s="199" t="s">
        <v>137</v>
      </c>
      <c r="E369" s="211"/>
      <c r="F369" s="212" t="s">
        <v>453</v>
      </c>
      <c r="G369" s="210"/>
      <c r="H369" s="213">
        <v>0.754</v>
      </c>
      <c r="I369" s="214"/>
      <c r="J369" s="210"/>
      <c r="K369" s="210"/>
      <c r="L369" s="215"/>
      <c r="M369" s="216"/>
      <c r="N369" s="217"/>
      <c r="O369" s="217"/>
      <c r="P369" s="217"/>
      <c r="Q369" s="217"/>
      <c r="R369" s="217"/>
      <c r="S369" s="217"/>
      <c r="T369" s="218"/>
      <c r="AT369" s="219" t="s">
        <v>137</v>
      </c>
      <c r="AU369" s="219" t="s">
        <v>81</v>
      </c>
      <c r="AV369" s="208" t="s">
        <v>81</v>
      </c>
      <c r="AW369" s="208" t="s">
        <v>36</v>
      </c>
      <c r="AX369" s="208" t="s">
        <v>74</v>
      </c>
      <c r="AY369" s="219" t="s">
        <v>125</v>
      </c>
    </row>
    <row r="370" spans="1:65" s="196" customFormat="1">
      <c r="B370" s="197"/>
      <c r="C370" s="198"/>
      <c r="D370" s="199" t="s">
        <v>137</v>
      </c>
      <c r="E370" s="200"/>
      <c r="F370" s="201" t="s">
        <v>436</v>
      </c>
      <c r="G370" s="198"/>
      <c r="H370" s="200"/>
      <c r="I370" s="202"/>
      <c r="J370" s="198"/>
      <c r="K370" s="198"/>
      <c r="L370" s="203"/>
      <c r="M370" s="204"/>
      <c r="N370" s="205"/>
      <c r="O370" s="205"/>
      <c r="P370" s="205"/>
      <c r="Q370" s="205"/>
      <c r="R370" s="205"/>
      <c r="S370" s="205"/>
      <c r="T370" s="206"/>
      <c r="AT370" s="207" t="s">
        <v>137</v>
      </c>
      <c r="AU370" s="207" t="s">
        <v>81</v>
      </c>
      <c r="AV370" s="196" t="s">
        <v>79</v>
      </c>
      <c r="AW370" s="196" t="s">
        <v>36</v>
      </c>
      <c r="AX370" s="196" t="s">
        <v>74</v>
      </c>
      <c r="AY370" s="207" t="s">
        <v>125</v>
      </c>
    </row>
    <row r="371" spans="1:65" s="208" customFormat="1">
      <c r="B371" s="209"/>
      <c r="C371" s="210"/>
      <c r="D371" s="199" t="s">
        <v>137</v>
      </c>
      <c r="E371" s="211"/>
      <c r="F371" s="212" t="s">
        <v>454</v>
      </c>
      <c r="G371" s="210"/>
      <c r="H371" s="213">
        <v>0.47099999999999997</v>
      </c>
      <c r="I371" s="214"/>
      <c r="J371" s="210"/>
      <c r="K371" s="210"/>
      <c r="L371" s="215"/>
      <c r="M371" s="216"/>
      <c r="N371" s="217"/>
      <c r="O371" s="217"/>
      <c r="P371" s="217"/>
      <c r="Q371" s="217"/>
      <c r="R371" s="217"/>
      <c r="S371" s="217"/>
      <c r="T371" s="218"/>
      <c r="AT371" s="219" t="s">
        <v>137</v>
      </c>
      <c r="AU371" s="219" t="s">
        <v>81</v>
      </c>
      <c r="AV371" s="208" t="s">
        <v>81</v>
      </c>
      <c r="AW371" s="208" t="s">
        <v>36</v>
      </c>
      <c r="AX371" s="208" t="s">
        <v>74</v>
      </c>
      <c r="AY371" s="219" t="s">
        <v>125</v>
      </c>
    </row>
    <row r="372" spans="1:65" s="220" customFormat="1">
      <c r="B372" s="221"/>
      <c r="C372" s="222"/>
      <c r="D372" s="199" t="s">
        <v>137</v>
      </c>
      <c r="E372" s="223"/>
      <c r="F372" s="224" t="s">
        <v>142</v>
      </c>
      <c r="G372" s="222"/>
      <c r="H372" s="225">
        <v>1.2250000000000001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137</v>
      </c>
      <c r="AU372" s="231" t="s">
        <v>81</v>
      </c>
      <c r="AV372" s="220" t="s">
        <v>133</v>
      </c>
      <c r="AW372" s="220" t="s">
        <v>36</v>
      </c>
      <c r="AX372" s="220" t="s">
        <v>79</v>
      </c>
      <c r="AY372" s="231" t="s">
        <v>125</v>
      </c>
    </row>
    <row r="373" spans="1:65" s="208" customFormat="1">
      <c r="B373" s="209"/>
      <c r="C373" s="210"/>
      <c r="D373" s="199" t="s">
        <v>137</v>
      </c>
      <c r="E373" s="210"/>
      <c r="F373" s="212" t="s">
        <v>455</v>
      </c>
      <c r="G373" s="210"/>
      <c r="H373" s="213">
        <v>1.5309999999999999</v>
      </c>
      <c r="I373" s="214"/>
      <c r="J373" s="210"/>
      <c r="K373" s="210"/>
      <c r="L373" s="215"/>
      <c r="M373" s="216"/>
      <c r="N373" s="217"/>
      <c r="O373" s="217"/>
      <c r="P373" s="217"/>
      <c r="Q373" s="217"/>
      <c r="R373" s="217"/>
      <c r="S373" s="217"/>
      <c r="T373" s="218"/>
      <c r="AT373" s="219" t="s">
        <v>137</v>
      </c>
      <c r="AU373" s="219" t="s">
        <v>81</v>
      </c>
      <c r="AV373" s="208" t="s">
        <v>81</v>
      </c>
      <c r="AW373" s="208" t="s">
        <v>4</v>
      </c>
      <c r="AX373" s="208" t="s">
        <v>79</v>
      </c>
      <c r="AY373" s="219" t="s">
        <v>125</v>
      </c>
    </row>
    <row r="374" spans="1:65" s="38" customFormat="1" ht="49.15" customHeight="1">
      <c r="A374" s="32"/>
      <c r="B374" s="33"/>
      <c r="C374" s="178" t="s">
        <v>456</v>
      </c>
      <c r="D374" s="178" t="s">
        <v>128</v>
      </c>
      <c r="E374" s="179" t="s">
        <v>457</v>
      </c>
      <c r="F374" s="180" t="s">
        <v>458</v>
      </c>
      <c r="G374" s="181" t="s">
        <v>168</v>
      </c>
      <c r="H374" s="182">
        <v>1.9830000000000001</v>
      </c>
      <c r="I374" s="183"/>
      <c r="J374" s="184">
        <f>ROUND(I374*H374,2)</f>
        <v>0</v>
      </c>
      <c r="K374" s="180" t="s">
        <v>132</v>
      </c>
      <c r="L374" s="37"/>
      <c r="M374" s="185"/>
      <c r="N374" s="186" t="s">
        <v>45</v>
      </c>
      <c r="O374" s="65"/>
      <c r="P374" s="187">
        <f>O374*H374</f>
        <v>0</v>
      </c>
      <c r="Q374" s="187">
        <v>0</v>
      </c>
      <c r="R374" s="187">
        <f>Q374*H374</f>
        <v>0</v>
      </c>
      <c r="S374" s="187">
        <v>0</v>
      </c>
      <c r="T374" s="188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89" t="s">
        <v>237</v>
      </c>
      <c r="AT374" s="189" t="s">
        <v>128</v>
      </c>
      <c r="AU374" s="189" t="s">
        <v>81</v>
      </c>
      <c r="AY374" s="16" t="s">
        <v>125</v>
      </c>
      <c r="BE374" s="190">
        <f>IF(N374="základní",J374,0)</f>
        <v>0</v>
      </c>
      <c r="BF374" s="190">
        <f>IF(N374="snížená",J374,0)</f>
        <v>0</v>
      </c>
      <c r="BG374" s="190">
        <f>IF(N374="zákl. přenesená",J374,0)</f>
        <v>0</v>
      </c>
      <c r="BH374" s="190">
        <f>IF(N374="sníž. přenesená",J374,0)</f>
        <v>0</v>
      </c>
      <c r="BI374" s="190">
        <f>IF(N374="nulová",J374,0)</f>
        <v>0</v>
      </c>
      <c r="BJ374" s="16" t="s">
        <v>79</v>
      </c>
      <c r="BK374" s="190">
        <f>ROUND(I374*H374,2)</f>
        <v>0</v>
      </c>
      <c r="BL374" s="16" t="s">
        <v>237</v>
      </c>
      <c r="BM374" s="189" t="s">
        <v>459</v>
      </c>
    </row>
    <row r="375" spans="1:65" s="38" customFormat="1">
      <c r="A375" s="32"/>
      <c r="B375" s="33"/>
      <c r="C375" s="34"/>
      <c r="D375" s="191" t="s">
        <v>135</v>
      </c>
      <c r="E375" s="34"/>
      <c r="F375" s="192" t="s">
        <v>460</v>
      </c>
      <c r="G375" s="34"/>
      <c r="H375" s="34"/>
      <c r="I375" s="193"/>
      <c r="J375" s="34"/>
      <c r="K375" s="34"/>
      <c r="L375" s="37"/>
      <c r="M375" s="194"/>
      <c r="N375" s="195"/>
      <c r="O375" s="65"/>
      <c r="P375" s="65"/>
      <c r="Q375" s="65"/>
      <c r="R375" s="65"/>
      <c r="S375" s="65"/>
      <c r="T375" s="66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T375" s="16" t="s">
        <v>135</v>
      </c>
      <c r="AU375" s="16" t="s">
        <v>81</v>
      </c>
    </row>
    <row r="376" spans="1:65" s="161" customFormat="1" ht="22.9" customHeight="1">
      <c r="B376" s="162"/>
      <c r="C376" s="163"/>
      <c r="D376" s="164" t="s">
        <v>73</v>
      </c>
      <c r="E376" s="176" t="s">
        <v>461</v>
      </c>
      <c r="F376" s="176" t="s">
        <v>462</v>
      </c>
      <c r="G376" s="163"/>
      <c r="H376" s="163"/>
      <c r="I376" s="166"/>
      <c r="J376" s="177">
        <f>BK376</f>
        <v>0</v>
      </c>
      <c r="K376" s="163"/>
      <c r="L376" s="168"/>
      <c r="M376" s="169"/>
      <c r="N376" s="170"/>
      <c r="O376" s="170"/>
      <c r="P376" s="171">
        <f>SUM(P377:P439)</f>
        <v>0</v>
      </c>
      <c r="Q376" s="170"/>
      <c r="R376" s="171">
        <f>SUM(R377:R439)</f>
        <v>2.6210680400000004</v>
      </c>
      <c r="S376" s="170"/>
      <c r="T376" s="172">
        <f>SUM(T377:T439)</f>
        <v>0.41840499999999997</v>
      </c>
      <c r="AR376" s="173" t="s">
        <v>81</v>
      </c>
      <c r="AT376" s="174" t="s">
        <v>73</v>
      </c>
      <c r="AU376" s="174" t="s">
        <v>79</v>
      </c>
      <c r="AY376" s="173" t="s">
        <v>125</v>
      </c>
      <c r="BK376" s="175">
        <f>SUM(BK377:BK439)</f>
        <v>0</v>
      </c>
    </row>
    <row r="377" spans="1:65" s="38" customFormat="1" ht="49.15" customHeight="1">
      <c r="A377" s="32"/>
      <c r="B377" s="33"/>
      <c r="C377" s="178" t="s">
        <v>463</v>
      </c>
      <c r="D377" s="178" t="s">
        <v>128</v>
      </c>
      <c r="E377" s="179" t="s">
        <v>464</v>
      </c>
      <c r="F377" s="180" t="s">
        <v>465</v>
      </c>
      <c r="G377" s="181" t="s">
        <v>131</v>
      </c>
      <c r="H377" s="182">
        <v>167.36199999999999</v>
      </c>
      <c r="I377" s="183"/>
      <c r="J377" s="184">
        <f>ROUND(I377*H377,2)</f>
        <v>0</v>
      </c>
      <c r="K377" s="180" t="s">
        <v>132</v>
      </c>
      <c r="L377" s="37"/>
      <c r="M377" s="185"/>
      <c r="N377" s="186" t="s">
        <v>45</v>
      </c>
      <c r="O377" s="65"/>
      <c r="P377" s="187">
        <f>O377*H377</f>
        <v>0</v>
      </c>
      <c r="Q377" s="187">
        <v>0</v>
      </c>
      <c r="R377" s="187">
        <f>Q377*H377</f>
        <v>0</v>
      </c>
      <c r="S377" s="187">
        <v>2.5000000000000001E-3</v>
      </c>
      <c r="T377" s="188">
        <f>S377*H377</f>
        <v>0.41840499999999997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89" t="s">
        <v>237</v>
      </c>
      <c r="AT377" s="189" t="s">
        <v>128</v>
      </c>
      <c r="AU377" s="189" t="s">
        <v>81</v>
      </c>
      <c r="AY377" s="16" t="s">
        <v>125</v>
      </c>
      <c r="BE377" s="190">
        <f>IF(N377="základní",J377,0)</f>
        <v>0</v>
      </c>
      <c r="BF377" s="190">
        <f>IF(N377="snížená",J377,0)</f>
        <v>0</v>
      </c>
      <c r="BG377" s="190">
        <f>IF(N377="zákl. přenesená",J377,0)</f>
        <v>0</v>
      </c>
      <c r="BH377" s="190">
        <f>IF(N377="sníž. přenesená",J377,0)</f>
        <v>0</v>
      </c>
      <c r="BI377" s="190">
        <f>IF(N377="nulová",J377,0)</f>
        <v>0</v>
      </c>
      <c r="BJ377" s="16" t="s">
        <v>79</v>
      </c>
      <c r="BK377" s="190">
        <f>ROUND(I377*H377,2)</f>
        <v>0</v>
      </c>
      <c r="BL377" s="16" t="s">
        <v>237</v>
      </c>
      <c r="BM377" s="189" t="s">
        <v>466</v>
      </c>
    </row>
    <row r="378" spans="1:65" s="38" customFormat="1">
      <c r="A378" s="32"/>
      <c r="B378" s="33"/>
      <c r="C378" s="34"/>
      <c r="D378" s="191" t="s">
        <v>135</v>
      </c>
      <c r="E378" s="34"/>
      <c r="F378" s="192" t="s">
        <v>467</v>
      </c>
      <c r="G378" s="34"/>
      <c r="H378" s="34"/>
      <c r="I378" s="193"/>
      <c r="J378" s="34"/>
      <c r="K378" s="34"/>
      <c r="L378" s="37"/>
      <c r="M378" s="194"/>
      <c r="N378" s="195"/>
      <c r="O378" s="65"/>
      <c r="P378" s="65"/>
      <c r="Q378" s="65"/>
      <c r="R378" s="65"/>
      <c r="S378" s="65"/>
      <c r="T378" s="66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T378" s="16" t="s">
        <v>135</v>
      </c>
      <c r="AU378" s="16" t="s">
        <v>81</v>
      </c>
    </row>
    <row r="379" spans="1:65" s="196" customFormat="1">
      <c r="B379" s="197"/>
      <c r="C379" s="198"/>
      <c r="D379" s="199" t="s">
        <v>137</v>
      </c>
      <c r="E379" s="200"/>
      <c r="F379" s="201" t="s">
        <v>162</v>
      </c>
      <c r="G379" s="198"/>
      <c r="H379" s="200"/>
      <c r="I379" s="202"/>
      <c r="J379" s="198"/>
      <c r="K379" s="198"/>
      <c r="L379" s="203"/>
      <c r="M379" s="204"/>
      <c r="N379" s="205"/>
      <c r="O379" s="205"/>
      <c r="P379" s="205"/>
      <c r="Q379" s="205"/>
      <c r="R379" s="205"/>
      <c r="S379" s="205"/>
      <c r="T379" s="206"/>
      <c r="AT379" s="207" t="s">
        <v>137</v>
      </c>
      <c r="AU379" s="207" t="s">
        <v>81</v>
      </c>
      <c r="AV379" s="196" t="s">
        <v>79</v>
      </c>
      <c r="AW379" s="196" t="s">
        <v>36</v>
      </c>
      <c r="AX379" s="196" t="s">
        <v>74</v>
      </c>
      <c r="AY379" s="207" t="s">
        <v>125</v>
      </c>
    </row>
    <row r="380" spans="1:65" s="196" customFormat="1">
      <c r="B380" s="197"/>
      <c r="C380" s="198"/>
      <c r="D380" s="199" t="s">
        <v>137</v>
      </c>
      <c r="E380" s="200"/>
      <c r="F380" s="201" t="s">
        <v>468</v>
      </c>
      <c r="G380" s="198"/>
      <c r="H380" s="200"/>
      <c r="I380" s="202"/>
      <c r="J380" s="198"/>
      <c r="K380" s="198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137</v>
      </c>
      <c r="AU380" s="207" t="s">
        <v>81</v>
      </c>
      <c r="AV380" s="196" t="s">
        <v>79</v>
      </c>
      <c r="AW380" s="196" t="s">
        <v>36</v>
      </c>
      <c r="AX380" s="196" t="s">
        <v>74</v>
      </c>
      <c r="AY380" s="207" t="s">
        <v>125</v>
      </c>
    </row>
    <row r="381" spans="1:65" s="208" customFormat="1">
      <c r="B381" s="209"/>
      <c r="C381" s="210"/>
      <c r="D381" s="199" t="s">
        <v>137</v>
      </c>
      <c r="E381" s="211"/>
      <c r="F381" s="212" t="s">
        <v>469</v>
      </c>
      <c r="G381" s="210"/>
      <c r="H381" s="213">
        <v>167.36199999999999</v>
      </c>
      <c r="I381" s="214"/>
      <c r="J381" s="210"/>
      <c r="K381" s="210"/>
      <c r="L381" s="215"/>
      <c r="M381" s="216"/>
      <c r="N381" s="217"/>
      <c r="O381" s="217"/>
      <c r="P381" s="217"/>
      <c r="Q381" s="217"/>
      <c r="R381" s="217"/>
      <c r="S381" s="217"/>
      <c r="T381" s="218"/>
      <c r="AT381" s="219" t="s">
        <v>137</v>
      </c>
      <c r="AU381" s="219" t="s">
        <v>81</v>
      </c>
      <c r="AV381" s="208" t="s">
        <v>81</v>
      </c>
      <c r="AW381" s="208" t="s">
        <v>36</v>
      </c>
      <c r="AX381" s="208" t="s">
        <v>79</v>
      </c>
      <c r="AY381" s="219" t="s">
        <v>125</v>
      </c>
    </row>
    <row r="382" spans="1:65" s="38" customFormat="1" ht="49.15" customHeight="1">
      <c r="A382" s="32"/>
      <c r="B382" s="33"/>
      <c r="C382" s="178" t="s">
        <v>470</v>
      </c>
      <c r="D382" s="178" t="s">
        <v>128</v>
      </c>
      <c r="E382" s="179" t="s">
        <v>471</v>
      </c>
      <c r="F382" s="180" t="s">
        <v>472</v>
      </c>
      <c r="G382" s="181" t="s">
        <v>131</v>
      </c>
      <c r="H382" s="182">
        <v>4.07</v>
      </c>
      <c r="I382" s="183"/>
      <c r="J382" s="184">
        <f>ROUND(I382*H382,2)</f>
        <v>0</v>
      </c>
      <c r="K382" s="180" t="s">
        <v>132</v>
      </c>
      <c r="L382" s="37"/>
      <c r="M382" s="185"/>
      <c r="N382" s="186" t="s">
        <v>45</v>
      </c>
      <c r="O382" s="65"/>
      <c r="P382" s="187">
        <f>O382*H382</f>
        <v>0</v>
      </c>
      <c r="Q382" s="187">
        <v>1.2E-4</v>
      </c>
      <c r="R382" s="187">
        <f>Q382*H382</f>
        <v>4.8840000000000005E-4</v>
      </c>
      <c r="S382" s="187">
        <v>0</v>
      </c>
      <c r="T382" s="188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89" t="s">
        <v>237</v>
      </c>
      <c r="AT382" s="189" t="s">
        <v>128</v>
      </c>
      <c r="AU382" s="189" t="s">
        <v>81</v>
      </c>
      <c r="AY382" s="16" t="s">
        <v>125</v>
      </c>
      <c r="BE382" s="190">
        <f>IF(N382="základní",J382,0)</f>
        <v>0</v>
      </c>
      <c r="BF382" s="190">
        <f>IF(N382="snížená",J382,0)</f>
        <v>0</v>
      </c>
      <c r="BG382" s="190">
        <f>IF(N382="zákl. přenesená",J382,0)</f>
        <v>0</v>
      </c>
      <c r="BH382" s="190">
        <f>IF(N382="sníž. přenesená",J382,0)</f>
        <v>0</v>
      </c>
      <c r="BI382" s="190">
        <f>IF(N382="nulová",J382,0)</f>
        <v>0</v>
      </c>
      <c r="BJ382" s="16" t="s">
        <v>79</v>
      </c>
      <c r="BK382" s="190">
        <f>ROUND(I382*H382,2)</f>
        <v>0</v>
      </c>
      <c r="BL382" s="16" t="s">
        <v>237</v>
      </c>
      <c r="BM382" s="189" t="s">
        <v>473</v>
      </c>
    </row>
    <row r="383" spans="1:65" s="38" customFormat="1">
      <c r="A383" s="32"/>
      <c r="B383" s="33"/>
      <c r="C383" s="34"/>
      <c r="D383" s="191" t="s">
        <v>135</v>
      </c>
      <c r="E383" s="34"/>
      <c r="F383" s="192" t="s">
        <v>474</v>
      </c>
      <c r="G383" s="34"/>
      <c r="H383" s="34"/>
      <c r="I383" s="193"/>
      <c r="J383" s="34"/>
      <c r="K383" s="34"/>
      <c r="L383" s="37"/>
      <c r="M383" s="194"/>
      <c r="N383" s="195"/>
      <c r="O383" s="65"/>
      <c r="P383" s="65"/>
      <c r="Q383" s="65"/>
      <c r="R383" s="65"/>
      <c r="S383" s="65"/>
      <c r="T383" s="66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T383" s="16" t="s">
        <v>135</v>
      </c>
      <c r="AU383" s="16" t="s">
        <v>81</v>
      </c>
    </row>
    <row r="384" spans="1:65" s="196" customFormat="1">
      <c r="B384" s="197"/>
      <c r="C384" s="198"/>
      <c r="D384" s="199" t="s">
        <v>137</v>
      </c>
      <c r="E384" s="200"/>
      <c r="F384" s="201" t="s">
        <v>311</v>
      </c>
      <c r="G384" s="198"/>
      <c r="H384" s="200"/>
      <c r="I384" s="202"/>
      <c r="J384" s="198"/>
      <c r="K384" s="198"/>
      <c r="L384" s="203"/>
      <c r="M384" s="204"/>
      <c r="N384" s="205"/>
      <c r="O384" s="205"/>
      <c r="P384" s="205"/>
      <c r="Q384" s="205"/>
      <c r="R384" s="205"/>
      <c r="S384" s="205"/>
      <c r="T384" s="206"/>
      <c r="AT384" s="207" t="s">
        <v>137</v>
      </c>
      <c r="AU384" s="207" t="s">
        <v>81</v>
      </c>
      <c r="AV384" s="196" t="s">
        <v>79</v>
      </c>
      <c r="AW384" s="196" t="s">
        <v>36</v>
      </c>
      <c r="AX384" s="196" t="s">
        <v>74</v>
      </c>
      <c r="AY384" s="207" t="s">
        <v>125</v>
      </c>
    </row>
    <row r="385" spans="1:65" s="208" customFormat="1">
      <c r="B385" s="209"/>
      <c r="C385" s="210"/>
      <c r="D385" s="199" t="s">
        <v>137</v>
      </c>
      <c r="E385" s="211"/>
      <c r="F385" s="212" t="s">
        <v>312</v>
      </c>
      <c r="G385" s="210"/>
      <c r="H385" s="213">
        <v>4.07</v>
      </c>
      <c r="I385" s="214"/>
      <c r="J385" s="210"/>
      <c r="K385" s="210"/>
      <c r="L385" s="215"/>
      <c r="M385" s="216"/>
      <c r="N385" s="217"/>
      <c r="O385" s="217"/>
      <c r="P385" s="217"/>
      <c r="Q385" s="217"/>
      <c r="R385" s="217"/>
      <c r="S385" s="217"/>
      <c r="T385" s="218"/>
      <c r="AT385" s="219" t="s">
        <v>137</v>
      </c>
      <c r="AU385" s="219" t="s">
        <v>81</v>
      </c>
      <c r="AV385" s="208" t="s">
        <v>81</v>
      </c>
      <c r="AW385" s="208" t="s">
        <v>36</v>
      </c>
      <c r="AX385" s="208" t="s">
        <v>79</v>
      </c>
      <c r="AY385" s="219" t="s">
        <v>125</v>
      </c>
    </row>
    <row r="386" spans="1:65" s="38" customFormat="1" ht="24.2" customHeight="1">
      <c r="A386" s="32"/>
      <c r="B386" s="33"/>
      <c r="C386" s="233" t="s">
        <v>475</v>
      </c>
      <c r="D386" s="233" t="s">
        <v>316</v>
      </c>
      <c r="E386" s="234" t="s">
        <v>476</v>
      </c>
      <c r="F386" s="235" t="s">
        <v>477</v>
      </c>
      <c r="G386" s="236" t="s">
        <v>131</v>
      </c>
      <c r="H386" s="237">
        <v>4.274</v>
      </c>
      <c r="I386" s="238"/>
      <c r="J386" s="239">
        <f>ROUND(I386*H386,2)</f>
        <v>0</v>
      </c>
      <c r="K386" s="235" t="s">
        <v>132</v>
      </c>
      <c r="L386" s="240"/>
      <c r="M386" s="241"/>
      <c r="N386" s="242" t="s">
        <v>45</v>
      </c>
      <c r="O386" s="65"/>
      <c r="P386" s="187">
        <f>O386*H386</f>
        <v>0</v>
      </c>
      <c r="Q386" s="187">
        <v>2.3999999999999998E-3</v>
      </c>
      <c r="R386" s="187">
        <f>Q386*H386</f>
        <v>1.0257599999999999E-2</v>
      </c>
      <c r="S386" s="187">
        <v>0</v>
      </c>
      <c r="T386" s="188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89" t="s">
        <v>320</v>
      </c>
      <c r="AT386" s="189" t="s">
        <v>316</v>
      </c>
      <c r="AU386" s="189" t="s">
        <v>81</v>
      </c>
      <c r="AY386" s="16" t="s">
        <v>125</v>
      </c>
      <c r="BE386" s="190">
        <f>IF(N386="základní",J386,0)</f>
        <v>0</v>
      </c>
      <c r="BF386" s="190">
        <f>IF(N386="snížená",J386,0)</f>
        <v>0</v>
      </c>
      <c r="BG386" s="190">
        <f>IF(N386="zákl. přenesená",J386,0)</f>
        <v>0</v>
      </c>
      <c r="BH386" s="190">
        <f>IF(N386="sníž. přenesená",J386,0)</f>
        <v>0</v>
      </c>
      <c r="BI386" s="190">
        <f>IF(N386="nulová",J386,0)</f>
        <v>0</v>
      </c>
      <c r="BJ386" s="16" t="s">
        <v>79</v>
      </c>
      <c r="BK386" s="190">
        <f>ROUND(I386*H386,2)</f>
        <v>0</v>
      </c>
      <c r="BL386" s="16" t="s">
        <v>237</v>
      </c>
      <c r="BM386" s="189" t="s">
        <v>478</v>
      </c>
    </row>
    <row r="387" spans="1:65" s="208" customFormat="1">
      <c r="B387" s="209"/>
      <c r="C387" s="210"/>
      <c r="D387" s="199" t="s">
        <v>137</v>
      </c>
      <c r="E387" s="210"/>
      <c r="F387" s="212" t="s">
        <v>479</v>
      </c>
      <c r="G387" s="210"/>
      <c r="H387" s="213">
        <v>4.274</v>
      </c>
      <c r="I387" s="214"/>
      <c r="J387" s="210"/>
      <c r="K387" s="210"/>
      <c r="L387" s="215"/>
      <c r="M387" s="216"/>
      <c r="N387" s="217"/>
      <c r="O387" s="217"/>
      <c r="P387" s="217"/>
      <c r="Q387" s="217"/>
      <c r="R387" s="217"/>
      <c r="S387" s="217"/>
      <c r="T387" s="218"/>
      <c r="AT387" s="219" t="s">
        <v>137</v>
      </c>
      <c r="AU387" s="219" t="s">
        <v>81</v>
      </c>
      <c r="AV387" s="208" t="s">
        <v>81</v>
      </c>
      <c r="AW387" s="208" t="s">
        <v>4</v>
      </c>
      <c r="AX387" s="208" t="s">
        <v>79</v>
      </c>
      <c r="AY387" s="219" t="s">
        <v>125</v>
      </c>
    </row>
    <row r="388" spans="1:65" s="38" customFormat="1" ht="49.15" customHeight="1">
      <c r="A388" s="32"/>
      <c r="B388" s="33"/>
      <c r="C388" s="178" t="s">
        <v>480</v>
      </c>
      <c r="D388" s="178" t="s">
        <v>128</v>
      </c>
      <c r="E388" s="179" t="s">
        <v>471</v>
      </c>
      <c r="F388" s="180" t="s">
        <v>472</v>
      </c>
      <c r="G388" s="181" t="s">
        <v>131</v>
      </c>
      <c r="H388" s="182">
        <v>79.611000000000004</v>
      </c>
      <c r="I388" s="183"/>
      <c r="J388" s="184">
        <f>ROUND(I388*H388,2)</f>
        <v>0</v>
      </c>
      <c r="K388" s="180" t="s">
        <v>132</v>
      </c>
      <c r="L388" s="37"/>
      <c r="M388" s="185"/>
      <c r="N388" s="186" t="s">
        <v>45</v>
      </c>
      <c r="O388" s="65"/>
      <c r="P388" s="187">
        <f>O388*H388</f>
        <v>0</v>
      </c>
      <c r="Q388" s="187">
        <v>1.2E-4</v>
      </c>
      <c r="R388" s="187">
        <f>Q388*H388</f>
        <v>9.5533200000000006E-3</v>
      </c>
      <c r="S388" s="187">
        <v>0</v>
      </c>
      <c r="T388" s="188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89" t="s">
        <v>237</v>
      </c>
      <c r="AT388" s="189" t="s">
        <v>128</v>
      </c>
      <c r="AU388" s="189" t="s">
        <v>81</v>
      </c>
      <c r="AY388" s="16" t="s">
        <v>125</v>
      </c>
      <c r="BE388" s="190">
        <f>IF(N388="základní",J388,0)</f>
        <v>0</v>
      </c>
      <c r="BF388" s="190">
        <f>IF(N388="snížená",J388,0)</f>
        <v>0</v>
      </c>
      <c r="BG388" s="190">
        <f>IF(N388="zákl. přenesená",J388,0)</f>
        <v>0</v>
      </c>
      <c r="BH388" s="190">
        <f>IF(N388="sníž. přenesená",J388,0)</f>
        <v>0</v>
      </c>
      <c r="BI388" s="190">
        <f>IF(N388="nulová",J388,0)</f>
        <v>0</v>
      </c>
      <c r="BJ388" s="16" t="s">
        <v>79</v>
      </c>
      <c r="BK388" s="190">
        <f>ROUND(I388*H388,2)</f>
        <v>0</v>
      </c>
      <c r="BL388" s="16" t="s">
        <v>237</v>
      </c>
      <c r="BM388" s="189" t="s">
        <v>481</v>
      </c>
    </row>
    <row r="389" spans="1:65" s="38" customFormat="1">
      <c r="A389" s="32"/>
      <c r="B389" s="33"/>
      <c r="C389" s="34"/>
      <c r="D389" s="191" t="s">
        <v>135</v>
      </c>
      <c r="E389" s="34"/>
      <c r="F389" s="192" t="s">
        <v>474</v>
      </c>
      <c r="G389" s="34"/>
      <c r="H389" s="34"/>
      <c r="I389" s="193"/>
      <c r="J389" s="34"/>
      <c r="K389" s="34"/>
      <c r="L389" s="37"/>
      <c r="M389" s="194"/>
      <c r="N389" s="195"/>
      <c r="O389" s="65"/>
      <c r="P389" s="65"/>
      <c r="Q389" s="65"/>
      <c r="R389" s="65"/>
      <c r="S389" s="65"/>
      <c r="T389" s="66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T389" s="16" t="s">
        <v>135</v>
      </c>
      <c r="AU389" s="16" t="s">
        <v>81</v>
      </c>
    </row>
    <row r="390" spans="1:65" s="196" customFormat="1">
      <c r="B390" s="197"/>
      <c r="C390" s="198"/>
      <c r="D390" s="199" t="s">
        <v>137</v>
      </c>
      <c r="E390" s="200"/>
      <c r="F390" s="201" t="s">
        <v>313</v>
      </c>
      <c r="G390" s="198"/>
      <c r="H390" s="200"/>
      <c r="I390" s="202"/>
      <c r="J390" s="198"/>
      <c r="K390" s="198"/>
      <c r="L390" s="203"/>
      <c r="M390" s="204"/>
      <c r="N390" s="205"/>
      <c r="O390" s="205"/>
      <c r="P390" s="205"/>
      <c r="Q390" s="205"/>
      <c r="R390" s="205"/>
      <c r="S390" s="205"/>
      <c r="T390" s="206"/>
      <c r="AT390" s="207" t="s">
        <v>137</v>
      </c>
      <c r="AU390" s="207" t="s">
        <v>81</v>
      </c>
      <c r="AV390" s="196" t="s">
        <v>79</v>
      </c>
      <c r="AW390" s="196" t="s">
        <v>36</v>
      </c>
      <c r="AX390" s="196" t="s">
        <v>74</v>
      </c>
      <c r="AY390" s="207" t="s">
        <v>125</v>
      </c>
    </row>
    <row r="391" spans="1:65" s="208" customFormat="1">
      <c r="B391" s="209"/>
      <c r="C391" s="210"/>
      <c r="D391" s="199" t="s">
        <v>137</v>
      </c>
      <c r="E391" s="211"/>
      <c r="F391" s="212" t="s">
        <v>314</v>
      </c>
      <c r="G391" s="210"/>
      <c r="H391" s="213">
        <v>79.611000000000004</v>
      </c>
      <c r="I391" s="214"/>
      <c r="J391" s="210"/>
      <c r="K391" s="210"/>
      <c r="L391" s="215"/>
      <c r="M391" s="216"/>
      <c r="N391" s="217"/>
      <c r="O391" s="217"/>
      <c r="P391" s="217"/>
      <c r="Q391" s="217"/>
      <c r="R391" s="217"/>
      <c r="S391" s="217"/>
      <c r="T391" s="218"/>
      <c r="AT391" s="219" t="s">
        <v>137</v>
      </c>
      <c r="AU391" s="219" t="s">
        <v>81</v>
      </c>
      <c r="AV391" s="208" t="s">
        <v>81</v>
      </c>
      <c r="AW391" s="208" t="s">
        <v>36</v>
      </c>
      <c r="AX391" s="208" t="s">
        <v>79</v>
      </c>
      <c r="AY391" s="219" t="s">
        <v>125</v>
      </c>
    </row>
    <row r="392" spans="1:65" s="38" customFormat="1" ht="44.25" customHeight="1">
      <c r="A392" s="32"/>
      <c r="B392" s="33"/>
      <c r="C392" s="233" t="s">
        <v>482</v>
      </c>
      <c r="D392" s="233" t="s">
        <v>316</v>
      </c>
      <c r="E392" s="234" t="s">
        <v>483</v>
      </c>
      <c r="F392" s="235" t="s">
        <v>484</v>
      </c>
      <c r="G392" s="236" t="s">
        <v>131</v>
      </c>
      <c r="H392" s="237">
        <v>83.591999999999999</v>
      </c>
      <c r="I392" s="238"/>
      <c r="J392" s="239">
        <f>ROUND(I392*H392,2)</f>
        <v>0</v>
      </c>
      <c r="K392" s="235"/>
      <c r="L392" s="240"/>
      <c r="M392" s="241"/>
      <c r="N392" s="242" t="s">
        <v>45</v>
      </c>
      <c r="O392" s="65"/>
      <c r="P392" s="187">
        <f>O392*H392</f>
        <v>0</v>
      </c>
      <c r="Q392" s="187">
        <v>1.6E-2</v>
      </c>
      <c r="R392" s="187">
        <f>Q392*H392</f>
        <v>1.337472</v>
      </c>
      <c r="S392" s="187">
        <v>0</v>
      </c>
      <c r="T392" s="188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89" t="s">
        <v>320</v>
      </c>
      <c r="AT392" s="189" t="s">
        <v>316</v>
      </c>
      <c r="AU392" s="189" t="s">
        <v>81</v>
      </c>
      <c r="AY392" s="16" t="s">
        <v>125</v>
      </c>
      <c r="BE392" s="190">
        <f>IF(N392="základní",J392,0)</f>
        <v>0</v>
      </c>
      <c r="BF392" s="190">
        <f>IF(N392="snížená",J392,0)</f>
        <v>0</v>
      </c>
      <c r="BG392" s="190">
        <f>IF(N392="zákl. přenesená",J392,0)</f>
        <v>0</v>
      </c>
      <c r="BH392" s="190">
        <f>IF(N392="sníž. přenesená",J392,0)</f>
        <v>0</v>
      </c>
      <c r="BI392" s="190">
        <f>IF(N392="nulová",J392,0)</f>
        <v>0</v>
      </c>
      <c r="BJ392" s="16" t="s">
        <v>79</v>
      </c>
      <c r="BK392" s="190">
        <f>ROUND(I392*H392,2)</f>
        <v>0</v>
      </c>
      <c r="BL392" s="16" t="s">
        <v>237</v>
      </c>
      <c r="BM392" s="189" t="s">
        <v>485</v>
      </c>
    </row>
    <row r="393" spans="1:65" s="208" customFormat="1">
      <c r="B393" s="209"/>
      <c r="C393" s="210"/>
      <c r="D393" s="199" t="s">
        <v>137</v>
      </c>
      <c r="E393" s="210"/>
      <c r="F393" s="212" t="s">
        <v>486</v>
      </c>
      <c r="G393" s="210"/>
      <c r="H393" s="213">
        <v>83.591999999999999</v>
      </c>
      <c r="I393" s="214"/>
      <c r="J393" s="210"/>
      <c r="K393" s="210"/>
      <c r="L393" s="215"/>
      <c r="M393" s="216"/>
      <c r="N393" s="217"/>
      <c r="O393" s="217"/>
      <c r="P393" s="217"/>
      <c r="Q393" s="217"/>
      <c r="R393" s="217"/>
      <c r="S393" s="217"/>
      <c r="T393" s="218"/>
      <c r="AT393" s="219" t="s">
        <v>137</v>
      </c>
      <c r="AU393" s="219" t="s">
        <v>81</v>
      </c>
      <c r="AV393" s="208" t="s">
        <v>81</v>
      </c>
      <c r="AW393" s="208" t="s">
        <v>4</v>
      </c>
      <c r="AX393" s="208" t="s">
        <v>79</v>
      </c>
      <c r="AY393" s="219" t="s">
        <v>125</v>
      </c>
    </row>
    <row r="394" spans="1:65" s="38" customFormat="1" ht="37.9" customHeight="1">
      <c r="A394" s="32"/>
      <c r="B394" s="33"/>
      <c r="C394" s="178" t="s">
        <v>487</v>
      </c>
      <c r="D394" s="178" t="s">
        <v>128</v>
      </c>
      <c r="E394" s="179" t="s">
        <v>488</v>
      </c>
      <c r="F394" s="180" t="s">
        <v>489</v>
      </c>
      <c r="G394" s="181" t="s">
        <v>131</v>
      </c>
      <c r="H394" s="182">
        <v>83.680999999999997</v>
      </c>
      <c r="I394" s="183"/>
      <c r="J394" s="184">
        <f>ROUND(I394*H394,2)</f>
        <v>0</v>
      </c>
      <c r="K394" s="180" t="s">
        <v>132</v>
      </c>
      <c r="L394" s="37"/>
      <c r="M394" s="185"/>
      <c r="N394" s="186" t="s">
        <v>45</v>
      </c>
      <c r="O394" s="65"/>
      <c r="P394" s="187">
        <f>O394*H394</f>
        <v>0</v>
      </c>
      <c r="Q394" s="187">
        <v>1.2E-4</v>
      </c>
      <c r="R394" s="187">
        <f>Q394*H394</f>
        <v>1.0041720000000001E-2</v>
      </c>
      <c r="S394" s="187">
        <v>0</v>
      </c>
      <c r="T394" s="188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89" t="s">
        <v>237</v>
      </c>
      <c r="AT394" s="189" t="s">
        <v>128</v>
      </c>
      <c r="AU394" s="189" t="s">
        <v>81</v>
      </c>
      <c r="AY394" s="16" t="s">
        <v>125</v>
      </c>
      <c r="BE394" s="190">
        <f>IF(N394="základní",J394,0)</f>
        <v>0</v>
      </c>
      <c r="BF394" s="190">
        <f>IF(N394="snížená",J394,0)</f>
        <v>0</v>
      </c>
      <c r="BG394" s="190">
        <f>IF(N394="zákl. přenesená",J394,0)</f>
        <v>0</v>
      </c>
      <c r="BH394" s="190">
        <f>IF(N394="sníž. přenesená",J394,0)</f>
        <v>0</v>
      </c>
      <c r="BI394" s="190">
        <f>IF(N394="nulová",J394,0)</f>
        <v>0</v>
      </c>
      <c r="BJ394" s="16" t="s">
        <v>79</v>
      </c>
      <c r="BK394" s="190">
        <f>ROUND(I394*H394,2)</f>
        <v>0</v>
      </c>
      <c r="BL394" s="16" t="s">
        <v>237</v>
      </c>
      <c r="BM394" s="189" t="s">
        <v>490</v>
      </c>
    </row>
    <row r="395" spans="1:65" s="38" customFormat="1">
      <c r="A395" s="32"/>
      <c r="B395" s="33"/>
      <c r="C395" s="34"/>
      <c r="D395" s="191" t="s">
        <v>135</v>
      </c>
      <c r="E395" s="34"/>
      <c r="F395" s="192" t="s">
        <v>491</v>
      </c>
      <c r="G395" s="34"/>
      <c r="H395" s="34"/>
      <c r="I395" s="193"/>
      <c r="J395" s="34"/>
      <c r="K395" s="34"/>
      <c r="L395" s="37"/>
      <c r="M395" s="194"/>
      <c r="N395" s="195"/>
      <c r="O395" s="65"/>
      <c r="P395" s="65"/>
      <c r="Q395" s="65"/>
      <c r="R395" s="65"/>
      <c r="S395" s="65"/>
      <c r="T395" s="66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T395" s="16" t="s">
        <v>135</v>
      </c>
      <c r="AU395" s="16" t="s">
        <v>81</v>
      </c>
    </row>
    <row r="396" spans="1:65" s="196" customFormat="1">
      <c r="B396" s="197"/>
      <c r="C396" s="198"/>
      <c r="D396" s="199" t="s">
        <v>137</v>
      </c>
      <c r="E396" s="200"/>
      <c r="F396" s="201" t="s">
        <v>311</v>
      </c>
      <c r="G396" s="198"/>
      <c r="H396" s="200"/>
      <c r="I396" s="202"/>
      <c r="J396" s="198"/>
      <c r="K396" s="198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137</v>
      </c>
      <c r="AU396" s="207" t="s">
        <v>81</v>
      </c>
      <c r="AV396" s="196" t="s">
        <v>79</v>
      </c>
      <c r="AW396" s="196" t="s">
        <v>36</v>
      </c>
      <c r="AX396" s="196" t="s">
        <v>74</v>
      </c>
      <c r="AY396" s="207" t="s">
        <v>125</v>
      </c>
    </row>
    <row r="397" spans="1:65" s="208" customFormat="1">
      <c r="B397" s="209"/>
      <c r="C397" s="210"/>
      <c r="D397" s="199" t="s">
        <v>137</v>
      </c>
      <c r="E397" s="211"/>
      <c r="F397" s="212" t="s">
        <v>312</v>
      </c>
      <c r="G397" s="210"/>
      <c r="H397" s="213">
        <v>4.07</v>
      </c>
      <c r="I397" s="214"/>
      <c r="J397" s="210"/>
      <c r="K397" s="210"/>
      <c r="L397" s="215"/>
      <c r="M397" s="216"/>
      <c r="N397" s="217"/>
      <c r="O397" s="217"/>
      <c r="P397" s="217"/>
      <c r="Q397" s="217"/>
      <c r="R397" s="217"/>
      <c r="S397" s="217"/>
      <c r="T397" s="218"/>
      <c r="AT397" s="219" t="s">
        <v>137</v>
      </c>
      <c r="AU397" s="219" t="s">
        <v>81</v>
      </c>
      <c r="AV397" s="208" t="s">
        <v>81</v>
      </c>
      <c r="AW397" s="208" t="s">
        <v>36</v>
      </c>
      <c r="AX397" s="208" t="s">
        <v>74</v>
      </c>
      <c r="AY397" s="219" t="s">
        <v>125</v>
      </c>
    </row>
    <row r="398" spans="1:65" s="196" customFormat="1">
      <c r="B398" s="197"/>
      <c r="C398" s="198"/>
      <c r="D398" s="199" t="s">
        <v>137</v>
      </c>
      <c r="E398" s="200"/>
      <c r="F398" s="201" t="s">
        <v>313</v>
      </c>
      <c r="G398" s="198"/>
      <c r="H398" s="200"/>
      <c r="I398" s="202"/>
      <c r="J398" s="198"/>
      <c r="K398" s="198"/>
      <c r="L398" s="203"/>
      <c r="M398" s="204"/>
      <c r="N398" s="205"/>
      <c r="O398" s="205"/>
      <c r="P398" s="205"/>
      <c r="Q398" s="205"/>
      <c r="R398" s="205"/>
      <c r="S398" s="205"/>
      <c r="T398" s="206"/>
      <c r="AT398" s="207" t="s">
        <v>137</v>
      </c>
      <c r="AU398" s="207" t="s">
        <v>81</v>
      </c>
      <c r="AV398" s="196" t="s">
        <v>79</v>
      </c>
      <c r="AW398" s="196" t="s">
        <v>36</v>
      </c>
      <c r="AX398" s="196" t="s">
        <v>74</v>
      </c>
      <c r="AY398" s="207" t="s">
        <v>125</v>
      </c>
    </row>
    <row r="399" spans="1:65" s="208" customFormat="1">
      <c r="B399" s="209"/>
      <c r="C399" s="210"/>
      <c r="D399" s="199" t="s">
        <v>137</v>
      </c>
      <c r="E399" s="211"/>
      <c r="F399" s="212" t="s">
        <v>314</v>
      </c>
      <c r="G399" s="210"/>
      <c r="H399" s="213">
        <v>79.611000000000004</v>
      </c>
      <c r="I399" s="214"/>
      <c r="J399" s="210"/>
      <c r="K399" s="210"/>
      <c r="L399" s="215"/>
      <c r="M399" s="216"/>
      <c r="N399" s="217"/>
      <c r="O399" s="217"/>
      <c r="P399" s="217"/>
      <c r="Q399" s="217"/>
      <c r="R399" s="217"/>
      <c r="S399" s="217"/>
      <c r="T399" s="218"/>
      <c r="AT399" s="219" t="s">
        <v>137</v>
      </c>
      <c r="AU399" s="219" t="s">
        <v>81</v>
      </c>
      <c r="AV399" s="208" t="s">
        <v>81</v>
      </c>
      <c r="AW399" s="208" t="s">
        <v>36</v>
      </c>
      <c r="AX399" s="208" t="s">
        <v>74</v>
      </c>
      <c r="AY399" s="219" t="s">
        <v>125</v>
      </c>
    </row>
    <row r="400" spans="1:65" s="220" customFormat="1">
      <c r="B400" s="221"/>
      <c r="C400" s="222"/>
      <c r="D400" s="199" t="s">
        <v>137</v>
      </c>
      <c r="E400" s="223"/>
      <c r="F400" s="224" t="s">
        <v>142</v>
      </c>
      <c r="G400" s="222"/>
      <c r="H400" s="225">
        <v>83.680999999999997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137</v>
      </c>
      <c r="AU400" s="231" t="s">
        <v>81</v>
      </c>
      <c r="AV400" s="220" t="s">
        <v>133</v>
      </c>
      <c r="AW400" s="220" t="s">
        <v>36</v>
      </c>
      <c r="AX400" s="220" t="s">
        <v>79</v>
      </c>
      <c r="AY400" s="231" t="s">
        <v>125</v>
      </c>
    </row>
    <row r="401" spans="1:65" s="38" customFormat="1" ht="16.5" customHeight="1">
      <c r="A401" s="32"/>
      <c r="B401" s="33"/>
      <c r="C401" s="233" t="s">
        <v>492</v>
      </c>
      <c r="D401" s="233" t="s">
        <v>316</v>
      </c>
      <c r="E401" s="234" t="s">
        <v>493</v>
      </c>
      <c r="F401" s="235" t="s">
        <v>494</v>
      </c>
      <c r="G401" s="236" t="s">
        <v>495</v>
      </c>
      <c r="H401" s="237">
        <v>14.226000000000001</v>
      </c>
      <c r="I401" s="238"/>
      <c r="J401" s="239">
        <f>ROUND(I401*H401,2)</f>
        <v>0</v>
      </c>
      <c r="K401" s="235" t="s">
        <v>132</v>
      </c>
      <c r="L401" s="240"/>
      <c r="M401" s="241"/>
      <c r="N401" s="242" t="s">
        <v>45</v>
      </c>
      <c r="O401" s="65"/>
      <c r="P401" s="187">
        <f>O401*H401</f>
        <v>0</v>
      </c>
      <c r="Q401" s="187">
        <v>2.5000000000000001E-2</v>
      </c>
      <c r="R401" s="187">
        <f>Q401*H401</f>
        <v>0.35565000000000002</v>
      </c>
      <c r="S401" s="187">
        <v>0</v>
      </c>
      <c r="T401" s="188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89" t="s">
        <v>320</v>
      </c>
      <c r="AT401" s="189" t="s">
        <v>316</v>
      </c>
      <c r="AU401" s="189" t="s">
        <v>81</v>
      </c>
      <c r="AY401" s="16" t="s">
        <v>125</v>
      </c>
      <c r="BE401" s="190">
        <f>IF(N401="základní",J401,0)</f>
        <v>0</v>
      </c>
      <c r="BF401" s="190">
        <f>IF(N401="snížená",J401,0)</f>
        <v>0</v>
      </c>
      <c r="BG401" s="190">
        <f>IF(N401="zákl. přenesená",J401,0)</f>
        <v>0</v>
      </c>
      <c r="BH401" s="190">
        <f>IF(N401="sníž. přenesená",J401,0)</f>
        <v>0</v>
      </c>
      <c r="BI401" s="190">
        <f>IF(N401="nulová",J401,0)</f>
        <v>0</v>
      </c>
      <c r="BJ401" s="16" t="s">
        <v>79</v>
      </c>
      <c r="BK401" s="190">
        <f>ROUND(I401*H401,2)</f>
        <v>0</v>
      </c>
      <c r="BL401" s="16" t="s">
        <v>237</v>
      </c>
      <c r="BM401" s="189" t="s">
        <v>496</v>
      </c>
    </row>
    <row r="402" spans="1:65" s="208" customFormat="1">
      <c r="B402" s="209"/>
      <c r="C402" s="210"/>
      <c r="D402" s="199" t="s">
        <v>137</v>
      </c>
      <c r="E402" s="210"/>
      <c r="F402" s="212" t="s">
        <v>497</v>
      </c>
      <c r="G402" s="210"/>
      <c r="H402" s="213">
        <v>14.226000000000001</v>
      </c>
      <c r="I402" s="214"/>
      <c r="J402" s="210"/>
      <c r="K402" s="210"/>
      <c r="L402" s="215"/>
      <c r="M402" s="216"/>
      <c r="N402" s="217"/>
      <c r="O402" s="217"/>
      <c r="P402" s="217"/>
      <c r="Q402" s="217"/>
      <c r="R402" s="217"/>
      <c r="S402" s="217"/>
      <c r="T402" s="218"/>
      <c r="AT402" s="219" t="s">
        <v>137</v>
      </c>
      <c r="AU402" s="219" t="s">
        <v>81</v>
      </c>
      <c r="AV402" s="208" t="s">
        <v>81</v>
      </c>
      <c r="AW402" s="208" t="s">
        <v>4</v>
      </c>
      <c r="AX402" s="208" t="s">
        <v>79</v>
      </c>
      <c r="AY402" s="219" t="s">
        <v>125</v>
      </c>
    </row>
    <row r="403" spans="1:65" s="38" customFormat="1" ht="76.349999999999994" customHeight="1">
      <c r="A403" s="32"/>
      <c r="B403" s="33"/>
      <c r="C403" s="178" t="s">
        <v>498</v>
      </c>
      <c r="D403" s="178" t="s">
        <v>128</v>
      </c>
      <c r="E403" s="179" t="s">
        <v>499</v>
      </c>
      <c r="F403" s="180" t="s">
        <v>500</v>
      </c>
      <c r="G403" s="181" t="s">
        <v>131</v>
      </c>
      <c r="H403" s="182">
        <v>83.680999999999997</v>
      </c>
      <c r="I403" s="183"/>
      <c r="J403" s="184">
        <f>ROUND(I403*H403,2)</f>
        <v>0</v>
      </c>
      <c r="K403" s="180" t="s">
        <v>132</v>
      </c>
      <c r="L403" s="37"/>
      <c r="M403" s="185"/>
      <c r="N403" s="186" t="s">
        <v>45</v>
      </c>
      <c r="O403" s="65"/>
      <c r="P403" s="187">
        <f>O403*H403</f>
        <v>0</v>
      </c>
      <c r="Q403" s="187">
        <v>2.0000000000000001E-4</v>
      </c>
      <c r="R403" s="187">
        <f>Q403*H403</f>
        <v>1.67362E-2</v>
      </c>
      <c r="S403" s="187">
        <v>0</v>
      </c>
      <c r="T403" s="188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89" t="s">
        <v>237</v>
      </c>
      <c r="AT403" s="189" t="s">
        <v>128</v>
      </c>
      <c r="AU403" s="189" t="s">
        <v>81</v>
      </c>
      <c r="AY403" s="16" t="s">
        <v>125</v>
      </c>
      <c r="BE403" s="190">
        <f>IF(N403="základní",J403,0)</f>
        <v>0</v>
      </c>
      <c r="BF403" s="190">
        <f>IF(N403="snížená",J403,0)</f>
        <v>0</v>
      </c>
      <c r="BG403" s="190">
        <f>IF(N403="zákl. přenesená",J403,0)</f>
        <v>0</v>
      </c>
      <c r="BH403" s="190">
        <f>IF(N403="sníž. přenesená",J403,0)</f>
        <v>0</v>
      </c>
      <c r="BI403" s="190">
        <f>IF(N403="nulová",J403,0)</f>
        <v>0</v>
      </c>
      <c r="BJ403" s="16" t="s">
        <v>79</v>
      </c>
      <c r="BK403" s="190">
        <f>ROUND(I403*H403,2)</f>
        <v>0</v>
      </c>
      <c r="BL403" s="16" t="s">
        <v>237</v>
      </c>
      <c r="BM403" s="189" t="s">
        <v>501</v>
      </c>
    </row>
    <row r="404" spans="1:65" s="38" customFormat="1">
      <c r="A404" s="32"/>
      <c r="B404" s="33"/>
      <c r="C404" s="34"/>
      <c r="D404" s="191" t="s">
        <v>135</v>
      </c>
      <c r="E404" s="34"/>
      <c r="F404" s="192" t="s">
        <v>502</v>
      </c>
      <c r="G404" s="34"/>
      <c r="H404" s="34"/>
      <c r="I404" s="193"/>
      <c r="J404" s="34"/>
      <c r="K404" s="34"/>
      <c r="L404" s="37"/>
      <c r="M404" s="194"/>
      <c r="N404" s="195"/>
      <c r="O404" s="65"/>
      <c r="P404" s="65"/>
      <c r="Q404" s="65"/>
      <c r="R404" s="65"/>
      <c r="S404" s="65"/>
      <c r="T404" s="66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T404" s="16" t="s">
        <v>135</v>
      </c>
      <c r="AU404" s="16" t="s">
        <v>81</v>
      </c>
    </row>
    <row r="405" spans="1:65" s="196" customFormat="1">
      <c r="B405" s="197"/>
      <c r="C405" s="198"/>
      <c r="D405" s="199" t="s">
        <v>137</v>
      </c>
      <c r="E405" s="200"/>
      <c r="F405" s="201" t="s">
        <v>503</v>
      </c>
      <c r="G405" s="198"/>
      <c r="H405" s="200"/>
      <c r="I405" s="202"/>
      <c r="J405" s="198"/>
      <c r="K405" s="198"/>
      <c r="L405" s="203"/>
      <c r="M405" s="204"/>
      <c r="N405" s="205"/>
      <c r="O405" s="205"/>
      <c r="P405" s="205"/>
      <c r="Q405" s="205"/>
      <c r="R405" s="205"/>
      <c r="S405" s="205"/>
      <c r="T405" s="206"/>
      <c r="AT405" s="207" t="s">
        <v>137</v>
      </c>
      <c r="AU405" s="207" t="s">
        <v>81</v>
      </c>
      <c r="AV405" s="196" t="s">
        <v>79</v>
      </c>
      <c r="AW405" s="196" t="s">
        <v>36</v>
      </c>
      <c r="AX405" s="196" t="s">
        <v>74</v>
      </c>
      <c r="AY405" s="207" t="s">
        <v>125</v>
      </c>
    </row>
    <row r="406" spans="1:65" s="196" customFormat="1">
      <c r="B406" s="197"/>
      <c r="C406" s="198"/>
      <c r="D406" s="199" t="s">
        <v>137</v>
      </c>
      <c r="E406" s="200"/>
      <c r="F406" s="201" t="s">
        <v>311</v>
      </c>
      <c r="G406" s="198"/>
      <c r="H406" s="200"/>
      <c r="I406" s="202"/>
      <c r="J406" s="198"/>
      <c r="K406" s="198"/>
      <c r="L406" s="203"/>
      <c r="M406" s="204"/>
      <c r="N406" s="205"/>
      <c r="O406" s="205"/>
      <c r="P406" s="205"/>
      <c r="Q406" s="205"/>
      <c r="R406" s="205"/>
      <c r="S406" s="205"/>
      <c r="T406" s="206"/>
      <c r="AT406" s="207" t="s">
        <v>137</v>
      </c>
      <c r="AU406" s="207" t="s">
        <v>81</v>
      </c>
      <c r="AV406" s="196" t="s">
        <v>79</v>
      </c>
      <c r="AW406" s="196" t="s">
        <v>36</v>
      </c>
      <c r="AX406" s="196" t="s">
        <v>74</v>
      </c>
      <c r="AY406" s="207" t="s">
        <v>125</v>
      </c>
    </row>
    <row r="407" spans="1:65" s="208" customFormat="1">
      <c r="B407" s="209"/>
      <c r="C407" s="210"/>
      <c r="D407" s="199" t="s">
        <v>137</v>
      </c>
      <c r="E407" s="211"/>
      <c r="F407" s="212" t="s">
        <v>312</v>
      </c>
      <c r="G407" s="210"/>
      <c r="H407" s="213">
        <v>4.07</v>
      </c>
      <c r="I407" s="214"/>
      <c r="J407" s="210"/>
      <c r="K407" s="210"/>
      <c r="L407" s="215"/>
      <c r="M407" s="216"/>
      <c r="N407" s="217"/>
      <c r="O407" s="217"/>
      <c r="P407" s="217"/>
      <c r="Q407" s="217"/>
      <c r="R407" s="217"/>
      <c r="S407" s="217"/>
      <c r="T407" s="218"/>
      <c r="AT407" s="219" t="s">
        <v>137</v>
      </c>
      <c r="AU407" s="219" t="s">
        <v>81</v>
      </c>
      <c r="AV407" s="208" t="s">
        <v>81</v>
      </c>
      <c r="AW407" s="208" t="s">
        <v>36</v>
      </c>
      <c r="AX407" s="208" t="s">
        <v>74</v>
      </c>
      <c r="AY407" s="219" t="s">
        <v>125</v>
      </c>
    </row>
    <row r="408" spans="1:65" s="196" customFormat="1">
      <c r="B408" s="197"/>
      <c r="C408" s="198"/>
      <c r="D408" s="199" t="s">
        <v>137</v>
      </c>
      <c r="E408" s="200"/>
      <c r="F408" s="201" t="s">
        <v>313</v>
      </c>
      <c r="G408" s="198"/>
      <c r="H408" s="200"/>
      <c r="I408" s="202"/>
      <c r="J408" s="198"/>
      <c r="K408" s="198"/>
      <c r="L408" s="203"/>
      <c r="M408" s="204"/>
      <c r="N408" s="205"/>
      <c r="O408" s="205"/>
      <c r="P408" s="205"/>
      <c r="Q408" s="205"/>
      <c r="R408" s="205"/>
      <c r="S408" s="205"/>
      <c r="T408" s="206"/>
      <c r="AT408" s="207" t="s">
        <v>137</v>
      </c>
      <c r="AU408" s="207" t="s">
        <v>81</v>
      </c>
      <c r="AV408" s="196" t="s">
        <v>79</v>
      </c>
      <c r="AW408" s="196" t="s">
        <v>36</v>
      </c>
      <c r="AX408" s="196" t="s">
        <v>74</v>
      </c>
      <c r="AY408" s="207" t="s">
        <v>125</v>
      </c>
    </row>
    <row r="409" spans="1:65" s="208" customFormat="1">
      <c r="B409" s="209"/>
      <c r="C409" s="210"/>
      <c r="D409" s="199" t="s">
        <v>137</v>
      </c>
      <c r="E409" s="211"/>
      <c r="F409" s="212" t="s">
        <v>314</v>
      </c>
      <c r="G409" s="210"/>
      <c r="H409" s="213">
        <v>79.611000000000004</v>
      </c>
      <c r="I409" s="214"/>
      <c r="J409" s="210"/>
      <c r="K409" s="210"/>
      <c r="L409" s="215"/>
      <c r="M409" s="216"/>
      <c r="N409" s="217"/>
      <c r="O409" s="217"/>
      <c r="P409" s="217"/>
      <c r="Q409" s="217"/>
      <c r="R409" s="217"/>
      <c r="S409" s="217"/>
      <c r="T409" s="218"/>
      <c r="AT409" s="219" t="s">
        <v>137</v>
      </c>
      <c r="AU409" s="219" t="s">
        <v>81</v>
      </c>
      <c r="AV409" s="208" t="s">
        <v>81</v>
      </c>
      <c r="AW409" s="208" t="s">
        <v>36</v>
      </c>
      <c r="AX409" s="208" t="s">
        <v>74</v>
      </c>
      <c r="AY409" s="219" t="s">
        <v>125</v>
      </c>
    </row>
    <row r="410" spans="1:65" s="220" customFormat="1">
      <c r="B410" s="221"/>
      <c r="C410" s="222"/>
      <c r="D410" s="199" t="s">
        <v>137</v>
      </c>
      <c r="E410" s="223"/>
      <c r="F410" s="224" t="s">
        <v>142</v>
      </c>
      <c r="G410" s="222"/>
      <c r="H410" s="225">
        <v>83.680999999999997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137</v>
      </c>
      <c r="AU410" s="231" t="s">
        <v>81</v>
      </c>
      <c r="AV410" s="220" t="s">
        <v>133</v>
      </c>
      <c r="AW410" s="220" t="s">
        <v>36</v>
      </c>
      <c r="AX410" s="220" t="s">
        <v>79</v>
      </c>
      <c r="AY410" s="231" t="s">
        <v>125</v>
      </c>
    </row>
    <row r="411" spans="1:65" s="38" customFormat="1" ht="55.5" customHeight="1">
      <c r="A411" s="32"/>
      <c r="B411" s="33"/>
      <c r="C411" s="178" t="s">
        <v>504</v>
      </c>
      <c r="D411" s="178" t="s">
        <v>128</v>
      </c>
      <c r="E411" s="179" t="s">
        <v>505</v>
      </c>
      <c r="F411" s="180" t="s">
        <v>506</v>
      </c>
      <c r="G411" s="181" t="s">
        <v>131</v>
      </c>
      <c r="H411" s="182">
        <v>49.49</v>
      </c>
      <c r="I411" s="183"/>
      <c r="J411" s="184">
        <f>ROUND(I411*H411,2)</f>
        <v>0</v>
      </c>
      <c r="K411" s="180" t="s">
        <v>132</v>
      </c>
      <c r="L411" s="37"/>
      <c r="M411" s="185"/>
      <c r="N411" s="186" t="s">
        <v>45</v>
      </c>
      <c r="O411" s="65"/>
      <c r="P411" s="187">
        <f>O411*H411</f>
        <v>0</v>
      </c>
      <c r="Q411" s="187">
        <v>2.4000000000000001E-4</v>
      </c>
      <c r="R411" s="187">
        <f>Q411*H411</f>
        <v>1.18776E-2</v>
      </c>
      <c r="S411" s="187">
        <v>0</v>
      </c>
      <c r="T411" s="188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89" t="s">
        <v>237</v>
      </c>
      <c r="AT411" s="189" t="s">
        <v>128</v>
      </c>
      <c r="AU411" s="189" t="s">
        <v>81</v>
      </c>
      <c r="AY411" s="16" t="s">
        <v>125</v>
      </c>
      <c r="BE411" s="190">
        <f>IF(N411="základní",J411,0)</f>
        <v>0</v>
      </c>
      <c r="BF411" s="190">
        <f>IF(N411="snížená",J411,0)</f>
        <v>0</v>
      </c>
      <c r="BG411" s="190">
        <f>IF(N411="zákl. přenesená",J411,0)</f>
        <v>0</v>
      </c>
      <c r="BH411" s="190">
        <f>IF(N411="sníž. přenesená",J411,0)</f>
        <v>0</v>
      </c>
      <c r="BI411" s="190">
        <f>IF(N411="nulová",J411,0)</f>
        <v>0</v>
      </c>
      <c r="BJ411" s="16" t="s">
        <v>79</v>
      </c>
      <c r="BK411" s="190">
        <f>ROUND(I411*H411,2)</f>
        <v>0</v>
      </c>
      <c r="BL411" s="16" t="s">
        <v>237</v>
      </c>
      <c r="BM411" s="189" t="s">
        <v>507</v>
      </c>
    </row>
    <row r="412" spans="1:65" s="38" customFormat="1">
      <c r="A412" s="32"/>
      <c r="B412" s="33"/>
      <c r="C412" s="34"/>
      <c r="D412" s="191" t="s">
        <v>135</v>
      </c>
      <c r="E412" s="34"/>
      <c r="F412" s="192" t="s">
        <v>508</v>
      </c>
      <c r="G412" s="34"/>
      <c r="H412" s="34"/>
      <c r="I412" s="193"/>
      <c r="J412" s="34"/>
      <c r="K412" s="34"/>
      <c r="L412" s="37"/>
      <c r="M412" s="194"/>
      <c r="N412" s="195"/>
      <c r="O412" s="65"/>
      <c r="P412" s="65"/>
      <c r="Q412" s="65"/>
      <c r="R412" s="65"/>
      <c r="S412" s="65"/>
      <c r="T412" s="66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T412" s="16" t="s">
        <v>135</v>
      </c>
      <c r="AU412" s="16" t="s">
        <v>81</v>
      </c>
    </row>
    <row r="413" spans="1:65" s="196" customFormat="1">
      <c r="B413" s="197"/>
      <c r="C413" s="198"/>
      <c r="D413" s="199" t="s">
        <v>137</v>
      </c>
      <c r="E413" s="200"/>
      <c r="F413" s="201" t="s">
        <v>256</v>
      </c>
      <c r="G413" s="198"/>
      <c r="H413" s="200"/>
      <c r="I413" s="202"/>
      <c r="J413" s="198"/>
      <c r="K413" s="198"/>
      <c r="L413" s="203"/>
      <c r="M413" s="204"/>
      <c r="N413" s="205"/>
      <c r="O413" s="205"/>
      <c r="P413" s="205"/>
      <c r="Q413" s="205"/>
      <c r="R413" s="205"/>
      <c r="S413" s="205"/>
      <c r="T413" s="206"/>
      <c r="AT413" s="207" t="s">
        <v>137</v>
      </c>
      <c r="AU413" s="207" t="s">
        <v>81</v>
      </c>
      <c r="AV413" s="196" t="s">
        <v>79</v>
      </c>
      <c r="AW413" s="196" t="s">
        <v>36</v>
      </c>
      <c r="AX413" s="196" t="s">
        <v>74</v>
      </c>
      <c r="AY413" s="207" t="s">
        <v>125</v>
      </c>
    </row>
    <row r="414" spans="1:65" s="208" customFormat="1">
      <c r="B414" s="209"/>
      <c r="C414" s="210"/>
      <c r="D414" s="199" t="s">
        <v>137</v>
      </c>
      <c r="E414" s="211"/>
      <c r="F414" s="212" t="s">
        <v>509</v>
      </c>
      <c r="G414" s="210"/>
      <c r="H414" s="213">
        <v>7.1820000000000004</v>
      </c>
      <c r="I414" s="214"/>
      <c r="J414" s="210"/>
      <c r="K414" s="210"/>
      <c r="L414" s="215"/>
      <c r="M414" s="216"/>
      <c r="N414" s="217"/>
      <c r="O414" s="217"/>
      <c r="P414" s="217"/>
      <c r="Q414" s="217"/>
      <c r="R414" s="217"/>
      <c r="S414" s="217"/>
      <c r="T414" s="218"/>
      <c r="AT414" s="219" t="s">
        <v>137</v>
      </c>
      <c r="AU414" s="219" t="s">
        <v>81</v>
      </c>
      <c r="AV414" s="208" t="s">
        <v>81</v>
      </c>
      <c r="AW414" s="208" t="s">
        <v>36</v>
      </c>
      <c r="AX414" s="208" t="s">
        <v>74</v>
      </c>
      <c r="AY414" s="219" t="s">
        <v>125</v>
      </c>
    </row>
    <row r="415" spans="1:65" s="196" customFormat="1">
      <c r="B415" s="197"/>
      <c r="C415" s="198"/>
      <c r="D415" s="199" t="s">
        <v>137</v>
      </c>
      <c r="E415" s="200"/>
      <c r="F415" s="201" t="s">
        <v>260</v>
      </c>
      <c r="G415" s="198"/>
      <c r="H415" s="200"/>
      <c r="I415" s="202"/>
      <c r="J415" s="198"/>
      <c r="K415" s="198"/>
      <c r="L415" s="203"/>
      <c r="M415" s="204"/>
      <c r="N415" s="205"/>
      <c r="O415" s="205"/>
      <c r="P415" s="205"/>
      <c r="Q415" s="205"/>
      <c r="R415" s="205"/>
      <c r="S415" s="205"/>
      <c r="T415" s="206"/>
      <c r="AT415" s="207" t="s">
        <v>137</v>
      </c>
      <c r="AU415" s="207" t="s">
        <v>81</v>
      </c>
      <c r="AV415" s="196" t="s">
        <v>79</v>
      </c>
      <c r="AW415" s="196" t="s">
        <v>36</v>
      </c>
      <c r="AX415" s="196" t="s">
        <v>74</v>
      </c>
      <c r="AY415" s="207" t="s">
        <v>125</v>
      </c>
    </row>
    <row r="416" spans="1:65" s="208" customFormat="1">
      <c r="B416" s="209"/>
      <c r="C416" s="210"/>
      <c r="D416" s="199" t="s">
        <v>137</v>
      </c>
      <c r="E416" s="211"/>
      <c r="F416" s="212" t="s">
        <v>510</v>
      </c>
      <c r="G416" s="210"/>
      <c r="H416" s="213">
        <v>22.396000000000001</v>
      </c>
      <c r="I416" s="214"/>
      <c r="J416" s="210"/>
      <c r="K416" s="210"/>
      <c r="L416" s="215"/>
      <c r="M416" s="216"/>
      <c r="N416" s="217"/>
      <c r="O416" s="217"/>
      <c r="P416" s="217"/>
      <c r="Q416" s="217"/>
      <c r="R416" s="217"/>
      <c r="S416" s="217"/>
      <c r="T416" s="218"/>
      <c r="AT416" s="219" t="s">
        <v>137</v>
      </c>
      <c r="AU416" s="219" t="s">
        <v>81</v>
      </c>
      <c r="AV416" s="208" t="s">
        <v>81</v>
      </c>
      <c r="AW416" s="208" t="s">
        <v>36</v>
      </c>
      <c r="AX416" s="208" t="s">
        <v>74</v>
      </c>
      <c r="AY416" s="219" t="s">
        <v>125</v>
      </c>
    </row>
    <row r="417" spans="1:65" s="196" customFormat="1">
      <c r="B417" s="197"/>
      <c r="C417" s="198"/>
      <c r="D417" s="199" t="s">
        <v>137</v>
      </c>
      <c r="E417" s="200"/>
      <c r="F417" s="201" t="s">
        <v>262</v>
      </c>
      <c r="G417" s="198"/>
      <c r="H417" s="200"/>
      <c r="I417" s="202"/>
      <c r="J417" s="198"/>
      <c r="K417" s="198"/>
      <c r="L417" s="203"/>
      <c r="M417" s="204"/>
      <c r="N417" s="205"/>
      <c r="O417" s="205"/>
      <c r="P417" s="205"/>
      <c r="Q417" s="205"/>
      <c r="R417" s="205"/>
      <c r="S417" s="205"/>
      <c r="T417" s="206"/>
      <c r="AT417" s="207" t="s">
        <v>137</v>
      </c>
      <c r="AU417" s="207" t="s">
        <v>81</v>
      </c>
      <c r="AV417" s="196" t="s">
        <v>79</v>
      </c>
      <c r="AW417" s="196" t="s">
        <v>36</v>
      </c>
      <c r="AX417" s="196" t="s">
        <v>74</v>
      </c>
      <c r="AY417" s="207" t="s">
        <v>125</v>
      </c>
    </row>
    <row r="418" spans="1:65" s="208" customFormat="1">
      <c r="B418" s="209"/>
      <c r="C418" s="210"/>
      <c r="D418" s="199" t="s">
        <v>137</v>
      </c>
      <c r="E418" s="211"/>
      <c r="F418" s="212" t="s">
        <v>511</v>
      </c>
      <c r="G418" s="210"/>
      <c r="H418" s="213">
        <v>4.1269999999999998</v>
      </c>
      <c r="I418" s="214"/>
      <c r="J418" s="210"/>
      <c r="K418" s="210"/>
      <c r="L418" s="215"/>
      <c r="M418" s="216"/>
      <c r="N418" s="217"/>
      <c r="O418" s="217"/>
      <c r="P418" s="217"/>
      <c r="Q418" s="217"/>
      <c r="R418" s="217"/>
      <c r="S418" s="217"/>
      <c r="T418" s="218"/>
      <c r="AT418" s="219" t="s">
        <v>137</v>
      </c>
      <c r="AU418" s="219" t="s">
        <v>81</v>
      </c>
      <c r="AV418" s="208" t="s">
        <v>81</v>
      </c>
      <c r="AW418" s="208" t="s">
        <v>36</v>
      </c>
      <c r="AX418" s="208" t="s">
        <v>74</v>
      </c>
      <c r="AY418" s="219" t="s">
        <v>125</v>
      </c>
    </row>
    <row r="419" spans="1:65" s="196" customFormat="1">
      <c r="B419" s="197"/>
      <c r="C419" s="198"/>
      <c r="D419" s="199" t="s">
        <v>137</v>
      </c>
      <c r="E419" s="200"/>
      <c r="F419" s="201" t="s">
        <v>264</v>
      </c>
      <c r="G419" s="198"/>
      <c r="H419" s="200"/>
      <c r="I419" s="202"/>
      <c r="J419" s="198"/>
      <c r="K419" s="198"/>
      <c r="L419" s="203"/>
      <c r="M419" s="204"/>
      <c r="N419" s="205"/>
      <c r="O419" s="205"/>
      <c r="P419" s="205"/>
      <c r="Q419" s="205"/>
      <c r="R419" s="205"/>
      <c r="S419" s="205"/>
      <c r="T419" s="206"/>
      <c r="AT419" s="207" t="s">
        <v>137</v>
      </c>
      <c r="AU419" s="207" t="s">
        <v>81</v>
      </c>
      <c r="AV419" s="196" t="s">
        <v>79</v>
      </c>
      <c r="AW419" s="196" t="s">
        <v>36</v>
      </c>
      <c r="AX419" s="196" t="s">
        <v>74</v>
      </c>
      <c r="AY419" s="207" t="s">
        <v>125</v>
      </c>
    </row>
    <row r="420" spans="1:65" s="208" customFormat="1">
      <c r="B420" s="209"/>
      <c r="C420" s="210"/>
      <c r="D420" s="199" t="s">
        <v>137</v>
      </c>
      <c r="E420" s="211"/>
      <c r="F420" s="212" t="s">
        <v>512</v>
      </c>
      <c r="G420" s="210"/>
      <c r="H420" s="213">
        <v>15.785</v>
      </c>
      <c r="I420" s="214"/>
      <c r="J420" s="210"/>
      <c r="K420" s="210"/>
      <c r="L420" s="215"/>
      <c r="M420" s="216"/>
      <c r="N420" s="217"/>
      <c r="O420" s="217"/>
      <c r="P420" s="217"/>
      <c r="Q420" s="217"/>
      <c r="R420" s="217"/>
      <c r="S420" s="217"/>
      <c r="T420" s="218"/>
      <c r="AT420" s="219" t="s">
        <v>137</v>
      </c>
      <c r="AU420" s="219" t="s">
        <v>81</v>
      </c>
      <c r="AV420" s="208" t="s">
        <v>81</v>
      </c>
      <c r="AW420" s="208" t="s">
        <v>36</v>
      </c>
      <c r="AX420" s="208" t="s">
        <v>74</v>
      </c>
      <c r="AY420" s="219" t="s">
        <v>125</v>
      </c>
    </row>
    <row r="421" spans="1:65" s="220" customFormat="1">
      <c r="B421" s="221"/>
      <c r="C421" s="222"/>
      <c r="D421" s="199" t="s">
        <v>137</v>
      </c>
      <c r="E421" s="223"/>
      <c r="F421" s="224" t="s">
        <v>142</v>
      </c>
      <c r="G421" s="222"/>
      <c r="H421" s="225">
        <v>49.49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137</v>
      </c>
      <c r="AU421" s="231" t="s">
        <v>81</v>
      </c>
      <c r="AV421" s="220" t="s">
        <v>133</v>
      </c>
      <c r="AW421" s="220" t="s">
        <v>36</v>
      </c>
      <c r="AX421" s="220" t="s">
        <v>79</v>
      </c>
      <c r="AY421" s="231" t="s">
        <v>125</v>
      </c>
    </row>
    <row r="422" spans="1:65" s="38" customFormat="1" ht="44.25" customHeight="1">
      <c r="A422" s="32"/>
      <c r="B422" s="33"/>
      <c r="C422" s="233" t="s">
        <v>513</v>
      </c>
      <c r="D422" s="233" t="s">
        <v>316</v>
      </c>
      <c r="E422" s="234" t="s">
        <v>483</v>
      </c>
      <c r="F422" s="235" t="s">
        <v>484</v>
      </c>
      <c r="G422" s="236" t="s">
        <v>131</v>
      </c>
      <c r="H422" s="237">
        <v>51.965000000000003</v>
      </c>
      <c r="I422" s="238"/>
      <c r="J422" s="239">
        <f>ROUND(I422*H422,2)</f>
        <v>0</v>
      </c>
      <c r="K422" s="235"/>
      <c r="L422" s="240"/>
      <c r="M422" s="241"/>
      <c r="N422" s="242" t="s">
        <v>45</v>
      </c>
      <c r="O422" s="65"/>
      <c r="P422" s="187">
        <f>O422*H422</f>
        <v>0</v>
      </c>
      <c r="Q422" s="187">
        <v>1.6E-2</v>
      </c>
      <c r="R422" s="187">
        <f>Q422*H422</f>
        <v>0.83144000000000007</v>
      </c>
      <c r="S422" s="187">
        <v>0</v>
      </c>
      <c r="T422" s="188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89" t="s">
        <v>320</v>
      </c>
      <c r="AT422" s="189" t="s">
        <v>316</v>
      </c>
      <c r="AU422" s="189" t="s">
        <v>81</v>
      </c>
      <c r="AY422" s="16" t="s">
        <v>125</v>
      </c>
      <c r="BE422" s="190">
        <f>IF(N422="základní",J422,0)</f>
        <v>0</v>
      </c>
      <c r="BF422" s="190">
        <f>IF(N422="snížená",J422,0)</f>
        <v>0</v>
      </c>
      <c r="BG422" s="190">
        <f>IF(N422="zákl. přenesená",J422,0)</f>
        <v>0</v>
      </c>
      <c r="BH422" s="190">
        <f>IF(N422="sníž. přenesená",J422,0)</f>
        <v>0</v>
      </c>
      <c r="BI422" s="190">
        <f>IF(N422="nulová",J422,0)</f>
        <v>0</v>
      </c>
      <c r="BJ422" s="16" t="s">
        <v>79</v>
      </c>
      <c r="BK422" s="190">
        <f>ROUND(I422*H422,2)</f>
        <v>0</v>
      </c>
      <c r="BL422" s="16" t="s">
        <v>237</v>
      </c>
      <c r="BM422" s="189" t="s">
        <v>514</v>
      </c>
    </row>
    <row r="423" spans="1:65" s="208" customFormat="1">
      <c r="B423" s="209"/>
      <c r="C423" s="210"/>
      <c r="D423" s="199" t="s">
        <v>137</v>
      </c>
      <c r="E423" s="210"/>
      <c r="F423" s="212" t="s">
        <v>515</v>
      </c>
      <c r="G423" s="210"/>
      <c r="H423" s="213">
        <v>51.965000000000003</v>
      </c>
      <c r="I423" s="214"/>
      <c r="J423" s="210"/>
      <c r="K423" s="210"/>
      <c r="L423" s="215"/>
      <c r="M423" s="216"/>
      <c r="N423" s="217"/>
      <c r="O423" s="217"/>
      <c r="P423" s="217"/>
      <c r="Q423" s="217"/>
      <c r="R423" s="217"/>
      <c r="S423" s="217"/>
      <c r="T423" s="218"/>
      <c r="AT423" s="219" t="s">
        <v>137</v>
      </c>
      <c r="AU423" s="219" t="s">
        <v>81</v>
      </c>
      <c r="AV423" s="208" t="s">
        <v>81</v>
      </c>
      <c r="AW423" s="208" t="s">
        <v>4</v>
      </c>
      <c r="AX423" s="208" t="s">
        <v>79</v>
      </c>
      <c r="AY423" s="219" t="s">
        <v>125</v>
      </c>
    </row>
    <row r="424" spans="1:65" s="38" customFormat="1" ht="37.9" customHeight="1">
      <c r="A424" s="32"/>
      <c r="B424" s="33"/>
      <c r="C424" s="178" t="s">
        <v>516</v>
      </c>
      <c r="D424" s="178" t="s">
        <v>128</v>
      </c>
      <c r="E424" s="179" t="s">
        <v>517</v>
      </c>
      <c r="F424" s="180" t="s">
        <v>518</v>
      </c>
      <c r="G424" s="181" t="s">
        <v>272</v>
      </c>
      <c r="H424" s="182">
        <v>32.15</v>
      </c>
      <c r="I424" s="183"/>
      <c r="J424" s="184">
        <f>ROUND(I424*H424,2)</f>
        <v>0</v>
      </c>
      <c r="K424" s="180" t="s">
        <v>132</v>
      </c>
      <c r="L424" s="37"/>
      <c r="M424" s="185"/>
      <c r="N424" s="186" t="s">
        <v>45</v>
      </c>
      <c r="O424" s="65"/>
      <c r="P424" s="187">
        <f>O424*H424</f>
        <v>0</v>
      </c>
      <c r="Q424" s="187">
        <v>1.6000000000000001E-4</v>
      </c>
      <c r="R424" s="187">
        <f>Q424*H424</f>
        <v>5.1440000000000001E-3</v>
      </c>
      <c r="S424" s="187">
        <v>0</v>
      </c>
      <c r="T424" s="188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89" t="s">
        <v>237</v>
      </c>
      <c r="AT424" s="189" t="s">
        <v>128</v>
      </c>
      <c r="AU424" s="189" t="s">
        <v>81</v>
      </c>
      <c r="AY424" s="16" t="s">
        <v>125</v>
      </c>
      <c r="BE424" s="190">
        <f>IF(N424="základní",J424,0)</f>
        <v>0</v>
      </c>
      <c r="BF424" s="190">
        <f>IF(N424="snížená",J424,0)</f>
        <v>0</v>
      </c>
      <c r="BG424" s="190">
        <f>IF(N424="zákl. přenesená",J424,0)</f>
        <v>0</v>
      </c>
      <c r="BH424" s="190">
        <f>IF(N424="sníž. přenesená",J424,0)</f>
        <v>0</v>
      </c>
      <c r="BI424" s="190">
        <f>IF(N424="nulová",J424,0)</f>
        <v>0</v>
      </c>
      <c r="BJ424" s="16" t="s">
        <v>79</v>
      </c>
      <c r="BK424" s="190">
        <f>ROUND(I424*H424,2)</f>
        <v>0</v>
      </c>
      <c r="BL424" s="16" t="s">
        <v>237</v>
      </c>
      <c r="BM424" s="189" t="s">
        <v>519</v>
      </c>
    </row>
    <row r="425" spans="1:65" s="38" customFormat="1">
      <c r="A425" s="32"/>
      <c r="B425" s="33"/>
      <c r="C425" s="34"/>
      <c r="D425" s="191" t="s">
        <v>135</v>
      </c>
      <c r="E425" s="34"/>
      <c r="F425" s="192" t="s">
        <v>520</v>
      </c>
      <c r="G425" s="34"/>
      <c r="H425" s="34"/>
      <c r="I425" s="193"/>
      <c r="J425" s="34"/>
      <c r="K425" s="34"/>
      <c r="L425" s="37"/>
      <c r="M425" s="194"/>
      <c r="N425" s="195"/>
      <c r="O425" s="65"/>
      <c r="P425" s="65"/>
      <c r="Q425" s="65"/>
      <c r="R425" s="65"/>
      <c r="S425" s="65"/>
      <c r="T425" s="66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T425" s="16" t="s">
        <v>135</v>
      </c>
      <c r="AU425" s="16" t="s">
        <v>81</v>
      </c>
    </row>
    <row r="426" spans="1:65" s="196" customFormat="1">
      <c r="B426" s="197"/>
      <c r="C426" s="198"/>
      <c r="D426" s="199" t="s">
        <v>137</v>
      </c>
      <c r="E426" s="200"/>
      <c r="F426" s="201" t="s">
        <v>256</v>
      </c>
      <c r="G426" s="198"/>
      <c r="H426" s="200"/>
      <c r="I426" s="202"/>
      <c r="J426" s="198"/>
      <c r="K426" s="198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137</v>
      </c>
      <c r="AU426" s="207" t="s">
        <v>81</v>
      </c>
      <c r="AV426" s="196" t="s">
        <v>79</v>
      </c>
      <c r="AW426" s="196" t="s">
        <v>36</v>
      </c>
      <c r="AX426" s="196" t="s">
        <v>74</v>
      </c>
      <c r="AY426" s="207" t="s">
        <v>125</v>
      </c>
    </row>
    <row r="427" spans="1:65" s="208" customFormat="1">
      <c r="B427" s="209"/>
      <c r="C427" s="210"/>
      <c r="D427" s="199" t="s">
        <v>137</v>
      </c>
      <c r="E427" s="211"/>
      <c r="F427" s="212" t="s">
        <v>358</v>
      </c>
      <c r="G427" s="210"/>
      <c r="H427" s="213">
        <v>7.806</v>
      </c>
      <c r="I427" s="214"/>
      <c r="J427" s="210"/>
      <c r="K427" s="210"/>
      <c r="L427" s="215"/>
      <c r="M427" s="216"/>
      <c r="N427" s="217"/>
      <c r="O427" s="217"/>
      <c r="P427" s="217"/>
      <c r="Q427" s="217"/>
      <c r="R427" s="217"/>
      <c r="S427" s="217"/>
      <c r="T427" s="218"/>
      <c r="AT427" s="219" t="s">
        <v>137</v>
      </c>
      <c r="AU427" s="219" t="s">
        <v>81</v>
      </c>
      <c r="AV427" s="208" t="s">
        <v>81</v>
      </c>
      <c r="AW427" s="208" t="s">
        <v>36</v>
      </c>
      <c r="AX427" s="208" t="s">
        <v>74</v>
      </c>
      <c r="AY427" s="219" t="s">
        <v>125</v>
      </c>
    </row>
    <row r="428" spans="1:65" s="196" customFormat="1">
      <c r="B428" s="197"/>
      <c r="C428" s="198"/>
      <c r="D428" s="199" t="s">
        <v>137</v>
      </c>
      <c r="E428" s="200"/>
      <c r="F428" s="201" t="s">
        <v>260</v>
      </c>
      <c r="G428" s="198"/>
      <c r="H428" s="200"/>
      <c r="I428" s="202"/>
      <c r="J428" s="198"/>
      <c r="K428" s="198"/>
      <c r="L428" s="203"/>
      <c r="M428" s="204"/>
      <c r="N428" s="205"/>
      <c r="O428" s="205"/>
      <c r="P428" s="205"/>
      <c r="Q428" s="205"/>
      <c r="R428" s="205"/>
      <c r="S428" s="205"/>
      <c r="T428" s="206"/>
      <c r="AT428" s="207" t="s">
        <v>137</v>
      </c>
      <c r="AU428" s="207" t="s">
        <v>81</v>
      </c>
      <c r="AV428" s="196" t="s">
        <v>79</v>
      </c>
      <c r="AW428" s="196" t="s">
        <v>36</v>
      </c>
      <c r="AX428" s="196" t="s">
        <v>74</v>
      </c>
      <c r="AY428" s="207" t="s">
        <v>125</v>
      </c>
    </row>
    <row r="429" spans="1:65" s="208" customFormat="1">
      <c r="B429" s="209"/>
      <c r="C429" s="210"/>
      <c r="D429" s="199" t="s">
        <v>137</v>
      </c>
      <c r="E429" s="211"/>
      <c r="F429" s="212" t="s">
        <v>367</v>
      </c>
      <c r="G429" s="210"/>
      <c r="H429" s="213">
        <v>24.344000000000001</v>
      </c>
      <c r="I429" s="214"/>
      <c r="J429" s="210"/>
      <c r="K429" s="210"/>
      <c r="L429" s="215"/>
      <c r="M429" s="216"/>
      <c r="N429" s="217"/>
      <c r="O429" s="217"/>
      <c r="P429" s="217"/>
      <c r="Q429" s="217"/>
      <c r="R429" s="217"/>
      <c r="S429" s="217"/>
      <c r="T429" s="218"/>
      <c r="AT429" s="219" t="s">
        <v>137</v>
      </c>
      <c r="AU429" s="219" t="s">
        <v>81</v>
      </c>
      <c r="AV429" s="208" t="s">
        <v>81</v>
      </c>
      <c r="AW429" s="208" t="s">
        <v>36</v>
      </c>
      <c r="AX429" s="208" t="s">
        <v>74</v>
      </c>
      <c r="AY429" s="219" t="s">
        <v>125</v>
      </c>
    </row>
    <row r="430" spans="1:65" s="220" customFormat="1">
      <c r="B430" s="221"/>
      <c r="C430" s="222"/>
      <c r="D430" s="199" t="s">
        <v>137</v>
      </c>
      <c r="E430" s="223"/>
      <c r="F430" s="224" t="s">
        <v>142</v>
      </c>
      <c r="G430" s="222"/>
      <c r="H430" s="225">
        <v>32.15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137</v>
      </c>
      <c r="AU430" s="231" t="s">
        <v>81</v>
      </c>
      <c r="AV430" s="220" t="s">
        <v>133</v>
      </c>
      <c r="AW430" s="220" t="s">
        <v>36</v>
      </c>
      <c r="AX430" s="220" t="s">
        <v>79</v>
      </c>
      <c r="AY430" s="231" t="s">
        <v>125</v>
      </c>
    </row>
    <row r="431" spans="1:65" s="38" customFormat="1" ht="24.2" customHeight="1">
      <c r="A431" s="32"/>
      <c r="B431" s="33"/>
      <c r="C431" s="233" t="s">
        <v>521</v>
      </c>
      <c r="D431" s="233" t="s">
        <v>316</v>
      </c>
      <c r="E431" s="234" t="s">
        <v>522</v>
      </c>
      <c r="F431" s="235" t="s">
        <v>523</v>
      </c>
      <c r="G431" s="236" t="s">
        <v>131</v>
      </c>
      <c r="H431" s="237">
        <v>13.503</v>
      </c>
      <c r="I431" s="238"/>
      <c r="J431" s="239">
        <f>ROUND(I431*H431,2)</f>
        <v>0</v>
      </c>
      <c r="K431" s="235" t="s">
        <v>132</v>
      </c>
      <c r="L431" s="240"/>
      <c r="M431" s="241"/>
      <c r="N431" s="242" t="s">
        <v>45</v>
      </c>
      <c r="O431" s="65"/>
      <c r="P431" s="187">
        <f>O431*H431</f>
        <v>0</v>
      </c>
      <c r="Q431" s="187">
        <v>2.3999999999999998E-3</v>
      </c>
      <c r="R431" s="187">
        <f>Q431*H431</f>
        <v>3.2407199999999997E-2</v>
      </c>
      <c r="S431" s="187">
        <v>0</v>
      </c>
      <c r="T431" s="188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89" t="s">
        <v>320</v>
      </c>
      <c r="AT431" s="189" t="s">
        <v>316</v>
      </c>
      <c r="AU431" s="189" t="s">
        <v>81</v>
      </c>
      <c r="AY431" s="16" t="s">
        <v>125</v>
      </c>
      <c r="BE431" s="190">
        <f>IF(N431="základní",J431,0)</f>
        <v>0</v>
      </c>
      <c r="BF431" s="190">
        <f>IF(N431="snížená",J431,0)</f>
        <v>0</v>
      </c>
      <c r="BG431" s="190">
        <f>IF(N431="zákl. přenesená",J431,0)</f>
        <v>0</v>
      </c>
      <c r="BH431" s="190">
        <f>IF(N431="sníž. přenesená",J431,0)</f>
        <v>0</v>
      </c>
      <c r="BI431" s="190">
        <f>IF(N431="nulová",J431,0)</f>
        <v>0</v>
      </c>
      <c r="BJ431" s="16" t="s">
        <v>79</v>
      </c>
      <c r="BK431" s="190">
        <f>ROUND(I431*H431,2)</f>
        <v>0</v>
      </c>
      <c r="BL431" s="16" t="s">
        <v>237</v>
      </c>
      <c r="BM431" s="189" t="s">
        <v>524</v>
      </c>
    </row>
    <row r="432" spans="1:65" s="196" customFormat="1">
      <c r="B432" s="197"/>
      <c r="C432" s="198"/>
      <c r="D432" s="199" t="s">
        <v>137</v>
      </c>
      <c r="E432" s="200"/>
      <c r="F432" s="201" t="s">
        <v>256</v>
      </c>
      <c r="G432" s="198"/>
      <c r="H432" s="200"/>
      <c r="I432" s="202"/>
      <c r="J432" s="198"/>
      <c r="K432" s="198"/>
      <c r="L432" s="203"/>
      <c r="M432" s="204"/>
      <c r="N432" s="205"/>
      <c r="O432" s="205"/>
      <c r="P432" s="205"/>
      <c r="Q432" s="205"/>
      <c r="R432" s="205"/>
      <c r="S432" s="205"/>
      <c r="T432" s="206"/>
      <c r="AT432" s="207" t="s">
        <v>137</v>
      </c>
      <c r="AU432" s="207" t="s">
        <v>81</v>
      </c>
      <c r="AV432" s="196" t="s">
        <v>79</v>
      </c>
      <c r="AW432" s="196" t="s">
        <v>36</v>
      </c>
      <c r="AX432" s="196" t="s">
        <v>74</v>
      </c>
      <c r="AY432" s="207" t="s">
        <v>125</v>
      </c>
    </row>
    <row r="433" spans="1:65" s="208" customFormat="1">
      <c r="B433" s="209"/>
      <c r="C433" s="210"/>
      <c r="D433" s="199" t="s">
        <v>137</v>
      </c>
      <c r="E433" s="211"/>
      <c r="F433" s="212" t="s">
        <v>525</v>
      </c>
      <c r="G433" s="210"/>
      <c r="H433" s="213">
        <v>3.1219999999999999</v>
      </c>
      <c r="I433" s="214"/>
      <c r="J433" s="210"/>
      <c r="K433" s="210"/>
      <c r="L433" s="215"/>
      <c r="M433" s="216"/>
      <c r="N433" s="217"/>
      <c r="O433" s="217"/>
      <c r="P433" s="217"/>
      <c r="Q433" s="217"/>
      <c r="R433" s="217"/>
      <c r="S433" s="217"/>
      <c r="T433" s="218"/>
      <c r="AT433" s="219" t="s">
        <v>137</v>
      </c>
      <c r="AU433" s="219" t="s">
        <v>81</v>
      </c>
      <c r="AV433" s="208" t="s">
        <v>81</v>
      </c>
      <c r="AW433" s="208" t="s">
        <v>36</v>
      </c>
      <c r="AX433" s="208" t="s">
        <v>74</v>
      </c>
      <c r="AY433" s="219" t="s">
        <v>125</v>
      </c>
    </row>
    <row r="434" spans="1:65" s="196" customFormat="1">
      <c r="B434" s="197"/>
      <c r="C434" s="198"/>
      <c r="D434" s="199" t="s">
        <v>137</v>
      </c>
      <c r="E434" s="200"/>
      <c r="F434" s="201" t="s">
        <v>260</v>
      </c>
      <c r="G434" s="198"/>
      <c r="H434" s="200"/>
      <c r="I434" s="202"/>
      <c r="J434" s="198"/>
      <c r="K434" s="198"/>
      <c r="L434" s="203"/>
      <c r="M434" s="204"/>
      <c r="N434" s="205"/>
      <c r="O434" s="205"/>
      <c r="P434" s="205"/>
      <c r="Q434" s="205"/>
      <c r="R434" s="205"/>
      <c r="S434" s="205"/>
      <c r="T434" s="206"/>
      <c r="AT434" s="207" t="s">
        <v>137</v>
      </c>
      <c r="AU434" s="207" t="s">
        <v>81</v>
      </c>
      <c r="AV434" s="196" t="s">
        <v>79</v>
      </c>
      <c r="AW434" s="196" t="s">
        <v>36</v>
      </c>
      <c r="AX434" s="196" t="s">
        <v>74</v>
      </c>
      <c r="AY434" s="207" t="s">
        <v>125</v>
      </c>
    </row>
    <row r="435" spans="1:65" s="208" customFormat="1">
      <c r="B435" s="209"/>
      <c r="C435" s="210"/>
      <c r="D435" s="199" t="s">
        <v>137</v>
      </c>
      <c r="E435" s="211"/>
      <c r="F435" s="212" t="s">
        <v>526</v>
      </c>
      <c r="G435" s="210"/>
      <c r="H435" s="213">
        <v>9.7379999999999995</v>
      </c>
      <c r="I435" s="214"/>
      <c r="J435" s="210"/>
      <c r="K435" s="210"/>
      <c r="L435" s="215"/>
      <c r="M435" s="216"/>
      <c r="N435" s="217"/>
      <c r="O435" s="217"/>
      <c r="P435" s="217"/>
      <c r="Q435" s="217"/>
      <c r="R435" s="217"/>
      <c r="S435" s="217"/>
      <c r="T435" s="218"/>
      <c r="AT435" s="219" t="s">
        <v>137</v>
      </c>
      <c r="AU435" s="219" t="s">
        <v>81</v>
      </c>
      <c r="AV435" s="208" t="s">
        <v>81</v>
      </c>
      <c r="AW435" s="208" t="s">
        <v>36</v>
      </c>
      <c r="AX435" s="208" t="s">
        <v>74</v>
      </c>
      <c r="AY435" s="219" t="s">
        <v>125</v>
      </c>
    </row>
    <row r="436" spans="1:65" s="220" customFormat="1">
      <c r="B436" s="221"/>
      <c r="C436" s="222"/>
      <c r="D436" s="199" t="s">
        <v>137</v>
      </c>
      <c r="E436" s="223"/>
      <c r="F436" s="224" t="s">
        <v>142</v>
      </c>
      <c r="G436" s="222"/>
      <c r="H436" s="225">
        <v>12.86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137</v>
      </c>
      <c r="AU436" s="231" t="s">
        <v>81</v>
      </c>
      <c r="AV436" s="220" t="s">
        <v>133</v>
      </c>
      <c r="AW436" s="220" t="s">
        <v>36</v>
      </c>
      <c r="AX436" s="220" t="s">
        <v>79</v>
      </c>
      <c r="AY436" s="231" t="s">
        <v>125</v>
      </c>
    </row>
    <row r="437" spans="1:65" s="208" customFormat="1">
      <c r="B437" s="209"/>
      <c r="C437" s="210"/>
      <c r="D437" s="199" t="s">
        <v>137</v>
      </c>
      <c r="E437" s="210"/>
      <c r="F437" s="212" t="s">
        <v>527</v>
      </c>
      <c r="G437" s="210"/>
      <c r="H437" s="213">
        <v>13.503</v>
      </c>
      <c r="I437" s="214"/>
      <c r="J437" s="210"/>
      <c r="K437" s="210"/>
      <c r="L437" s="215"/>
      <c r="M437" s="216"/>
      <c r="N437" s="217"/>
      <c r="O437" s="217"/>
      <c r="P437" s="217"/>
      <c r="Q437" s="217"/>
      <c r="R437" s="217"/>
      <c r="S437" s="217"/>
      <c r="T437" s="218"/>
      <c r="AT437" s="219" t="s">
        <v>137</v>
      </c>
      <c r="AU437" s="219" t="s">
        <v>81</v>
      </c>
      <c r="AV437" s="208" t="s">
        <v>81</v>
      </c>
      <c r="AW437" s="208" t="s">
        <v>4</v>
      </c>
      <c r="AX437" s="208" t="s">
        <v>79</v>
      </c>
      <c r="AY437" s="219" t="s">
        <v>125</v>
      </c>
    </row>
    <row r="438" spans="1:65" s="38" customFormat="1" ht="49.15" customHeight="1">
      <c r="A438" s="32"/>
      <c r="B438" s="33"/>
      <c r="C438" s="178" t="s">
        <v>528</v>
      </c>
      <c r="D438" s="178" t="s">
        <v>128</v>
      </c>
      <c r="E438" s="179" t="s">
        <v>529</v>
      </c>
      <c r="F438" s="180" t="s">
        <v>530</v>
      </c>
      <c r="G438" s="181" t="s">
        <v>531</v>
      </c>
      <c r="H438" s="243"/>
      <c r="I438" s="183"/>
      <c r="J438" s="184">
        <f>ROUND(I438*H438,2)</f>
        <v>0</v>
      </c>
      <c r="K438" s="180" t="s">
        <v>132</v>
      </c>
      <c r="L438" s="37"/>
      <c r="M438" s="185"/>
      <c r="N438" s="186" t="s">
        <v>45</v>
      </c>
      <c r="O438" s="65"/>
      <c r="P438" s="187">
        <f>O438*H438</f>
        <v>0</v>
      </c>
      <c r="Q438" s="187">
        <v>0</v>
      </c>
      <c r="R438" s="187">
        <f>Q438*H438</f>
        <v>0</v>
      </c>
      <c r="S438" s="187">
        <v>0</v>
      </c>
      <c r="T438" s="188">
        <f>S438*H438</f>
        <v>0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89" t="s">
        <v>237</v>
      </c>
      <c r="AT438" s="189" t="s">
        <v>128</v>
      </c>
      <c r="AU438" s="189" t="s">
        <v>81</v>
      </c>
      <c r="AY438" s="16" t="s">
        <v>125</v>
      </c>
      <c r="BE438" s="190">
        <f>IF(N438="základní",J438,0)</f>
        <v>0</v>
      </c>
      <c r="BF438" s="190">
        <f>IF(N438="snížená",J438,0)</f>
        <v>0</v>
      </c>
      <c r="BG438" s="190">
        <f>IF(N438="zákl. přenesená",J438,0)</f>
        <v>0</v>
      </c>
      <c r="BH438" s="190">
        <f>IF(N438="sníž. přenesená",J438,0)</f>
        <v>0</v>
      </c>
      <c r="BI438" s="190">
        <f>IF(N438="nulová",J438,0)</f>
        <v>0</v>
      </c>
      <c r="BJ438" s="16" t="s">
        <v>79</v>
      </c>
      <c r="BK438" s="190">
        <f>ROUND(I438*H438,2)</f>
        <v>0</v>
      </c>
      <c r="BL438" s="16" t="s">
        <v>237</v>
      </c>
      <c r="BM438" s="189" t="s">
        <v>532</v>
      </c>
    </row>
    <row r="439" spans="1:65" s="38" customFormat="1">
      <c r="A439" s="32"/>
      <c r="B439" s="33"/>
      <c r="C439" s="34"/>
      <c r="D439" s="191" t="s">
        <v>135</v>
      </c>
      <c r="E439" s="34"/>
      <c r="F439" s="192" t="s">
        <v>533</v>
      </c>
      <c r="G439" s="34"/>
      <c r="H439" s="34"/>
      <c r="I439" s="193"/>
      <c r="J439" s="34"/>
      <c r="K439" s="34"/>
      <c r="L439" s="37"/>
      <c r="M439" s="194"/>
      <c r="N439" s="195"/>
      <c r="O439" s="65"/>
      <c r="P439" s="65"/>
      <c r="Q439" s="65"/>
      <c r="R439" s="65"/>
      <c r="S439" s="65"/>
      <c r="T439" s="66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T439" s="16" t="s">
        <v>135</v>
      </c>
      <c r="AU439" s="16" t="s">
        <v>81</v>
      </c>
    </row>
    <row r="440" spans="1:65" s="161" customFormat="1" ht="22.9" customHeight="1">
      <c r="B440" s="162"/>
      <c r="C440" s="163"/>
      <c r="D440" s="164" t="s">
        <v>73</v>
      </c>
      <c r="E440" s="176" t="s">
        <v>534</v>
      </c>
      <c r="F440" s="176" t="s">
        <v>535</v>
      </c>
      <c r="G440" s="163"/>
      <c r="H440" s="163"/>
      <c r="I440" s="166"/>
      <c r="J440" s="177">
        <f>BK440</f>
        <v>0</v>
      </c>
      <c r="K440" s="163"/>
      <c r="L440" s="168"/>
      <c r="M440" s="169"/>
      <c r="N440" s="170"/>
      <c r="O440" s="170"/>
      <c r="P440" s="171">
        <f>SUM(P441:P458)</f>
        <v>0</v>
      </c>
      <c r="Q440" s="170"/>
      <c r="R440" s="171">
        <f>SUM(R441:R458)</f>
        <v>2.2260000000000002E-2</v>
      </c>
      <c r="S440" s="170"/>
      <c r="T440" s="172">
        <f>SUM(T441:T458)</f>
        <v>6.0060000000000002E-2</v>
      </c>
      <c r="AR440" s="173" t="s">
        <v>81</v>
      </c>
      <c r="AT440" s="174" t="s">
        <v>73</v>
      </c>
      <c r="AU440" s="174" t="s">
        <v>79</v>
      </c>
      <c r="AY440" s="173" t="s">
        <v>125</v>
      </c>
      <c r="BK440" s="175">
        <f>SUM(BK441:BK458)</f>
        <v>0</v>
      </c>
    </row>
    <row r="441" spans="1:65" s="38" customFormat="1" ht="24.2" customHeight="1">
      <c r="A441" s="32"/>
      <c r="B441" s="33"/>
      <c r="C441" s="178" t="s">
        <v>536</v>
      </c>
      <c r="D441" s="178" t="s">
        <v>128</v>
      </c>
      <c r="E441" s="179" t="s">
        <v>537</v>
      </c>
      <c r="F441" s="180" t="s">
        <v>538</v>
      </c>
      <c r="G441" s="181" t="s">
        <v>300</v>
      </c>
      <c r="H441" s="182">
        <v>3</v>
      </c>
      <c r="I441" s="183"/>
      <c r="J441" s="184">
        <f>ROUND(I441*H441,2)</f>
        <v>0</v>
      </c>
      <c r="K441" s="180" t="s">
        <v>132</v>
      </c>
      <c r="L441" s="37"/>
      <c r="M441" s="185"/>
      <c r="N441" s="186" t="s">
        <v>45</v>
      </c>
      <c r="O441" s="65"/>
      <c r="P441" s="187">
        <f>O441*H441</f>
        <v>0</v>
      </c>
      <c r="Q441" s="187">
        <v>0</v>
      </c>
      <c r="R441" s="187">
        <f>Q441*H441</f>
        <v>0</v>
      </c>
      <c r="S441" s="187">
        <v>1.7049999999999999E-2</v>
      </c>
      <c r="T441" s="188">
        <f>S441*H441</f>
        <v>5.1150000000000001E-2</v>
      </c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R441" s="189" t="s">
        <v>237</v>
      </c>
      <c r="AT441" s="189" t="s">
        <v>128</v>
      </c>
      <c r="AU441" s="189" t="s">
        <v>81</v>
      </c>
      <c r="AY441" s="16" t="s">
        <v>125</v>
      </c>
      <c r="BE441" s="190">
        <f>IF(N441="základní",J441,0)</f>
        <v>0</v>
      </c>
      <c r="BF441" s="190">
        <f>IF(N441="snížená",J441,0)</f>
        <v>0</v>
      </c>
      <c r="BG441" s="190">
        <f>IF(N441="zákl. přenesená",J441,0)</f>
        <v>0</v>
      </c>
      <c r="BH441" s="190">
        <f>IF(N441="sníž. přenesená",J441,0)</f>
        <v>0</v>
      </c>
      <c r="BI441" s="190">
        <f>IF(N441="nulová",J441,0)</f>
        <v>0</v>
      </c>
      <c r="BJ441" s="16" t="s">
        <v>79</v>
      </c>
      <c r="BK441" s="190">
        <f>ROUND(I441*H441,2)</f>
        <v>0</v>
      </c>
      <c r="BL441" s="16" t="s">
        <v>237</v>
      </c>
      <c r="BM441" s="189" t="s">
        <v>539</v>
      </c>
    </row>
    <row r="442" spans="1:65" s="38" customFormat="1">
      <c r="A442" s="32"/>
      <c r="B442" s="33"/>
      <c r="C442" s="34"/>
      <c r="D442" s="191" t="s">
        <v>135</v>
      </c>
      <c r="E442" s="34"/>
      <c r="F442" s="192" t="s">
        <v>540</v>
      </c>
      <c r="G442" s="34"/>
      <c r="H442" s="34"/>
      <c r="I442" s="193"/>
      <c r="J442" s="34"/>
      <c r="K442" s="34"/>
      <c r="L442" s="37"/>
      <c r="M442" s="194"/>
      <c r="N442" s="195"/>
      <c r="O442" s="65"/>
      <c r="P442" s="65"/>
      <c r="Q442" s="65"/>
      <c r="R442" s="65"/>
      <c r="S442" s="65"/>
      <c r="T442" s="66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T442" s="16" t="s">
        <v>135</v>
      </c>
      <c r="AU442" s="16" t="s">
        <v>81</v>
      </c>
    </row>
    <row r="443" spans="1:65" s="38" customFormat="1" ht="24.2" customHeight="1">
      <c r="A443" s="32"/>
      <c r="B443" s="33"/>
      <c r="C443" s="178" t="s">
        <v>541</v>
      </c>
      <c r="D443" s="178" t="s">
        <v>128</v>
      </c>
      <c r="E443" s="179" t="s">
        <v>542</v>
      </c>
      <c r="F443" s="180" t="s">
        <v>543</v>
      </c>
      <c r="G443" s="181" t="s">
        <v>300</v>
      </c>
      <c r="H443" s="182">
        <v>3</v>
      </c>
      <c r="I443" s="183"/>
      <c r="J443" s="184">
        <f>ROUND(I443*H443,2)</f>
        <v>0</v>
      </c>
      <c r="K443" s="180" t="s">
        <v>132</v>
      </c>
      <c r="L443" s="37"/>
      <c r="M443" s="185"/>
      <c r="N443" s="186" t="s">
        <v>45</v>
      </c>
      <c r="O443" s="65"/>
      <c r="P443" s="187">
        <f>O443*H443</f>
        <v>0</v>
      </c>
      <c r="Q443" s="187">
        <v>1.15E-3</v>
      </c>
      <c r="R443" s="187">
        <f>Q443*H443</f>
        <v>3.4499999999999999E-3</v>
      </c>
      <c r="S443" s="187">
        <v>0</v>
      </c>
      <c r="T443" s="188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89" t="s">
        <v>237</v>
      </c>
      <c r="AT443" s="189" t="s">
        <v>128</v>
      </c>
      <c r="AU443" s="189" t="s">
        <v>81</v>
      </c>
      <c r="AY443" s="16" t="s">
        <v>125</v>
      </c>
      <c r="BE443" s="190">
        <f>IF(N443="základní",J443,0)</f>
        <v>0</v>
      </c>
      <c r="BF443" s="190">
        <f>IF(N443="snížená",J443,0)</f>
        <v>0</v>
      </c>
      <c r="BG443" s="190">
        <f>IF(N443="zákl. přenesená",J443,0)</f>
        <v>0</v>
      </c>
      <c r="BH443" s="190">
        <f>IF(N443="sníž. přenesená",J443,0)</f>
        <v>0</v>
      </c>
      <c r="BI443" s="190">
        <f>IF(N443="nulová",J443,0)</f>
        <v>0</v>
      </c>
      <c r="BJ443" s="16" t="s">
        <v>79</v>
      </c>
      <c r="BK443" s="190">
        <f>ROUND(I443*H443,2)</f>
        <v>0</v>
      </c>
      <c r="BL443" s="16" t="s">
        <v>237</v>
      </c>
      <c r="BM443" s="189" t="s">
        <v>544</v>
      </c>
    </row>
    <row r="444" spans="1:65" s="38" customFormat="1">
      <c r="A444" s="32"/>
      <c r="B444" s="33"/>
      <c r="C444" s="34"/>
      <c r="D444" s="191" t="s">
        <v>135</v>
      </c>
      <c r="E444" s="34"/>
      <c r="F444" s="192" t="s">
        <v>545</v>
      </c>
      <c r="G444" s="34"/>
      <c r="H444" s="34"/>
      <c r="I444" s="193"/>
      <c r="J444" s="34"/>
      <c r="K444" s="34"/>
      <c r="L444" s="37"/>
      <c r="M444" s="194"/>
      <c r="N444" s="195"/>
      <c r="O444" s="65"/>
      <c r="P444" s="65"/>
      <c r="Q444" s="65"/>
      <c r="R444" s="65"/>
      <c r="S444" s="65"/>
      <c r="T444" s="66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T444" s="16" t="s">
        <v>135</v>
      </c>
      <c r="AU444" s="16" t="s">
        <v>81</v>
      </c>
    </row>
    <row r="445" spans="1:65" s="196" customFormat="1">
      <c r="B445" s="197"/>
      <c r="C445" s="198"/>
      <c r="D445" s="199" t="s">
        <v>137</v>
      </c>
      <c r="E445" s="200"/>
      <c r="F445" s="201" t="s">
        <v>546</v>
      </c>
      <c r="G445" s="198"/>
      <c r="H445" s="200"/>
      <c r="I445" s="202"/>
      <c r="J445" s="198"/>
      <c r="K445" s="198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137</v>
      </c>
      <c r="AU445" s="207" t="s">
        <v>81</v>
      </c>
      <c r="AV445" s="196" t="s">
        <v>79</v>
      </c>
      <c r="AW445" s="196" t="s">
        <v>36</v>
      </c>
      <c r="AX445" s="196" t="s">
        <v>74</v>
      </c>
      <c r="AY445" s="207" t="s">
        <v>125</v>
      </c>
    </row>
    <row r="446" spans="1:65" s="208" customFormat="1">
      <c r="B446" s="209"/>
      <c r="C446" s="210"/>
      <c r="D446" s="199" t="s">
        <v>137</v>
      </c>
      <c r="E446" s="211"/>
      <c r="F446" s="212" t="s">
        <v>151</v>
      </c>
      <c r="G446" s="210"/>
      <c r="H446" s="213">
        <v>3</v>
      </c>
      <c r="I446" s="214"/>
      <c r="J446" s="210"/>
      <c r="K446" s="210"/>
      <c r="L446" s="215"/>
      <c r="M446" s="216"/>
      <c r="N446" s="217"/>
      <c r="O446" s="217"/>
      <c r="P446" s="217"/>
      <c r="Q446" s="217"/>
      <c r="R446" s="217"/>
      <c r="S446" s="217"/>
      <c r="T446" s="218"/>
      <c r="AT446" s="219" t="s">
        <v>137</v>
      </c>
      <c r="AU446" s="219" t="s">
        <v>81</v>
      </c>
      <c r="AV446" s="208" t="s">
        <v>81</v>
      </c>
      <c r="AW446" s="208" t="s">
        <v>36</v>
      </c>
      <c r="AX446" s="208" t="s">
        <v>79</v>
      </c>
      <c r="AY446" s="219" t="s">
        <v>125</v>
      </c>
    </row>
    <row r="447" spans="1:65" s="38" customFormat="1" ht="37.9" customHeight="1">
      <c r="A447" s="32"/>
      <c r="B447" s="33"/>
      <c r="C447" s="233" t="s">
        <v>547</v>
      </c>
      <c r="D447" s="233" t="s">
        <v>316</v>
      </c>
      <c r="E447" s="234" t="s">
        <v>548</v>
      </c>
      <c r="F447" s="235" t="s">
        <v>549</v>
      </c>
      <c r="G447" s="236" t="s">
        <v>300</v>
      </c>
      <c r="H447" s="237">
        <v>3</v>
      </c>
      <c r="I447" s="238"/>
      <c r="J447" s="239">
        <f>ROUND(I447*H447,2)</f>
        <v>0</v>
      </c>
      <c r="K447" s="235" t="s">
        <v>132</v>
      </c>
      <c r="L447" s="240"/>
      <c r="M447" s="241"/>
      <c r="N447" s="242" t="s">
        <v>45</v>
      </c>
      <c r="O447" s="65"/>
      <c r="P447" s="187">
        <f>O447*H447</f>
        <v>0</v>
      </c>
      <c r="Q447" s="187">
        <v>2.0799999999999998E-3</v>
      </c>
      <c r="R447" s="187">
        <f>Q447*H447</f>
        <v>6.239999999999999E-3</v>
      </c>
      <c r="S447" s="187">
        <v>0</v>
      </c>
      <c r="T447" s="188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89" t="s">
        <v>320</v>
      </c>
      <c r="AT447" s="189" t="s">
        <v>316</v>
      </c>
      <c r="AU447" s="189" t="s">
        <v>81</v>
      </c>
      <c r="AY447" s="16" t="s">
        <v>125</v>
      </c>
      <c r="BE447" s="190">
        <f>IF(N447="základní",J447,0)</f>
        <v>0</v>
      </c>
      <c r="BF447" s="190">
        <f>IF(N447="snížená",J447,0)</f>
        <v>0</v>
      </c>
      <c r="BG447" s="190">
        <f>IF(N447="zákl. přenesená",J447,0)</f>
        <v>0</v>
      </c>
      <c r="BH447" s="190">
        <f>IF(N447="sníž. přenesená",J447,0)</f>
        <v>0</v>
      </c>
      <c r="BI447" s="190">
        <f>IF(N447="nulová",J447,0)</f>
        <v>0</v>
      </c>
      <c r="BJ447" s="16" t="s">
        <v>79</v>
      </c>
      <c r="BK447" s="190">
        <f>ROUND(I447*H447,2)</f>
        <v>0</v>
      </c>
      <c r="BL447" s="16" t="s">
        <v>237</v>
      </c>
      <c r="BM447" s="189" t="s">
        <v>550</v>
      </c>
    </row>
    <row r="448" spans="1:65" s="38" customFormat="1" ht="24.2" customHeight="1">
      <c r="A448" s="32"/>
      <c r="B448" s="33"/>
      <c r="C448" s="233" t="s">
        <v>551</v>
      </c>
      <c r="D448" s="233" t="s">
        <v>316</v>
      </c>
      <c r="E448" s="234" t="s">
        <v>552</v>
      </c>
      <c r="F448" s="235" t="s">
        <v>553</v>
      </c>
      <c r="G448" s="236" t="s">
        <v>300</v>
      </c>
      <c r="H448" s="237">
        <v>3</v>
      </c>
      <c r="I448" s="238"/>
      <c r="J448" s="239">
        <f>ROUND(I448*H448,2)</f>
        <v>0</v>
      </c>
      <c r="K448" s="235" t="s">
        <v>132</v>
      </c>
      <c r="L448" s="240"/>
      <c r="M448" s="241"/>
      <c r="N448" s="242" t="s">
        <v>45</v>
      </c>
      <c r="O448" s="65"/>
      <c r="P448" s="187">
        <f>O448*H448</f>
        <v>0</v>
      </c>
      <c r="Q448" s="187">
        <v>1.67E-3</v>
      </c>
      <c r="R448" s="187">
        <f>Q448*H448</f>
        <v>5.0100000000000006E-3</v>
      </c>
      <c r="S448" s="187">
        <v>0</v>
      </c>
      <c r="T448" s="188">
        <f>S448*H448</f>
        <v>0</v>
      </c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R448" s="189" t="s">
        <v>320</v>
      </c>
      <c r="AT448" s="189" t="s">
        <v>316</v>
      </c>
      <c r="AU448" s="189" t="s">
        <v>81</v>
      </c>
      <c r="AY448" s="16" t="s">
        <v>125</v>
      </c>
      <c r="BE448" s="190">
        <f>IF(N448="základní",J448,0)</f>
        <v>0</v>
      </c>
      <c r="BF448" s="190">
        <f>IF(N448="snížená",J448,0)</f>
        <v>0</v>
      </c>
      <c r="BG448" s="190">
        <f>IF(N448="zákl. přenesená",J448,0)</f>
        <v>0</v>
      </c>
      <c r="BH448" s="190">
        <f>IF(N448="sníž. přenesená",J448,0)</f>
        <v>0</v>
      </c>
      <c r="BI448" s="190">
        <f>IF(N448="nulová",J448,0)</f>
        <v>0</v>
      </c>
      <c r="BJ448" s="16" t="s">
        <v>79</v>
      </c>
      <c r="BK448" s="190">
        <f>ROUND(I448*H448,2)</f>
        <v>0</v>
      </c>
      <c r="BL448" s="16" t="s">
        <v>237</v>
      </c>
      <c r="BM448" s="189" t="s">
        <v>554</v>
      </c>
    </row>
    <row r="449" spans="1:65" s="38" customFormat="1" ht="24.2" customHeight="1">
      <c r="A449" s="32"/>
      <c r="B449" s="33"/>
      <c r="C449" s="178" t="s">
        <v>555</v>
      </c>
      <c r="D449" s="178" t="s">
        <v>128</v>
      </c>
      <c r="E449" s="179" t="s">
        <v>556</v>
      </c>
      <c r="F449" s="180" t="s">
        <v>557</v>
      </c>
      <c r="G449" s="181" t="s">
        <v>272</v>
      </c>
      <c r="H449" s="182">
        <v>4.5</v>
      </c>
      <c r="I449" s="183"/>
      <c r="J449" s="184">
        <f>ROUND(I449*H449,2)</f>
        <v>0</v>
      </c>
      <c r="K449" s="180" t="s">
        <v>132</v>
      </c>
      <c r="L449" s="37"/>
      <c r="M449" s="185"/>
      <c r="N449" s="186" t="s">
        <v>45</v>
      </c>
      <c r="O449" s="65"/>
      <c r="P449" s="187">
        <f>O449*H449</f>
        <v>0</v>
      </c>
      <c r="Q449" s="187">
        <v>0</v>
      </c>
      <c r="R449" s="187">
        <f>Q449*H449</f>
        <v>0</v>
      </c>
      <c r="S449" s="187">
        <v>1.98E-3</v>
      </c>
      <c r="T449" s="188">
        <f>S449*H449</f>
        <v>8.9099999999999995E-3</v>
      </c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R449" s="189" t="s">
        <v>237</v>
      </c>
      <c r="AT449" s="189" t="s">
        <v>128</v>
      </c>
      <c r="AU449" s="189" t="s">
        <v>81</v>
      </c>
      <c r="AY449" s="16" t="s">
        <v>125</v>
      </c>
      <c r="BE449" s="190">
        <f>IF(N449="základní",J449,0)</f>
        <v>0</v>
      </c>
      <c r="BF449" s="190">
        <f>IF(N449="snížená",J449,0)</f>
        <v>0</v>
      </c>
      <c r="BG449" s="190">
        <f>IF(N449="zákl. přenesená",J449,0)</f>
        <v>0</v>
      </c>
      <c r="BH449" s="190">
        <f>IF(N449="sníž. přenesená",J449,0)</f>
        <v>0</v>
      </c>
      <c r="BI449" s="190">
        <f>IF(N449="nulová",J449,0)</f>
        <v>0</v>
      </c>
      <c r="BJ449" s="16" t="s">
        <v>79</v>
      </c>
      <c r="BK449" s="190">
        <f>ROUND(I449*H449,2)</f>
        <v>0</v>
      </c>
      <c r="BL449" s="16" t="s">
        <v>237</v>
      </c>
      <c r="BM449" s="189" t="s">
        <v>558</v>
      </c>
    </row>
    <row r="450" spans="1:65" s="38" customFormat="1">
      <c r="A450" s="32"/>
      <c r="B450" s="33"/>
      <c r="C450" s="34"/>
      <c r="D450" s="191" t="s">
        <v>135</v>
      </c>
      <c r="E450" s="34"/>
      <c r="F450" s="192" t="s">
        <v>559</v>
      </c>
      <c r="G450" s="34"/>
      <c r="H450" s="34"/>
      <c r="I450" s="193"/>
      <c r="J450" s="34"/>
      <c r="K450" s="34"/>
      <c r="L450" s="37"/>
      <c r="M450" s="194"/>
      <c r="N450" s="195"/>
      <c r="O450" s="65"/>
      <c r="P450" s="65"/>
      <c r="Q450" s="65"/>
      <c r="R450" s="65"/>
      <c r="S450" s="65"/>
      <c r="T450" s="66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T450" s="16" t="s">
        <v>135</v>
      </c>
      <c r="AU450" s="16" t="s">
        <v>81</v>
      </c>
    </row>
    <row r="451" spans="1:65" s="196" customFormat="1">
      <c r="B451" s="197"/>
      <c r="C451" s="198"/>
      <c r="D451" s="199" t="s">
        <v>137</v>
      </c>
      <c r="E451" s="200"/>
      <c r="F451" s="201" t="s">
        <v>560</v>
      </c>
      <c r="G451" s="198"/>
      <c r="H451" s="200"/>
      <c r="I451" s="202"/>
      <c r="J451" s="198"/>
      <c r="K451" s="198"/>
      <c r="L451" s="203"/>
      <c r="M451" s="204"/>
      <c r="N451" s="205"/>
      <c r="O451" s="205"/>
      <c r="P451" s="205"/>
      <c r="Q451" s="205"/>
      <c r="R451" s="205"/>
      <c r="S451" s="205"/>
      <c r="T451" s="206"/>
      <c r="AT451" s="207" t="s">
        <v>137</v>
      </c>
      <c r="AU451" s="207" t="s">
        <v>81</v>
      </c>
      <c r="AV451" s="196" t="s">
        <v>79</v>
      </c>
      <c r="AW451" s="196" t="s">
        <v>36</v>
      </c>
      <c r="AX451" s="196" t="s">
        <v>74</v>
      </c>
      <c r="AY451" s="207" t="s">
        <v>125</v>
      </c>
    </row>
    <row r="452" spans="1:65" s="208" customFormat="1">
      <c r="B452" s="209"/>
      <c r="C452" s="210"/>
      <c r="D452" s="199" t="s">
        <v>137</v>
      </c>
      <c r="E452" s="211"/>
      <c r="F452" s="212" t="s">
        <v>561</v>
      </c>
      <c r="G452" s="210"/>
      <c r="H452" s="213">
        <v>4.5</v>
      </c>
      <c r="I452" s="214"/>
      <c r="J452" s="210"/>
      <c r="K452" s="210"/>
      <c r="L452" s="215"/>
      <c r="M452" s="216"/>
      <c r="N452" s="217"/>
      <c r="O452" s="217"/>
      <c r="P452" s="217"/>
      <c r="Q452" s="217"/>
      <c r="R452" s="217"/>
      <c r="S452" s="217"/>
      <c r="T452" s="218"/>
      <c r="AT452" s="219" t="s">
        <v>137</v>
      </c>
      <c r="AU452" s="219" t="s">
        <v>81</v>
      </c>
      <c r="AV452" s="208" t="s">
        <v>81</v>
      </c>
      <c r="AW452" s="208" t="s">
        <v>36</v>
      </c>
      <c r="AX452" s="208" t="s">
        <v>79</v>
      </c>
      <c r="AY452" s="219" t="s">
        <v>125</v>
      </c>
    </row>
    <row r="453" spans="1:65" s="38" customFormat="1" ht="16.5" customHeight="1">
      <c r="A453" s="32"/>
      <c r="B453" s="33"/>
      <c r="C453" s="178" t="s">
        <v>562</v>
      </c>
      <c r="D453" s="178" t="s">
        <v>128</v>
      </c>
      <c r="E453" s="179" t="s">
        <v>563</v>
      </c>
      <c r="F453" s="180" t="s">
        <v>564</v>
      </c>
      <c r="G453" s="181" t="s">
        <v>272</v>
      </c>
      <c r="H453" s="182">
        <v>4.5</v>
      </c>
      <c r="I453" s="183"/>
      <c r="J453" s="184">
        <f>ROUND(I453*H453,2)</f>
        <v>0</v>
      </c>
      <c r="K453" s="180" t="s">
        <v>132</v>
      </c>
      <c r="L453" s="37"/>
      <c r="M453" s="185"/>
      <c r="N453" s="186" t="s">
        <v>45</v>
      </c>
      <c r="O453" s="65"/>
      <c r="P453" s="187">
        <f>O453*H453</f>
        <v>0</v>
      </c>
      <c r="Q453" s="187">
        <v>1.6800000000000001E-3</v>
      </c>
      <c r="R453" s="187">
        <f>Q453*H453</f>
        <v>7.5600000000000007E-3</v>
      </c>
      <c r="S453" s="187">
        <v>0</v>
      </c>
      <c r="T453" s="188">
        <f>S453*H453</f>
        <v>0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89" t="s">
        <v>237</v>
      </c>
      <c r="AT453" s="189" t="s">
        <v>128</v>
      </c>
      <c r="AU453" s="189" t="s">
        <v>81</v>
      </c>
      <c r="AY453" s="16" t="s">
        <v>125</v>
      </c>
      <c r="BE453" s="190">
        <f>IF(N453="základní",J453,0)</f>
        <v>0</v>
      </c>
      <c r="BF453" s="190">
        <f>IF(N453="snížená",J453,0)</f>
        <v>0</v>
      </c>
      <c r="BG453" s="190">
        <f>IF(N453="zákl. přenesená",J453,0)</f>
        <v>0</v>
      </c>
      <c r="BH453" s="190">
        <f>IF(N453="sníž. přenesená",J453,0)</f>
        <v>0</v>
      </c>
      <c r="BI453" s="190">
        <f>IF(N453="nulová",J453,0)</f>
        <v>0</v>
      </c>
      <c r="BJ453" s="16" t="s">
        <v>79</v>
      </c>
      <c r="BK453" s="190">
        <f>ROUND(I453*H453,2)</f>
        <v>0</v>
      </c>
      <c r="BL453" s="16" t="s">
        <v>237</v>
      </c>
      <c r="BM453" s="189" t="s">
        <v>565</v>
      </c>
    </row>
    <row r="454" spans="1:65" s="38" customFormat="1">
      <c r="A454" s="32"/>
      <c r="B454" s="33"/>
      <c r="C454" s="34"/>
      <c r="D454" s="191" t="s">
        <v>135</v>
      </c>
      <c r="E454" s="34"/>
      <c r="F454" s="192" t="s">
        <v>566</v>
      </c>
      <c r="G454" s="34"/>
      <c r="H454" s="34"/>
      <c r="I454" s="193"/>
      <c r="J454" s="34"/>
      <c r="K454" s="34"/>
      <c r="L454" s="37"/>
      <c r="M454" s="194"/>
      <c r="N454" s="195"/>
      <c r="O454" s="65"/>
      <c r="P454" s="65"/>
      <c r="Q454" s="65"/>
      <c r="R454" s="65"/>
      <c r="S454" s="65"/>
      <c r="T454" s="66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T454" s="16" t="s">
        <v>135</v>
      </c>
      <c r="AU454" s="16" t="s">
        <v>81</v>
      </c>
    </row>
    <row r="455" spans="1:65" s="196" customFormat="1">
      <c r="B455" s="197"/>
      <c r="C455" s="198"/>
      <c r="D455" s="199" t="s">
        <v>137</v>
      </c>
      <c r="E455" s="200"/>
      <c r="F455" s="201" t="s">
        <v>560</v>
      </c>
      <c r="G455" s="198"/>
      <c r="H455" s="200"/>
      <c r="I455" s="202"/>
      <c r="J455" s="198"/>
      <c r="K455" s="198"/>
      <c r="L455" s="203"/>
      <c r="M455" s="204"/>
      <c r="N455" s="205"/>
      <c r="O455" s="205"/>
      <c r="P455" s="205"/>
      <c r="Q455" s="205"/>
      <c r="R455" s="205"/>
      <c r="S455" s="205"/>
      <c r="T455" s="206"/>
      <c r="AT455" s="207" t="s">
        <v>137</v>
      </c>
      <c r="AU455" s="207" t="s">
        <v>81</v>
      </c>
      <c r="AV455" s="196" t="s">
        <v>79</v>
      </c>
      <c r="AW455" s="196" t="s">
        <v>36</v>
      </c>
      <c r="AX455" s="196" t="s">
        <v>74</v>
      </c>
      <c r="AY455" s="207" t="s">
        <v>125</v>
      </c>
    </row>
    <row r="456" spans="1:65" s="208" customFormat="1">
      <c r="B456" s="209"/>
      <c r="C456" s="210"/>
      <c r="D456" s="199" t="s">
        <v>137</v>
      </c>
      <c r="E456" s="211"/>
      <c r="F456" s="212" t="s">
        <v>561</v>
      </c>
      <c r="G456" s="210"/>
      <c r="H456" s="213">
        <v>4.5</v>
      </c>
      <c r="I456" s="214"/>
      <c r="J456" s="210"/>
      <c r="K456" s="210"/>
      <c r="L456" s="215"/>
      <c r="M456" s="216"/>
      <c r="N456" s="217"/>
      <c r="O456" s="217"/>
      <c r="P456" s="217"/>
      <c r="Q456" s="217"/>
      <c r="R456" s="217"/>
      <c r="S456" s="217"/>
      <c r="T456" s="218"/>
      <c r="AT456" s="219" t="s">
        <v>137</v>
      </c>
      <c r="AU456" s="219" t="s">
        <v>81</v>
      </c>
      <c r="AV456" s="208" t="s">
        <v>81</v>
      </c>
      <c r="AW456" s="208" t="s">
        <v>36</v>
      </c>
      <c r="AX456" s="208" t="s">
        <v>79</v>
      </c>
      <c r="AY456" s="219" t="s">
        <v>125</v>
      </c>
    </row>
    <row r="457" spans="1:65" s="38" customFormat="1" ht="49.15" customHeight="1">
      <c r="A457" s="32"/>
      <c r="B457" s="33"/>
      <c r="C457" s="178" t="s">
        <v>567</v>
      </c>
      <c r="D457" s="178" t="s">
        <v>128</v>
      </c>
      <c r="E457" s="179" t="s">
        <v>568</v>
      </c>
      <c r="F457" s="180" t="s">
        <v>569</v>
      </c>
      <c r="G457" s="181" t="s">
        <v>168</v>
      </c>
      <c r="H457" s="182">
        <v>2.1999999999999999E-2</v>
      </c>
      <c r="I457" s="183"/>
      <c r="J457" s="184">
        <f>ROUND(I457*H457,2)</f>
        <v>0</v>
      </c>
      <c r="K457" s="180" t="s">
        <v>132</v>
      </c>
      <c r="L457" s="37"/>
      <c r="M457" s="185"/>
      <c r="N457" s="186" t="s">
        <v>45</v>
      </c>
      <c r="O457" s="65"/>
      <c r="P457" s="187">
        <f>O457*H457</f>
        <v>0</v>
      </c>
      <c r="Q457" s="187">
        <v>0</v>
      </c>
      <c r="R457" s="187">
        <f>Q457*H457</f>
        <v>0</v>
      </c>
      <c r="S457" s="187">
        <v>0</v>
      </c>
      <c r="T457" s="188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89" t="s">
        <v>237</v>
      </c>
      <c r="AT457" s="189" t="s">
        <v>128</v>
      </c>
      <c r="AU457" s="189" t="s">
        <v>81</v>
      </c>
      <c r="AY457" s="16" t="s">
        <v>125</v>
      </c>
      <c r="BE457" s="190">
        <f>IF(N457="základní",J457,0)</f>
        <v>0</v>
      </c>
      <c r="BF457" s="190">
        <f>IF(N457="snížená",J457,0)</f>
        <v>0</v>
      </c>
      <c r="BG457" s="190">
        <f>IF(N457="zákl. přenesená",J457,0)</f>
        <v>0</v>
      </c>
      <c r="BH457" s="190">
        <f>IF(N457="sníž. přenesená",J457,0)</f>
        <v>0</v>
      </c>
      <c r="BI457" s="190">
        <f>IF(N457="nulová",J457,0)</f>
        <v>0</v>
      </c>
      <c r="BJ457" s="16" t="s">
        <v>79</v>
      </c>
      <c r="BK457" s="190">
        <f>ROUND(I457*H457,2)</f>
        <v>0</v>
      </c>
      <c r="BL457" s="16" t="s">
        <v>237</v>
      </c>
      <c r="BM457" s="189" t="s">
        <v>570</v>
      </c>
    </row>
    <row r="458" spans="1:65" s="38" customFormat="1">
      <c r="A458" s="32"/>
      <c r="B458" s="33"/>
      <c r="C458" s="34"/>
      <c r="D458" s="191" t="s">
        <v>135</v>
      </c>
      <c r="E458" s="34"/>
      <c r="F458" s="192" t="s">
        <v>571</v>
      </c>
      <c r="G458" s="34"/>
      <c r="H458" s="34"/>
      <c r="I458" s="193"/>
      <c r="J458" s="34"/>
      <c r="K458" s="34"/>
      <c r="L458" s="37"/>
      <c r="M458" s="194"/>
      <c r="N458" s="195"/>
      <c r="O458" s="65"/>
      <c r="P458" s="65"/>
      <c r="Q458" s="65"/>
      <c r="R458" s="65"/>
      <c r="S458" s="65"/>
      <c r="T458" s="66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T458" s="16" t="s">
        <v>135</v>
      </c>
      <c r="AU458" s="16" t="s">
        <v>81</v>
      </c>
    </row>
    <row r="459" spans="1:65" s="161" customFormat="1" ht="22.9" customHeight="1">
      <c r="B459" s="162"/>
      <c r="C459" s="163"/>
      <c r="D459" s="164" t="s">
        <v>73</v>
      </c>
      <c r="E459" s="176" t="s">
        <v>572</v>
      </c>
      <c r="F459" s="176" t="s">
        <v>573</v>
      </c>
      <c r="G459" s="163"/>
      <c r="H459" s="163"/>
      <c r="I459" s="166"/>
      <c r="J459" s="177">
        <f>BK459</f>
        <v>0</v>
      </c>
      <c r="K459" s="163"/>
      <c r="L459" s="168"/>
      <c r="M459" s="169"/>
      <c r="N459" s="170"/>
      <c r="O459" s="170"/>
      <c r="P459" s="171">
        <f>SUM(P460:P485)</f>
        <v>0</v>
      </c>
      <c r="Q459" s="170"/>
      <c r="R459" s="171">
        <f>SUM(R460:R485)</f>
        <v>3.0000000000000003E-4</v>
      </c>
      <c r="S459" s="170"/>
      <c r="T459" s="172">
        <f>SUM(T460:T485)</f>
        <v>4.4999999999999999E-4</v>
      </c>
      <c r="AR459" s="173" t="s">
        <v>81</v>
      </c>
      <c r="AT459" s="174" t="s">
        <v>73</v>
      </c>
      <c r="AU459" s="174" t="s">
        <v>79</v>
      </c>
      <c r="AY459" s="173" t="s">
        <v>125</v>
      </c>
      <c r="BK459" s="175">
        <f>SUM(BK460:BK485)</f>
        <v>0</v>
      </c>
    </row>
    <row r="460" spans="1:65" s="38" customFormat="1" ht="24.2" customHeight="1">
      <c r="A460" s="32"/>
      <c r="B460" s="33"/>
      <c r="C460" s="178" t="s">
        <v>574</v>
      </c>
      <c r="D460" s="178" t="s">
        <v>128</v>
      </c>
      <c r="E460" s="179" t="s">
        <v>575</v>
      </c>
      <c r="F460" s="180" t="s">
        <v>576</v>
      </c>
      <c r="G460" s="181" t="s">
        <v>272</v>
      </c>
      <c r="H460" s="182">
        <v>17.3</v>
      </c>
      <c r="I460" s="183"/>
      <c r="J460" s="184">
        <f>ROUND(I460*H460,2)</f>
        <v>0</v>
      </c>
      <c r="K460" s="180"/>
      <c r="L460" s="37"/>
      <c r="M460" s="185"/>
      <c r="N460" s="186" t="s">
        <v>45</v>
      </c>
      <c r="O460" s="65"/>
      <c r="P460" s="187">
        <f>O460*H460</f>
        <v>0</v>
      </c>
      <c r="Q460" s="187">
        <v>0</v>
      </c>
      <c r="R460" s="187">
        <f>Q460*H460</f>
        <v>0</v>
      </c>
      <c r="S460" s="187">
        <v>0</v>
      </c>
      <c r="T460" s="188">
        <f>S460*H460</f>
        <v>0</v>
      </c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R460" s="189" t="s">
        <v>237</v>
      </c>
      <c r="AT460" s="189" t="s">
        <v>128</v>
      </c>
      <c r="AU460" s="189" t="s">
        <v>81</v>
      </c>
      <c r="AY460" s="16" t="s">
        <v>125</v>
      </c>
      <c r="BE460" s="190">
        <f>IF(N460="základní",J460,0)</f>
        <v>0</v>
      </c>
      <c r="BF460" s="190">
        <f>IF(N460="snížená",J460,0)</f>
        <v>0</v>
      </c>
      <c r="BG460" s="190">
        <f>IF(N460="zákl. přenesená",J460,0)</f>
        <v>0</v>
      </c>
      <c r="BH460" s="190">
        <f>IF(N460="sníž. přenesená",J460,0)</f>
        <v>0</v>
      </c>
      <c r="BI460" s="190">
        <f>IF(N460="nulová",J460,0)</f>
        <v>0</v>
      </c>
      <c r="BJ460" s="16" t="s">
        <v>79</v>
      </c>
      <c r="BK460" s="190">
        <f>ROUND(I460*H460,2)</f>
        <v>0</v>
      </c>
      <c r="BL460" s="16" t="s">
        <v>237</v>
      </c>
      <c r="BM460" s="189" t="s">
        <v>577</v>
      </c>
    </row>
    <row r="461" spans="1:65" s="38" customFormat="1" ht="68.25">
      <c r="A461" s="32"/>
      <c r="B461" s="33"/>
      <c r="C461" s="34"/>
      <c r="D461" s="199" t="s">
        <v>180</v>
      </c>
      <c r="E461" s="34"/>
      <c r="F461" s="232" t="s">
        <v>578</v>
      </c>
      <c r="G461" s="34"/>
      <c r="H461" s="34"/>
      <c r="I461" s="193"/>
      <c r="J461" s="34"/>
      <c r="K461" s="34"/>
      <c r="L461" s="37"/>
      <c r="M461" s="194"/>
      <c r="N461" s="195"/>
      <c r="O461" s="65"/>
      <c r="P461" s="65"/>
      <c r="Q461" s="65"/>
      <c r="R461" s="65"/>
      <c r="S461" s="65"/>
      <c r="T461" s="66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T461" s="16" t="s">
        <v>180</v>
      </c>
      <c r="AU461" s="16" t="s">
        <v>81</v>
      </c>
    </row>
    <row r="462" spans="1:65" s="196" customFormat="1">
      <c r="B462" s="197"/>
      <c r="C462" s="198"/>
      <c r="D462" s="199" t="s">
        <v>137</v>
      </c>
      <c r="E462" s="200"/>
      <c r="F462" s="201" t="s">
        <v>579</v>
      </c>
      <c r="G462" s="198"/>
      <c r="H462" s="200"/>
      <c r="I462" s="202"/>
      <c r="J462" s="198"/>
      <c r="K462" s="198"/>
      <c r="L462" s="203"/>
      <c r="M462" s="204"/>
      <c r="N462" s="205"/>
      <c r="O462" s="205"/>
      <c r="P462" s="205"/>
      <c r="Q462" s="205"/>
      <c r="R462" s="205"/>
      <c r="S462" s="205"/>
      <c r="T462" s="206"/>
      <c r="AT462" s="207" t="s">
        <v>137</v>
      </c>
      <c r="AU462" s="207" t="s">
        <v>81</v>
      </c>
      <c r="AV462" s="196" t="s">
        <v>79</v>
      </c>
      <c r="AW462" s="196" t="s">
        <v>36</v>
      </c>
      <c r="AX462" s="196" t="s">
        <v>74</v>
      </c>
      <c r="AY462" s="207" t="s">
        <v>125</v>
      </c>
    </row>
    <row r="463" spans="1:65" s="208" customFormat="1">
      <c r="B463" s="209"/>
      <c r="C463" s="210"/>
      <c r="D463" s="199" t="s">
        <v>137</v>
      </c>
      <c r="E463" s="211"/>
      <c r="F463" s="212" t="s">
        <v>580</v>
      </c>
      <c r="G463" s="210"/>
      <c r="H463" s="213">
        <v>17.3</v>
      </c>
      <c r="I463" s="214"/>
      <c r="J463" s="210"/>
      <c r="K463" s="210"/>
      <c r="L463" s="215"/>
      <c r="M463" s="216"/>
      <c r="N463" s="217"/>
      <c r="O463" s="217"/>
      <c r="P463" s="217"/>
      <c r="Q463" s="217"/>
      <c r="R463" s="217"/>
      <c r="S463" s="217"/>
      <c r="T463" s="218"/>
      <c r="AT463" s="219" t="s">
        <v>137</v>
      </c>
      <c r="AU463" s="219" t="s">
        <v>81</v>
      </c>
      <c r="AV463" s="208" t="s">
        <v>81</v>
      </c>
      <c r="AW463" s="208" t="s">
        <v>36</v>
      </c>
      <c r="AX463" s="208" t="s">
        <v>79</v>
      </c>
      <c r="AY463" s="219" t="s">
        <v>125</v>
      </c>
    </row>
    <row r="464" spans="1:65" s="38" customFormat="1" ht="37.9" customHeight="1">
      <c r="A464" s="32"/>
      <c r="B464" s="33"/>
      <c r="C464" s="178" t="s">
        <v>581</v>
      </c>
      <c r="D464" s="178" t="s">
        <v>128</v>
      </c>
      <c r="E464" s="179" t="s">
        <v>582</v>
      </c>
      <c r="F464" s="180" t="s">
        <v>583</v>
      </c>
      <c r="G464" s="181" t="s">
        <v>272</v>
      </c>
      <c r="H464" s="182">
        <v>7</v>
      </c>
      <c r="I464" s="183"/>
      <c r="J464" s="184">
        <f>ROUND(I464*H464,2)</f>
        <v>0</v>
      </c>
      <c r="K464" s="180" t="s">
        <v>132</v>
      </c>
      <c r="L464" s="37"/>
      <c r="M464" s="185"/>
      <c r="N464" s="186" t="s">
        <v>45</v>
      </c>
      <c r="O464" s="65"/>
      <c r="P464" s="187">
        <f>O464*H464</f>
        <v>0</v>
      </c>
      <c r="Q464" s="187">
        <v>0</v>
      </c>
      <c r="R464" s="187">
        <f>Q464*H464</f>
        <v>0</v>
      </c>
      <c r="S464" s="187">
        <v>0</v>
      </c>
      <c r="T464" s="188">
        <f>S464*H464</f>
        <v>0</v>
      </c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R464" s="189" t="s">
        <v>237</v>
      </c>
      <c r="AT464" s="189" t="s">
        <v>128</v>
      </c>
      <c r="AU464" s="189" t="s">
        <v>81</v>
      </c>
      <c r="AY464" s="16" t="s">
        <v>125</v>
      </c>
      <c r="BE464" s="190">
        <f>IF(N464="základní",J464,0)</f>
        <v>0</v>
      </c>
      <c r="BF464" s="190">
        <f>IF(N464="snížená",J464,0)</f>
        <v>0</v>
      </c>
      <c r="BG464" s="190">
        <f>IF(N464="zákl. přenesená",J464,0)</f>
        <v>0</v>
      </c>
      <c r="BH464" s="190">
        <f>IF(N464="sníž. přenesená",J464,0)</f>
        <v>0</v>
      </c>
      <c r="BI464" s="190">
        <f>IF(N464="nulová",J464,0)</f>
        <v>0</v>
      </c>
      <c r="BJ464" s="16" t="s">
        <v>79</v>
      </c>
      <c r="BK464" s="190">
        <f>ROUND(I464*H464,2)</f>
        <v>0</v>
      </c>
      <c r="BL464" s="16" t="s">
        <v>237</v>
      </c>
      <c r="BM464" s="189" t="s">
        <v>584</v>
      </c>
    </row>
    <row r="465" spans="1:65" s="38" customFormat="1">
      <c r="A465" s="32"/>
      <c r="B465" s="33"/>
      <c r="C465" s="34"/>
      <c r="D465" s="191" t="s">
        <v>135</v>
      </c>
      <c r="E465" s="34"/>
      <c r="F465" s="192" t="s">
        <v>585</v>
      </c>
      <c r="G465" s="34"/>
      <c r="H465" s="34"/>
      <c r="I465" s="193"/>
      <c r="J465" s="34"/>
      <c r="K465" s="34"/>
      <c r="L465" s="37"/>
      <c r="M465" s="194"/>
      <c r="N465" s="195"/>
      <c r="O465" s="65"/>
      <c r="P465" s="65"/>
      <c r="Q465" s="65"/>
      <c r="R465" s="65"/>
      <c r="S465" s="65"/>
      <c r="T465" s="66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T465" s="16" t="s">
        <v>135</v>
      </c>
      <c r="AU465" s="16" t="s">
        <v>81</v>
      </c>
    </row>
    <row r="466" spans="1:65" s="196" customFormat="1">
      <c r="B466" s="197"/>
      <c r="C466" s="198"/>
      <c r="D466" s="199" t="s">
        <v>137</v>
      </c>
      <c r="E466" s="200"/>
      <c r="F466" s="201" t="s">
        <v>586</v>
      </c>
      <c r="G466" s="198"/>
      <c r="H466" s="200"/>
      <c r="I466" s="202"/>
      <c r="J466" s="198"/>
      <c r="K466" s="198"/>
      <c r="L466" s="203"/>
      <c r="M466" s="204"/>
      <c r="N466" s="205"/>
      <c r="O466" s="205"/>
      <c r="P466" s="205"/>
      <c r="Q466" s="205"/>
      <c r="R466" s="205"/>
      <c r="S466" s="205"/>
      <c r="T466" s="206"/>
      <c r="AT466" s="207" t="s">
        <v>137</v>
      </c>
      <c r="AU466" s="207" t="s">
        <v>81</v>
      </c>
      <c r="AV466" s="196" t="s">
        <v>79</v>
      </c>
      <c r="AW466" s="196" t="s">
        <v>36</v>
      </c>
      <c r="AX466" s="196" t="s">
        <v>74</v>
      </c>
      <c r="AY466" s="207" t="s">
        <v>125</v>
      </c>
    </row>
    <row r="467" spans="1:65" s="208" customFormat="1">
      <c r="B467" s="209"/>
      <c r="C467" s="210"/>
      <c r="D467" s="199" t="s">
        <v>137</v>
      </c>
      <c r="E467" s="211"/>
      <c r="F467" s="212" t="s">
        <v>175</v>
      </c>
      <c r="G467" s="210"/>
      <c r="H467" s="213">
        <v>7</v>
      </c>
      <c r="I467" s="214"/>
      <c r="J467" s="210"/>
      <c r="K467" s="210"/>
      <c r="L467" s="215"/>
      <c r="M467" s="216"/>
      <c r="N467" s="217"/>
      <c r="O467" s="217"/>
      <c r="P467" s="217"/>
      <c r="Q467" s="217"/>
      <c r="R467" s="217"/>
      <c r="S467" s="217"/>
      <c r="T467" s="218"/>
      <c r="AT467" s="219" t="s">
        <v>137</v>
      </c>
      <c r="AU467" s="219" t="s">
        <v>81</v>
      </c>
      <c r="AV467" s="208" t="s">
        <v>81</v>
      </c>
      <c r="AW467" s="208" t="s">
        <v>36</v>
      </c>
      <c r="AX467" s="208" t="s">
        <v>79</v>
      </c>
      <c r="AY467" s="219" t="s">
        <v>125</v>
      </c>
    </row>
    <row r="468" spans="1:65" s="38" customFormat="1" ht="24.2" customHeight="1">
      <c r="A468" s="32"/>
      <c r="B468" s="33"/>
      <c r="C468" s="178" t="s">
        <v>587</v>
      </c>
      <c r="D468" s="178" t="s">
        <v>128</v>
      </c>
      <c r="E468" s="179" t="s">
        <v>588</v>
      </c>
      <c r="F468" s="180" t="s">
        <v>589</v>
      </c>
      <c r="G468" s="181" t="s">
        <v>300</v>
      </c>
      <c r="H468" s="182">
        <v>3</v>
      </c>
      <c r="I468" s="183"/>
      <c r="J468" s="184">
        <f>ROUND(I468*H468,2)</f>
        <v>0</v>
      </c>
      <c r="K468" s="180" t="s">
        <v>132</v>
      </c>
      <c r="L468" s="37"/>
      <c r="M468" s="185"/>
      <c r="N468" s="186" t="s">
        <v>45</v>
      </c>
      <c r="O468" s="65"/>
      <c r="P468" s="187">
        <f>O468*H468</f>
        <v>0</v>
      </c>
      <c r="Q468" s="187">
        <v>0</v>
      </c>
      <c r="R468" s="187">
        <f>Q468*H468</f>
        <v>0</v>
      </c>
      <c r="S468" s="187">
        <v>1.4999999999999999E-4</v>
      </c>
      <c r="T468" s="188">
        <f>S468*H468</f>
        <v>4.4999999999999999E-4</v>
      </c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R468" s="189" t="s">
        <v>237</v>
      </c>
      <c r="AT468" s="189" t="s">
        <v>128</v>
      </c>
      <c r="AU468" s="189" t="s">
        <v>81</v>
      </c>
      <c r="AY468" s="16" t="s">
        <v>125</v>
      </c>
      <c r="BE468" s="190">
        <f>IF(N468="základní",J468,0)</f>
        <v>0</v>
      </c>
      <c r="BF468" s="190">
        <f>IF(N468="snížená",J468,0)</f>
        <v>0</v>
      </c>
      <c r="BG468" s="190">
        <f>IF(N468="zákl. přenesená",J468,0)</f>
        <v>0</v>
      </c>
      <c r="BH468" s="190">
        <f>IF(N468="sníž. přenesená",J468,0)</f>
        <v>0</v>
      </c>
      <c r="BI468" s="190">
        <f>IF(N468="nulová",J468,0)</f>
        <v>0</v>
      </c>
      <c r="BJ468" s="16" t="s">
        <v>79</v>
      </c>
      <c r="BK468" s="190">
        <f>ROUND(I468*H468,2)</f>
        <v>0</v>
      </c>
      <c r="BL468" s="16" t="s">
        <v>237</v>
      </c>
      <c r="BM468" s="189" t="s">
        <v>590</v>
      </c>
    </row>
    <row r="469" spans="1:65" s="38" customFormat="1">
      <c r="A469" s="32"/>
      <c r="B469" s="33"/>
      <c r="C469" s="34"/>
      <c r="D469" s="191" t="s">
        <v>135</v>
      </c>
      <c r="E469" s="34"/>
      <c r="F469" s="192" t="s">
        <v>591</v>
      </c>
      <c r="G469" s="34"/>
      <c r="H469" s="34"/>
      <c r="I469" s="193"/>
      <c r="J469" s="34"/>
      <c r="K469" s="34"/>
      <c r="L469" s="37"/>
      <c r="M469" s="194"/>
      <c r="N469" s="195"/>
      <c r="O469" s="65"/>
      <c r="P469" s="65"/>
      <c r="Q469" s="65"/>
      <c r="R469" s="65"/>
      <c r="S469" s="65"/>
      <c r="T469" s="66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T469" s="16" t="s">
        <v>135</v>
      </c>
      <c r="AU469" s="16" t="s">
        <v>81</v>
      </c>
    </row>
    <row r="470" spans="1:65" s="196" customFormat="1">
      <c r="B470" s="197"/>
      <c r="C470" s="198"/>
      <c r="D470" s="199" t="s">
        <v>137</v>
      </c>
      <c r="E470" s="200"/>
      <c r="F470" s="201" t="s">
        <v>592</v>
      </c>
      <c r="G470" s="198"/>
      <c r="H470" s="200"/>
      <c r="I470" s="202"/>
      <c r="J470" s="198"/>
      <c r="K470" s="198"/>
      <c r="L470" s="203"/>
      <c r="M470" s="204"/>
      <c r="N470" s="205"/>
      <c r="O470" s="205"/>
      <c r="P470" s="205"/>
      <c r="Q470" s="205"/>
      <c r="R470" s="205"/>
      <c r="S470" s="205"/>
      <c r="T470" s="206"/>
      <c r="AT470" s="207" t="s">
        <v>137</v>
      </c>
      <c r="AU470" s="207" t="s">
        <v>81</v>
      </c>
      <c r="AV470" s="196" t="s">
        <v>79</v>
      </c>
      <c r="AW470" s="196" t="s">
        <v>36</v>
      </c>
      <c r="AX470" s="196" t="s">
        <v>74</v>
      </c>
      <c r="AY470" s="207" t="s">
        <v>125</v>
      </c>
    </row>
    <row r="471" spans="1:65" s="208" customFormat="1">
      <c r="B471" s="209"/>
      <c r="C471" s="210"/>
      <c r="D471" s="199" t="s">
        <v>137</v>
      </c>
      <c r="E471" s="211"/>
      <c r="F471" s="212" t="s">
        <v>151</v>
      </c>
      <c r="G471" s="210"/>
      <c r="H471" s="213">
        <v>3</v>
      </c>
      <c r="I471" s="214"/>
      <c r="J471" s="210"/>
      <c r="K471" s="210"/>
      <c r="L471" s="215"/>
      <c r="M471" s="216"/>
      <c r="N471" s="217"/>
      <c r="O471" s="217"/>
      <c r="P471" s="217"/>
      <c r="Q471" s="217"/>
      <c r="R471" s="217"/>
      <c r="S471" s="217"/>
      <c r="T471" s="218"/>
      <c r="AT471" s="219" t="s">
        <v>137</v>
      </c>
      <c r="AU471" s="219" t="s">
        <v>81</v>
      </c>
      <c r="AV471" s="208" t="s">
        <v>81</v>
      </c>
      <c r="AW471" s="208" t="s">
        <v>36</v>
      </c>
      <c r="AX471" s="208" t="s">
        <v>79</v>
      </c>
      <c r="AY471" s="219" t="s">
        <v>125</v>
      </c>
    </row>
    <row r="472" spans="1:65" s="38" customFormat="1" ht="24.2" customHeight="1">
      <c r="A472" s="32"/>
      <c r="B472" s="33"/>
      <c r="C472" s="178" t="s">
        <v>593</v>
      </c>
      <c r="D472" s="178" t="s">
        <v>128</v>
      </c>
      <c r="E472" s="179" t="s">
        <v>594</v>
      </c>
      <c r="F472" s="180" t="s">
        <v>595</v>
      </c>
      <c r="G472" s="181" t="s">
        <v>272</v>
      </c>
      <c r="H472" s="182">
        <v>7</v>
      </c>
      <c r="I472" s="183"/>
      <c r="J472" s="184">
        <f>ROUND(I472*H472,2)</f>
        <v>0</v>
      </c>
      <c r="K472" s="180" t="s">
        <v>132</v>
      </c>
      <c r="L472" s="37"/>
      <c r="M472" s="185"/>
      <c r="N472" s="186" t="s">
        <v>45</v>
      </c>
      <c r="O472" s="65"/>
      <c r="P472" s="187">
        <f>O472*H472</f>
        <v>0</v>
      </c>
      <c r="Q472" s="187">
        <v>0</v>
      </c>
      <c r="R472" s="187">
        <f>Q472*H472</f>
        <v>0</v>
      </c>
      <c r="S472" s="187">
        <v>0</v>
      </c>
      <c r="T472" s="188">
        <f>S472*H472</f>
        <v>0</v>
      </c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R472" s="189" t="s">
        <v>237</v>
      </c>
      <c r="AT472" s="189" t="s">
        <v>128</v>
      </c>
      <c r="AU472" s="189" t="s">
        <v>81</v>
      </c>
      <c r="AY472" s="16" t="s">
        <v>125</v>
      </c>
      <c r="BE472" s="190">
        <f>IF(N472="základní",J472,0)</f>
        <v>0</v>
      </c>
      <c r="BF472" s="190">
        <f>IF(N472="snížená",J472,0)</f>
        <v>0</v>
      </c>
      <c r="BG472" s="190">
        <f>IF(N472="zákl. přenesená",J472,0)</f>
        <v>0</v>
      </c>
      <c r="BH472" s="190">
        <f>IF(N472="sníž. přenesená",J472,0)</f>
        <v>0</v>
      </c>
      <c r="BI472" s="190">
        <f>IF(N472="nulová",J472,0)</f>
        <v>0</v>
      </c>
      <c r="BJ472" s="16" t="s">
        <v>79</v>
      </c>
      <c r="BK472" s="190">
        <f>ROUND(I472*H472,2)</f>
        <v>0</v>
      </c>
      <c r="BL472" s="16" t="s">
        <v>237</v>
      </c>
      <c r="BM472" s="189" t="s">
        <v>596</v>
      </c>
    </row>
    <row r="473" spans="1:65" s="38" customFormat="1">
      <c r="A473" s="32"/>
      <c r="B473" s="33"/>
      <c r="C473" s="34"/>
      <c r="D473" s="191" t="s">
        <v>135</v>
      </c>
      <c r="E473" s="34"/>
      <c r="F473" s="192" t="s">
        <v>597</v>
      </c>
      <c r="G473" s="34"/>
      <c r="H473" s="34"/>
      <c r="I473" s="193"/>
      <c r="J473" s="34"/>
      <c r="K473" s="34"/>
      <c r="L473" s="37"/>
      <c r="M473" s="194"/>
      <c r="N473" s="195"/>
      <c r="O473" s="65"/>
      <c r="P473" s="65"/>
      <c r="Q473" s="65"/>
      <c r="R473" s="65"/>
      <c r="S473" s="65"/>
      <c r="T473" s="66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T473" s="16" t="s">
        <v>135</v>
      </c>
      <c r="AU473" s="16" t="s">
        <v>81</v>
      </c>
    </row>
    <row r="474" spans="1:65" s="196" customFormat="1">
      <c r="B474" s="197"/>
      <c r="C474" s="198"/>
      <c r="D474" s="199" t="s">
        <v>137</v>
      </c>
      <c r="E474" s="200"/>
      <c r="F474" s="201" t="s">
        <v>598</v>
      </c>
      <c r="G474" s="198"/>
      <c r="H474" s="200"/>
      <c r="I474" s="202"/>
      <c r="J474" s="198"/>
      <c r="K474" s="198"/>
      <c r="L474" s="203"/>
      <c r="M474" s="204"/>
      <c r="N474" s="205"/>
      <c r="O474" s="205"/>
      <c r="P474" s="205"/>
      <c r="Q474" s="205"/>
      <c r="R474" s="205"/>
      <c r="S474" s="205"/>
      <c r="T474" s="206"/>
      <c r="AT474" s="207" t="s">
        <v>137</v>
      </c>
      <c r="AU474" s="207" t="s">
        <v>81</v>
      </c>
      <c r="AV474" s="196" t="s">
        <v>79</v>
      </c>
      <c r="AW474" s="196" t="s">
        <v>36</v>
      </c>
      <c r="AX474" s="196" t="s">
        <v>74</v>
      </c>
      <c r="AY474" s="207" t="s">
        <v>125</v>
      </c>
    </row>
    <row r="475" spans="1:65" s="208" customFormat="1">
      <c r="B475" s="209"/>
      <c r="C475" s="210"/>
      <c r="D475" s="199" t="s">
        <v>137</v>
      </c>
      <c r="E475" s="211"/>
      <c r="F475" s="212" t="s">
        <v>175</v>
      </c>
      <c r="G475" s="210"/>
      <c r="H475" s="213">
        <v>7</v>
      </c>
      <c r="I475" s="214"/>
      <c r="J475" s="210"/>
      <c r="K475" s="210"/>
      <c r="L475" s="215"/>
      <c r="M475" s="216"/>
      <c r="N475" s="217"/>
      <c r="O475" s="217"/>
      <c r="P475" s="217"/>
      <c r="Q475" s="217"/>
      <c r="R475" s="217"/>
      <c r="S475" s="217"/>
      <c r="T475" s="218"/>
      <c r="AT475" s="219" t="s">
        <v>137</v>
      </c>
      <c r="AU475" s="219" t="s">
        <v>81</v>
      </c>
      <c r="AV475" s="208" t="s">
        <v>81</v>
      </c>
      <c r="AW475" s="208" t="s">
        <v>36</v>
      </c>
      <c r="AX475" s="208" t="s">
        <v>79</v>
      </c>
      <c r="AY475" s="219" t="s">
        <v>125</v>
      </c>
    </row>
    <row r="476" spans="1:65" s="38" customFormat="1" ht="24.2" customHeight="1">
      <c r="A476" s="32"/>
      <c r="B476" s="33"/>
      <c r="C476" s="178" t="s">
        <v>599</v>
      </c>
      <c r="D476" s="178" t="s">
        <v>128</v>
      </c>
      <c r="E476" s="179" t="s">
        <v>600</v>
      </c>
      <c r="F476" s="180" t="s">
        <v>601</v>
      </c>
      <c r="G476" s="181" t="s">
        <v>300</v>
      </c>
      <c r="H476" s="182">
        <v>3</v>
      </c>
      <c r="I476" s="183"/>
      <c r="J476" s="184">
        <f>ROUND(I476*H476,2)</f>
        <v>0</v>
      </c>
      <c r="K476" s="180" t="s">
        <v>132</v>
      </c>
      <c r="L476" s="37"/>
      <c r="M476" s="185"/>
      <c r="N476" s="186" t="s">
        <v>45</v>
      </c>
      <c r="O476" s="65"/>
      <c r="P476" s="187">
        <f>O476*H476</f>
        <v>0</v>
      </c>
      <c r="Q476" s="187">
        <v>0</v>
      </c>
      <c r="R476" s="187">
        <f>Q476*H476</f>
        <v>0</v>
      </c>
      <c r="S476" s="187">
        <v>0</v>
      </c>
      <c r="T476" s="188">
        <f>S476*H476</f>
        <v>0</v>
      </c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R476" s="189" t="s">
        <v>237</v>
      </c>
      <c r="AT476" s="189" t="s">
        <v>128</v>
      </c>
      <c r="AU476" s="189" t="s">
        <v>81</v>
      </c>
      <c r="AY476" s="16" t="s">
        <v>125</v>
      </c>
      <c r="BE476" s="190">
        <f>IF(N476="základní",J476,0)</f>
        <v>0</v>
      </c>
      <c r="BF476" s="190">
        <f>IF(N476="snížená",J476,0)</f>
        <v>0</v>
      </c>
      <c r="BG476" s="190">
        <f>IF(N476="zákl. přenesená",J476,0)</f>
        <v>0</v>
      </c>
      <c r="BH476" s="190">
        <f>IF(N476="sníž. přenesená",J476,0)</f>
        <v>0</v>
      </c>
      <c r="BI476" s="190">
        <f>IF(N476="nulová",J476,0)</f>
        <v>0</v>
      </c>
      <c r="BJ476" s="16" t="s">
        <v>79</v>
      </c>
      <c r="BK476" s="190">
        <f>ROUND(I476*H476,2)</f>
        <v>0</v>
      </c>
      <c r="BL476" s="16" t="s">
        <v>237</v>
      </c>
      <c r="BM476" s="189" t="s">
        <v>602</v>
      </c>
    </row>
    <row r="477" spans="1:65" s="38" customFormat="1">
      <c r="A477" s="32"/>
      <c r="B477" s="33"/>
      <c r="C477" s="34"/>
      <c r="D477" s="191" t="s">
        <v>135</v>
      </c>
      <c r="E477" s="34"/>
      <c r="F477" s="192" t="s">
        <v>603</v>
      </c>
      <c r="G477" s="34"/>
      <c r="H477" s="34"/>
      <c r="I477" s="193"/>
      <c r="J477" s="34"/>
      <c r="K477" s="34"/>
      <c r="L477" s="37"/>
      <c r="M477" s="194"/>
      <c r="N477" s="195"/>
      <c r="O477" s="65"/>
      <c r="P477" s="65"/>
      <c r="Q477" s="65"/>
      <c r="R477" s="65"/>
      <c r="S477" s="65"/>
      <c r="T477" s="66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T477" s="16" t="s">
        <v>135</v>
      </c>
      <c r="AU477" s="16" t="s">
        <v>81</v>
      </c>
    </row>
    <row r="478" spans="1:65" s="196" customFormat="1">
      <c r="B478" s="197"/>
      <c r="C478" s="198"/>
      <c r="D478" s="199" t="s">
        <v>137</v>
      </c>
      <c r="E478" s="200"/>
      <c r="F478" s="201" t="s">
        <v>604</v>
      </c>
      <c r="G478" s="198"/>
      <c r="H478" s="200"/>
      <c r="I478" s="202"/>
      <c r="J478" s="198"/>
      <c r="K478" s="198"/>
      <c r="L478" s="203"/>
      <c r="M478" s="204"/>
      <c r="N478" s="205"/>
      <c r="O478" s="205"/>
      <c r="P478" s="205"/>
      <c r="Q478" s="205"/>
      <c r="R478" s="205"/>
      <c r="S478" s="205"/>
      <c r="T478" s="206"/>
      <c r="AT478" s="207" t="s">
        <v>137</v>
      </c>
      <c r="AU478" s="207" t="s">
        <v>81</v>
      </c>
      <c r="AV478" s="196" t="s">
        <v>79</v>
      </c>
      <c r="AW478" s="196" t="s">
        <v>36</v>
      </c>
      <c r="AX478" s="196" t="s">
        <v>74</v>
      </c>
      <c r="AY478" s="207" t="s">
        <v>125</v>
      </c>
    </row>
    <row r="479" spans="1:65" s="208" customFormat="1">
      <c r="B479" s="209"/>
      <c r="C479" s="210"/>
      <c r="D479" s="199" t="s">
        <v>137</v>
      </c>
      <c r="E479" s="211"/>
      <c r="F479" s="212" t="s">
        <v>151</v>
      </c>
      <c r="G479" s="210"/>
      <c r="H479" s="213">
        <v>3</v>
      </c>
      <c r="I479" s="214"/>
      <c r="J479" s="210"/>
      <c r="K479" s="210"/>
      <c r="L479" s="215"/>
      <c r="M479" s="216"/>
      <c r="N479" s="217"/>
      <c r="O479" s="217"/>
      <c r="P479" s="217"/>
      <c r="Q479" s="217"/>
      <c r="R479" s="217"/>
      <c r="S479" s="217"/>
      <c r="T479" s="218"/>
      <c r="AT479" s="219" t="s">
        <v>137</v>
      </c>
      <c r="AU479" s="219" t="s">
        <v>81</v>
      </c>
      <c r="AV479" s="208" t="s">
        <v>81</v>
      </c>
      <c r="AW479" s="208" t="s">
        <v>36</v>
      </c>
      <c r="AX479" s="208" t="s">
        <v>79</v>
      </c>
      <c r="AY479" s="219" t="s">
        <v>125</v>
      </c>
    </row>
    <row r="480" spans="1:65" s="38" customFormat="1" ht="16.5" customHeight="1">
      <c r="A480" s="32"/>
      <c r="B480" s="33"/>
      <c r="C480" s="233" t="s">
        <v>605</v>
      </c>
      <c r="D480" s="233" t="s">
        <v>316</v>
      </c>
      <c r="E480" s="234" t="s">
        <v>606</v>
      </c>
      <c r="F480" s="235" t="s">
        <v>607</v>
      </c>
      <c r="G480" s="236" t="s">
        <v>300</v>
      </c>
      <c r="H480" s="237">
        <v>3</v>
      </c>
      <c r="I480" s="238"/>
      <c r="J480" s="239">
        <f>ROUND(I480*H480,2)</f>
        <v>0</v>
      </c>
      <c r="K480" s="235" t="s">
        <v>132</v>
      </c>
      <c r="L480" s="240"/>
      <c r="M480" s="241"/>
      <c r="N480" s="242" t="s">
        <v>45</v>
      </c>
      <c r="O480" s="65"/>
      <c r="P480" s="187">
        <f>O480*H480</f>
        <v>0</v>
      </c>
      <c r="Q480" s="187">
        <v>1E-4</v>
      </c>
      <c r="R480" s="187">
        <f>Q480*H480</f>
        <v>3.0000000000000003E-4</v>
      </c>
      <c r="S480" s="187">
        <v>0</v>
      </c>
      <c r="T480" s="188">
        <f>S480*H480</f>
        <v>0</v>
      </c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R480" s="189" t="s">
        <v>320</v>
      </c>
      <c r="AT480" s="189" t="s">
        <v>316</v>
      </c>
      <c r="AU480" s="189" t="s">
        <v>81</v>
      </c>
      <c r="AY480" s="16" t="s">
        <v>125</v>
      </c>
      <c r="BE480" s="190">
        <f>IF(N480="základní",J480,0)</f>
        <v>0</v>
      </c>
      <c r="BF480" s="190">
        <f>IF(N480="snížená",J480,0)</f>
        <v>0</v>
      </c>
      <c r="BG480" s="190">
        <f>IF(N480="zákl. přenesená",J480,0)</f>
        <v>0</v>
      </c>
      <c r="BH480" s="190">
        <f>IF(N480="sníž. přenesená",J480,0)</f>
        <v>0</v>
      </c>
      <c r="BI480" s="190">
        <f>IF(N480="nulová",J480,0)</f>
        <v>0</v>
      </c>
      <c r="BJ480" s="16" t="s">
        <v>79</v>
      </c>
      <c r="BK480" s="190">
        <f>ROUND(I480*H480,2)</f>
        <v>0</v>
      </c>
      <c r="BL480" s="16" t="s">
        <v>237</v>
      </c>
      <c r="BM480" s="189" t="s">
        <v>608</v>
      </c>
    </row>
    <row r="481" spans="1:65" s="38" customFormat="1" ht="44.25" customHeight="1">
      <c r="A481" s="32"/>
      <c r="B481" s="33"/>
      <c r="C481" s="178" t="s">
        <v>609</v>
      </c>
      <c r="D481" s="178" t="s">
        <v>128</v>
      </c>
      <c r="E481" s="179" t="s">
        <v>610</v>
      </c>
      <c r="F481" s="180" t="s">
        <v>611</v>
      </c>
      <c r="G481" s="181" t="s">
        <v>300</v>
      </c>
      <c r="H481" s="182">
        <v>1</v>
      </c>
      <c r="I481" s="183"/>
      <c r="J481" s="184">
        <f>ROUND(I481*H481,2)</f>
        <v>0</v>
      </c>
      <c r="K481" s="180" t="s">
        <v>132</v>
      </c>
      <c r="L481" s="37"/>
      <c r="M481" s="185"/>
      <c r="N481" s="186" t="s">
        <v>45</v>
      </c>
      <c r="O481" s="65"/>
      <c r="P481" s="187">
        <f>O481*H481</f>
        <v>0</v>
      </c>
      <c r="Q481" s="187">
        <v>0</v>
      </c>
      <c r="R481" s="187">
        <f>Q481*H481</f>
        <v>0</v>
      </c>
      <c r="S481" s="187">
        <v>0</v>
      </c>
      <c r="T481" s="188">
        <f>S481*H481</f>
        <v>0</v>
      </c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R481" s="189" t="s">
        <v>237</v>
      </c>
      <c r="AT481" s="189" t="s">
        <v>128</v>
      </c>
      <c r="AU481" s="189" t="s">
        <v>81</v>
      </c>
      <c r="AY481" s="16" t="s">
        <v>125</v>
      </c>
      <c r="BE481" s="190">
        <f>IF(N481="základní",J481,0)</f>
        <v>0</v>
      </c>
      <c r="BF481" s="190">
        <f>IF(N481="snížená",J481,0)</f>
        <v>0</v>
      </c>
      <c r="BG481" s="190">
        <f>IF(N481="zákl. přenesená",J481,0)</f>
        <v>0</v>
      </c>
      <c r="BH481" s="190">
        <f>IF(N481="sníž. přenesená",J481,0)</f>
        <v>0</v>
      </c>
      <c r="BI481" s="190">
        <f>IF(N481="nulová",J481,0)</f>
        <v>0</v>
      </c>
      <c r="BJ481" s="16" t="s">
        <v>79</v>
      </c>
      <c r="BK481" s="190">
        <f>ROUND(I481*H481,2)</f>
        <v>0</v>
      </c>
      <c r="BL481" s="16" t="s">
        <v>237</v>
      </c>
      <c r="BM481" s="189" t="s">
        <v>612</v>
      </c>
    </row>
    <row r="482" spans="1:65" s="38" customFormat="1">
      <c r="A482" s="32"/>
      <c r="B482" s="33"/>
      <c r="C482" s="34"/>
      <c r="D482" s="191" t="s">
        <v>135</v>
      </c>
      <c r="E482" s="34"/>
      <c r="F482" s="192" t="s">
        <v>613</v>
      </c>
      <c r="G482" s="34"/>
      <c r="H482" s="34"/>
      <c r="I482" s="193"/>
      <c r="J482" s="34"/>
      <c r="K482" s="34"/>
      <c r="L482" s="37"/>
      <c r="M482" s="194"/>
      <c r="N482" s="195"/>
      <c r="O482" s="65"/>
      <c r="P482" s="65"/>
      <c r="Q482" s="65"/>
      <c r="R482" s="65"/>
      <c r="S482" s="65"/>
      <c r="T482" s="66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T482" s="16" t="s">
        <v>135</v>
      </c>
      <c r="AU482" s="16" t="s">
        <v>81</v>
      </c>
    </row>
    <row r="483" spans="1:65" s="38" customFormat="1" ht="29.25">
      <c r="A483" s="32"/>
      <c r="B483" s="33"/>
      <c r="C483" s="34"/>
      <c r="D483" s="199" t="s">
        <v>180</v>
      </c>
      <c r="E483" s="34"/>
      <c r="F483" s="232" t="s">
        <v>614</v>
      </c>
      <c r="G483" s="34"/>
      <c r="H483" s="34"/>
      <c r="I483" s="193"/>
      <c r="J483" s="34"/>
      <c r="K483" s="34"/>
      <c r="L483" s="37"/>
      <c r="M483" s="194"/>
      <c r="N483" s="195"/>
      <c r="O483" s="65"/>
      <c r="P483" s="65"/>
      <c r="Q483" s="65"/>
      <c r="R483" s="65"/>
      <c r="S483" s="65"/>
      <c r="T483" s="66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T483" s="16" t="s">
        <v>180</v>
      </c>
      <c r="AU483" s="16" t="s">
        <v>81</v>
      </c>
    </row>
    <row r="484" spans="1:65" s="38" customFormat="1" ht="49.15" customHeight="1">
      <c r="A484" s="32"/>
      <c r="B484" s="33"/>
      <c r="C484" s="178" t="s">
        <v>615</v>
      </c>
      <c r="D484" s="178" t="s">
        <v>128</v>
      </c>
      <c r="E484" s="179" t="s">
        <v>616</v>
      </c>
      <c r="F484" s="180" t="s">
        <v>617</v>
      </c>
      <c r="G484" s="181" t="s">
        <v>531</v>
      </c>
      <c r="H484" s="243"/>
      <c r="I484" s="183"/>
      <c r="J484" s="184">
        <f>ROUND(I484*H484,2)</f>
        <v>0</v>
      </c>
      <c r="K484" s="180" t="s">
        <v>132</v>
      </c>
      <c r="L484" s="37"/>
      <c r="M484" s="185"/>
      <c r="N484" s="186" t="s">
        <v>45</v>
      </c>
      <c r="O484" s="65"/>
      <c r="P484" s="187">
        <f>O484*H484</f>
        <v>0</v>
      </c>
      <c r="Q484" s="187">
        <v>0</v>
      </c>
      <c r="R484" s="187">
        <f>Q484*H484</f>
        <v>0</v>
      </c>
      <c r="S484" s="187">
        <v>0</v>
      </c>
      <c r="T484" s="188">
        <f>S484*H484</f>
        <v>0</v>
      </c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R484" s="189" t="s">
        <v>237</v>
      </c>
      <c r="AT484" s="189" t="s">
        <v>128</v>
      </c>
      <c r="AU484" s="189" t="s">
        <v>81</v>
      </c>
      <c r="AY484" s="16" t="s">
        <v>125</v>
      </c>
      <c r="BE484" s="190">
        <f>IF(N484="základní",J484,0)</f>
        <v>0</v>
      </c>
      <c r="BF484" s="190">
        <f>IF(N484="snížená",J484,0)</f>
        <v>0</v>
      </c>
      <c r="BG484" s="190">
        <f>IF(N484="zákl. přenesená",J484,0)</f>
        <v>0</v>
      </c>
      <c r="BH484" s="190">
        <f>IF(N484="sníž. přenesená",J484,0)</f>
        <v>0</v>
      </c>
      <c r="BI484" s="190">
        <f>IF(N484="nulová",J484,0)</f>
        <v>0</v>
      </c>
      <c r="BJ484" s="16" t="s">
        <v>79</v>
      </c>
      <c r="BK484" s="190">
        <f>ROUND(I484*H484,2)</f>
        <v>0</v>
      </c>
      <c r="BL484" s="16" t="s">
        <v>237</v>
      </c>
      <c r="BM484" s="189" t="s">
        <v>618</v>
      </c>
    </row>
    <row r="485" spans="1:65" s="38" customFormat="1">
      <c r="A485" s="32"/>
      <c r="B485" s="33"/>
      <c r="C485" s="34"/>
      <c r="D485" s="191" t="s">
        <v>135</v>
      </c>
      <c r="E485" s="34"/>
      <c r="F485" s="192" t="s">
        <v>619</v>
      </c>
      <c r="G485" s="34"/>
      <c r="H485" s="34"/>
      <c r="I485" s="193"/>
      <c r="J485" s="34"/>
      <c r="K485" s="34"/>
      <c r="L485" s="37"/>
      <c r="M485" s="194"/>
      <c r="N485" s="195"/>
      <c r="O485" s="65"/>
      <c r="P485" s="65"/>
      <c r="Q485" s="65"/>
      <c r="R485" s="65"/>
      <c r="S485" s="65"/>
      <c r="T485" s="66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T485" s="16" t="s">
        <v>135</v>
      </c>
      <c r="AU485" s="16" t="s">
        <v>81</v>
      </c>
    </row>
    <row r="486" spans="1:65" s="161" customFormat="1" ht="22.9" customHeight="1">
      <c r="B486" s="162"/>
      <c r="C486" s="163"/>
      <c r="D486" s="164" t="s">
        <v>73</v>
      </c>
      <c r="E486" s="176" t="s">
        <v>620</v>
      </c>
      <c r="F486" s="176" t="s">
        <v>621</v>
      </c>
      <c r="G486" s="163"/>
      <c r="H486" s="163"/>
      <c r="I486" s="166"/>
      <c r="J486" s="177">
        <f>BK486</f>
        <v>0</v>
      </c>
      <c r="K486" s="163"/>
      <c r="L486" s="168"/>
      <c r="M486" s="169"/>
      <c r="N486" s="170"/>
      <c r="O486" s="170"/>
      <c r="P486" s="171">
        <f>SUM(P487:P488)</f>
        <v>0</v>
      </c>
      <c r="Q486" s="170"/>
      <c r="R486" s="171">
        <f>SUM(R487:R488)</f>
        <v>0</v>
      </c>
      <c r="S486" s="170"/>
      <c r="T486" s="172">
        <f>SUM(T487:T488)</f>
        <v>0</v>
      </c>
      <c r="AR486" s="173" t="s">
        <v>81</v>
      </c>
      <c r="AT486" s="174" t="s">
        <v>73</v>
      </c>
      <c r="AU486" s="174" t="s">
        <v>79</v>
      </c>
      <c r="AY486" s="173" t="s">
        <v>125</v>
      </c>
      <c r="BK486" s="175">
        <f>SUM(BK487:BK488)</f>
        <v>0</v>
      </c>
    </row>
    <row r="487" spans="1:65" s="38" customFormat="1" ht="55.5" customHeight="1">
      <c r="A487" s="32"/>
      <c r="B487" s="33"/>
      <c r="C487" s="178" t="s">
        <v>622</v>
      </c>
      <c r="D487" s="178" t="s">
        <v>128</v>
      </c>
      <c r="E487" s="179" t="s">
        <v>623</v>
      </c>
      <c r="F487" s="180" t="s">
        <v>624</v>
      </c>
      <c r="G487" s="181" t="s">
        <v>300</v>
      </c>
      <c r="H487" s="182">
        <v>1</v>
      </c>
      <c r="I487" s="183"/>
      <c r="J487" s="184">
        <f>ROUND(I487*H487,2)</f>
        <v>0</v>
      </c>
      <c r="K487" s="180"/>
      <c r="L487" s="37"/>
      <c r="M487" s="185"/>
      <c r="N487" s="186" t="s">
        <v>45</v>
      </c>
      <c r="O487" s="65"/>
      <c r="P487" s="187">
        <f>O487*H487</f>
        <v>0</v>
      </c>
      <c r="Q487" s="187">
        <v>0</v>
      </c>
      <c r="R487" s="187">
        <f>Q487*H487</f>
        <v>0</v>
      </c>
      <c r="S487" s="187">
        <v>0</v>
      </c>
      <c r="T487" s="188">
        <f>S487*H487</f>
        <v>0</v>
      </c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R487" s="189" t="s">
        <v>237</v>
      </c>
      <c r="AT487" s="189" t="s">
        <v>128</v>
      </c>
      <c r="AU487" s="189" t="s">
        <v>81</v>
      </c>
      <c r="AY487" s="16" t="s">
        <v>125</v>
      </c>
      <c r="BE487" s="190">
        <f>IF(N487="základní",J487,0)</f>
        <v>0</v>
      </c>
      <c r="BF487" s="190">
        <f>IF(N487="snížená",J487,0)</f>
        <v>0</v>
      </c>
      <c r="BG487" s="190">
        <f>IF(N487="zákl. přenesená",J487,0)</f>
        <v>0</v>
      </c>
      <c r="BH487" s="190">
        <f>IF(N487="sníž. přenesená",J487,0)</f>
        <v>0</v>
      </c>
      <c r="BI487" s="190">
        <f>IF(N487="nulová",J487,0)</f>
        <v>0</v>
      </c>
      <c r="BJ487" s="16" t="s">
        <v>79</v>
      </c>
      <c r="BK487" s="190">
        <f>ROUND(I487*H487,2)</f>
        <v>0</v>
      </c>
      <c r="BL487" s="16" t="s">
        <v>237</v>
      </c>
      <c r="BM487" s="189" t="s">
        <v>625</v>
      </c>
    </row>
    <row r="488" spans="1:65" s="38" customFormat="1" ht="87.75">
      <c r="A488" s="32"/>
      <c r="B488" s="33"/>
      <c r="C488" s="34"/>
      <c r="D488" s="199" t="s">
        <v>180</v>
      </c>
      <c r="E488" s="34"/>
      <c r="F488" s="232" t="s">
        <v>626</v>
      </c>
      <c r="G488" s="34"/>
      <c r="H488" s="34"/>
      <c r="I488" s="193"/>
      <c r="J488" s="34"/>
      <c r="K488" s="34"/>
      <c r="L488" s="37"/>
      <c r="M488" s="194"/>
      <c r="N488" s="195"/>
      <c r="O488" s="65"/>
      <c r="P488" s="65"/>
      <c r="Q488" s="65"/>
      <c r="R488" s="65"/>
      <c r="S488" s="65"/>
      <c r="T488" s="66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T488" s="16" t="s">
        <v>180</v>
      </c>
      <c r="AU488" s="16" t="s">
        <v>81</v>
      </c>
    </row>
    <row r="489" spans="1:65" s="161" customFormat="1" ht="22.9" customHeight="1">
      <c r="B489" s="162"/>
      <c r="C489" s="163"/>
      <c r="D489" s="164" t="s">
        <v>73</v>
      </c>
      <c r="E489" s="176" t="s">
        <v>627</v>
      </c>
      <c r="F489" s="176" t="s">
        <v>628</v>
      </c>
      <c r="G489" s="163"/>
      <c r="H489" s="163"/>
      <c r="I489" s="166"/>
      <c r="J489" s="177">
        <f>BK489</f>
        <v>0</v>
      </c>
      <c r="K489" s="163"/>
      <c r="L489" s="168"/>
      <c r="M489" s="169"/>
      <c r="N489" s="170"/>
      <c r="O489" s="170"/>
      <c r="P489" s="171">
        <f>SUM(P490:P498)</f>
        <v>0</v>
      </c>
      <c r="Q489" s="170"/>
      <c r="R489" s="171">
        <f>SUM(R490:R498)</f>
        <v>0.25030703999999998</v>
      </c>
      <c r="S489" s="170"/>
      <c r="T489" s="172">
        <f>SUM(T490:T498)</f>
        <v>0</v>
      </c>
      <c r="AR489" s="173" t="s">
        <v>81</v>
      </c>
      <c r="AT489" s="174" t="s">
        <v>73</v>
      </c>
      <c r="AU489" s="174" t="s">
        <v>79</v>
      </c>
      <c r="AY489" s="173" t="s">
        <v>125</v>
      </c>
      <c r="BK489" s="175">
        <f>SUM(BK490:BK498)</f>
        <v>0</v>
      </c>
    </row>
    <row r="490" spans="1:65" s="38" customFormat="1" ht="49.15" customHeight="1">
      <c r="A490" s="32"/>
      <c r="B490" s="33"/>
      <c r="C490" s="178" t="s">
        <v>629</v>
      </c>
      <c r="D490" s="178" t="s">
        <v>128</v>
      </c>
      <c r="E490" s="179" t="s">
        <v>630</v>
      </c>
      <c r="F490" s="180" t="s">
        <v>631</v>
      </c>
      <c r="G490" s="181" t="s">
        <v>131</v>
      </c>
      <c r="H490" s="182">
        <v>15.432</v>
      </c>
      <c r="I490" s="183"/>
      <c r="J490" s="184">
        <f>ROUND(I490*H490,2)</f>
        <v>0</v>
      </c>
      <c r="K490" s="180" t="s">
        <v>132</v>
      </c>
      <c r="L490" s="37"/>
      <c r="M490" s="185"/>
      <c r="N490" s="186" t="s">
        <v>45</v>
      </c>
      <c r="O490" s="65"/>
      <c r="P490" s="187">
        <f>O490*H490</f>
        <v>0</v>
      </c>
      <c r="Q490" s="187">
        <v>1.6219999999999998E-2</v>
      </c>
      <c r="R490" s="187">
        <f>Q490*H490</f>
        <v>0.25030703999999998</v>
      </c>
      <c r="S490" s="187">
        <v>0</v>
      </c>
      <c r="T490" s="188">
        <f>S490*H490</f>
        <v>0</v>
      </c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R490" s="189" t="s">
        <v>237</v>
      </c>
      <c r="AT490" s="189" t="s">
        <v>128</v>
      </c>
      <c r="AU490" s="189" t="s">
        <v>81</v>
      </c>
      <c r="AY490" s="16" t="s">
        <v>125</v>
      </c>
      <c r="BE490" s="190">
        <f>IF(N490="základní",J490,0)</f>
        <v>0</v>
      </c>
      <c r="BF490" s="190">
        <f>IF(N490="snížená",J490,0)</f>
        <v>0</v>
      </c>
      <c r="BG490" s="190">
        <f>IF(N490="zákl. přenesená",J490,0)</f>
        <v>0</v>
      </c>
      <c r="BH490" s="190">
        <f>IF(N490="sníž. přenesená",J490,0)</f>
        <v>0</v>
      </c>
      <c r="BI490" s="190">
        <f>IF(N490="nulová",J490,0)</f>
        <v>0</v>
      </c>
      <c r="BJ490" s="16" t="s">
        <v>79</v>
      </c>
      <c r="BK490" s="190">
        <f>ROUND(I490*H490,2)</f>
        <v>0</v>
      </c>
      <c r="BL490" s="16" t="s">
        <v>237</v>
      </c>
      <c r="BM490" s="189" t="s">
        <v>632</v>
      </c>
    </row>
    <row r="491" spans="1:65" s="38" customFormat="1">
      <c r="A491" s="32"/>
      <c r="B491" s="33"/>
      <c r="C491" s="34"/>
      <c r="D491" s="191" t="s">
        <v>135</v>
      </c>
      <c r="E491" s="34"/>
      <c r="F491" s="192" t="s">
        <v>633</v>
      </c>
      <c r="G491" s="34"/>
      <c r="H491" s="34"/>
      <c r="I491" s="193"/>
      <c r="J491" s="34"/>
      <c r="K491" s="34"/>
      <c r="L491" s="37"/>
      <c r="M491" s="194"/>
      <c r="N491" s="195"/>
      <c r="O491" s="65"/>
      <c r="P491" s="65"/>
      <c r="Q491" s="65"/>
      <c r="R491" s="65"/>
      <c r="S491" s="65"/>
      <c r="T491" s="66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T491" s="16" t="s">
        <v>135</v>
      </c>
      <c r="AU491" s="16" t="s">
        <v>81</v>
      </c>
    </row>
    <row r="492" spans="1:65" s="196" customFormat="1">
      <c r="B492" s="197"/>
      <c r="C492" s="198"/>
      <c r="D492" s="199" t="s">
        <v>137</v>
      </c>
      <c r="E492" s="200"/>
      <c r="F492" s="201" t="s">
        <v>256</v>
      </c>
      <c r="G492" s="198"/>
      <c r="H492" s="200"/>
      <c r="I492" s="202"/>
      <c r="J492" s="198"/>
      <c r="K492" s="198"/>
      <c r="L492" s="203"/>
      <c r="M492" s="204"/>
      <c r="N492" s="205"/>
      <c r="O492" s="205"/>
      <c r="P492" s="205"/>
      <c r="Q492" s="205"/>
      <c r="R492" s="205"/>
      <c r="S492" s="205"/>
      <c r="T492" s="206"/>
      <c r="AT492" s="207" t="s">
        <v>137</v>
      </c>
      <c r="AU492" s="207" t="s">
        <v>81</v>
      </c>
      <c r="AV492" s="196" t="s">
        <v>79</v>
      </c>
      <c r="AW492" s="196" t="s">
        <v>36</v>
      </c>
      <c r="AX492" s="196" t="s">
        <v>74</v>
      </c>
      <c r="AY492" s="207" t="s">
        <v>125</v>
      </c>
    </row>
    <row r="493" spans="1:65" s="208" customFormat="1">
      <c r="B493" s="209"/>
      <c r="C493" s="210"/>
      <c r="D493" s="199" t="s">
        <v>137</v>
      </c>
      <c r="E493" s="211"/>
      <c r="F493" s="212" t="s">
        <v>634</v>
      </c>
      <c r="G493" s="210"/>
      <c r="H493" s="213">
        <v>3.7469999999999999</v>
      </c>
      <c r="I493" s="214"/>
      <c r="J493" s="210"/>
      <c r="K493" s="210"/>
      <c r="L493" s="215"/>
      <c r="M493" s="216"/>
      <c r="N493" s="217"/>
      <c r="O493" s="217"/>
      <c r="P493" s="217"/>
      <c r="Q493" s="217"/>
      <c r="R493" s="217"/>
      <c r="S493" s="217"/>
      <c r="T493" s="218"/>
      <c r="AT493" s="219" t="s">
        <v>137</v>
      </c>
      <c r="AU493" s="219" t="s">
        <v>81</v>
      </c>
      <c r="AV493" s="208" t="s">
        <v>81</v>
      </c>
      <c r="AW493" s="208" t="s">
        <v>36</v>
      </c>
      <c r="AX493" s="208" t="s">
        <v>74</v>
      </c>
      <c r="AY493" s="219" t="s">
        <v>125</v>
      </c>
    </row>
    <row r="494" spans="1:65" s="196" customFormat="1">
      <c r="B494" s="197"/>
      <c r="C494" s="198"/>
      <c r="D494" s="199" t="s">
        <v>137</v>
      </c>
      <c r="E494" s="200"/>
      <c r="F494" s="201" t="s">
        <v>260</v>
      </c>
      <c r="G494" s="198"/>
      <c r="H494" s="200"/>
      <c r="I494" s="202"/>
      <c r="J494" s="198"/>
      <c r="K494" s="198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137</v>
      </c>
      <c r="AU494" s="207" t="s">
        <v>81</v>
      </c>
      <c r="AV494" s="196" t="s">
        <v>79</v>
      </c>
      <c r="AW494" s="196" t="s">
        <v>36</v>
      </c>
      <c r="AX494" s="196" t="s">
        <v>74</v>
      </c>
      <c r="AY494" s="207" t="s">
        <v>125</v>
      </c>
    </row>
    <row r="495" spans="1:65" s="208" customFormat="1">
      <c r="B495" s="209"/>
      <c r="C495" s="210"/>
      <c r="D495" s="199" t="s">
        <v>137</v>
      </c>
      <c r="E495" s="211"/>
      <c r="F495" s="212" t="s">
        <v>635</v>
      </c>
      <c r="G495" s="210"/>
      <c r="H495" s="213">
        <v>11.685</v>
      </c>
      <c r="I495" s="214"/>
      <c r="J495" s="210"/>
      <c r="K495" s="210"/>
      <c r="L495" s="215"/>
      <c r="M495" s="216"/>
      <c r="N495" s="217"/>
      <c r="O495" s="217"/>
      <c r="P495" s="217"/>
      <c r="Q495" s="217"/>
      <c r="R495" s="217"/>
      <c r="S495" s="217"/>
      <c r="T495" s="218"/>
      <c r="AT495" s="219" t="s">
        <v>137</v>
      </c>
      <c r="AU495" s="219" t="s">
        <v>81</v>
      </c>
      <c r="AV495" s="208" t="s">
        <v>81</v>
      </c>
      <c r="AW495" s="208" t="s">
        <v>36</v>
      </c>
      <c r="AX495" s="208" t="s">
        <v>74</v>
      </c>
      <c r="AY495" s="219" t="s">
        <v>125</v>
      </c>
    </row>
    <row r="496" spans="1:65" s="220" customFormat="1">
      <c r="B496" s="221"/>
      <c r="C496" s="222"/>
      <c r="D496" s="199" t="s">
        <v>137</v>
      </c>
      <c r="E496" s="223"/>
      <c r="F496" s="224" t="s">
        <v>142</v>
      </c>
      <c r="G496" s="222"/>
      <c r="H496" s="225">
        <v>15.432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137</v>
      </c>
      <c r="AU496" s="231" t="s">
        <v>81</v>
      </c>
      <c r="AV496" s="220" t="s">
        <v>133</v>
      </c>
      <c r="AW496" s="220" t="s">
        <v>36</v>
      </c>
      <c r="AX496" s="220" t="s">
        <v>79</v>
      </c>
      <c r="AY496" s="231" t="s">
        <v>125</v>
      </c>
    </row>
    <row r="497" spans="1:65" s="38" customFormat="1" ht="49.15" customHeight="1">
      <c r="A497" s="32"/>
      <c r="B497" s="33"/>
      <c r="C497" s="178" t="s">
        <v>636</v>
      </c>
      <c r="D497" s="178" t="s">
        <v>128</v>
      </c>
      <c r="E497" s="179" t="s">
        <v>637</v>
      </c>
      <c r="F497" s="180" t="s">
        <v>638</v>
      </c>
      <c r="G497" s="181" t="s">
        <v>168</v>
      </c>
      <c r="H497" s="182">
        <v>0.25</v>
      </c>
      <c r="I497" s="183"/>
      <c r="J497" s="184">
        <f>ROUND(I497*H497,2)</f>
        <v>0</v>
      </c>
      <c r="K497" s="180" t="s">
        <v>132</v>
      </c>
      <c r="L497" s="37"/>
      <c r="M497" s="185"/>
      <c r="N497" s="186" t="s">
        <v>45</v>
      </c>
      <c r="O497" s="65"/>
      <c r="P497" s="187">
        <f>O497*H497</f>
        <v>0</v>
      </c>
      <c r="Q497" s="187">
        <v>0</v>
      </c>
      <c r="R497" s="187">
        <f>Q497*H497</f>
        <v>0</v>
      </c>
      <c r="S497" s="187">
        <v>0</v>
      </c>
      <c r="T497" s="188">
        <f>S497*H497</f>
        <v>0</v>
      </c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R497" s="189" t="s">
        <v>237</v>
      </c>
      <c r="AT497" s="189" t="s">
        <v>128</v>
      </c>
      <c r="AU497" s="189" t="s">
        <v>81</v>
      </c>
      <c r="AY497" s="16" t="s">
        <v>125</v>
      </c>
      <c r="BE497" s="190">
        <f>IF(N497="základní",J497,0)</f>
        <v>0</v>
      </c>
      <c r="BF497" s="190">
        <f>IF(N497="snížená",J497,0)</f>
        <v>0</v>
      </c>
      <c r="BG497" s="190">
        <f>IF(N497="zákl. přenesená",J497,0)</f>
        <v>0</v>
      </c>
      <c r="BH497" s="190">
        <f>IF(N497="sníž. přenesená",J497,0)</f>
        <v>0</v>
      </c>
      <c r="BI497" s="190">
        <f>IF(N497="nulová",J497,0)</f>
        <v>0</v>
      </c>
      <c r="BJ497" s="16" t="s">
        <v>79</v>
      </c>
      <c r="BK497" s="190">
        <f>ROUND(I497*H497,2)</f>
        <v>0</v>
      </c>
      <c r="BL497" s="16" t="s">
        <v>237</v>
      </c>
      <c r="BM497" s="189" t="s">
        <v>639</v>
      </c>
    </row>
    <row r="498" spans="1:65" s="38" customFormat="1">
      <c r="A498" s="32"/>
      <c r="B498" s="33"/>
      <c r="C498" s="34"/>
      <c r="D498" s="191" t="s">
        <v>135</v>
      </c>
      <c r="E498" s="34"/>
      <c r="F498" s="192" t="s">
        <v>640</v>
      </c>
      <c r="G498" s="34"/>
      <c r="H498" s="34"/>
      <c r="I498" s="193"/>
      <c r="J498" s="34"/>
      <c r="K498" s="34"/>
      <c r="L498" s="37"/>
      <c r="M498" s="194"/>
      <c r="N498" s="195"/>
      <c r="O498" s="65"/>
      <c r="P498" s="65"/>
      <c r="Q498" s="65"/>
      <c r="R498" s="65"/>
      <c r="S498" s="65"/>
      <c r="T498" s="66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T498" s="16" t="s">
        <v>135</v>
      </c>
      <c r="AU498" s="16" t="s">
        <v>81</v>
      </c>
    </row>
    <row r="499" spans="1:65" s="161" customFormat="1" ht="22.9" customHeight="1">
      <c r="B499" s="162"/>
      <c r="C499" s="163"/>
      <c r="D499" s="164" t="s">
        <v>73</v>
      </c>
      <c r="E499" s="176" t="s">
        <v>641</v>
      </c>
      <c r="F499" s="176" t="s">
        <v>642</v>
      </c>
      <c r="G499" s="163"/>
      <c r="H499" s="163"/>
      <c r="I499" s="166"/>
      <c r="J499" s="177">
        <f>BK499</f>
        <v>0</v>
      </c>
      <c r="K499" s="163"/>
      <c r="L499" s="168"/>
      <c r="M499" s="169"/>
      <c r="N499" s="170"/>
      <c r="O499" s="170"/>
      <c r="P499" s="171">
        <f>SUM(P500:P528)</f>
        <v>0</v>
      </c>
      <c r="Q499" s="170"/>
      <c r="R499" s="171">
        <f>SUM(R500:R528)</f>
        <v>0</v>
      </c>
      <c r="S499" s="170"/>
      <c r="T499" s="172">
        <f>SUM(T500:T528)</f>
        <v>5.230535E-2</v>
      </c>
      <c r="AR499" s="173" t="s">
        <v>81</v>
      </c>
      <c r="AT499" s="174" t="s">
        <v>73</v>
      </c>
      <c r="AU499" s="174" t="s">
        <v>79</v>
      </c>
      <c r="AY499" s="173" t="s">
        <v>125</v>
      </c>
      <c r="BK499" s="175">
        <f>SUM(BK500:BK528)</f>
        <v>0</v>
      </c>
    </row>
    <row r="500" spans="1:65" s="38" customFormat="1" ht="24.2" customHeight="1">
      <c r="A500" s="32"/>
      <c r="B500" s="33"/>
      <c r="C500" s="178" t="s">
        <v>643</v>
      </c>
      <c r="D500" s="178" t="s">
        <v>128</v>
      </c>
      <c r="E500" s="179" t="s">
        <v>644</v>
      </c>
      <c r="F500" s="180" t="s">
        <v>645</v>
      </c>
      <c r="G500" s="181" t="s">
        <v>272</v>
      </c>
      <c r="H500" s="182">
        <v>22.53</v>
      </c>
      <c r="I500" s="183"/>
      <c r="J500" s="184">
        <f>ROUND(I500*H500,2)</f>
        <v>0</v>
      </c>
      <c r="K500" s="180" t="s">
        <v>132</v>
      </c>
      <c r="L500" s="37"/>
      <c r="M500" s="185"/>
      <c r="N500" s="186" t="s">
        <v>45</v>
      </c>
      <c r="O500" s="65"/>
      <c r="P500" s="187">
        <f>O500*H500</f>
        <v>0</v>
      </c>
      <c r="Q500" s="187">
        <v>0</v>
      </c>
      <c r="R500" s="187">
        <f>Q500*H500</f>
        <v>0</v>
      </c>
      <c r="S500" s="187">
        <v>1.91E-3</v>
      </c>
      <c r="T500" s="188">
        <f>S500*H500</f>
        <v>4.3032300000000002E-2</v>
      </c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R500" s="189" t="s">
        <v>237</v>
      </c>
      <c r="AT500" s="189" t="s">
        <v>128</v>
      </c>
      <c r="AU500" s="189" t="s">
        <v>81</v>
      </c>
      <c r="AY500" s="16" t="s">
        <v>125</v>
      </c>
      <c r="BE500" s="190">
        <f>IF(N500="základní",J500,0)</f>
        <v>0</v>
      </c>
      <c r="BF500" s="190">
        <f>IF(N500="snížená",J500,0)</f>
        <v>0</v>
      </c>
      <c r="BG500" s="190">
        <f>IF(N500="zákl. přenesená",J500,0)</f>
        <v>0</v>
      </c>
      <c r="BH500" s="190">
        <f>IF(N500="sníž. přenesená",J500,0)</f>
        <v>0</v>
      </c>
      <c r="BI500" s="190">
        <f>IF(N500="nulová",J500,0)</f>
        <v>0</v>
      </c>
      <c r="BJ500" s="16" t="s">
        <v>79</v>
      </c>
      <c r="BK500" s="190">
        <f>ROUND(I500*H500,2)</f>
        <v>0</v>
      </c>
      <c r="BL500" s="16" t="s">
        <v>237</v>
      </c>
      <c r="BM500" s="189" t="s">
        <v>646</v>
      </c>
    </row>
    <row r="501" spans="1:65" s="38" customFormat="1">
      <c r="A501" s="32"/>
      <c r="B501" s="33"/>
      <c r="C501" s="34"/>
      <c r="D501" s="191" t="s">
        <v>135</v>
      </c>
      <c r="E501" s="34"/>
      <c r="F501" s="192" t="s">
        <v>647</v>
      </c>
      <c r="G501" s="34"/>
      <c r="H501" s="34"/>
      <c r="I501" s="193"/>
      <c r="J501" s="34"/>
      <c r="K501" s="34"/>
      <c r="L501" s="37"/>
      <c r="M501" s="194"/>
      <c r="N501" s="195"/>
      <c r="O501" s="65"/>
      <c r="P501" s="65"/>
      <c r="Q501" s="65"/>
      <c r="R501" s="65"/>
      <c r="S501" s="65"/>
      <c r="T501" s="66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T501" s="16" t="s">
        <v>135</v>
      </c>
      <c r="AU501" s="16" t="s">
        <v>81</v>
      </c>
    </row>
    <row r="502" spans="1:65" s="196" customFormat="1">
      <c r="B502" s="197"/>
      <c r="C502" s="198"/>
      <c r="D502" s="199" t="s">
        <v>137</v>
      </c>
      <c r="E502" s="200"/>
      <c r="F502" s="201" t="s">
        <v>648</v>
      </c>
      <c r="G502" s="198"/>
      <c r="H502" s="200"/>
      <c r="I502" s="202"/>
      <c r="J502" s="198"/>
      <c r="K502" s="198"/>
      <c r="L502" s="203"/>
      <c r="M502" s="204"/>
      <c r="N502" s="205"/>
      <c r="O502" s="205"/>
      <c r="P502" s="205"/>
      <c r="Q502" s="205"/>
      <c r="R502" s="205"/>
      <c r="S502" s="205"/>
      <c r="T502" s="206"/>
      <c r="AT502" s="207" t="s">
        <v>137</v>
      </c>
      <c r="AU502" s="207" t="s">
        <v>81</v>
      </c>
      <c r="AV502" s="196" t="s">
        <v>79</v>
      </c>
      <c r="AW502" s="196" t="s">
        <v>36</v>
      </c>
      <c r="AX502" s="196" t="s">
        <v>74</v>
      </c>
      <c r="AY502" s="207" t="s">
        <v>125</v>
      </c>
    </row>
    <row r="503" spans="1:65" s="208" customFormat="1">
      <c r="B503" s="209"/>
      <c r="C503" s="210"/>
      <c r="D503" s="199" t="s">
        <v>137</v>
      </c>
      <c r="E503" s="211"/>
      <c r="F503" s="212" t="s">
        <v>649</v>
      </c>
      <c r="G503" s="210"/>
      <c r="H503" s="213">
        <v>22.53</v>
      </c>
      <c r="I503" s="214"/>
      <c r="J503" s="210"/>
      <c r="K503" s="210"/>
      <c r="L503" s="215"/>
      <c r="M503" s="216"/>
      <c r="N503" s="217"/>
      <c r="O503" s="217"/>
      <c r="P503" s="217"/>
      <c r="Q503" s="217"/>
      <c r="R503" s="217"/>
      <c r="S503" s="217"/>
      <c r="T503" s="218"/>
      <c r="AT503" s="219" t="s">
        <v>137</v>
      </c>
      <c r="AU503" s="219" t="s">
        <v>81</v>
      </c>
      <c r="AV503" s="208" t="s">
        <v>81</v>
      </c>
      <c r="AW503" s="208" t="s">
        <v>36</v>
      </c>
      <c r="AX503" s="208" t="s">
        <v>79</v>
      </c>
      <c r="AY503" s="219" t="s">
        <v>125</v>
      </c>
    </row>
    <row r="504" spans="1:65" s="38" customFormat="1" ht="33" customHeight="1">
      <c r="A504" s="32"/>
      <c r="B504" s="33"/>
      <c r="C504" s="178" t="s">
        <v>650</v>
      </c>
      <c r="D504" s="178" t="s">
        <v>128</v>
      </c>
      <c r="E504" s="179" t="s">
        <v>651</v>
      </c>
      <c r="F504" s="180" t="s">
        <v>652</v>
      </c>
      <c r="G504" s="181" t="s">
        <v>272</v>
      </c>
      <c r="H504" s="182">
        <v>4.8550000000000004</v>
      </c>
      <c r="I504" s="183"/>
      <c r="J504" s="184">
        <f>ROUND(I504*H504,2)</f>
        <v>0</v>
      </c>
      <c r="K504" s="180" t="s">
        <v>132</v>
      </c>
      <c r="L504" s="37"/>
      <c r="M504" s="185"/>
      <c r="N504" s="186" t="s">
        <v>45</v>
      </c>
      <c r="O504" s="65"/>
      <c r="P504" s="187">
        <f>O504*H504</f>
        <v>0</v>
      </c>
      <c r="Q504" s="187">
        <v>0</v>
      </c>
      <c r="R504" s="187">
        <f>Q504*H504</f>
        <v>0</v>
      </c>
      <c r="S504" s="187">
        <v>1.91E-3</v>
      </c>
      <c r="T504" s="188">
        <f>S504*H504</f>
        <v>9.2730500000000014E-3</v>
      </c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R504" s="189" t="s">
        <v>237</v>
      </c>
      <c r="AT504" s="189" t="s">
        <v>128</v>
      </c>
      <c r="AU504" s="189" t="s">
        <v>81</v>
      </c>
      <c r="AY504" s="16" t="s">
        <v>125</v>
      </c>
      <c r="BE504" s="190">
        <f>IF(N504="základní",J504,0)</f>
        <v>0</v>
      </c>
      <c r="BF504" s="190">
        <f>IF(N504="snížená",J504,0)</f>
        <v>0</v>
      </c>
      <c r="BG504" s="190">
        <f>IF(N504="zákl. přenesená",J504,0)</f>
        <v>0</v>
      </c>
      <c r="BH504" s="190">
        <f>IF(N504="sníž. přenesená",J504,0)</f>
        <v>0</v>
      </c>
      <c r="BI504" s="190">
        <f>IF(N504="nulová",J504,0)</f>
        <v>0</v>
      </c>
      <c r="BJ504" s="16" t="s">
        <v>79</v>
      </c>
      <c r="BK504" s="190">
        <f>ROUND(I504*H504,2)</f>
        <v>0</v>
      </c>
      <c r="BL504" s="16" t="s">
        <v>237</v>
      </c>
      <c r="BM504" s="189" t="s">
        <v>653</v>
      </c>
    </row>
    <row r="505" spans="1:65" s="38" customFormat="1">
      <c r="A505" s="32"/>
      <c r="B505" s="33"/>
      <c r="C505" s="34"/>
      <c r="D505" s="191" t="s">
        <v>135</v>
      </c>
      <c r="E505" s="34"/>
      <c r="F505" s="192" t="s">
        <v>654</v>
      </c>
      <c r="G505" s="34"/>
      <c r="H505" s="34"/>
      <c r="I505" s="193"/>
      <c r="J505" s="34"/>
      <c r="K505" s="34"/>
      <c r="L505" s="37"/>
      <c r="M505" s="194"/>
      <c r="N505" s="195"/>
      <c r="O505" s="65"/>
      <c r="P505" s="65"/>
      <c r="Q505" s="65"/>
      <c r="R505" s="65"/>
      <c r="S505" s="65"/>
      <c r="T505" s="66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T505" s="16" t="s">
        <v>135</v>
      </c>
      <c r="AU505" s="16" t="s">
        <v>81</v>
      </c>
    </row>
    <row r="506" spans="1:65" s="196" customFormat="1">
      <c r="B506" s="197"/>
      <c r="C506" s="198"/>
      <c r="D506" s="199" t="s">
        <v>137</v>
      </c>
      <c r="E506" s="200"/>
      <c r="F506" s="201" t="s">
        <v>655</v>
      </c>
      <c r="G506" s="198"/>
      <c r="H506" s="200"/>
      <c r="I506" s="202"/>
      <c r="J506" s="198"/>
      <c r="K506" s="198"/>
      <c r="L506" s="203"/>
      <c r="M506" s="204"/>
      <c r="N506" s="205"/>
      <c r="O506" s="205"/>
      <c r="P506" s="205"/>
      <c r="Q506" s="205"/>
      <c r="R506" s="205"/>
      <c r="S506" s="205"/>
      <c r="T506" s="206"/>
      <c r="AT506" s="207" t="s">
        <v>137</v>
      </c>
      <c r="AU506" s="207" t="s">
        <v>81</v>
      </c>
      <c r="AV506" s="196" t="s">
        <v>79</v>
      </c>
      <c r="AW506" s="196" t="s">
        <v>36</v>
      </c>
      <c r="AX506" s="196" t="s">
        <v>74</v>
      </c>
      <c r="AY506" s="207" t="s">
        <v>125</v>
      </c>
    </row>
    <row r="507" spans="1:65" s="208" customFormat="1">
      <c r="B507" s="209"/>
      <c r="C507" s="210"/>
      <c r="D507" s="199" t="s">
        <v>137</v>
      </c>
      <c r="E507" s="211"/>
      <c r="F507" s="212" t="s">
        <v>361</v>
      </c>
      <c r="G507" s="210"/>
      <c r="H507" s="213">
        <v>4.8550000000000004</v>
      </c>
      <c r="I507" s="214"/>
      <c r="J507" s="210"/>
      <c r="K507" s="210"/>
      <c r="L507" s="215"/>
      <c r="M507" s="216"/>
      <c r="N507" s="217"/>
      <c r="O507" s="217"/>
      <c r="P507" s="217"/>
      <c r="Q507" s="217"/>
      <c r="R507" s="217"/>
      <c r="S507" s="217"/>
      <c r="T507" s="218"/>
      <c r="AT507" s="219" t="s">
        <v>137</v>
      </c>
      <c r="AU507" s="219" t="s">
        <v>81</v>
      </c>
      <c r="AV507" s="208" t="s">
        <v>81</v>
      </c>
      <c r="AW507" s="208" t="s">
        <v>36</v>
      </c>
      <c r="AX507" s="208" t="s">
        <v>79</v>
      </c>
      <c r="AY507" s="219" t="s">
        <v>125</v>
      </c>
    </row>
    <row r="508" spans="1:65" s="38" customFormat="1" ht="33" customHeight="1">
      <c r="A508" s="32"/>
      <c r="B508" s="33"/>
      <c r="C508" s="178" t="s">
        <v>656</v>
      </c>
      <c r="D508" s="178" t="s">
        <v>128</v>
      </c>
      <c r="E508" s="179" t="s">
        <v>657</v>
      </c>
      <c r="F508" s="180" t="s">
        <v>658</v>
      </c>
      <c r="G508" s="181" t="s">
        <v>272</v>
      </c>
      <c r="H508" s="182">
        <v>4.8550000000000004</v>
      </c>
      <c r="I508" s="183"/>
      <c r="J508" s="184">
        <f>ROUND(I508*H508,2)</f>
        <v>0</v>
      </c>
      <c r="K508" s="180" t="s">
        <v>132</v>
      </c>
      <c r="L508" s="37"/>
      <c r="M508" s="185"/>
      <c r="N508" s="186" t="s">
        <v>45</v>
      </c>
      <c r="O508" s="65"/>
      <c r="P508" s="187">
        <f>O508*H508</f>
        <v>0</v>
      </c>
      <c r="Q508" s="187">
        <v>0</v>
      </c>
      <c r="R508" s="187">
        <f>Q508*H508</f>
        <v>0</v>
      </c>
      <c r="S508" s="187">
        <v>0</v>
      </c>
      <c r="T508" s="188">
        <f>S508*H508</f>
        <v>0</v>
      </c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R508" s="189" t="s">
        <v>237</v>
      </c>
      <c r="AT508" s="189" t="s">
        <v>128</v>
      </c>
      <c r="AU508" s="189" t="s">
        <v>81</v>
      </c>
      <c r="AY508" s="16" t="s">
        <v>125</v>
      </c>
      <c r="BE508" s="190">
        <f>IF(N508="základní",J508,0)</f>
        <v>0</v>
      </c>
      <c r="BF508" s="190">
        <f>IF(N508="snížená",J508,0)</f>
        <v>0</v>
      </c>
      <c r="BG508" s="190">
        <f>IF(N508="zákl. přenesená",J508,0)</f>
        <v>0</v>
      </c>
      <c r="BH508" s="190">
        <f>IF(N508="sníž. přenesená",J508,0)</f>
        <v>0</v>
      </c>
      <c r="BI508" s="190">
        <f>IF(N508="nulová",J508,0)</f>
        <v>0</v>
      </c>
      <c r="BJ508" s="16" t="s">
        <v>79</v>
      </c>
      <c r="BK508" s="190">
        <f>ROUND(I508*H508,2)</f>
        <v>0</v>
      </c>
      <c r="BL508" s="16" t="s">
        <v>237</v>
      </c>
      <c r="BM508" s="189" t="s">
        <v>659</v>
      </c>
    </row>
    <row r="509" spans="1:65" s="38" customFormat="1">
      <c r="A509" s="32"/>
      <c r="B509" s="33"/>
      <c r="C509" s="34"/>
      <c r="D509" s="191" t="s">
        <v>135</v>
      </c>
      <c r="E509" s="34"/>
      <c r="F509" s="192" t="s">
        <v>660</v>
      </c>
      <c r="G509" s="34"/>
      <c r="H509" s="34"/>
      <c r="I509" s="193"/>
      <c r="J509" s="34"/>
      <c r="K509" s="34"/>
      <c r="L509" s="37"/>
      <c r="M509" s="194"/>
      <c r="N509" s="195"/>
      <c r="O509" s="65"/>
      <c r="P509" s="65"/>
      <c r="Q509" s="65"/>
      <c r="R509" s="65"/>
      <c r="S509" s="65"/>
      <c r="T509" s="66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T509" s="16" t="s">
        <v>135</v>
      </c>
      <c r="AU509" s="16" t="s">
        <v>81</v>
      </c>
    </row>
    <row r="510" spans="1:65" s="196" customFormat="1">
      <c r="B510" s="197"/>
      <c r="C510" s="198"/>
      <c r="D510" s="199" t="s">
        <v>137</v>
      </c>
      <c r="E510" s="200"/>
      <c r="F510" s="201" t="s">
        <v>262</v>
      </c>
      <c r="G510" s="198"/>
      <c r="H510" s="200"/>
      <c r="I510" s="202"/>
      <c r="J510" s="198"/>
      <c r="K510" s="198"/>
      <c r="L510" s="203"/>
      <c r="M510" s="204"/>
      <c r="N510" s="205"/>
      <c r="O510" s="205"/>
      <c r="P510" s="205"/>
      <c r="Q510" s="205"/>
      <c r="R510" s="205"/>
      <c r="S510" s="205"/>
      <c r="T510" s="206"/>
      <c r="AT510" s="207" t="s">
        <v>137</v>
      </c>
      <c r="AU510" s="207" t="s">
        <v>81</v>
      </c>
      <c r="AV510" s="196" t="s">
        <v>79</v>
      </c>
      <c r="AW510" s="196" t="s">
        <v>36</v>
      </c>
      <c r="AX510" s="196" t="s">
        <v>74</v>
      </c>
      <c r="AY510" s="207" t="s">
        <v>125</v>
      </c>
    </row>
    <row r="511" spans="1:65" s="196" customFormat="1">
      <c r="B511" s="197"/>
      <c r="C511" s="198"/>
      <c r="D511" s="199" t="s">
        <v>137</v>
      </c>
      <c r="E511" s="200"/>
      <c r="F511" s="201" t="s">
        <v>661</v>
      </c>
      <c r="G511" s="198"/>
      <c r="H511" s="200"/>
      <c r="I511" s="202"/>
      <c r="J511" s="198"/>
      <c r="K511" s="198"/>
      <c r="L511" s="203"/>
      <c r="M511" s="204"/>
      <c r="N511" s="205"/>
      <c r="O511" s="205"/>
      <c r="P511" s="205"/>
      <c r="Q511" s="205"/>
      <c r="R511" s="205"/>
      <c r="S511" s="205"/>
      <c r="T511" s="206"/>
      <c r="AT511" s="207" t="s">
        <v>137</v>
      </c>
      <c r="AU511" s="207" t="s">
        <v>81</v>
      </c>
      <c r="AV511" s="196" t="s">
        <v>79</v>
      </c>
      <c r="AW511" s="196" t="s">
        <v>36</v>
      </c>
      <c r="AX511" s="196" t="s">
        <v>74</v>
      </c>
      <c r="AY511" s="207" t="s">
        <v>125</v>
      </c>
    </row>
    <row r="512" spans="1:65" s="208" customFormat="1">
      <c r="B512" s="209"/>
      <c r="C512" s="210"/>
      <c r="D512" s="199" t="s">
        <v>137</v>
      </c>
      <c r="E512" s="211"/>
      <c r="F512" s="212" t="s">
        <v>361</v>
      </c>
      <c r="G512" s="210"/>
      <c r="H512" s="213">
        <v>4.8550000000000004</v>
      </c>
      <c r="I512" s="214"/>
      <c r="J512" s="210"/>
      <c r="K512" s="210"/>
      <c r="L512" s="215"/>
      <c r="M512" s="216"/>
      <c r="N512" s="217"/>
      <c r="O512" s="217"/>
      <c r="P512" s="217"/>
      <c r="Q512" s="217"/>
      <c r="R512" s="217"/>
      <c r="S512" s="217"/>
      <c r="T512" s="218"/>
      <c r="AT512" s="219" t="s">
        <v>137</v>
      </c>
      <c r="AU512" s="219" t="s">
        <v>81</v>
      </c>
      <c r="AV512" s="208" t="s">
        <v>81</v>
      </c>
      <c r="AW512" s="208" t="s">
        <v>36</v>
      </c>
      <c r="AX512" s="208" t="s">
        <v>79</v>
      </c>
      <c r="AY512" s="219" t="s">
        <v>125</v>
      </c>
    </row>
    <row r="513" spans="1:65" s="38" customFormat="1" ht="24.2" customHeight="1">
      <c r="A513" s="32"/>
      <c r="B513" s="33"/>
      <c r="C513" s="178" t="s">
        <v>662</v>
      </c>
      <c r="D513" s="178" t="s">
        <v>128</v>
      </c>
      <c r="E513" s="179" t="s">
        <v>663</v>
      </c>
      <c r="F513" s="180" t="s">
        <v>664</v>
      </c>
      <c r="G513" s="181" t="s">
        <v>272</v>
      </c>
      <c r="H513" s="182">
        <v>7.806</v>
      </c>
      <c r="I513" s="183"/>
      <c r="J513" s="184">
        <f>ROUND(I513*H513,2)</f>
        <v>0</v>
      </c>
      <c r="K513" s="180"/>
      <c r="L513" s="37"/>
      <c r="M513" s="185"/>
      <c r="N513" s="186" t="s">
        <v>45</v>
      </c>
      <c r="O513" s="65"/>
      <c r="P513" s="187">
        <f>O513*H513</f>
        <v>0</v>
      </c>
      <c r="Q513" s="187">
        <v>0</v>
      </c>
      <c r="R513" s="187">
        <f>Q513*H513</f>
        <v>0</v>
      </c>
      <c r="S513" s="187">
        <v>0</v>
      </c>
      <c r="T513" s="188">
        <f>S513*H513</f>
        <v>0</v>
      </c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R513" s="189" t="s">
        <v>237</v>
      </c>
      <c r="AT513" s="189" t="s">
        <v>128</v>
      </c>
      <c r="AU513" s="189" t="s">
        <v>81</v>
      </c>
      <c r="AY513" s="16" t="s">
        <v>125</v>
      </c>
      <c r="BE513" s="190">
        <f>IF(N513="základní",J513,0)</f>
        <v>0</v>
      </c>
      <c r="BF513" s="190">
        <f>IF(N513="snížená",J513,0)</f>
        <v>0</v>
      </c>
      <c r="BG513" s="190">
        <f>IF(N513="zákl. přenesená",J513,0)</f>
        <v>0</v>
      </c>
      <c r="BH513" s="190">
        <f>IF(N513="sníž. přenesená",J513,0)</f>
        <v>0</v>
      </c>
      <c r="BI513" s="190">
        <f>IF(N513="nulová",J513,0)</f>
        <v>0</v>
      </c>
      <c r="BJ513" s="16" t="s">
        <v>79</v>
      </c>
      <c r="BK513" s="190">
        <f>ROUND(I513*H513,2)</f>
        <v>0</v>
      </c>
      <c r="BL513" s="16" t="s">
        <v>237</v>
      </c>
      <c r="BM513" s="189" t="s">
        <v>665</v>
      </c>
    </row>
    <row r="514" spans="1:65" s="196" customFormat="1">
      <c r="B514" s="197"/>
      <c r="C514" s="198"/>
      <c r="D514" s="199" t="s">
        <v>137</v>
      </c>
      <c r="E514" s="200"/>
      <c r="F514" s="201" t="s">
        <v>256</v>
      </c>
      <c r="G514" s="198"/>
      <c r="H514" s="200"/>
      <c r="I514" s="202"/>
      <c r="J514" s="198"/>
      <c r="K514" s="198"/>
      <c r="L514" s="203"/>
      <c r="M514" s="204"/>
      <c r="N514" s="205"/>
      <c r="O514" s="205"/>
      <c r="P514" s="205"/>
      <c r="Q514" s="205"/>
      <c r="R514" s="205"/>
      <c r="S514" s="205"/>
      <c r="T514" s="206"/>
      <c r="AT514" s="207" t="s">
        <v>137</v>
      </c>
      <c r="AU514" s="207" t="s">
        <v>81</v>
      </c>
      <c r="AV514" s="196" t="s">
        <v>79</v>
      </c>
      <c r="AW514" s="196" t="s">
        <v>36</v>
      </c>
      <c r="AX514" s="196" t="s">
        <v>74</v>
      </c>
      <c r="AY514" s="207" t="s">
        <v>125</v>
      </c>
    </row>
    <row r="515" spans="1:65" s="208" customFormat="1">
      <c r="B515" s="209"/>
      <c r="C515" s="210"/>
      <c r="D515" s="199" t="s">
        <v>137</v>
      </c>
      <c r="E515" s="211"/>
      <c r="F515" s="212" t="s">
        <v>358</v>
      </c>
      <c r="G515" s="210"/>
      <c r="H515" s="213">
        <v>7.806</v>
      </c>
      <c r="I515" s="214"/>
      <c r="J515" s="210"/>
      <c r="K515" s="210"/>
      <c r="L515" s="215"/>
      <c r="M515" s="216"/>
      <c r="N515" s="217"/>
      <c r="O515" s="217"/>
      <c r="P515" s="217"/>
      <c r="Q515" s="217"/>
      <c r="R515" s="217"/>
      <c r="S515" s="217"/>
      <c r="T515" s="218"/>
      <c r="AT515" s="219" t="s">
        <v>137</v>
      </c>
      <c r="AU515" s="219" t="s">
        <v>81</v>
      </c>
      <c r="AV515" s="208" t="s">
        <v>81</v>
      </c>
      <c r="AW515" s="208" t="s">
        <v>36</v>
      </c>
      <c r="AX515" s="208" t="s">
        <v>79</v>
      </c>
      <c r="AY515" s="219" t="s">
        <v>125</v>
      </c>
    </row>
    <row r="516" spans="1:65" s="38" customFormat="1" ht="24.2" customHeight="1">
      <c r="A516" s="32"/>
      <c r="B516" s="33"/>
      <c r="C516" s="178" t="s">
        <v>666</v>
      </c>
      <c r="D516" s="178" t="s">
        <v>128</v>
      </c>
      <c r="E516" s="179" t="s">
        <v>667</v>
      </c>
      <c r="F516" s="180" t="s">
        <v>668</v>
      </c>
      <c r="G516" s="181" t="s">
        <v>272</v>
      </c>
      <c r="H516" s="182">
        <v>7.806</v>
      </c>
      <c r="I516" s="183"/>
      <c r="J516" s="184">
        <f>ROUND(I516*H516,2)</f>
        <v>0</v>
      </c>
      <c r="K516" s="180"/>
      <c r="L516" s="37"/>
      <c r="M516" s="185"/>
      <c r="N516" s="186" t="s">
        <v>45</v>
      </c>
      <c r="O516" s="65"/>
      <c r="P516" s="187">
        <f>O516*H516</f>
        <v>0</v>
      </c>
      <c r="Q516" s="187">
        <v>0</v>
      </c>
      <c r="R516" s="187">
        <f>Q516*H516</f>
        <v>0</v>
      </c>
      <c r="S516" s="187">
        <v>0</v>
      </c>
      <c r="T516" s="188">
        <f>S516*H516</f>
        <v>0</v>
      </c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R516" s="189" t="s">
        <v>237</v>
      </c>
      <c r="AT516" s="189" t="s">
        <v>128</v>
      </c>
      <c r="AU516" s="189" t="s">
        <v>81</v>
      </c>
      <c r="AY516" s="16" t="s">
        <v>125</v>
      </c>
      <c r="BE516" s="190">
        <f>IF(N516="základní",J516,0)</f>
        <v>0</v>
      </c>
      <c r="BF516" s="190">
        <f>IF(N516="snížená",J516,0)</f>
        <v>0</v>
      </c>
      <c r="BG516" s="190">
        <f>IF(N516="zákl. přenesená",J516,0)</f>
        <v>0</v>
      </c>
      <c r="BH516" s="190">
        <f>IF(N516="sníž. přenesená",J516,0)</f>
        <v>0</v>
      </c>
      <c r="BI516" s="190">
        <f>IF(N516="nulová",J516,0)</f>
        <v>0</v>
      </c>
      <c r="BJ516" s="16" t="s">
        <v>79</v>
      </c>
      <c r="BK516" s="190">
        <f>ROUND(I516*H516,2)</f>
        <v>0</v>
      </c>
      <c r="BL516" s="16" t="s">
        <v>237</v>
      </c>
      <c r="BM516" s="189" t="s">
        <v>669</v>
      </c>
    </row>
    <row r="517" spans="1:65" s="196" customFormat="1">
      <c r="B517" s="197"/>
      <c r="C517" s="198"/>
      <c r="D517" s="199" t="s">
        <v>137</v>
      </c>
      <c r="E517" s="200"/>
      <c r="F517" s="201" t="s">
        <v>256</v>
      </c>
      <c r="G517" s="198"/>
      <c r="H517" s="200"/>
      <c r="I517" s="202"/>
      <c r="J517" s="198"/>
      <c r="K517" s="198"/>
      <c r="L517" s="203"/>
      <c r="M517" s="204"/>
      <c r="N517" s="205"/>
      <c r="O517" s="205"/>
      <c r="P517" s="205"/>
      <c r="Q517" s="205"/>
      <c r="R517" s="205"/>
      <c r="S517" s="205"/>
      <c r="T517" s="206"/>
      <c r="AT517" s="207" t="s">
        <v>137</v>
      </c>
      <c r="AU517" s="207" t="s">
        <v>81</v>
      </c>
      <c r="AV517" s="196" t="s">
        <v>79</v>
      </c>
      <c r="AW517" s="196" t="s">
        <v>36</v>
      </c>
      <c r="AX517" s="196" t="s">
        <v>74</v>
      </c>
      <c r="AY517" s="207" t="s">
        <v>125</v>
      </c>
    </row>
    <row r="518" spans="1:65" s="208" customFormat="1">
      <c r="B518" s="209"/>
      <c r="C518" s="210"/>
      <c r="D518" s="199" t="s">
        <v>137</v>
      </c>
      <c r="E518" s="211"/>
      <c r="F518" s="212" t="s">
        <v>358</v>
      </c>
      <c r="G518" s="210"/>
      <c r="H518" s="213">
        <v>7.806</v>
      </c>
      <c r="I518" s="214"/>
      <c r="J518" s="210"/>
      <c r="K518" s="210"/>
      <c r="L518" s="215"/>
      <c r="M518" s="216"/>
      <c r="N518" s="217"/>
      <c r="O518" s="217"/>
      <c r="P518" s="217"/>
      <c r="Q518" s="217"/>
      <c r="R518" s="217"/>
      <c r="S518" s="217"/>
      <c r="T518" s="218"/>
      <c r="AT518" s="219" t="s">
        <v>137</v>
      </c>
      <c r="AU518" s="219" t="s">
        <v>81</v>
      </c>
      <c r="AV518" s="208" t="s">
        <v>81</v>
      </c>
      <c r="AW518" s="208" t="s">
        <v>36</v>
      </c>
      <c r="AX518" s="208" t="s">
        <v>79</v>
      </c>
      <c r="AY518" s="219" t="s">
        <v>125</v>
      </c>
    </row>
    <row r="519" spans="1:65" s="38" customFormat="1" ht="24.2" customHeight="1">
      <c r="A519" s="32"/>
      <c r="B519" s="33"/>
      <c r="C519" s="178" t="s">
        <v>670</v>
      </c>
      <c r="D519" s="178" t="s">
        <v>128</v>
      </c>
      <c r="E519" s="179" t="s">
        <v>671</v>
      </c>
      <c r="F519" s="180" t="s">
        <v>672</v>
      </c>
      <c r="G519" s="181" t="s">
        <v>272</v>
      </c>
      <c r="H519" s="182">
        <v>43.914000000000001</v>
      </c>
      <c r="I519" s="183"/>
      <c r="J519" s="184">
        <f>ROUND(I519*H519,2)</f>
        <v>0</v>
      </c>
      <c r="K519" s="180"/>
      <c r="L519" s="37"/>
      <c r="M519" s="185"/>
      <c r="N519" s="186" t="s">
        <v>45</v>
      </c>
      <c r="O519" s="65"/>
      <c r="P519" s="187">
        <f>O519*H519</f>
        <v>0</v>
      </c>
      <c r="Q519" s="187">
        <v>0</v>
      </c>
      <c r="R519" s="187">
        <f>Q519*H519</f>
        <v>0</v>
      </c>
      <c r="S519" s="187">
        <v>0</v>
      </c>
      <c r="T519" s="188">
        <f>S519*H519</f>
        <v>0</v>
      </c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R519" s="189" t="s">
        <v>237</v>
      </c>
      <c r="AT519" s="189" t="s">
        <v>128</v>
      </c>
      <c r="AU519" s="189" t="s">
        <v>81</v>
      </c>
      <c r="AY519" s="16" t="s">
        <v>125</v>
      </c>
      <c r="BE519" s="190">
        <f>IF(N519="základní",J519,0)</f>
        <v>0</v>
      </c>
      <c r="BF519" s="190">
        <f>IF(N519="snížená",J519,0)</f>
        <v>0</v>
      </c>
      <c r="BG519" s="190">
        <f>IF(N519="zákl. přenesená",J519,0)</f>
        <v>0</v>
      </c>
      <c r="BH519" s="190">
        <f>IF(N519="sníž. přenesená",J519,0)</f>
        <v>0</v>
      </c>
      <c r="BI519" s="190">
        <f>IF(N519="nulová",J519,0)</f>
        <v>0</v>
      </c>
      <c r="BJ519" s="16" t="s">
        <v>79</v>
      </c>
      <c r="BK519" s="190">
        <f>ROUND(I519*H519,2)</f>
        <v>0</v>
      </c>
      <c r="BL519" s="16" t="s">
        <v>237</v>
      </c>
      <c r="BM519" s="189" t="s">
        <v>673</v>
      </c>
    </row>
    <row r="520" spans="1:65" s="196" customFormat="1">
      <c r="B520" s="197"/>
      <c r="C520" s="198"/>
      <c r="D520" s="199" t="s">
        <v>137</v>
      </c>
      <c r="E520" s="200"/>
      <c r="F520" s="201" t="s">
        <v>258</v>
      </c>
      <c r="G520" s="198"/>
      <c r="H520" s="200"/>
      <c r="I520" s="202"/>
      <c r="J520" s="198"/>
      <c r="K520" s="198"/>
      <c r="L520" s="203"/>
      <c r="M520" s="204"/>
      <c r="N520" s="205"/>
      <c r="O520" s="205"/>
      <c r="P520" s="205"/>
      <c r="Q520" s="205"/>
      <c r="R520" s="205"/>
      <c r="S520" s="205"/>
      <c r="T520" s="206"/>
      <c r="AT520" s="207" t="s">
        <v>137</v>
      </c>
      <c r="AU520" s="207" t="s">
        <v>81</v>
      </c>
      <c r="AV520" s="196" t="s">
        <v>79</v>
      </c>
      <c r="AW520" s="196" t="s">
        <v>36</v>
      </c>
      <c r="AX520" s="196" t="s">
        <v>74</v>
      </c>
      <c r="AY520" s="207" t="s">
        <v>125</v>
      </c>
    </row>
    <row r="521" spans="1:65" s="208" customFormat="1">
      <c r="B521" s="209"/>
      <c r="C521" s="210"/>
      <c r="D521" s="199" t="s">
        <v>137</v>
      </c>
      <c r="E521" s="211"/>
      <c r="F521" s="212" t="s">
        <v>359</v>
      </c>
      <c r="G521" s="210"/>
      <c r="H521" s="213">
        <v>7.19</v>
      </c>
      <c r="I521" s="214"/>
      <c r="J521" s="210"/>
      <c r="K521" s="210"/>
      <c r="L521" s="215"/>
      <c r="M521" s="216"/>
      <c r="N521" s="217"/>
      <c r="O521" s="217"/>
      <c r="P521" s="217"/>
      <c r="Q521" s="217"/>
      <c r="R521" s="217"/>
      <c r="S521" s="217"/>
      <c r="T521" s="218"/>
      <c r="AT521" s="219" t="s">
        <v>137</v>
      </c>
      <c r="AU521" s="219" t="s">
        <v>81</v>
      </c>
      <c r="AV521" s="208" t="s">
        <v>81</v>
      </c>
      <c r="AW521" s="208" t="s">
        <v>36</v>
      </c>
      <c r="AX521" s="208" t="s">
        <v>74</v>
      </c>
      <c r="AY521" s="219" t="s">
        <v>125</v>
      </c>
    </row>
    <row r="522" spans="1:65" s="196" customFormat="1">
      <c r="B522" s="197"/>
      <c r="C522" s="198"/>
      <c r="D522" s="199" t="s">
        <v>137</v>
      </c>
      <c r="E522" s="200"/>
      <c r="F522" s="201" t="s">
        <v>260</v>
      </c>
      <c r="G522" s="198"/>
      <c r="H522" s="200"/>
      <c r="I522" s="202"/>
      <c r="J522" s="198"/>
      <c r="K522" s="198"/>
      <c r="L522" s="203"/>
      <c r="M522" s="204"/>
      <c r="N522" s="205"/>
      <c r="O522" s="205"/>
      <c r="P522" s="205"/>
      <c r="Q522" s="205"/>
      <c r="R522" s="205"/>
      <c r="S522" s="205"/>
      <c r="T522" s="206"/>
      <c r="AT522" s="207" t="s">
        <v>137</v>
      </c>
      <c r="AU522" s="207" t="s">
        <v>81</v>
      </c>
      <c r="AV522" s="196" t="s">
        <v>79</v>
      </c>
      <c r="AW522" s="196" t="s">
        <v>36</v>
      </c>
      <c r="AX522" s="196" t="s">
        <v>74</v>
      </c>
      <c r="AY522" s="207" t="s">
        <v>125</v>
      </c>
    </row>
    <row r="523" spans="1:65" s="208" customFormat="1">
      <c r="B523" s="209"/>
      <c r="C523" s="210"/>
      <c r="D523" s="199" t="s">
        <v>137</v>
      </c>
      <c r="E523" s="211"/>
      <c r="F523" s="212" t="s">
        <v>674</v>
      </c>
      <c r="G523" s="210"/>
      <c r="H523" s="213">
        <v>24.344000000000001</v>
      </c>
      <c r="I523" s="214"/>
      <c r="J523" s="210"/>
      <c r="K523" s="210"/>
      <c r="L523" s="215"/>
      <c r="M523" s="216"/>
      <c r="N523" s="217"/>
      <c r="O523" s="217"/>
      <c r="P523" s="217"/>
      <c r="Q523" s="217"/>
      <c r="R523" s="217"/>
      <c r="S523" s="217"/>
      <c r="T523" s="218"/>
      <c r="AT523" s="219" t="s">
        <v>137</v>
      </c>
      <c r="AU523" s="219" t="s">
        <v>81</v>
      </c>
      <c r="AV523" s="208" t="s">
        <v>81</v>
      </c>
      <c r="AW523" s="208" t="s">
        <v>36</v>
      </c>
      <c r="AX523" s="208" t="s">
        <v>74</v>
      </c>
      <c r="AY523" s="219" t="s">
        <v>125</v>
      </c>
    </row>
    <row r="524" spans="1:65" s="196" customFormat="1">
      <c r="B524" s="197"/>
      <c r="C524" s="198"/>
      <c r="D524" s="199" t="s">
        <v>137</v>
      </c>
      <c r="E524" s="200"/>
      <c r="F524" s="201" t="s">
        <v>266</v>
      </c>
      <c r="G524" s="198"/>
      <c r="H524" s="200"/>
      <c r="I524" s="202"/>
      <c r="J524" s="198"/>
      <c r="K524" s="198"/>
      <c r="L524" s="203"/>
      <c r="M524" s="204"/>
      <c r="N524" s="205"/>
      <c r="O524" s="205"/>
      <c r="P524" s="205"/>
      <c r="Q524" s="205"/>
      <c r="R524" s="205"/>
      <c r="S524" s="205"/>
      <c r="T524" s="206"/>
      <c r="AT524" s="207" t="s">
        <v>137</v>
      </c>
      <c r="AU524" s="207" t="s">
        <v>81</v>
      </c>
      <c r="AV524" s="196" t="s">
        <v>79</v>
      </c>
      <c r="AW524" s="196" t="s">
        <v>36</v>
      </c>
      <c r="AX524" s="196" t="s">
        <v>74</v>
      </c>
      <c r="AY524" s="207" t="s">
        <v>125</v>
      </c>
    </row>
    <row r="525" spans="1:65" s="208" customFormat="1">
      <c r="B525" s="209"/>
      <c r="C525" s="210"/>
      <c r="D525" s="199" t="s">
        <v>137</v>
      </c>
      <c r="E525" s="211"/>
      <c r="F525" s="212" t="s">
        <v>675</v>
      </c>
      <c r="G525" s="210"/>
      <c r="H525" s="213">
        <v>12.38</v>
      </c>
      <c r="I525" s="214"/>
      <c r="J525" s="210"/>
      <c r="K525" s="210"/>
      <c r="L525" s="215"/>
      <c r="M525" s="216"/>
      <c r="N525" s="217"/>
      <c r="O525" s="217"/>
      <c r="P525" s="217"/>
      <c r="Q525" s="217"/>
      <c r="R525" s="217"/>
      <c r="S525" s="217"/>
      <c r="T525" s="218"/>
      <c r="AT525" s="219" t="s">
        <v>137</v>
      </c>
      <c r="AU525" s="219" t="s">
        <v>81</v>
      </c>
      <c r="AV525" s="208" t="s">
        <v>81</v>
      </c>
      <c r="AW525" s="208" t="s">
        <v>36</v>
      </c>
      <c r="AX525" s="208" t="s">
        <v>74</v>
      </c>
      <c r="AY525" s="219" t="s">
        <v>125</v>
      </c>
    </row>
    <row r="526" spans="1:65" s="220" customFormat="1">
      <c r="B526" s="221"/>
      <c r="C526" s="222"/>
      <c r="D526" s="199" t="s">
        <v>137</v>
      </c>
      <c r="E526" s="223"/>
      <c r="F526" s="224" t="s">
        <v>142</v>
      </c>
      <c r="G526" s="222"/>
      <c r="H526" s="225">
        <v>43.914000000000001</v>
      </c>
      <c r="I526" s="226"/>
      <c r="J526" s="222"/>
      <c r="K526" s="222"/>
      <c r="L526" s="227"/>
      <c r="M526" s="228"/>
      <c r="N526" s="229"/>
      <c r="O526" s="229"/>
      <c r="P526" s="229"/>
      <c r="Q526" s="229"/>
      <c r="R526" s="229"/>
      <c r="S526" s="229"/>
      <c r="T526" s="230"/>
      <c r="AT526" s="231" t="s">
        <v>137</v>
      </c>
      <c r="AU526" s="231" t="s">
        <v>81</v>
      </c>
      <c r="AV526" s="220" t="s">
        <v>133</v>
      </c>
      <c r="AW526" s="220" t="s">
        <v>36</v>
      </c>
      <c r="AX526" s="220" t="s">
        <v>79</v>
      </c>
      <c r="AY526" s="231" t="s">
        <v>125</v>
      </c>
    </row>
    <row r="527" spans="1:65" s="38" customFormat="1" ht="55.5" customHeight="1">
      <c r="A527" s="32"/>
      <c r="B527" s="33"/>
      <c r="C527" s="178" t="s">
        <v>676</v>
      </c>
      <c r="D527" s="178" t="s">
        <v>128</v>
      </c>
      <c r="E527" s="179" t="s">
        <v>677</v>
      </c>
      <c r="F527" s="180" t="s">
        <v>678</v>
      </c>
      <c r="G527" s="181" t="s">
        <v>531</v>
      </c>
      <c r="H527" s="243"/>
      <c r="I527" s="183"/>
      <c r="J527" s="184">
        <f>ROUND(I527*H527,2)</f>
        <v>0</v>
      </c>
      <c r="K527" s="180" t="s">
        <v>132</v>
      </c>
      <c r="L527" s="37"/>
      <c r="M527" s="185"/>
      <c r="N527" s="186" t="s">
        <v>45</v>
      </c>
      <c r="O527" s="65"/>
      <c r="P527" s="187">
        <f>O527*H527</f>
        <v>0</v>
      </c>
      <c r="Q527" s="187">
        <v>0</v>
      </c>
      <c r="R527" s="187">
        <f>Q527*H527</f>
        <v>0</v>
      </c>
      <c r="S527" s="187">
        <v>0</v>
      </c>
      <c r="T527" s="188">
        <f>S527*H527</f>
        <v>0</v>
      </c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R527" s="189" t="s">
        <v>237</v>
      </c>
      <c r="AT527" s="189" t="s">
        <v>128</v>
      </c>
      <c r="AU527" s="189" t="s">
        <v>81</v>
      </c>
      <c r="AY527" s="16" t="s">
        <v>125</v>
      </c>
      <c r="BE527" s="190">
        <f>IF(N527="základní",J527,0)</f>
        <v>0</v>
      </c>
      <c r="BF527" s="190">
        <f>IF(N527="snížená",J527,0)</f>
        <v>0</v>
      </c>
      <c r="BG527" s="190">
        <f>IF(N527="zákl. přenesená",J527,0)</f>
        <v>0</v>
      </c>
      <c r="BH527" s="190">
        <f>IF(N527="sníž. přenesená",J527,0)</f>
        <v>0</v>
      </c>
      <c r="BI527" s="190">
        <f>IF(N527="nulová",J527,0)</f>
        <v>0</v>
      </c>
      <c r="BJ527" s="16" t="s">
        <v>79</v>
      </c>
      <c r="BK527" s="190">
        <f>ROUND(I527*H527,2)</f>
        <v>0</v>
      </c>
      <c r="BL527" s="16" t="s">
        <v>237</v>
      </c>
      <c r="BM527" s="189" t="s">
        <v>679</v>
      </c>
    </row>
    <row r="528" spans="1:65" s="38" customFormat="1">
      <c r="A528" s="32"/>
      <c r="B528" s="33"/>
      <c r="C528" s="34"/>
      <c r="D528" s="191" t="s">
        <v>135</v>
      </c>
      <c r="E528" s="34"/>
      <c r="F528" s="192" t="s">
        <v>680</v>
      </c>
      <c r="G528" s="34"/>
      <c r="H528" s="34"/>
      <c r="I528" s="193"/>
      <c r="J528" s="34"/>
      <c r="K528" s="34"/>
      <c r="L528" s="37"/>
      <c r="M528" s="194"/>
      <c r="N528" s="195"/>
      <c r="O528" s="65"/>
      <c r="P528" s="65"/>
      <c r="Q528" s="65"/>
      <c r="R528" s="65"/>
      <c r="S528" s="65"/>
      <c r="T528" s="66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T528" s="16" t="s">
        <v>135</v>
      </c>
      <c r="AU528" s="16" t="s">
        <v>81</v>
      </c>
    </row>
    <row r="529" spans="1:65" s="161" customFormat="1" ht="22.9" customHeight="1">
      <c r="B529" s="162"/>
      <c r="C529" s="163"/>
      <c r="D529" s="164" t="s">
        <v>73</v>
      </c>
      <c r="E529" s="176" t="s">
        <v>681</v>
      </c>
      <c r="F529" s="176" t="s">
        <v>682</v>
      </c>
      <c r="G529" s="163"/>
      <c r="H529" s="163"/>
      <c r="I529" s="166"/>
      <c r="J529" s="177">
        <f>BK529</f>
        <v>0</v>
      </c>
      <c r="K529" s="163"/>
      <c r="L529" s="168"/>
      <c r="M529" s="169"/>
      <c r="N529" s="170"/>
      <c r="O529" s="170"/>
      <c r="P529" s="171">
        <f>SUM(P530:P537)</f>
        <v>0</v>
      </c>
      <c r="Q529" s="170"/>
      <c r="R529" s="171">
        <f>SUM(R530:R537)</f>
        <v>3.7887199999999996E-2</v>
      </c>
      <c r="S529" s="170"/>
      <c r="T529" s="172">
        <f>SUM(T530:T537)</f>
        <v>3.7887199999999996E-2</v>
      </c>
      <c r="AR529" s="173" t="s">
        <v>81</v>
      </c>
      <c r="AT529" s="174" t="s">
        <v>73</v>
      </c>
      <c r="AU529" s="174" t="s">
        <v>79</v>
      </c>
      <c r="AY529" s="173" t="s">
        <v>125</v>
      </c>
      <c r="BK529" s="175">
        <f>SUM(BK530:BK537)</f>
        <v>0</v>
      </c>
    </row>
    <row r="530" spans="1:65" s="38" customFormat="1" ht="16.5" customHeight="1">
      <c r="A530" s="32"/>
      <c r="B530" s="33"/>
      <c r="C530" s="178" t="s">
        <v>683</v>
      </c>
      <c r="D530" s="178" t="s">
        <v>128</v>
      </c>
      <c r="E530" s="179" t="s">
        <v>684</v>
      </c>
      <c r="F530" s="180" t="s">
        <v>685</v>
      </c>
      <c r="G530" s="181" t="s">
        <v>131</v>
      </c>
      <c r="H530" s="182">
        <v>145.72</v>
      </c>
      <c r="I530" s="183"/>
      <c r="J530" s="184">
        <f>ROUND(I530*H530,2)</f>
        <v>0</v>
      </c>
      <c r="K530" s="180" t="s">
        <v>132</v>
      </c>
      <c r="L530" s="37"/>
      <c r="M530" s="185"/>
      <c r="N530" s="186" t="s">
        <v>45</v>
      </c>
      <c r="O530" s="65"/>
      <c r="P530" s="187">
        <f>O530*H530</f>
        <v>0</v>
      </c>
      <c r="Q530" s="187">
        <v>2.5999999999999998E-4</v>
      </c>
      <c r="R530" s="187">
        <f>Q530*H530</f>
        <v>3.7887199999999996E-2</v>
      </c>
      <c r="S530" s="187">
        <v>2.5999999999999998E-4</v>
      </c>
      <c r="T530" s="188">
        <f>S530*H530</f>
        <v>3.7887199999999996E-2</v>
      </c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R530" s="189" t="s">
        <v>237</v>
      </c>
      <c r="AT530" s="189" t="s">
        <v>128</v>
      </c>
      <c r="AU530" s="189" t="s">
        <v>81</v>
      </c>
      <c r="AY530" s="16" t="s">
        <v>125</v>
      </c>
      <c r="BE530" s="190">
        <f>IF(N530="základní",J530,0)</f>
        <v>0</v>
      </c>
      <c r="BF530" s="190">
        <f>IF(N530="snížená",J530,0)</f>
        <v>0</v>
      </c>
      <c r="BG530" s="190">
        <f>IF(N530="zákl. přenesená",J530,0)</f>
        <v>0</v>
      </c>
      <c r="BH530" s="190">
        <f>IF(N530="sníž. přenesená",J530,0)</f>
        <v>0</v>
      </c>
      <c r="BI530" s="190">
        <f>IF(N530="nulová",J530,0)</f>
        <v>0</v>
      </c>
      <c r="BJ530" s="16" t="s">
        <v>79</v>
      </c>
      <c r="BK530" s="190">
        <f>ROUND(I530*H530,2)</f>
        <v>0</v>
      </c>
      <c r="BL530" s="16" t="s">
        <v>237</v>
      </c>
      <c r="BM530" s="189" t="s">
        <v>686</v>
      </c>
    </row>
    <row r="531" spans="1:65" s="38" customFormat="1">
      <c r="A531" s="32"/>
      <c r="B531" s="33"/>
      <c r="C531" s="34"/>
      <c r="D531" s="191" t="s">
        <v>135</v>
      </c>
      <c r="E531" s="34"/>
      <c r="F531" s="192" t="s">
        <v>687</v>
      </c>
      <c r="G531" s="34"/>
      <c r="H531" s="34"/>
      <c r="I531" s="193"/>
      <c r="J531" s="34"/>
      <c r="K531" s="34"/>
      <c r="L531" s="37"/>
      <c r="M531" s="194"/>
      <c r="N531" s="195"/>
      <c r="O531" s="65"/>
      <c r="P531" s="65"/>
      <c r="Q531" s="65"/>
      <c r="R531" s="65"/>
      <c r="S531" s="65"/>
      <c r="T531" s="66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T531" s="16" t="s">
        <v>135</v>
      </c>
      <c r="AU531" s="16" t="s">
        <v>81</v>
      </c>
    </row>
    <row r="532" spans="1:65" s="38" customFormat="1" ht="107.25">
      <c r="A532" s="32"/>
      <c r="B532" s="33"/>
      <c r="C532" s="34"/>
      <c r="D532" s="199" t="s">
        <v>180</v>
      </c>
      <c r="E532" s="34"/>
      <c r="F532" s="232" t="s">
        <v>688</v>
      </c>
      <c r="G532" s="34"/>
      <c r="H532" s="34"/>
      <c r="I532" s="193"/>
      <c r="J532" s="34"/>
      <c r="K532" s="34"/>
      <c r="L532" s="37"/>
      <c r="M532" s="194"/>
      <c r="N532" s="195"/>
      <c r="O532" s="65"/>
      <c r="P532" s="65"/>
      <c r="Q532" s="65"/>
      <c r="R532" s="65"/>
      <c r="S532" s="65"/>
      <c r="T532" s="66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T532" s="16" t="s">
        <v>180</v>
      </c>
      <c r="AU532" s="16" t="s">
        <v>81</v>
      </c>
    </row>
    <row r="533" spans="1:65" s="196" customFormat="1">
      <c r="B533" s="197"/>
      <c r="C533" s="198"/>
      <c r="D533" s="199" t="s">
        <v>137</v>
      </c>
      <c r="E533" s="200"/>
      <c r="F533" s="201" t="s">
        <v>689</v>
      </c>
      <c r="G533" s="198"/>
      <c r="H533" s="200"/>
      <c r="I533" s="202"/>
      <c r="J533" s="198"/>
      <c r="K533" s="198"/>
      <c r="L533" s="203"/>
      <c r="M533" s="204"/>
      <c r="N533" s="205"/>
      <c r="O533" s="205"/>
      <c r="P533" s="205"/>
      <c r="Q533" s="205"/>
      <c r="R533" s="205"/>
      <c r="S533" s="205"/>
      <c r="T533" s="206"/>
      <c r="AT533" s="207" t="s">
        <v>137</v>
      </c>
      <c r="AU533" s="207" t="s">
        <v>81</v>
      </c>
      <c r="AV533" s="196" t="s">
        <v>79</v>
      </c>
      <c r="AW533" s="196" t="s">
        <v>36</v>
      </c>
      <c r="AX533" s="196" t="s">
        <v>74</v>
      </c>
      <c r="AY533" s="207" t="s">
        <v>125</v>
      </c>
    </row>
    <row r="534" spans="1:65" s="196" customFormat="1">
      <c r="B534" s="197"/>
      <c r="C534" s="198"/>
      <c r="D534" s="199" t="s">
        <v>137</v>
      </c>
      <c r="E534" s="200"/>
      <c r="F534" s="201" t="s">
        <v>690</v>
      </c>
      <c r="G534" s="198"/>
      <c r="H534" s="200"/>
      <c r="I534" s="202"/>
      <c r="J534" s="198"/>
      <c r="K534" s="198"/>
      <c r="L534" s="203"/>
      <c r="M534" s="204"/>
      <c r="N534" s="205"/>
      <c r="O534" s="205"/>
      <c r="P534" s="205"/>
      <c r="Q534" s="205"/>
      <c r="R534" s="205"/>
      <c r="S534" s="205"/>
      <c r="T534" s="206"/>
      <c r="AT534" s="207" t="s">
        <v>137</v>
      </c>
      <c r="AU534" s="207" t="s">
        <v>81</v>
      </c>
      <c r="AV534" s="196" t="s">
        <v>79</v>
      </c>
      <c r="AW534" s="196" t="s">
        <v>36</v>
      </c>
      <c r="AX534" s="196" t="s">
        <v>74</v>
      </c>
      <c r="AY534" s="207" t="s">
        <v>125</v>
      </c>
    </row>
    <row r="535" spans="1:65" s="208" customFormat="1">
      <c r="B535" s="209"/>
      <c r="C535" s="210"/>
      <c r="D535" s="199" t="s">
        <v>137</v>
      </c>
      <c r="E535" s="211"/>
      <c r="F535" s="212" t="s">
        <v>691</v>
      </c>
      <c r="G535" s="210"/>
      <c r="H535" s="213">
        <v>145.72</v>
      </c>
      <c r="I535" s="214"/>
      <c r="J535" s="210"/>
      <c r="K535" s="210"/>
      <c r="L535" s="215"/>
      <c r="M535" s="216"/>
      <c r="N535" s="217"/>
      <c r="O535" s="217"/>
      <c r="P535" s="217"/>
      <c r="Q535" s="217"/>
      <c r="R535" s="217"/>
      <c r="S535" s="217"/>
      <c r="T535" s="218"/>
      <c r="AT535" s="219" t="s">
        <v>137</v>
      </c>
      <c r="AU535" s="219" t="s">
        <v>81</v>
      </c>
      <c r="AV535" s="208" t="s">
        <v>81</v>
      </c>
      <c r="AW535" s="208" t="s">
        <v>36</v>
      </c>
      <c r="AX535" s="208" t="s">
        <v>79</v>
      </c>
      <c r="AY535" s="219" t="s">
        <v>125</v>
      </c>
    </row>
    <row r="536" spans="1:65" s="38" customFormat="1" ht="49.15" customHeight="1">
      <c r="A536" s="32"/>
      <c r="B536" s="33"/>
      <c r="C536" s="178" t="s">
        <v>692</v>
      </c>
      <c r="D536" s="178" t="s">
        <v>128</v>
      </c>
      <c r="E536" s="179" t="s">
        <v>693</v>
      </c>
      <c r="F536" s="180" t="s">
        <v>694</v>
      </c>
      <c r="G536" s="181" t="s">
        <v>168</v>
      </c>
      <c r="H536" s="182">
        <v>3.7999999999999999E-2</v>
      </c>
      <c r="I536" s="183"/>
      <c r="J536" s="184">
        <f>ROUND(I536*H536,2)</f>
        <v>0</v>
      </c>
      <c r="K536" s="180" t="s">
        <v>132</v>
      </c>
      <c r="L536" s="37"/>
      <c r="M536" s="185"/>
      <c r="N536" s="186" t="s">
        <v>45</v>
      </c>
      <c r="O536" s="65"/>
      <c r="P536" s="187">
        <f>O536*H536</f>
        <v>0</v>
      </c>
      <c r="Q536" s="187">
        <v>0</v>
      </c>
      <c r="R536" s="187">
        <f>Q536*H536</f>
        <v>0</v>
      </c>
      <c r="S536" s="187">
        <v>0</v>
      </c>
      <c r="T536" s="188">
        <f>S536*H536</f>
        <v>0</v>
      </c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R536" s="189" t="s">
        <v>237</v>
      </c>
      <c r="AT536" s="189" t="s">
        <v>128</v>
      </c>
      <c r="AU536" s="189" t="s">
        <v>81</v>
      </c>
      <c r="AY536" s="16" t="s">
        <v>125</v>
      </c>
      <c r="BE536" s="190">
        <f>IF(N536="základní",J536,0)</f>
        <v>0</v>
      </c>
      <c r="BF536" s="190">
        <f>IF(N536="snížená",J536,0)</f>
        <v>0</v>
      </c>
      <c r="BG536" s="190">
        <f>IF(N536="zákl. přenesená",J536,0)</f>
        <v>0</v>
      </c>
      <c r="BH536" s="190">
        <f>IF(N536="sníž. přenesená",J536,0)</f>
        <v>0</v>
      </c>
      <c r="BI536" s="190">
        <f>IF(N536="nulová",J536,0)</f>
        <v>0</v>
      </c>
      <c r="BJ536" s="16" t="s">
        <v>79</v>
      </c>
      <c r="BK536" s="190">
        <f>ROUND(I536*H536,2)</f>
        <v>0</v>
      </c>
      <c r="BL536" s="16" t="s">
        <v>237</v>
      </c>
      <c r="BM536" s="189" t="s">
        <v>695</v>
      </c>
    </row>
    <row r="537" spans="1:65" s="38" customFormat="1">
      <c r="A537" s="32"/>
      <c r="B537" s="33"/>
      <c r="C537" s="34"/>
      <c r="D537" s="191" t="s">
        <v>135</v>
      </c>
      <c r="E537" s="34"/>
      <c r="F537" s="192" t="s">
        <v>696</v>
      </c>
      <c r="G537" s="34"/>
      <c r="H537" s="34"/>
      <c r="I537" s="193"/>
      <c r="J537" s="34"/>
      <c r="K537" s="34"/>
      <c r="L537" s="37"/>
      <c r="M537" s="194"/>
      <c r="N537" s="195"/>
      <c r="O537" s="65"/>
      <c r="P537" s="65"/>
      <c r="Q537" s="65"/>
      <c r="R537" s="65"/>
      <c r="S537" s="65"/>
      <c r="T537" s="66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T537" s="16" t="s">
        <v>135</v>
      </c>
      <c r="AU537" s="16" t="s">
        <v>81</v>
      </c>
    </row>
    <row r="538" spans="1:65" s="161" customFormat="1" ht="22.9" customHeight="1">
      <c r="B538" s="162"/>
      <c r="C538" s="163"/>
      <c r="D538" s="164" t="s">
        <v>73</v>
      </c>
      <c r="E538" s="176" t="s">
        <v>697</v>
      </c>
      <c r="F538" s="176" t="s">
        <v>698</v>
      </c>
      <c r="G538" s="163"/>
      <c r="H538" s="163"/>
      <c r="I538" s="166"/>
      <c r="J538" s="177">
        <f>BK538</f>
        <v>0</v>
      </c>
      <c r="K538" s="163"/>
      <c r="L538" s="168"/>
      <c r="M538" s="169"/>
      <c r="N538" s="170"/>
      <c r="O538" s="170"/>
      <c r="P538" s="171">
        <f>SUM(P539:P554)</f>
        <v>0</v>
      </c>
      <c r="Q538" s="170"/>
      <c r="R538" s="171">
        <f>SUM(R539:R554)</f>
        <v>4.684E-2</v>
      </c>
      <c r="S538" s="170"/>
      <c r="T538" s="172">
        <f>SUM(T539:T554)</f>
        <v>0</v>
      </c>
      <c r="AR538" s="173" t="s">
        <v>81</v>
      </c>
      <c r="AT538" s="174" t="s">
        <v>73</v>
      </c>
      <c r="AU538" s="174" t="s">
        <v>79</v>
      </c>
      <c r="AY538" s="173" t="s">
        <v>125</v>
      </c>
      <c r="BK538" s="175">
        <f>SUM(BK539:BK554)</f>
        <v>0</v>
      </c>
    </row>
    <row r="539" spans="1:65" s="38" customFormat="1" ht="49.15" customHeight="1">
      <c r="A539" s="32"/>
      <c r="B539" s="33"/>
      <c r="C539" s="178" t="s">
        <v>699</v>
      </c>
      <c r="D539" s="178" t="s">
        <v>128</v>
      </c>
      <c r="E539" s="179" t="s">
        <v>700</v>
      </c>
      <c r="F539" s="180" t="s">
        <v>701</v>
      </c>
      <c r="G539" s="181" t="s">
        <v>300</v>
      </c>
      <c r="H539" s="182">
        <v>6</v>
      </c>
      <c r="I539" s="183"/>
      <c r="J539" s="184">
        <f>ROUND(I539*H539,2)</f>
        <v>0</v>
      </c>
      <c r="K539" s="180" t="s">
        <v>132</v>
      </c>
      <c r="L539" s="37"/>
      <c r="M539" s="185"/>
      <c r="N539" s="186" t="s">
        <v>45</v>
      </c>
      <c r="O539" s="65"/>
      <c r="P539" s="187">
        <f>O539*H539</f>
        <v>0</v>
      </c>
      <c r="Q539" s="187">
        <v>0</v>
      </c>
      <c r="R539" s="187">
        <f>Q539*H539</f>
        <v>0</v>
      </c>
      <c r="S539" s="187">
        <v>0</v>
      </c>
      <c r="T539" s="188">
        <f>S539*H539</f>
        <v>0</v>
      </c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R539" s="189" t="s">
        <v>237</v>
      </c>
      <c r="AT539" s="189" t="s">
        <v>128</v>
      </c>
      <c r="AU539" s="189" t="s">
        <v>81</v>
      </c>
      <c r="AY539" s="16" t="s">
        <v>125</v>
      </c>
      <c r="BE539" s="190">
        <f>IF(N539="základní",J539,0)</f>
        <v>0</v>
      </c>
      <c r="BF539" s="190">
        <f>IF(N539="snížená",J539,0)</f>
        <v>0</v>
      </c>
      <c r="BG539" s="190">
        <f>IF(N539="zákl. přenesená",J539,0)</f>
        <v>0</v>
      </c>
      <c r="BH539" s="190">
        <f>IF(N539="sníž. přenesená",J539,0)</f>
        <v>0</v>
      </c>
      <c r="BI539" s="190">
        <f>IF(N539="nulová",J539,0)</f>
        <v>0</v>
      </c>
      <c r="BJ539" s="16" t="s">
        <v>79</v>
      </c>
      <c r="BK539" s="190">
        <f>ROUND(I539*H539,2)</f>
        <v>0</v>
      </c>
      <c r="BL539" s="16" t="s">
        <v>237</v>
      </c>
      <c r="BM539" s="189" t="s">
        <v>702</v>
      </c>
    </row>
    <row r="540" spans="1:65" s="38" customFormat="1">
      <c r="A540" s="32"/>
      <c r="B540" s="33"/>
      <c r="C540" s="34"/>
      <c r="D540" s="191" t="s">
        <v>135</v>
      </c>
      <c r="E540" s="34"/>
      <c r="F540" s="192" t="s">
        <v>703</v>
      </c>
      <c r="G540" s="34"/>
      <c r="H540" s="34"/>
      <c r="I540" s="193"/>
      <c r="J540" s="34"/>
      <c r="K540" s="34"/>
      <c r="L540" s="37"/>
      <c r="M540" s="194"/>
      <c r="N540" s="195"/>
      <c r="O540" s="65"/>
      <c r="P540" s="65"/>
      <c r="Q540" s="65"/>
      <c r="R540" s="65"/>
      <c r="S540" s="65"/>
      <c r="T540" s="66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T540" s="16" t="s">
        <v>135</v>
      </c>
      <c r="AU540" s="16" t="s">
        <v>81</v>
      </c>
    </row>
    <row r="541" spans="1:65" s="196" customFormat="1">
      <c r="B541" s="197"/>
      <c r="C541" s="198"/>
      <c r="D541" s="199" t="s">
        <v>137</v>
      </c>
      <c r="E541" s="200"/>
      <c r="F541" s="201" t="s">
        <v>704</v>
      </c>
      <c r="G541" s="198"/>
      <c r="H541" s="200"/>
      <c r="I541" s="202"/>
      <c r="J541" s="198"/>
      <c r="K541" s="198"/>
      <c r="L541" s="203"/>
      <c r="M541" s="204"/>
      <c r="N541" s="205"/>
      <c r="O541" s="205"/>
      <c r="P541" s="205"/>
      <c r="Q541" s="205"/>
      <c r="R541" s="205"/>
      <c r="S541" s="205"/>
      <c r="T541" s="206"/>
      <c r="AT541" s="207" t="s">
        <v>137</v>
      </c>
      <c r="AU541" s="207" t="s">
        <v>81</v>
      </c>
      <c r="AV541" s="196" t="s">
        <v>79</v>
      </c>
      <c r="AW541" s="196" t="s">
        <v>36</v>
      </c>
      <c r="AX541" s="196" t="s">
        <v>74</v>
      </c>
      <c r="AY541" s="207" t="s">
        <v>125</v>
      </c>
    </row>
    <row r="542" spans="1:65" s="208" customFormat="1">
      <c r="B542" s="209"/>
      <c r="C542" s="210"/>
      <c r="D542" s="199" t="s">
        <v>137</v>
      </c>
      <c r="E542" s="211"/>
      <c r="F542" s="212" t="s">
        <v>126</v>
      </c>
      <c r="G542" s="210"/>
      <c r="H542" s="213">
        <v>6</v>
      </c>
      <c r="I542" s="214"/>
      <c r="J542" s="210"/>
      <c r="K542" s="210"/>
      <c r="L542" s="215"/>
      <c r="M542" s="216"/>
      <c r="N542" s="217"/>
      <c r="O542" s="217"/>
      <c r="P542" s="217"/>
      <c r="Q542" s="217"/>
      <c r="R542" s="217"/>
      <c r="S542" s="217"/>
      <c r="T542" s="218"/>
      <c r="AT542" s="219" t="s">
        <v>137</v>
      </c>
      <c r="AU542" s="219" t="s">
        <v>81</v>
      </c>
      <c r="AV542" s="208" t="s">
        <v>81</v>
      </c>
      <c r="AW542" s="208" t="s">
        <v>36</v>
      </c>
      <c r="AX542" s="208" t="s">
        <v>79</v>
      </c>
      <c r="AY542" s="219" t="s">
        <v>125</v>
      </c>
    </row>
    <row r="543" spans="1:65" s="38" customFormat="1" ht="24.2" customHeight="1">
      <c r="A543" s="32"/>
      <c r="B543" s="33"/>
      <c r="C543" s="233" t="s">
        <v>705</v>
      </c>
      <c r="D543" s="233" t="s">
        <v>316</v>
      </c>
      <c r="E543" s="234" t="s">
        <v>706</v>
      </c>
      <c r="F543" s="235" t="s">
        <v>707</v>
      </c>
      <c r="G543" s="236" t="s">
        <v>300</v>
      </c>
      <c r="H543" s="237">
        <v>6</v>
      </c>
      <c r="I543" s="238"/>
      <c r="J543" s="239">
        <f>ROUND(I543*H543,2)</f>
        <v>0</v>
      </c>
      <c r="K543" s="235" t="s">
        <v>132</v>
      </c>
      <c r="L543" s="240"/>
      <c r="M543" s="241"/>
      <c r="N543" s="242" t="s">
        <v>45</v>
      </c>
      <c r="O543" s="65"/>
      <c r="P543" s="187">
        <f>O543*H543</f>
        <v>0</v>
      </c>
      <c r="Q543" s="187">
        <v>6.4200000000000004E-3</v>
      </c>
      <c r="R543" s="187">
        <f>Q543*H543</f>
        <v>3.8519999999999999E-2</v>
      </c>
      <c r="S543" s="187">
        <v>0</v>
      </c>
      <c r="T543" s="188">
        <f>S543*H543</f>
        <v>0</v>
      </c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R543" s="189" t="s">
        <v>320</v>
      </c>
      <c r="AT543" s="189" t="s">
        <v>316</v>
      </c>
      <c r="AU543" s="189" t="s">
        <v>81</v>
      </c>
      <c r="AY543" s="16" t="s">
        <v>125</v>
      </c>
      <c r="BE543" s="190">
        <f>IF(N543="základní",J543,0)</f>
        <v>0</v>
      </c>
      <c r="BF543" s="190">
        <f>IF(N543="snížená",J543,0)</f>
        <v>0</v>
      </c>
      <c r="BG543" s="190">
        <f>IF(N543="zákl. přenesená",J543,0)</f>
        <v>0</v>
      </c>
      <c r="BH543" s="190">
        <f>IF(N543="sníž. přenesená",J543,0)</f>
        <v>0</v>
      </c>
      <c r="BI543" s="190">
        <f>IF(N543="nulová",J543,0)</f>
        <v>0</v>
      </c>
      <c r="BJ543" s="16" t="s">
        <v>79</v>
      </c>
      <c r="BK543" s="190">
        <f>ROUND(I543*H543,2)</f>
        <v>0</v>
      </c>
      <c r="BL543" s="16" t="s">
        <v>237</v>
      </c>
      <c r="BM543" s="189" t="s">
        <v>708</v>
      </c>
    </row>
    <row r="544" spans="1:65" s="38" customFormat="1" ht="49.15" customHeight="1">
      <c r="A544" s="32"/>
      <c r="B544" s="33"/>
      <c r="C544" s="178" t="s">
        <v>709</v>
      </c>
      <c r="D544" s="178" t="s">
        <v>128</v>
      </c>
      <c r="E544" s="179" t="s">
        <v>710</v>
      </c>
      <c r="F544" s="180" t="s">
        <v>711</v>
      </c>
      <c r="G544" s="181" t="s">
        <v>300</v>
      </c>
      <c r="H544" s="182">
        <v>2</v>
      </c>
      <c r="I544" s="183"/>
      <c r="J544" s="184">
        <f>ROUND(I544*H544,2)</f>
        <v>0</v>
      </c>
      <c r="K544" s="180" t="s">
        <v>132</v>
      </c>
      <c r="L544" s="37"/>
      <c r="M544" s="185"/>
      <c r="N544" s="186" t="s">
        <v>45</v>
      </c>
      <c r="O544" s="65"/>
      <c r="P544" s="187">
        <f>O544*H544</f>
        <v>0</v>
      </c>
      <c r="Q544" s="187">
        <v>0</v>
      </c>
      <c r="R544" s="187">
        <f>Q544*H544</f>
        <v>0</v>
      </c>
      <c r="S544" s="187">
        <v>0</v>
      </c>
      <c r="T544" s="188">
        <f>S544*H544</f>
        <v>0</v>
      </c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R544" s="189" t="s">
        <v>237</v>
      </c>
      <c r="AT544" s="189" t="s">
        <v>128</v>
      </c>
      <c r="AU544" s="189" t="s">
        <v>81</v>
      </c>
      <c r="AY544" s="16" t="s">
        <v>125</v>
      </c>
      <c r="BE544" s="190">
        <f>IF(N544="základní",J544,0)</f>
        <v>0</v>
      </c>
      <c r="BF544" s="190">
        <f>IF(N544="snížená",J544,0)</f>
        <v>0</v>
      </c>
      <c r="BG544" s="190">
        <f>IF(N544="zákl. přenesená",J544,0)</f>
        <v>0</v>
      </c>
      <c r="BH544" s="190">
        <f>IF(N544="sníž. přenesená",J544,0)</f>
        <v>0</v>
      </c>
      <c r="BI544" s="190">
        <f>IF(N544="nulová",J544,0)</f>
        <v>0</v>
      </c>
      <c r="BJ544" s="16" t="s">
        <v>79</v>
      </c>
      <c r="BK544" s="190">
        <f>ROUND(I544*H544,2)</f>
        <v>0</v>
      </c>
      <c r="BL544" s="16" t="s">
        <v>237</v>
      </c>
      <c r="BM544" s="189" t="s">
        <v>712</v>
      </c>
    </row>
    <row r="545" spans="1:65" s="38" customFormat="1">
      <c r="A545" s="32"/>
      <c r="B545" s="33"/>
      <c r="C545" s="34"/>
      <c r="D545" s="191" t="s">
        <v>135</v>
      </c>
      <c r="E545" s="34"/>
      <c r="F545" s="192" t="s">
        <v>713</v>
      </c>
      <c r="G545" s="34"/>
      <c r="H545" s="34"/>
      <c r="I545" s="193"/>
      <c r="J545" s="34"/>
      <c r="K545" s="34"/>
      <c r="L545" s="37"/>
      <c r="M545" s="194"/>
      <c r="N545" s="195"/>
      <c r="O545" s="65"/>
      <c r="P545" s="65"/>
      <c r="Q545" s="65"/>
      <c r="R545" s="65"/>
      <c r="S545" s="65"/>
      <c r="T545" s="66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T545" s="16" t="s">
        <v>135</v>
      </c>
      <c r="AU545" s="16" t="s">
        <v>81</v>
      </c>
    </row>
    <row r="546" spans="1:65" s="196" customFormat="1">
      <c r="B546" s="197"/>
      <c r="C546" s="198"/>
      <c r="D546" s="199" t="s">
        <v>137</v>
      </c>
      <c r="E546" s="200"/>
      <c r="F546" s="201" t="s">
        <v>704</v>
      </c>
      <c r="G546" s="198"/>
      <c r="H546" s="200"/>
      <c r="I546" s="202"/>
      <c r="J546" s="198"/>
      <c r="K546" s="198"/>
      <c r="L546" s="203"/>
      <c r="M546" s="204"/>
      <c r="N546" s="205"/>
      <c r="O546" s="205"/>
      <c r="P546" s="205"/>
      <c r="Q546" s="205"/>
      <c r="R546" s="205"/>
      <c r="S546" s="205"/>
      <c r="T546" s="206"/>
      <c r="AT546" s="207" t="s">
        <v>137</v>
      </c>
      <c r="AU546" s="207" t="s">
        <v>81</v>
      </c>
      <c r="AV546" s="196" t="s">
        <v>79</v>
      </c>
      <c r="AW546" s="196" t="s">
        <v>36</v>
      </c>
      <c r="AX546" s="196" t="s">
        <v>74</v>
      </c>
      <c r="AY546" s="207" t="s">
        <v>125</v>
      </c>
    </row>
    <row r="547" spans="1:65" s="196" customFormat="1">
      <c r="B547" s="197"/>
      <c r="C547" s="198"/>
      <c r="D547" s="199" t="s">
        <v>137</v>
      </c>
      <c r="E547" s="200"/>
      <c r="F547" s="201" t="s">
        <v>714</v>
      </c>
      <c r="G547" s="198"/>
      <c r="H547" s="200"/>
      <c r="I547" s="202"/>
      <c r="J547" s="198"/>
      <c r="K547" s="198"/>
      <c r="L547" s="203"/>
      <c r="M547" s="204"/>
      <c r="N547" s="205"/>
      <c r="O547" s="205"/>
      <c r="P547" s="205"/>
      <c r="Q547" s="205"/>
      <c r="R547" s="205"/>
      <c r="S547" s="205"/>
      <c r="T547" s="206"/>
      <c r="AT547" s="207" t="s">
        <v>137</v>
      </c>
      <c r="AU547" s="207" t="s">
        <v>81</v>
      </c>
      <c r="AV547" s="196" t="s">
        <v>79</v>
      </c>
      <c r="AW547" s="196" t="s">
        <v>36</v>
      </c>
      <c r="AX547" s="196" t="s">
        <v>74</v>
      </c>
      <c r="AY547" s="207" t="s">
        <v>125</v>
      </c>
    </row>
    <row r="548" spans="1:65" s="208" customFormat="1">
      <c r="B548" s="209"/>
      <c r="C548" s="210"/>
      <c r="D548" s="199" t="s">
        <v>137</v>
      </c>
      <c r="E548" s="211"/>
      <c r="F548" s="212" t="s">
        <v>81</v>
      </c>
      <c r="G548" s="210"/>
      <c r="H548" s="213">
        <v>2</v>
      </c>
      <c r="I548" s="214"/>
      <c r="J548" s="210"/>
      <c r="K548" s="210"/>
      <c r="L548" s="215"/>
      <c r="M548" s="216"/>
      <c r="N548" s="217"/>
      <c r="O548" s="217"/>
      <c r="P548" s="217"/>
      <c r="Q548" s="217"/>
      <c r="R548" s="217"/>
      <c r="S548" s="217"/>
      <c r="T548" s="218"/>
      <c r="AT548" s="219" t="s">
        <v>137</v>
      </c>
      <c r="AU548" s="219" t="s">
        <v>81</v>
      </c>
      <c r="AV548" s="208" t="s">
        <v>81</v>
      </c>
      <c r="AW548" s="208" t="s">
        <v>36</v>
      </c>
      <c r="AX548" s="208" t="s">
        <v>79</v>
      </c>
      <c r="AY548" s="219" t="s">
        <v>125</v>
      </c>
    </row>
    <row r="549" spans="1:65" s="38" customFormat="1" ht="33" customHeight="1">
      <c r="A549" s="32"/>
      <c r="B549" s="33"/>
      <c r="C549" s="233" t="s">
        <v>715</v>
      </c>
      <c r="D549" s="233" t="s">
        <v>316</v>
      </c>
      <c r="E549" s="234" t="s">
        <v>716</v>
      </c>
      <c r="F549" s="235" t="s">
        <v>717</v>
      </c>
      <c r="G549" s="236" t="s">
        <v>272</v>
      </c>
      <c r="H549" s="237">
        <v>25</v>
      </c>
      <c r="I549" s="238"/>
      <c r="J549" s="239">
        <f>ROUND(I549*H549,2)</f>
        <v>0</v>
      </c>
      <c r="K549" s="235" t="s">
        <v>132</v>
      </c>
      <c r="L549" s="240"/>
      <c r="M549" s="241"/>
      <c r="N549" s="242" t="s">
        <v>45</v>
      </c>
      <c r="O549" s="65"/>
      <c r="P549" s="187">
        <f>O549*H549</f>
        <v>0</v>
      </c>
      <c r="Q549" s="187">
        <v>2.4000000000000001E-4</v>
      </c>
      <c r="R549" s="187">
        <f>Q549*H549</f>
        <v>6.0000000000000001E-3</v>
      </c>
      <c r="S549" s="187">
        <v>0</v>
      </c>
      <c r="T549" s="188">
        <f>S549*H549</f>
        <v>0</v>
      </c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R549" s="189" t="s">
        <v>320</v>
      </c>
      <c r="AT549" s="189" t="s">
        <v>316</v>
      </c>
      <c r="AU549" s="189" t="s">
        <v>81</v>
      </c>
      <c r="AY549" s="16" t="s">
        <v>125</v>
      </c>
      <c r="BE549" s="190">
        <f>IF(N549="základní",J549,0)</f>
        <v>0</v>
      </c>
      <c r="BF549" s="190">
        <f>IF(N549="snížená",J549,0)</f>
        <v>0</v>
      </c>
      <c r="BG549" s="190">
        <f>IF(N549="zákl. přenesená",J549,0)</f>
        <v>0</v>
      </c>
      <c r="BH549" s="190">
        <f>IF(N549="sníž. přenesená",J549,0)</f>
        <v>0</v>
      </c>
      <c r="BI549" s="190">
        <f>IF(N549="nulová",J549,0)</f>
        <v>0</v>
      </c>
      <c r="BJ549" s="16" t="s">
        <v>79</v>
      </c>
      <c r="BK549" s="190">
        <f>ROUND(I549*H549,2)</f>
        <v>0</v>
      </c>
      <c r="BL549" s="16" t="s">
        <v>237</v>
      </c>
      <c r="BM549" s="189" t="s">
        <v>718</v>
      </c>
    </row>
    <row r="550" spans="1:65" s="38" customFormat="1" ht="37.9" customHeight="1">
      <c r="A550" s="32"/>
      <c r="B550" s="33"/>
      <c r="C550" s="233" t="s">
        <v>719</v>
      </c>
      <c r="D550" s="233" t="s">
        <v>316</v>
      </c>
      <c r="E550" s="234" t="s">
        <v>720</v>
      </c>
      <c r="F550" s="235" t="s">
        <v>721</v>
      </c>
      <c r="G550" s="236" t="s">
        <v>300</v>
      </c>
      <c r="H550" s="237">
        <v>2</v>
      </c>
      <c r="I550" s="238"/>
      <c r="J550" s="239">
        <f>ROUND(I550*H550,2)</f>
        <v>0</v>
      </c>
      <c r="K550" s="235" t="s">
        <v>132</v>
      </c>
      <c r="L550" s="240"/>
      <c r="M550" s="241"/>
      <c r="N550" s="242" t="s">
        <v>45</v>
      </c>
      <c r="O550" s="65"/>
      <c r="P550" s="187">
        <f>O550*H550</f>
        <v>0</v>
      </c>
      <c r="Q550" s="187">
        <v>8.4000000000000003E-4</v>
      </c>
      <c r="R550" s="187">
        <f>Q550*H550</f>
        <v>1.6800000000000001E-3</v>
      </c>
      <c r="S550" s="187">
        <v>0</v>
      </c>
      <c r="T550" s="188">
        <f>S550*H550</f>
        <v>0</v>
      </c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R550" s="189" t="s">
        <v>320</v>
      </c>
      <c r="AT550" s="189" t="s">
        <v>316</v>
      </c>
      <c r="AU550" s="189" t="s">
        <v>81</v>
      </c>
      <c r="AY550" s="16" t="s">
        <v>125</v>
      </c>
      <c r="BE550" s="190">
        <f>IF(N550="základní",J550,0)</f>
        <v>0</v>
      </c>
      <c r="BF550" s="190">
        <f>IF(N550="snížená",J550,0)</f>
        <v>0</v>
      </c>
      <c r="BG550" s="190">
        <f>IF(N550="zákl. přenesená",J550,0)</f>
        <v>0</v>
      </c>
      <c r="BH550" s="190">
        <f>IF(N550="sníž. přenesená",J550,0)</f>
        <v>0</v>
      </c>
      <c r="BI550" s="190">
        <f>IF(N550="nulová",J550,0)</f>
        <v>0</v>
      </c>
      <c r="BJ550" s="16" t="s">
        <v>79</v>
      </c>
      <c r="BK550" s="190">
        <f>ROUND(I550*H550,2)</f>
        <v>0</v>
      </c>
      <c r="BL550" s="16" t="s">
        <v>237</v>
      </c>
      <c r="BM550" s="189" t="s">
        <v>722</v>
      </c>
    </row>
    <row r="551" spans="1:65" s="38" customFormat="1" ht="24.2" customHeight="1">
      <c r="A551" s="32"/>
      <c r="B551" s="33"/>
      <c r="C551" s="233" t="s">
        <v>723</v>
      </c>
      <c r="D551" s="233" t="s">
        <v>316</v>
      </c>
      <c r="E551" s="234" t="s">
        <v>724</v>
      </c>
      <c r="F551" s="235" t="s">
        <v>725</v>
      </c>
      <c r="G551" s="236" t="s">
        <v>300</v>
      </c>
      <c r="H551" s="237">
        <v>2</v>
      </c>
      <c r="I551" s="238"/>
      <c r="J551" s="239">
        <f>ROUND(I551*H551,2)</f>
        <v>0</v>
      </c>
      <c r="K551" s="235" t="s">
        <v>132</v>
      </c>
      <c r="L551" s="240"/>
      <c r="M551" s="241"/>
      <c r="N551" s="242" t="s">
        <v>45</v>
      </c>
      <c r="O551" s="65"/>
      <c r="P551" s="187">
        <f>O551*H551</f>
        <v>0</v>
      </c>
      <c r="Q551" s="187">
        <v>3.2000000000000003E-4</v>
      </c>
      <c r="R551" s="187">
        <f>Q551*H551</f>
        <v>6.4000000000000005E-4</v>
      </c>
      <c r="S551" s="187">
        <v>0</v>
      </c>
      <c r="T551" s="188">
        <f>S551*H551</f>
        <v>0</v>
      </c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R551" s="189" t="s">
        <v>320</v>
      </c>
      <c r="AT551" s="189" t="s">
        <v>316</v>
      </c>
      <c r="AU551" s="189" t="s">
        <v>81</v>
      </c>
      <c r="AY551" s="16" t="s">
        <v>125</v>
      </c>
      <c r="BE551" s="190">
        <f>IF(N551="základní",J551,0)</f>
        <v>0</v>
      </c>
      <c r="BF551" s="190">
        <f>IF(N551="snížená",J551,0)</f>
        <v>0</v>
      </c>
      <c r="BG551" s="190">
        <f>IF(N551="zákl. přenesená",J551,0)</f>
        <v>0</v>
      </c>
      <c r="BH551" s="190">
        <f>IF(N551="sníž. přenesená",J551,0)</f>
        <v>0</v>
      </c>
      <c r="BI551" s="190">
        <f>IF(N551="nulová",J551,0)</f>
        <v>0</v>
      </c>
      <c r="BJ551" s="16" t="s">
        <v>79</v>
      </c>
      <c r="BK551" s="190">
        <f>ROUND(I551*H551,2)</f>
        <v>0</v>
      </c>
      <c r="BL551" s="16" t="s">
        <v>237</v>
      </c>
      <c r="BM551" s="189" t="s">
        <v>726</v>
      </c>
    </row>
    <row r="552" spans="1:65" s="38" customFormat="1" ht="24.2" customHeight="1">
      <c r="A552" s="32"/>
      <c r="B552" s="33"/>
      <c r="C552" s="178" t="s">
        <v>727</v>
      </c>
      <c r="D552" s="178" t="s">
        <v>128</v>
      </c>
      <c r="E552" s="179" t="s">
        <v>728</v>
      </c>
      <c r="F552" s="180" t="s">
        <v>729</v>
      </c>
      <c r="G552" s="181" t="s">
        <v>730</v>
      </c>
      <c r="H552" s="182">
        <v>1</v>
      </c>
      <c r="I552" s="183"/>
      <c r="J552" s="184">
        <f>ROUND(I552*H552,2)</f>
        <v>0</v>
      </c>
      <c r="K552" s="180"/>
      <c r="L552" s="37"/>
      <c r="M552" s="185"/>
      <c r="N552" s="186" t="s">
        <v>45</v>
      </c>
      <c r="O552" s="65"/>
      <c r="P552" s="187">
        <f>O552*H552</f>
        <v>0</v>
      </c>
      <c r="Q552" s="187">
        <v>0</v>
      </c>
      <c r="R552" s="187">
        <f>Q552*H552</f>
        <v>0</v>
      </c>
      <c r="S552" s="187">
        <v>0</v>
      </c>
      <c r="T552" s="188">
        <f>S552*H552</f>
        <v>0</v>
      </c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R552" s="189" t="s">
        <v>237</v>
      </c>
      <c r="AT552" s="189" t="s">
        <v>128</v>
      </c>
      <c r="AU552" s="189" t="s">
        <v>81</v>
      </c>
      <c r="AY552" s="16" t="s">
        <v>125</v>
      </c>
      <c r="BE552" s="190">
        <f>IF(N552="základní",J552,0)</f>
        <v>0</v>
      </c>
      <c r="BF552" s="190">
        <f>IF(N552="snížená",J552,0)</f>
        <v>0</v>
      </c>
      <c r="BG552" s="190">
        <f>IF(N552="zákl. přenesená",J552,0)</f>
        <v>0</v>
      </c>
      <c r="BH552" s="190">
        <f>IF(N552="sníž. přenesená",J552,0)</f>
        <v>0</v>
      </c>
      <c r="BI552" s="190">
        <f>IF(N552="nulová",J552,0)</f>
        <v>0</v>
      </c>
      <c r="BJ552" s="16" t="s">
        <v>79</v>
      </c>
      <c r="BK552" s="190">
        <f>ROUND(I552*H552,2)</f>
        <v>0</v>
      </c>
      <c r="BL552" s="16" t="s">
        <v>237</v>
      </c>
      <c r="BM552" s="189" t="s">
        <v>731</v>
      </c>
    </row>
    <row r="553" spans="1:65" s="38" customFormat="1" ht="55.5" customHeight="1">
      <c r="A553" s="32"/>
      <c r="B553" s="33"/>
      <c r="C553" s="178" t="s">
        <v>732</v>
      </c>
      <c r="D553" s="178" t="s">
        <v>128</v>
      </c>
      <c r="E553" s="179" t="s">
        <v>733</v>
      </c>
      <c r="F553" s="180" t="s">
        <v>734</v>
      </c>
      <c r="G553" s="181" t="s">
        <v>531</v>
      </c>
      <c r="H553" s="243"/>
      <c r="I553" s="183"/>
      <c r="J553" s="184">
        <f>ROUND(I553*H553,2)</f>
        <v>0</v>
      </c>
      <c r="K553" s="180" t="s">
        <v>132</v>
      </c>
      <c r="L553" s="37"/>
      <c r="M553" s="185"/>
      <c r="N553" s="186" t="s">
        <v>45</v>
      </c>
      <c r="O553" s="65"/>
      <c r="P553" s="187">
        <f>O553*H553</f>
        <v>0</v>
      </c>
      <c r="Q553" s="187">
        <v>0</v>
      </c>
      <c r="R553" s="187">
        <f>Q553*H553</f>
        <v>0</v>
      </c>
      <c r="S553" s="187">
        <v>0</v>
      </c>
      <c r="T553" s="188">
        <f>S553*H553</f>
        <v>0</v>
      </c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R553" s="189" t="s">
        <v>237</v>
      </c>
      <c r="AT553" s="189" t="s">
        <v>128</v>
      </c>
      <c r="AU553" s="189" t="s">
        <v>81</v>
      </c>
      <c r="AY553" s="16" t="s">
        <v>125</v>
      </c>
      <c r="BE553" s="190">
        <f>IF(N553="základní",J553,0)</f>
        <v>0</v>
      </c>
      <c r="BF553" s="190">
        <f>IF(N553="snížená",J553,0)</f>
        <v>0</v>
      </c>
      <c r="BG553" s="190">
        <f>IF(N553="zákl. přenesená",J553,0)</f>
        <v>0</v>
      </c>
      <c r="BH553" s="190">
        <f>IF(N553="sníž. přenesená",J553,0)</f>
        <v>0</v>
      </c>
      <c r="BI553" s="190">
        <f>IF(N553="nulová",J553,0)</f>
        <v>0</v>
      </c>
      <c r="BJ553" s="16" t="s">
        <v>79</v>
      </c>
      <c r="BK553" s="190">
        <f>ROUND(I553*H553,2)</f>
        <v>0</v>
      </c>
      <c r="BL553" s="16" t="s">
        <v>237</v>
      </c>
      <c r="BM553" s="189" t="s">
        <v>735</v>
      </c>
    </row>
    <row r="554" spans="1:65" s="38" customFormat="1">
      <c r="A554" s="32"/>
      <c r="B554" s="33"/>
      <c r="C554" s="34"/>
      <c r="D554" s="191" t="s">
        <v>135</v>
      </c>
      <c r="E554" s="34"/>
      <c r="F554" s="192" t="s">
        <v>736</v>
      </c>
      <c r="G554" s="34"/>
      <c r="H554" s="34"/>
      <c r="I554" s="193"/>
      <c r="J554" s="34"/>
      <c r="K554" s="34"/>
      <c r="L554" s="37"/>
      <c r="M554" s="194"/>
      <c r="N554" s="195"/>
      <c r="O554" s="65"/>
      <c r="P554" s="65"/>
      <c r="Q554" s="65"/>
      <c r="R554" s="65"/>
      <c r="S554" s="65"/>
      <c r="T554" s="66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T554" s="16" t="s">
        <v>135</v>
      </c>
      <c r="AU554" s="16" t="s">
        <v>81</v>
      </c>
    </row>
    <row r="555" spans="1:65" s="161" customFormat="1" ht="22.9" customHeight="1">
      <c r="B555" s="162"/>
      <c r="C555" s="163"/>
      <c r="D555" s="164" t="s">
        <v>73</v>
      </c>
      <c r="E555" s="176" t="s">
        <v>737</v>
      </c>
      <c r="F555" s="176" t="s">
        <v>738</v>
      </c>
      <c r="G555" s="163"/>
      <c r="H555" s="163"/>
      <c r="I555" s="166"/>
      <c r="J555" s="177">
        <f>BK555</f>
        <v>0</v>
      </c>
      <c r="K555" s="163"/>
      <c r="L555" s="168"/>
      <c r="M555" s="169"/>
      <c r="N555" s="170"/>
      <c r="O555" s="170"/>
      <c r="P555" s="171">
        <f>SUM(P556:P562)</f>
        <v>0</v>
      </c>
      <c r="Q555" s="170"/>
      <c r="R555" s="171">
        <f>SUM(R556:R562)</f>
        <v>3.4400000000000003E-3</v>
      </c>
      <c r="S555" s="170"/>
      <c r="T555" s="172">
        <f>SUM(T556:T562)</f>
        <v>0</v>
      </c>
      <c r="AR555" s="173" t="s">
        <v>81</v>
      </c>
      <c r="AT555" s="174" t="s">
        <v>73</v>
      </c>
      <c r="AU555" s="174" t="s">
        <v>79</v>
      </c>
      <c r="AY555" s="173" t="s">
        <v>125</v>
      </c>
      <c r="BK555" s="175">
        <f>SUM(BK556:BK562)</f>
        <v>0</v>
      </c>
    </row>
    <row r="556" spans="1:65" s="38" customFormat="1" ht="37.9" customHeight="1">
      <c r="A556" s="32"/>
      <c r="B556" s="33"/>
      <c r="C556" s="178" t="s">
        <v>739</v>
      </c>
      <c r="D556" s="178" t="s">
        <v>128</v>
      </c>
      <c r="E556" s="179" t="s">
        <v>740</v>
      </c>
      <c r="F556" s="180" t="s">
        <v>741</v>
      </c>
      <c r="G556" s="181" t="s">
        <v>131</v>
      </c>
      <c r="H556" s="182">
        <v>4</v>
      </c>
      <c r="I556" s="183"/>
      <c r="J556" s="184">
        <f>ROUND(I556*H556,2)</f>
        <v>0</v>
      </c>
      <c r="K556" s="180" t="s">
        <v>132</v>
      </c>
      <c r="L556" s="37"/>
      <c r="M556" s="185"/>
      <c r="N556" s="186" t="s">
        <v>45</v>
      </c>
      <c r="O556" s="65"/>
      <c r="P556" s="187">
        <f>O556*H556</f>
        <v>0</v>
      </c>
      <c r="Q556" s="187">
        <v>1.3999999999999999E-4</v>
      </c>
      <c r="R556" s="187">
        <f>Q556*H556</f>
        <v>5.5999999999999995E-4</v>
      </c>
      <c r="S556" s="187">
        <v>0</v>
      </c>
      <c r="T556" s="188">
        <f>S556*H556</f>
        <v>0</v>
      </c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R556" s="189" t="s">
        <v>237</v>
      </c>
      <c r="AT556" s="189" t="s">
        <v>128</v>
      </c>
      <c r="AU556" s="189" t="s">
        <v>81</v>
      </c>
      <c r="AY556" s="16" t="s">
        <v>125</v>
      </c>
      <c r="BE556" s="190">
        <f>IF(N556="základní",J556,0)</f>
        <v>0</v>
      </c>
      <c r="BF556" s="190">
        <f>IF(N556="snížená",J556,0)</f>
        <v>0</v>
      </c>
      <c r="BG556" s="190">
        <f>IF(N556="zákl. přenesená",J556,0)</f>
        <v>0</v>
      </c>
      <c r="BH556" s="190">
        <f>IF(N556="sníž. přenesená",J556,0)</f>
        <v>0</v>
      </c>
      <c r="BI556" s="190">
        <f>IF(N556="nulová",J556,0)</f>
        <v>0</v>
      </c>
      <c r="BJ556" s="16" t="s">
        <v>79</v>
      </c>
      <c r="BK556" s="190">
        <f>ROUND(I556*H556,2)</f>
        <v>0</v>
      </c>
      <c r="BL556" s="16" t="s">
        <v>237</v>
      </c>
      <c r="BM556" s="189" t="s">
        <v>742</v>
      </c>
    </row>
    <row r="557" spans="1:65" s="38" customFormat="1">
      <c r="A557" s="32"/>
      <c r="B557" s="33"/>
      <c r="C557" s="34"/>
      <c r="D557" s="191" t="s">
        <v>135</v>
      </c>
      <c r="E557" s="34"/>
      <c r="F557" s="192" t="s">
        <v>743</v>
      </c>
      <c r="G557" s="34"/>
      <c r="H557" s="34"/>
      <c r="I557" s="193"/>
      <c r="J557" s="34"/>
      <c r="K557" s="34"/>
      <c r="L557" s="37"/>
      <c r="M557" s="194"/>
      <c r="N557" s="195"/>
      <c r="O557" s="65"/>
      <c r="P557" s="65"/>
      <c r="Q557" s="65"/>
      <c r="R557" s="65"/>
      <c r="S557" s="65"/>
      <c r="T557" s="66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T557" s="16" t="s">
        <v>135</v>
      </c>
      <c r="AU557" s="16" t="s">
        <v>81</v>
      </c>
    </row>
    <row r="558" spans="1:65" s="38" customFormat="1" ht="44.25" customHeight="1">
      <c r="A558" s="32"/>
      <c r="B558" s="33"/>
      <c r="C558" s="178" t="s">
        <v>744</v>
      </c>
      <c r="D558" s="178" t="s">
        <v>128</v>
      </c>
      <c r="E558" s="179" t="s">
        <v>745</v>
      </c>
      <c r="F558" s="180" t="s">
        <v>746</v>
      </c>
      <c r="G558" s="181" t="s">
        <v>131</v>
      </c>
      <c r="H558" s="182">
        <v>4</v>
      </c>
      <c r="I558" s="183"/>
      <c r="J558" s="184">
        <f>ROUND(I558*H558,2)</f>
        <v>0</v>
      </c>
      <c r="K558" s="180" t="s">
        <v>132</v>
      </c>
      <c r="L558" s="37"/>
      <c r="M558" s="185"/>
      <c r="N558" s="186" t="s">
        <v>45</v>
      </c>
      <c r="O558" s="65"/>
      <c r="P558" s="187">
        <f>O558*H558</f>
        <v>0</v>
      </c>
      <c r="Q558" s="187">
        <v>7.2000000000000005E-4</v>
      </c>
      <c r="R558" s="187">
        <f>Q558*H558</f>
        <v>2.8800000000000002E-3</v>
      </c>
      <c r="S558" s="187">
        <v>0</v>
      </c>
      <c r="T558" s="188">
        <f>S558*H558</f>
        <v>0</v>
      </c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R558" s="189" t="s">
        <v>237</v>
      </c>
      <c r="AT558" s="189" t="s">
        <v>128</v>
      </c>
      <c r="AU558" s="189" t="s">
        <v>81</v>
      </c>
      <c r="AY558" s="16" t="s">
        <v>125</v>
      </c>
      <c r="BE558" s="190">
        <f>IF(N558="základní",J558,0)</f>
        <v>0</v>
      </c>
      <c r="BF558" s="190">
        <f>IF(N558="snížená",J558,0)</f>
        <v>0</v>
      </c>
      <c r="BG558" s="190">
        <f>IF(N558="zákl. přenesená",J558,0)</f>
        <v>0</v>
      </c>
      <c r="BH558" s="190">
        <f>IF(N558="sníž. přenesená",J558,0)</f>
        <v>0</v>
      </c>
      <c r="BI558" s="190">
        <f>IF(N558="nulová",J558,0)</f>
        <v>0</v>
      </c>
      <c r="BJ558" s="16" t="s">
        <v>79</v>
      </c>
      <c r="BK558" s="190">
        <f>ROUND(I558*H558,2)</f>
        <v>0</v>
      </c>
      <c r="BL558" s="16" t="s">
        <v>237</v>
      </c>
      <c r="BM558" s="189" t="s">
        <v>747</v>
      </c>
    </row>
    <row r="559" spans="1:65" s="38" customFormat="1">
      <c r="A559" s="32"/>
      <c r="B559" s="33"/>
      <c r="C559" s="34"/>
      <c r="D559" s="191" t="s">
        <v>135</v>
      </c>
      <c r="E559" s="34"/>
      <c r="F559" s="192" t="s">
        <v>748</v>
      </c>
      <c r="G559" s="34"/>
      <c r="H559" s="34"/>
      <c r="I559" s="193"/>
      <c r="J559" s="34"/>
      <c r="K559" s="34"/>
      <c r="L559" s="37"/>
      <c r="M559" s="194"/>
      <c r="N559" s="195"/>
      <c r="O559" s="65"/>
      <c r="P559" s="65"/>
      <c r="Q559" s="65"/>
      <c r="R559" s="65"/>
      <c r="S559" s="65"/>
      <c r="T559" s="66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T559" s="16" t="s">
        <v>135</v>
      </c>
      <c r="AU559" s="16" t="s">
        <v>81</v>
      </c>
    </row>
    <row r="560" spans="1:65" s="196" customFormat="1" ht="33.75">
      <c r="B560" s="197"/>
      <c r="C560" s="198"/>
      <c r="D560" s="199" t="s">
        <v>137</v>
      </c>
      <c r="E560" s="200"/>
      <c r="F560" s="201" t="s">
        <v>147</v>
      </c>
      <c r="G560" s="198"/>
      <c r="H560" s="200"/>
      <c r="I560" s="202"/>
      <c r="J560" s="198"/>
      <c r="K560" s="198"/>
      <c r="L560" s="203"/>
      <c r="M560" s="204"/>
      <c r="N560" s="205"/>
      <c r="O560" s="205"/>
      <c r="P560" s="205"/>
      <c r="Q560" s="205"/>
      <c r="R560" s="205"/>
      <c r="S560" s="205"/>
      <c r="T560" s="206"/>
      <c r="AT560" s="207" t="s">
        <v>137</v>
      </c>
      <c r="AU560" s="207" t="s">
        <v>81</v>
      </c>
      <c r="AV560" s="196" t="s">
        <v>79</v>
      </c>
      <c r="AW560" s="196" t="s">
        <v>36</v>
      </c>
      <c r="AX560" s="196" t="s">
        <v>74</v>
      </c>
      <c r="AY560" s="207" t="s">
        <v>125</v>
      </c>
    </row>
    <row r="561" spans="1:65" s="196" customFormat="1">
      <c r="B561" s="197"/>
      <c r="C561" s="198"/>
      <c r="D561" s="199" t="s">
        <v>137</v>
      </c>
      <c r="E561" s="200"/>
      <c r="F561" s="201" t="s">
        <v>148</v>
      </c>
      <c r="G561" s="198"/>
      <c r="H561" s="200"/>
      <c r="I561" s="202"/>
      <c r="J561" s="198"/>
      <c r="K561" s="198"/>
      <c r="L561" s="203"/>
      <c r="M561" s="204"/>
      <c r="N561" s="205"/>
      <c r="O561" s="205"/>
      <c r="P561" s="205"/>
      <c r="Q561" s="205"/>
      <c r="R561" s="205"/>
      <c r="S561" s="205"/>
      <c r="T561" s="206"/>
      <c r="AT561" s="207" t="s">
        <v>137</v>
      </c>
      <c r="AU561" s="207" t="s">
        <v>81</v>
      </c>
      <c r="AV561" s="196" t="s">
        <v>79</v>
      </c>
      <c r="AW561" s="196" t="s">
        <v>36</v>
      </c>
      <c r="AX561" s="196" t="s">
        <v>74</v>
      </c>
      <c r="AY561" s="207" t="s">
        <v>125</v>
      </c>
    </row>
    <row r="562" spans="1:65" s="208" customFormat="1">
      <c r="B562" s="209"/>
      <c r="C562" s="210"/>
      <c r="D562" s="199" t="s">
        <v>137</v>
      </c>
      <c r="E562" s="211"/>
      <c r="F562" s="212" t="s">
        <v>133</v>
      </c>
      <c r="G562" s="210"/>
      <c r="H562" s="213">
        <v>4</v>
      </c>
      <c r="I562" s="214"/>
      <c r="J562" s="210"/>
      <c r="K562" s="210"/>
      <c r="L562" s="215"/>
      <c r="M562" s="216"/>
      <c r="N562" s="217"/>
      <c r="O562" s="217"/>
      <c r="P562" s="217"/>
      <c r="Q562" s="217"/>
      <c r="R562" s="217"/>
      <c r="S562" s="217"/>
      <c r="T562" s="218"/>
      <c r="AT562" s="219" t="s">
        <v>137</v>
      </c>
      <c r="AU562" s="219" t="s">
        <v>81</v>
      </c>
      <c r="AV562" s="208" t="s">
        <v>81</v>
      </c>
      <c r="AW562" s="208" t="s">
        <v>36</v>
      </c>
      <c r="AX562" s="208" t="s">
        <v>79</v>
      </c>
      <c r="AY562" s="219" t="s">
        <v>125</v>
      </c>
    </row>
    <row r="563" spans="1:65" s="161" customFormat="1" ht="22.9" customHeight="1">
      <c r="B563" s="162"/>
      <c r="C563" s="163"/>
      <c r="D563" s="164" t="s">
        <v>73</v>
      </c>
      <c r="E563" s="176" t="s">
        <v>749</v>
      </c>
      <c r="F563" s="176" t="s">
        <v>750</v>
      </c>
      <c r="G563" s="163"/>
      <c r="H563" s="163"/>
      <c r="I563" s="166"/>
      <c r="J563" s="177">
        <f>BK563</f>
        <v>0</v>
      </c>
      <c r="K563" s="163"/>
      <c r="L563" s="168"/>
      <c r="M563" s="169"/>
      <c r="N563" s="170"/>
      <c r="O563" s="170"/>
      <c r="P563" s="171">
        <f>SUM(P564:P581)</f>
        <v>0</v>
      </c>
      <c r="Q563" s="170"/>
      <c r="R563" s="171">
        <f>SUM(R564:R581)</f>
        <v>0.50251007999999997</v>
      </c>
      <c r="S563" s="170"/>
      <c r="T563" s="172">
        <f>SUM(T564:T581)</f>
        <v>0.11344368000000001</v>
      </c>
      <c r="AR563" s="173" t="s">
        <v>81</v>
      </c>
      <c r="AT563" s="174" t="s">
        <v>73</v>
      </c>
      <c r="AU563" s="174" t="s">
        <v>79</v>
      </c>
      <c r="AY563" s="173" t="s">
        <v>125</v>
      </c>
      <c r="BK563" s="175">
        <f>SUM(BK564:BK581)</f>
        <v>0</v>
      </c>
    </row>
    <row r="564" spans="1:65" s="38" customFormat="1" ht="24.2" customHeight="1">
      <c r="A564" s="32"/>
      <c r="B564" s="33"/>
      <c r="C564" s="178" t="s">
        <v>751</v>
      </c>
      <c r="D564" s="178" t="s">
        <v>128</v>
      </c>
      <c r="E564" s="179" t="s">
        <v>752</v>
      </c>
      <c r="F564" s="180" t="s">
        <v>753</v>
      </c>
      <c r="G564" s="181" t="s">
        <v>131</v>
      </c>
      <c r="H564" s="182">
        <v>42.648000000000003</v>
      </c>
      <c r="I564" s="183"/>
      <c r="J564" s="184">
        <f>ROUND(I564*H564,2)</f>
        <v>0</v>
      </c>
      <c r="K564" s="180" t="s">
        <v>132</v>
      </c>
      <c r="L564" s="37"/>
      <c r="M564" s="185"/>
      <c r="N564" s="186" t="s">
        <v>45</v>
      </c>
      <c r="O564" s="65"/>
      <c r="P564" s="187">
        <f>O564*H564</f>
        <v>0</v>
      </c>
      <c r="Q564" s="187">
        <v>0</v>
      </c>
      <c r="R564" s="187">
        <f>Q564*H564</f>
        <v>0</v>
      </c>
      <c r="S564" s="187">
        <v>2.66E-3</v>
      </c>
      <c r="T564" s="188">
        <f>S564*H564</f>
        <v>0.11344368000000001</v>
      </c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R564" s="189" t="s">
        <v>237</v>
      </c>
      <c r="AT564" s="189" t="s">
        <v>128</v>
      </c>
      <c r="AU564" s="189" t="s">
        <v>81</v>
      </c>
      <c r="AY564" s="16" t="s">
        <v>125</v>
      </c>
      <c r="BE564" s="190">
        <f>IF(N564="základní",J564,0)</f>
        <v>0</v>
      </c>
      <c r="BF564" s="190">
        <f>IF(N564="snížená",J564,0)</f>
        <v>0</v>
      </c>
      <c r="BG564" s="190">
        <f>IF(N564="zákl. přenesená",J564,0)</f>
        <v>0</v>
      </c>
      <c r="BH564" s="190">
        <f>IF(N564="sníž. přenesená",J564,0)</f>
        <v>0</v>
      </c>
      <c r="BI564" s="190">
        <f>IF(N564="nulová",J564,0)</f>
        <v>0</v>
      </c>
      <c r="BJ564" s="16" t="s">
        <v>79</v>
      </c>
      <c r="BK564" s="190">
        <f>ROUND(I564*H564,2)</f>
        <v>0</v>
      </c>
      <c r="BL564" s="16" t="s">
        <v>237</v>
      </c>
      <c r="BM564" s="189" t="s">
        <v>754</v>
      </c>
    </row>
    <row r="565" spans="1:65" s="38" customFormat="1">
      <c r="A565" s="32"/>
      <c r="B565" s="33"/>
      <c r="C565" s="34"/>
      <c r="D565" s="191" t="s">
        <v>135</v>
      </c>
      <c r="E565" s="34"/>
      <c r="F565" s="192" t="s">
        <v>755</v>
      </c>
      <c r="G565" s="34"/>
      <c r="H565" s="34"/>
      <c r="I565" s="193"/>
      <c r="J565" s="34"/>
      <c r="K565" s="34"/>
      <c r="L565" s="37"/>
      <c r="M565" s="194"/>
      <c r="N565" s="195"/>
      <c r="O565" s="65"/>
      <c r="P565" s="65"/>
      <c r="Q565" s="65"/>
      <c r="R565" s="65"/>
      <c r="S565" s="65"/>
      <c r="T565" s="66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T565" s="16" t="s">
        <v>135</v>
      </c>
      <c r="AU565" s="16" t="s">
        <v>81</v>
      </c>
    </row>
    <row r="566" spans="1:65" s="196" customFormat="1" ht="22.5">
      <c r="B566" s="197"/>
      <c r="C566" s="198"/>
      <c r="D566" s="199" t="s">
        <v>137</v>
      </c>
      <c r="E566" s="200"/>
      <c r="F566" s="201" t="s">
        <v>756</v>
      </c>
      <c r="G566" s="198"/>
      <c r="H566" s="200"/>
      <c r="I566" s="202"/>
      <c r="J566" s="198"/>
      <c r="K566" s="198"/>
      <c r="L566" s="203"/>
      <c r="M566" s="204"/>
      <c r="N566" s="205"/>
      <c r="O566" s="205"/>
      <c r="P566" s="205"/>
      <c r="Q566" s="205"/>
      <c r="R566" s="205"/>
      <c r="S566" s="205"/>
      <c r="T566" s="206"/>
      <c r="AT566" s="207" t="s">
        <v>137</v>
      </c>
      <c r="AU566" s="207" t="s">
        <v>81</v>
      </c>
      <c r="AV566" s="196" t="s">
        <v>79</v>
      </c>
      <c r="AW566" s="196" t="s">
        <v>36</v>
      </c>
      <c r="AX566" s="196" t="s">
        <v>74</v>
      </c>
      <c r="AY566" s="207" t="s">
        <v>125</v>
      </c>
    </row>
    <row r="567" spans="1:65" s="208" customFormat="1">
      <c r="B567" s="209"/>
      <c r="C567" s="210"/>
      <c r="D567" s="199" t="s">
        <v>137</v>
      </c>
      <c r="E567" s="211"/>
      <c r="F567" s="212" t="s">
        <v>757</v>
      </c>
      <c r="G567" s="210"/>
      <c r="H567" s="213">
        <v>21.04</v>
      </c>
      <c r="I567" s="214"/>
      <c r="J567" s="210"/>
      <c r="K567" s="210"/>
      <c r="L567" s="215"/>
      <c r="M567" s="216"/>
      <c r="N567" s="217"/>
      <c r="O567" s="217"/>
      <c r="P567" s="217"/>
      <c r="Q567" s="217"/>
      <c r="R567" s="217"/>
      <c r="S567" s="217"/>
      <c r="T567" s="218"/>
      <c r="AT567" s="219" t="s">
        <v>137</v>
      </c>
      <c r="AU567" s="219" t="s">
        <v>81</v>
      </c>
      <c r="AV567" s="208" t="s">
        <v>81</v>
      </c>
      <c r="AW567" s="208" t="s">
        <v>36</v>
      </c>
      <c r="AX567" s="208" t="s">
        <v>74</v>
      </c>
      <c r="AY567" s="219" t="s">
        <v>125</v>
      </c>
    </row>
    <row r="568" spans="1:65" s="208" customFormat="1">
      <c r="B568" s="209"/>
      <c r="C568" s="210"/>
      <c r="D568" s="199" t="s">
        <v>137</v>
      </c>
      <c r="E568" s="211"/>
      <c r="F568" s="212" t="s">
        <v>758</v>
      </c>
      <c r="G568" s="210"/>
      <c r="H568" s="213">
        <v>21.608000000000001</v>
      </c>
      <c r="I568" s="214"/>
      <c r="J568" s="210"/>
      <c r="K568" s="210"/>
      <c r="L568" s="215"/>
      <c r="M568" s="216"/>
      <c r="N568" s="217"/>
      <c r="O568" s="217"/>
      <c r="P568" s="217"/>
      <c r="Q568" s="217"/>
      <c r="R568" s="217"/>
      <c r="S568" s="217"/>
      <c r="T568" s="218"/>
      <c r="AT568" s="219" t="s">
        <v>137</v>
      </c>
      <c r="AU568" s="219" t="s">
        <v>81</v>
      </c>
      <c r="AV568" s="208" t="s">
        <v>81</v>
      </c>
      <c r="AW568" s="208" t="s">
        <v>36</v>
      </c>
      <c r="AX568" s="208" t="s">
        <v>74</v>
      </c>
      <c r="AY568" s="219" t="s">
        <v>125</v>
      </c>
    </row>
    <row r="569" spans="1:65" s="220" customFormat="1">
      <c r="B569" s="221"/>
      <c r="C569" s="222"/>
      <c r="D569" s="199" t="s">
        <v>137</v>
      </c>
      <c r="E569" s="223"/>
      <c r="F569" s="224" t="s">
        <v>142</v>
      </c>
      <c r="G569" s="222"/>
      <c r="H569" s="225">
        <v>42.648000000000003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137</v>
      </c>
      <c r="AU569" s="231" t="s">
        <v>81</v>
      </c>
      <c r="AV569" s="220" t="s">
        <v>133</v>
      </c>
      <c r="AW569" s="220" t="s">
        <v>36</v>
      </c>
      <c r="AX569" s="220" t="s">
        <v>79</v>
      </c>
      <c r="AY569" s="231" t="s">
        <v>125</v>
      </c>
    </row>
    <row r="570" spans="1:65" s="38" customFormat="1" ht="24.2" customHeight="1">
      <c r="A570" s="32"/>
      <c r="B570" s="33"/>
      <c r="C570" s="178" t="s">
        <v>759</v>
      </c>
      <c r="D570" s="178" t="s">
        <v>128</v>
      </c>
      <c r="E570" s="179" t="s">
        <v>760</v>
      </c>
      <c r="F570" s="180" t="s">
        <v>761</v>
      </c>
      <c r="G570" s="181" t="s">
        <v>131</v>
      </c>
      <c r="H570" s="182">
        <v>42.648000000000003</v>
      </c>
      <c r="I570" s="183"/>
      <c r="J570" s="184">
        <f>ROUND(I570*H570,2)</f>
        <v>0</v>
      </c>
      <c r="K570" s="180"/>
      <c r="L570" s="37"/>
      <c r="M570" s="185"/>
      <c r="N570" s="186" t="s">
        <v>45</v>
      </c>
      <c r="O570" s="65"/>
      <c r="P570" s="187">
        <f>O570*H570</f>
        <v>0</v>
      </c>
      <c r="Q570" s="187">
        <v>1.1089999999999999E-2</v>
      </c>
      <c r="R570" s="187">
        <f>Q570*H570</f>
        <v>0.47296632</v>
      </c>
      <c r="S570" s="187">
        <v>0</v>
      </c>
      <c r="T570" s="188">
        <f>S570*H570</f>
        <v>0</v>
      </c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R570" s="189" t="s">
        <v>237</v>
      </c>
      <c r="AT570" s="189" t="s">
        <v>128</v>
      </c>
      <c r="AU570" s="189" t="s">
        <v>81</v>
      </c>
      <c r="AY570" s="16" t="s">
        <v>125</v>
      </c>
      <c r="BE570" s="190">
        <f>IF(N570="základní",J570,0)</f>
        <v>0</v>
      </c>
      <c r="BF570" s="190">
        <f>IF(N570="snížená",J570,0)</f>
        <v>0</v>
      </c>
      <c r="BG570" s="190">
        <f>IF(N570="zákl. přenesená",J570,0)</f>
        <v>0</v>
      </c>
      <c r="BH570" s="190">
        <f>IF(N570="sníž. přenesená",J570,0)</f>
        <v>0</v>
      </c>
      <c r="BI570" s="190">
        <f>IF(N570="nulová",J570,0)</f>
        <v>0</v>
      </c>
      <c r="BJ570" s="16" t="s">
        <v>79</v>
      </c>
      <c r="BK570" s="190">
        <f>ROUND(I570*H570,2)</f>
        <v>0</v>
      </c>
      <c r="BL570" s="16" t="s">
        <v>237</v>
      </c>
      <c r="BM570" s="189" t="s">
        <v>762</v>
      </c>
    </row>
    <row r="571" spans="1:65" s="196" customFormat="1" ht="22.5">
      <c r="B571" s="197"/>
      <c r="C571" s="198"/>
      <c r="D571" s="199" t="s">
        <v>137</v>
      </c>
      <c r="E571" s="200"/>
      <c r="F571" s="201" t="s">
        <v>763</v>
      </c>
      <c r="G571" s="198"/>
      <c r="H571" s="200"/>
      <c r="I571" s="202"/>
      <c r="J571" s="198"/>
      <c r="K571" s="198"/>
      <c r="L571" s="203"/>
      <c r="M571" s="204"/>
      <c r="N571" s="205"/>
      <c r="O571" s="205"/>
      <c r="P571" s="205"/>
      <c r="Q571" s="205"/>
      <c r="R571" s="205"/>
      <c r="S571" s="205"/>
      <c r="T571" s="206"/>
      <c r="AT571" s="207" t="s">
        <v>137</v>
      </c>
      <c r="AU571" s="207" t="s">
        <v>81</v>
      </c>
      <c r="AV571" s="196" t="s">
        <v>79</v>
      </c>
      <c r="AW571" s="196" t="s">
        <v>36</v>
      </c>
      <c r="AX571" s="196" t="s">
        <v>74</v>
      </c>
      <c r="AY571" s="207" t="s">
        <v>125</v>
      </c>
    </row>
    <row r="572" spans="1:65" s="208" customFormat="1">
      <c r="B572" s="209"/>
      <c r="C572" s="210"/>
      <c r="D572" s="199" t="s">
        <v>137</v>
      </c>
      <c r="E572" s="211"/>
      <c r="F572" s="212" t="s">
        <v>757</v>
      </c>
      <c r="G572" s="210"/>
      <c r="H572" s="213">
        <v>21.04</v>
      </c>
      <c r="I572" s="214"/>
      <c r="J572" s="210"/>
      <c r="K572" s="210"/>
      <c r="L572" s="215"/>
      <c r="M572" s="216"/>
      <c r="N572" s="217"/>
      <c r="O572" s="217"/>
      <c r="P572" s="217"/>
      <c r="Q572" s="217"/>
      <c r="R572" s="217"/>
      <c r="S572" s="217"/>
      <c r="T572" s="218"/>
      <c r="AT572" s="219" t="s">
        <v>137</v>
      </c>
      <c r="AU572" s="219" t="s">
        <v>81</v>
      </c>
      <c r="AV572" s="208" t="s">
        <v>81</v>
      </c>
      <c r="AW572" s="208" t="s">
        <v>36</v>
      </c>
      <c r="AX572" s="208" t="s">
        <v>74</v>
      </c>
      <c r="AY572" s="219" t="s">
        <v>125</v>
      </c>
    </row>
    <row r="573" spans="1:65" s="208" customFormat="1">
      <c r="B573" s="209"/>
      <c r="C573" s="210"/>
      <c r="D573" s="199" t="s">
        <v>137</v>
      </c>
      <c r="E573" s="211"/>
      <c r="F573" s="212" t="s">
        <v>758</v>
      </c>
      <c r="G573" s="210"/>
      <c r="H573" s="213">
        <v>21.608000000000001</v>
      </c>
      <c r="I573" s="214"/>
      <c r="J573" s="210"/>
      <c r="K573" s="210"/>
      <c r="L573" s="215"/>
      <c r="M573" s="216"/>
      <c r="N573" s="217"/>
      <c r="O573" s="217"/>
      <c r="P573" s="217"/>
      <c r="Q573" s="217"/>
      <c r="R573" s="217"/>
      <c r="S573" s="217"/>
      <c r="T573" s="218"/>
      <c r="AT573" s="219" t="s">
        <v>137</v>
      </c>
      <c r="AU573" s="219" t="s">
        <v>81</v>
      </c>
      <c r="AV573" s="208" t="s">
        <v>81</v>
      </c>
      <c r="AW573" s="208" t="s">
        <v>36</v>
      </c>
      <c r="AX573" s="208" t="s">
        <v>74</v>
      </c>
      <c r="AY573" s="219" t="s">
        <v>125</v>
      </c>
    </row>
    <row r="574" spans="1:65" s="220" customFormat="1">
      <c r="B574" s="221"/>
      <c r="C574" s="222"/>
      <c r="D574" s="199" t="s">
        <v>137</v>
      </c>
      <c r="E574" s="223"/>
      <c r="F574" s="224" t="s">
        <v>142</v>
      </c>
      <c r="G574" s="222"/>
      <c r="H574" s="225">
        <v>42.648000000000003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137</v>
      </c>
      <c r="AU574" s="231" t="s">
        <v>81</v>
      </c>
      <c r="AV574" s="220" t="s">
        <v>133</v>
      </c>
      <c r="AW574" s="220" t="s">
        <v>36</v>
      </c>
      <c r="AX574" s="220" t="s">
        <v>79</v>
      </c>
      <c r="AY574" s="231" t="s">
        <v>125</v>
      </c>
    </row>
    <row r="575" spans="1:65" s="38" customFormat="1" ht="62.65" customHeight="1">
      <c r="A575" s="32"/>
      <c r="B575" s="33"/>
      <c r="C575" s="178" t="s">
        <v>764</v>
      </c>
      <c r="D575" s="178" t="s">
        <v>128</v>
      </c>
      <c r="E575" s="179" t="s">
        <v>765</v>
      </c>
      <c r="F575" s="180" t="s">
        <v>766</v>
      </c>
      <c r="G575" s="181" t="s">
        <v>131</v>
      </c>
      <c r="H575" s="182">
        <v>2.6640000000000001</v>
      </c>
      <c r="I575" s="183"/>
      <c r="J575" s="184">
        <f>ROUND(I575*H575,2)</f>
        <v>0</v>
      </c>
      <c r="K575" s="180" t="s">
        <v>132</v>
      </c>
      <c r="L575" s="37"/>
      <c r="M575" s="185"/>
      <c r="N575" s="186" t="s">
        <v>45</v>
      </c>
      <c r="O575" s="65"/>
      <c r="P575" s="187">
        <f>O575*H575</f>
        <v>0</v>
      </c>
      <c r="Q575" s="187">
        <v>1.1089999999999999E-2</v>
      </c>
      <c r="R575" s="187">
        <f>Q575*H575</f>
        <v>2.9543759999999999E-2</v>
      </c>
      <c r="S575" s="187">
        <v>0</v>
      </c>
      <c r="T575" s="188">
        <f>S575*H575</f>
        <v>0</v>
      </c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R575" s="189" t="s">
        <v>237</v>
      </c>
      <c r="AT575" s="189" t="s">
        <v>128</v>
      </c>
      <c r="AU575" s="189" t="s">
        <v>81</v>
      </c>
      <c r="AY575" s="16" t="s">
        <v>125</v>
      </c>
      <c r="BE575" s="190">
        <f>IF(N575="základní",J575,0)</f>
        <v>0</v>
      </c>
      <c r="BF575" s="190">
        <f>IF(N575="snížená",J575,0)</f>
        <v>0</v>
      </c>
      <c r="BG575" s="190">
        <f>IF(N575="zákl. přenesená",J575,0)</f>
        <v>0</v>
      </c>
      <c r="BH575" s="190">
        <f>IF(N575="sníž. přenesená",J575,0)</f>
        <v>0</v>
      </c>
      <c r="BI575" s="190">
        <f>IF(N575="nulová",J575,0)</f>
        <v>0</v>
      </c>
      <c r="BJ575" s="16" t="s">
        <v>79</v>
      </c>
      <c r="BK575" s="190">
        <f>ROUND(I575*H575,2)</f>
        <v>0</v>
      </c>
      <c r="BL575" s="16" t="s">
        <v>237</v>
      </c>
      <c r="BM575" s="189" t="s">
        <v>767</v>
      </c>
    </row>
    <row r="576" spans="1:65" s="38" customFormat="1">
      <c r="A576" s="32"/>
      <c r="B576" s="33"/>
      <c r="C576" s="34"/>
      <c r="D576" s="191" t="s">
        <v>135</v>
      </c>
      <c r="E576" s="34"/>
      <c r="F576" s="192" t="s">
        <v>768</v>
      </c>
      <c r="G576" s="34"/>
      <c r="H576" s="34"/>
      <c r="I576" s="193"/>
      <c r="J576" s="34"/>
      <c r="K576" s="34"/>
      <c r="L576" s="37"/>
      <c r="M576" s="194"/>
      <c r="N576" s="195"/>
      <c r="O576" s="65"/>
      <c r="P576" s="65"/>
      <c r="Q576" s="65"/>
      <c r="R576" s="65"/>
      <c r="S576" s="65"/>
      <c r="T576" s="66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T576" s="16" t="s">
        <v>135</v>
      </c>
      <c r="AU576" s="16" t="s">
        <v>81</v>
      </c>
    </row>
    <row r="577" spans="1:65" s="196" customFormat="1">
      <c r="B577" s="197"/>
      <c r="C577" s="198"/>
      <c r="D577" s="199" t="s">
        <v>137</v>
      </c>
      <c r="E577" s="200"/>
      <c r="F577" s="201" t="s">
        <v>769</v>
      </c>
      <c r="G577" s="198"/>
      <c r="H577" s="200"/>
      <c r="I577" s="202"/>
      <c r="J577" s="198"/>
      <c r="K577" s="198"/>
      <c r="L577" s="203"/>
      <c r="M577" s="204"/>
      <c r="N577" s="205"/>
      <c r="O577" s="205"/>
      <c r="P577" s="205"/>
      <c r="Q577" s="205"/>
      <c r="R577" s="205"/>
      <c r="S577" s="205"/>
      <c r="T577" s="206"/>
      <c r="AT577" s="207" t="s">
        <v>137</v>
      </c>
      <c r="AU577" s="207" t="s">
        <v>81</v>
      </c>
      <c r="AV577" s="196" t="s">
        <v>79</v>
      </c>
      <c r="AW577" s="196" t="s">
        <v>36</v>
      </c>
      <c r="AX577" s="196" t="s">
        <v>74</v>
      </c>
      <c r="AY577" s="207" t="s">
        <v>125</v>
      </c>
    </row>
    <row r="578" spans="1:65" s="196" customFormat="1">
      <c r="B578" s="197"/>
      <c r="C578" s="198"/>
      <c r="D578" s="199" t="s">
        <v>137</v>
      </c>
      <c r="E578" s="200"/>
      <c r="F578" s="201" t="s">
        <v>770</v>
      </c>
      <c r="G578" s="198"/>
      <c r="H578" s="200"/>
      <c r="I578" s="202"/>
      <c r="J578" s="198"/>
      <c r="K578" s="198"/>
      <c r="L578" s="203"/>
      <c r="M578" s="204"/>
      <c r="N578" s="205"/>
      <c r="O578" s="205"/>
      <c r="P578" s="205"/>
      <c r="Q578" s="205"/>
      <c r="R578" s="205"/>
      <c r="S578" s="205"/>
      <c r="T578" s="206"/>
      <c r="AT578" s="207" t="s">
        <v>137</v>
      </c>
      <c r="AU578" s="207" t="s">
        <v>81</v>
      </c>
      <c r="AV578" s="196" t="s">
        <v>79</v>
      </c>
      <c r="AW578" s="196" t="s">
        <v>36</v>
      </c>
      <c r="AX578" s="196" t="s">
        <v>74</v>
      </c>
      <c r="AY578" s="207" t="s">
        <v>125</v>
      </c>
    </row>
    <row r="579" spans="1:65" s="208" customFormat="1">
      <c r="B579" s="209"/>
      <c r="C579" s="210"/>
      <c r="D579" s="199" t="s">
        <v>137</v>
      </c>
      <c r="E579" s="211"/>
      <c r="F579" s="212" t="s">
        <v>771</v>
      </c>
      <c r="G579" s="210"/>
      <c r="H579" s="213">
        <v>2.6640000000000001</v>
      </c>
      <c r="I579" s="214"/>
      <c r="J579" s="210"/>
      <c r="K579" s="210"/>
      <c r="L579" s="215"/>
      <c r="M579" s="216"/>
      <c r="N579" s="217"/>
      <c r="O579" s="217"/>
      <c r="P579" s="217"/>
      <c r="Q579" s="217"/>
      <c r="R579" s="217"/>
      <c r="S579" s="217"/>
      <c r="T579" s="218"/>
      <c r="AT579" s="219" t="s">
        <v>137</v>
      </c>
      <c r="AU579" s="219" t="s">
        <v>81</v>
      </c>
      <c r="AV579" s="208" t="s">
        <v>81</v>
      </c>
      <c r="AW579" s="208" t="s">
        <v>36</v>
      </c>
      <c r="AX579" s="208" t="s">
        <v>79</v>
      </c>
      <c r="AY579" s="219" t="s">
        <v>125</v>
      </c>
    </row>
    <row r="580" spans="1:65" s="38" customFormat="1" ht="44.25" customHeight="1">
      <c r="A580" s="32"/>
      <c r="B580" s="33"/>
      <c r="C580" s="178" t="s">
        <v>772</v>
      </c>
      <c r="D580" s="178" t="s">
        <v>128</v>
      </c>
      <c r="E580" s="179" t="s">
        <v>773</v>
      </c>
      <c r="F580" s="180" t="s">
        <v>774</v>
      </c>
      <c r="G580" s="181" t="s">
        <v>531</v>
      </c>
      <c r="H580" s="243"/>
      <c r="I580" s="183"/>
      <c r="J580" s="184">
        <f>ROUND(I580*H580,2)</f>
        <v>0</v>
      </c>
      <c r="K580" s="180" t="s">
        <v>132</v>
      </c>
      <c r="L580" s="37"/>
      <c r="M580" s="185"/>
      <c r="N580" s="186" t="s">
        <v>45</v>
      </c>
      <c r="O580" s="65"/>
      <c r="P580" s="187">
        <f>O580*H580</f>
        <v>0</v>
      </c>
      <c r="Q580" s="187">
        <v>0</v>
      </c>
      <c r="R580" s="187">
        <f>Q580*H580</f>
        <v>0</v>
      </c>
      <c r="S580" s="187">
        <v>0</v>
      </c>
      <c r="T580" s="188">
        <f>S580*H580</f>
        <v>0</v>
      </c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R580" s="189" t="s">
        <v>237</v>
      </c>
      <c r="AT580" s="189" t="s">
        <v>128</v>
      </c>
      <c r="AU580" s="189" t="s">
        <v>81</v>
      </c>
      <c r="AY580" s="16" t="s">
        <v>125</v>
      </c>
      <c r="BE580" s="190">
        <f>IF(N580="základní",J580,0)</f>
        <v>0</v>
      </c>
      <c r="BF580" s="190">
        <f>IF(N580="snížená",J580,0)</f>
        <v>0</v>
      </c>
      <c r="BG580" s="190">
        <f>IF(N580="zákl. přenesená",J580,0)</f>
        <v>0</v>
      </c>
      <c r="BH580" s="190">
        <f>IF(N580="sníž. přenesená",J580,0)</f>
        <v>0</v>
      </c>
      <c r="BI580" s="190">
        <f>IF(N580="nulová",J580,0)</f>
        <v>0</v>
      </c>
      <c r="BJ580" s="16" t="s">
        <v>79</v>
      </c>
      <c r="BK580" s="190">
        <f>ROUND(I580*H580,2)</f>
        <v>0</v>
      </c>
      <c r="BL580" s="16" t="s">
        <v>237</v>
      </c>
      <c r="BM580" s="189" t="s">
        <v>775</v>
      </c>
    </row>
    <row r="581" spans="1:65" s="38" customFormat="1">
      <c r="A581" s="32"/>
      <c r="B581" s="33"/>
      <c r="C581" s="34"/>
      <c r="D581" s="191" t="s">
        <v>135</v>
      </c>
      <c r="E581" s="34"/>
      <c r="F581" s="192" t="s">
        <v>776</v>
      </c>
      <c r="G581" s="34"/>
      <c r="H581" s="34"/>
      <c r="I581" s="193"/>
      <c r="J581" s="34"/>
      <c r="K581" s="34"/>
      <c r="L581" s="37"/>
      <c r="M581" s="194"/>
      <c r="N581" s="195"/>
      <c r="O581" s="65"/>
      <c r="P581" s="65"/>
      <c r="Q581" s="65"/>
      <c r="R581" s="65"/>
      <c r="S581" s="65"/>
      <c r="T581" s="66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T581" s="16" t="s">
        <v>135</v>
      </c>
      <c r="AU581" s="16" t="s">
        <v>81</v>
      </c>
    </row>
    <row r="582" spans="1:65" s="161" customFormat="1" ht="25.9" customHeight="1">
      <c r="B582" s="162"/>
      <c r="C582" s="163"/>
      <c r="D582" s="164" t="s">
        <v>73</v>
      </c>
      <c r="E582" s="165" t="s">
        <v>777</v>
      </c>
      <c r="F582" s="165" t="s">
        <v>778</v>
      </c>
      <c r="G582" s="163"/>
      <c r="H582" s="163"/>
      <c r="I582" s="166"/>
      <c r="J582" s="167">
        <f>BK582</f>
        <v>0</v>
      </c>
      <c r="K582" s="163"/>
      <c r="L582" s="168"/>
      <c r="M582" s="169"/>
      <c r="N582" s="170"/>
      <c r="O582" s="170"/>
      <c r="P582" s="171">
        <f>P583+P586+P596+P613+P616</f>
        <v>0</v>
      </c>
      <c r="Q582" s="170"/>
      <c r="R582" s="171">
        <f>R583+R586+R596+R613+R616</f>
        <v>0</v>
      </c>
      <c r="S582" s="170"/>
      <c r="T582" s="172">
        <f>T583+T586+T596+T613+T616</f>
        <v>0</v>
      </c>
      <c r="AR582" s="173" t="s">
        <v>165</v>
      </c>
      <c r="AT582" s="174" t="s">
        <v>73</v>
      </c>
      <c r="AU582" s="174" t="s">
        <v>74</v>
      </c>
      <c r="AY582" s="173" t="s">
        <v>125</v>
      </c>
      <c r="BK582" s="175">
        <f>BK583+BK586+BK596+BK613+BK616</f>
        <v>0</v>
      </c>
    </row>
    <row r="583" spans="1:65" s="161" customFormat="1" ht="22.9" customHeight="1">
      <c r="B583" s="162"/>
      <c r="C583" s="163"/>
      <c r="D583" s="164" t="s">
        <v>73</v>
      </c>
      <c r="E583" s="176" t="s">
        <v>779</v>
      </c>
      <c r="F583" s="176" t="s">
        <v>780</v>
      </c>
      <c r="G583" s="163"/>
      <c r="H583" s="163"/>
      <c r="I583" s="166"/>
      <c r="J583" s="177">
        <f>BK583</f>
        <v>0</v>
      </c>
      <c r="K583" s="163"/>
      <c r="L583" s="168"/>
      <c r="M583" s="169"/>
      <c r="N583" s="170"/>
      <c r="O583" s="170"/>
      <c r="P583" s="171">
        <f>SUM(P584:P585)</f>
        <v>0</v>
      </c>
      <c r="Q583" s="170"/>
      <c r="R583" s="171">
        <f>SUM(R584:R585)</f>
        <v>0</v>
      </c>
      <c r="S583" s="170"/>
      <c r="T583" s="172">
        <f>SUM(T584:T585)</f>
        <v>0</v>
      </c>
      <c r="AR583" s="173" t="s">
        <v>165</v>
      </c>
      <c r="AT583" s="174" t="s">
        <v>73</v>
      </c>
      <c r="AU583" s="174" t="s">
        <v>79</v>
      </c>
      <c r="AY583" s="173" t="s">
        <v>125</v>
      </c>
      <c r="BK583" s="175">
        <f>SUM(BK584:BK585)</f>
        <v>0</v>
      </c>
    </row>
    <row r="584" spans="1:65" s="38" customFormat="1" ht="16.5" customHeight="1">
      <c r="A584" s="32"/>
      <c r="B584" s="33"/>
      <c r="C584" s="178" t="s">
        <v>781</v>
      </c>
      <c r="D584" s="178" t="s">
        <v>128</v>
      </c>
      <c r="E584" s="179" t="s">
        <v>782</v>
      </c>
      <c r="F584" s="180" t="s">
        <v>783</v>
      </c>
      <c r="G584" s="181" t="s">
        <v>784</v>
      </c>
      <c r="H584" s="182">
        <v>1</v>
      </c>
      <c r="I584" s="183"/>
      <c r="J584" s="184">
        <f>ROUND(I584*H584,2)</f>
        <v>0</v>
      </c>
      <c r="K584" s="180" t="s">
        <v>132</v>
      </c>
      <c r="L584" s="37"/>
      <c r="M584" s="185"/>
      <c r="N584" s="186" t="s">
        <v>45</v>
      </c>
      <c r="O584" s="65"/>
      <c r="P584" s="187">
        <f>O584*H584</f>
        <v>0</v>
      </c>
      <c r="Q584" s="187">
        <v>0</v>
      </c>
      <c r="R584" s="187">
        <f>Q584*H584</f>
        <v>0</v>
      </c>
      <c r="S584" s="187">
        <v>0</v>
      </c>
      <c r="T584" s="188">
        <f>S584*H584</f>
        <v>0</v>
      </c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R584" s="189" t="s">
        <v>785</v>
      </c>
      <c r="AT584" s="189" t="s">
        <v>128</v>
      </c>
      <c r="AU584" s="189" t="s">
        <v>81</v>
      </c>
      <c r="AY584" s="16" t="s">
        <v>125</v>
      </c>
      <c r="BE584" s="190">
        <f>IF(N584="základní",J584,0)</f>
        <v>0</v>
      </c>
      <c r="BF584" s="190">
        <f>IF(N584="snížená",J584,0)</f>
        <v>0</v>
      </c>
      <c r="BG584" s="190">
        <f>IF(N584="zákl. přenesená",J584,0)</f>
        <v>0</v>
      </c>
      <c r="BH584" s="190">
        <f>IF(N584="sníž. přenesená",J584,0)</f>
        <v>0</v>
      </c>
      <c r="BI584" s="190">
        <f>IF(N584="nulová",J584,0)</f>
        <v>0</v>
      </c>
      <c r="BJ584" s="16" t="s">
        <v>79</v>
      </c>
      <c r="BK584" s="190">
        <f>ROUND(I584*H584,2)</f>
        <v>0</v>
      </c>
      <c r="BL584" s="16" t="s">
        <v>785</v>
      </c>
      <c r="BM584" s="189" t="s">
        <v>786</v>
      </c>
    </row>
    <row r="585" spans="1:65" s="38" customFormat="1">
      <c r="A585" s="32"/>
      <c r="B585" s="33"/>
      <c r="C585" s="34"/>
      <c r="D585" s="191" t="s">
        <v>135</v>
      </c>
      <c r="E585" s="34"/>
      <c r="F585" s="192" t="s">
        <v>787</v>
      </c>
      <c r="G585" s="34"/>
      <c r="H585" s="34"/>
      <c r="I585" s="193"/>
      <c r="J585" s="34"/>
      <c r="K585" s="34"/>
      <c r="L585" s="37"/>
      <c r="M585" s="194"/>
      <c r="N585" s="195"/>
      <c r="O585" s="65"/>
      <c r="P585" s="65"/>
      <c r="Q585" s="65"/>
      <c r="R585" s="65"/>
      <c r="S585" s="65"/>
      <c r="T585" s="66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T585" s="16" t="s">
        <v>135</v>
      </c>
      <c r="AU585" s="16" t="s">
        <v>81</v>
      </c>
    </row>
    <row r="586" spans="1:65" s="161" customFormat="1" ht="22.9" customHeight="1">
      <c r="B586" s="162"/>
      <c r="C586" s="163"/>
      <c r="D586" s="164" t="s">
        <v>73</v>
      </c>
      <c r="E586" s="176" t="s">
        <v>788</v>
      </c>
      <c r="F586" s="176" t="s">
        <v>789</v>
      </c>
      <c r="G586" s="163"/>
      <c r="H586" s="163"/>
      <c r="I586" s="166"/>
      <c r="J586" s="177">
        <f>BK586</f>
        <v>0</v>
      </c>
      <c r="K586" s="163"/>
      <c r="L586" s="168"/>
      <c r="M586" s="169"/>
      <c r="N586" s="170"/>
      <c r="O586" s="170"/>
      <c r="P586" s="171">
        <f>SUM(P587:P595)</f>
        <v>0</v>
      </c>
      <c r="Q586" s="170"/>
      <c r="R586" s="171">
        <f>SUM(R587:R595)</f>
        <v>0</v>
      </c>
      <c r="S586" s="170"/>
      <c r="T586" s="172">
        <f>SUM(T587:T595)</f>
        <v>0</v>
      </c>
      <c r="AR586" s="173" t="s">
        <v>165</v>
      </c>
      <c r="AT586" s="174" t="s">
        <v>73</v>
      </c>
      <c r="AU586" s="174" t="s">
        <v>79</v>
      </c>
      <c r="AY586" s="173" t="s">
        <v>125</v>
      </c>
      <c r="BK586" s="175">
        <f>SUM(BK587:BK595)</f>
        <v>0</v>
      </c>
    </row>
    <row r="587" spans="1:65" s="38" customFormat="1" ht="16.5" customHeight="1">
      <c r="A587" s="32"/>
      <c r="B587" s="33"/>
      <c r="C587" s="178" t="s">
        <v>790</v>
      </c>
      <c r="D587" s="178" t="s">
        <v>128</v>
      </c>
      <c r="E587" s="179" t="s">
        <v>791</v>
      </c>
      <c r="F587" s="180" t="s">
        <v>789</v>
      </c>
      <c r="G587" s="181" t="s">
        <v>784</v>
      </c>
      <c r="H587" s="182">
        <v>1</v>
      </c>
      <c r="I587" s="183"/>
      <c r="J587" s="184">
        <f>ROUND(I587*H587,2)</f>
        <v>0</v>
      </c>
      <c r="K587" s="180" t="s">
        <v>132</v>
      </c>
      <c r="L587" s="37"/>
      <c r="M587" s="185"/>
      <c r="N587" s="186" t="s">
        <v>45</v>
      </c>
      <c r="O587" s="65"/>
      <c r="P587" s="187">
        <f>O587*H587</f>
        <v>0</v>
      </c>
      <c r="Q587" s="187">
        <v>0</v>
      </c>
      <c r="R587" s="187">
        <f>Q587*H587</f>
        <v>0</v>
      </c>
      <c r="S587" s="187">
        <v>0</v>
      </c>
      <c r="T587" s="188">
        <f>S587*H587</f>
        <v>0</v>
      </c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R587" s="189" t="s">
        <v>785</v>
      </c>
      <c r="AT587" s="189" t="s">
        <v>128</v>
      </c>
      <c r="AU587" s="189" t="s">
        <v>81</v>
      </c>
      <c r="AY587" s="16" t="s">
        <v>125</v>
      </c>
      <c r="BE587" s="190">
        <f>IF(N587="základní",J587,0)</f>
        <v>0</v>
      </c>
      <c r="BF587" s="190">
        <f>IF(N587="snížená",J587,0)</f>
        <v>0</v>
      </c>
      <c r="BG587" s="190">
        <f>IF(N587="zákl. přenesená",J587,0)</f>
        <v>0</v>
      </c>
      <c r="BH587" s="190">
        <f>IF(N587="sníž. přenesená",J587,0)</f>
        <v>0</v>
      </c>
      <c r="BI587" s="190">
        <f>IF(N587="nulová",J587,0)</f>
        <v>0</v>
      </c>
      <c r="BJ587" s="16" t="s">
        <v>79</v>
      </c>
      <c r="BK587" s="190">
        <f>ROUND(I587*H587,2)</f>
        <v>0</v>
      </c>
      <c r="BL587" s="16" t="s">
        <v>785</v>
      </c>
      <c r="BM587" s="189" t="s">
        <v>792</v>
      </c>
    </row>
    <row r="588" spans="1:65" s="38" customFormat="1">
      <c r="A588" s="32"/>
      <c r="B588" s="33"/>
      <c r="C588" s="34"/>
      <c r="D588" s="191" t="s">
        <v>135</v>
      </c>
      <c r="E588" s="34"/>
      <c r="F588" s="192" t="s">
        <v>793</v>
      </c>
      <c r="G588" s="34"/>
      <c r="H588" s="34"/>
      <c r="I588" s="193"/>
      <c r="J588" s="34"/>
      <c r="K588" s="34"/>
      <c r="L588" s="37"/>
      <c r="M588" s="194"/>
      <c r="N588" s="195"/>
      <c r="O588" s="65"/>
      <c r="P588" s="65"/>
      <c r="Q588" s="65"/>
      <c r="R588" s="65"/>
      <c r="S588" s="65"/>
      <c r="T588" s="66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T588" s="16" t="s">
        <v>135</v>
      </c>
      <c r="AU588" s="16" t="s">
        <v>81</v>
      </c>
    </row>
    <row r="589" spans="1:65" s="38" customFormat="1" ht="126.75">
      <c r="A589" s="32"/>
      <c r="B589" s="33"/>
      <c r="C589" s="34"/>
      <c r="D589" s="199" t="s">
        <v>180</v>
      </c>
      <c r="E589" s="34"/>
      <c r="F589" s="232" t="s">
        <v>794</v>
      </c>
      <c r="G589" s="34"/>
      <c r="H589" s="34"/>
      <c r="I589" s="193"/>
      <c r="J589" s="34"/>
      <c r="K589" s="34"/>
      <c r="L589" s="37"/>
      <c r="M589" s="194"/>
      <c r="N589" s="195"/>
      <c r="O589" s="65"/>
      <c r="P589" s="65"/>
      <c r="Q589" s="65"/>
      <c r="R589" s="65"/>
      <c r="S589" s="65"/>
      <c r="T589" s="66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T589" s="16" t="s">
        <v>180</v>
      </c>
      <c r="AU589" s="16" t="s">
        <v>81</v>
      </c>
    </row>
    <row r="590" spans="1:65" s="38" customFormat="1" ht="16.5" customHeight="1">
      <c r="A590" s="32"/>
      <c r="B590" s="33"/>
      <c r="C590" s="178" t="s">
        <v>795</v>
      </c>
      <c r="D590" s="178" t="s">
        <v>128</v>
      </c>
      <c r="E590" s="179" t="s">
        <v>796</v>
      </c>
      <c r="F590" s="180" t="s">
        <v>797</v>
      </c>
      <c r="G590" s="181" t="s">
        <v>131</v>
      </c>
      <c r="H590" s="182">
        <v>40.700000000000003</v>
      </c>
      <c r="I590" s="183"/>
      <c r="J590" s="184">
        <f>ROUND(I590*H590,2)</f>
        <v>0</v>
      </c>
      <c r="K590" s="180" t="s">
        <v>132</v>
      </c>
      <c r="L590" s="37"/>
      <c r="M590" s="185"/>
      <c r="N590" s="186" t="s">
        <v>45</v>
      </c>
      <c r="O590" s="65"/>
      <c r="P590" s="187">
        <f>O590*H590</f>
        <v>0</v>
      </c>
      <c r="Q590" s="187">
        <v>0</v>
      </c>
      <c r="R590" s="187">
        <f>Q590*H590</f>
        <v>0</v>
      </c>
      <c r="S590" s="187">
        <v>0</v>
      </c>
      <c r="T590" s="188">
        <f>S590*H590</f>
        <v>0</v>
      </c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R590" s="189" t="s">
        <v>785</v>
      </c>
      <c r="AT590" s="189" t="s">
        <v>128</v>
      </c>
      <c r="AU590" s="189" t="s">
        <v>81</v>
      </c>
      <c r="AY590" s="16" t="s">
        <v>125</v>
      </c>
      <c r="BE590" s="190">
        <f>IF(N590="základní",J590,0)</f>
        <v>0</v>
      </c>
      <c r="BF590" s="190">
        <f>IF(N590="snížená",J590,0)</f>
        <v>0</v>
      </c>
      <c r="BG590" s="190">
        <f>IF(N590="zákl. přenesená",J590,0)</f>
        <v>0</v>
      </c>
      <c r="BH590" s="190">
        <f>IF(N590="sníž. přenesená",J590,0)</f>
        <v>0</v>
      </c>
      <c r="BI590" s="190">
        <f>IF(N590="nulová",J590,0)</f>
        <v>0</v>
      </c>
      <c r="BJ590" s="16" t="s">
        <v>79</v>
      </c>
      <c r="BK590" s="190">
        <f>ROUND(I590*H590,2)</f>
        <v>0</v>
      </c>
      <c r="BL590" s="16" t="s">
        <v>785</v>
      </c>
      <c r="BM590" s="189" t="s">
        <v>798</v>
      </c>
    </row>
    <row r="591" spans="1:65" s="38" customFormat="1">
      <c r="A591" s="32"/>
      <c r="B591" s="33"/>
      <c r="C591" s="34"/>
      <c r="D591" s="191" t="s">
        <v>135</v>
      </c>
      <c r="E591" s="34"/>
      <c r="F591" s="192" t="s">
        <v>799</v>
      </c>
      <c r="G591" s="34"/>
      <c r="H591" s="34"/>
      <c r="I591" s="193"/>
      <c r="J591" s="34"/>
      <c r="K591" s="34"/>
      <c r="L591" s="37"/>
      <c r="M591" s="194"/>
      <c r="N591" s="195"/>
      <c r="O591" s="65"/>
      <c r="P591" s="65"/>
      <c r="Q591" s="65"/>
      <c r="R591" s="65"/>
      <c r="S591" s="65"/>
      <c r="T591" s="66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T591" s="16" t="s">
        <v>135</v>
      </c>
      <c r="AU591" s="16" t="s">
        <v>81</v>
      </c>
    </row>
    <row r="592" spans="1:65" s="38" customFormat="1" ht="78">
      <c r="A592" s="32"/>
      <c r="B592" s="33"/>
      <c r="C592" s="34"/>
      <c r="D592" s="199" t="s">
        <v>180</v>
      </c>
      <c r="E592" s="34"/>
      <c r="F592" s="232" t="s">
        <v>800</v>
      </c>
      <c r="G592" s="34"/>
      <c r="H592" s="34"/>
      <c r="I592" s="193"/>
      <c r="J592" s="34"/>
      <c r="K592" s="34"/>
      <c r="L592" s="37"/>
      <c r="M592" s="194"/>
      <c r="N592" s="195"/>
      <c r="O592" s="65"/>
      <c r="P592" s="65"/>
      <c r="Q592" s="65"/>
      <c r="R592" s="65"/>
      <c r="S592" s="65"/>
      <c r="T592" s="66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T592" s="16" t="s">
        <v>180</v>
      </c>
      <c r="AU592" s="16" t="s">
        <v>81</v>
      </c>
    </row>
    <row r="593" spans="1:65" s="38" customFormat="1" ht="21.75" customHeight="1">
      <c r="A593" s="32"/>
      <c r="B593" s="33"/>
      <c r="C593" s="178" t="s">
        <v>801</v>
      </c>
      <c r="D593" s="178" t="s">
        <v>128</v>
      </c>
      <c r="E593" s="179" t="s">
        <v>802</v>
      </c>
      <c r="F593" s="180" t="s">
        <v>803</v>
      </c>
      <c r="G593" s="181" t="s">
        <v>784</v>
      </c>
      <c r="H593" s="182">
        <v>1</v>
      </c>
      <c r="I593" s="183"/>
      <c r="J593" s="184">
        <f>ROUND(I593*H593,2)</f>
        <v>0</v>
      </c>
      <c r="K593" s="180" t="s">
        <v>132</v>
      </c>
      <c r="L593" s="37"/>
      <c r="M593" s="185"/>
      <c r="N593" s="186" t="s">
        <v>45</v>
      </c>
      <c r="O593" s="65"/>
      <c r="P593" s="187">
        <f>O593*H593</f>
        <v>0</v>
      </c>
      <c r="Q593" s="187">
        <v>0</v>
      </c>
      <c r="R593" s="187">
        <f>Q593*H593</f>
        <v>0</v>
      </c>
      <c r="S593" s="187">
        <v>0</v>
      </c>
      <c r="T593" s="188">
        <f>S593*H593</f>
        <v>0</v>
      </c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R593" s="189" t="s">
        <v>785</v>
      </c>
      <c r="AT593" s="189" t="s">
        <v>128</v>
      </c>
      <c r="AU593" s="189" t="s">
        <v>81</v>
      </c>
      <c r="AY593" s="16" t="s">
        <v>125</v>
      </c>
      <c r="BE593" s="190">
        <f>IF(N593="základní",J593,0)</f>
        <v>0</v>
      </c>
      <c r="BF593" s="190">
        <f>IF(N593="snížená",J593,0)</f>
        <v>0</v>
      </c>
      <c r="BG593" s="190">
        <f>IF(N593="zákl. přenesená",J593,0)</f>
        <v>0</v>
      </c>
      <c r="BH593" s="190">
        <f>IF(N593="sníž. přenesená",J593,0)</f>
        <v>0</v>
      </c>
      <c r="BI593" s="190">
        <f>IF(N593="nulová",J593,0)</f>
        <v>0</v>
      </c>
      <c r="BJ593" s="16" t="s">
        <v>79</v>
      </c>
      <c r="BK593" s="190">
        <f>ROUND(I593*H593,2)</f>
        <v>0</v>
      </c>
      <c r="BL593" s="16" t="s">
        <v>785</v>
      </c>
      <c r="BM593" s="189" t="s">
        <v>804</v>
      </c>
    </row>
    <row r="594" spans="1:65" s="38" customFormat="1">
      <c r="A594" s="32"/>
      <c r="B594" s="33"/>
      <c r="C594" s="34"/>
      <c r="D594" s="191" t="s">
        <v>135</v>
      </c>
      <c r="E594" s="34"/>
      <c r="F594" s="192" t="s">
        <v>805</v>
      </c>
      <c r="G594" s="34"/>
      <c r="H594" s="34"/>
      <c r="I594" s="193"/>
      <c r="J594" s="34"/>
      <c r="K594" s="34"/>
      <c r="L594" s="37"/>
      <c r="M594" s="194"/>
      <c r="N594" s="195"/>
      <c r="O594" s="65"/>
      <c r="P594" s="65"/>
      <c r="Q594" s="65"/>
      <c r="R594" s="65"/>
      <c r="S594" s="65"/>
      <c r="T594" s="66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T594" s="16" t="s">
        <v>135</v>
      </c>
      <c r="AU594" s="16" t="s">
        <v>81</v>
      </c>
    </row>
    <row r="595" spans="1:65" s="38" customFormat="1" ht="78">
      <c r="A595" s="32"/>
      <c r="B595" s="33"/>
      <c r="C595" s="34"/>
      <c r="D595" s="199" t="s">
        <v>180</v>
      </c>
      <c r="E595" s="34"/>
      <c r="F595" s="232" t="s">
        <v>806</v>
      </c>
      <c r="G595" s="34"/>
      <c r="H595" s="34"/>
      <c r="I595" s="193"/>
      <c r="J595" s="34"/>
      <c r="K595" s="34"/>
      <c r="L595" s="37"/>
      <c r="M595" s="194"/>
      <c r="N595" s="195"/>
      <c r="O595" s="65"/>
      <c r="P595" s="65"/>
      <c r="Q595" s="65"/>
      <c r="R595" s="65"/>
      <c r="S595" s="65"/>
      <c r="T595" s="66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T595" s="16" t="s">
        <v>180</v>
      </c>
      <c r="AU595" s="16" t="s">
        <v>81</v>
      </c>
    </row>
    <row r="596" spans="1:65" s="161" customFormat="1" ht="22.9" customHeight="1">
      <c r="B596" s="162"/>
      <c r="C596" s="163"/>
      <c r="D596" s="164" t="s">
        <v>73</v>
      </c>
      <c r="E596" s="176" t="s">
        <v>807</v>
      </c>
      <c r="F596" s="176" t="s">
        <v>808</v>
      </c>
      <c r="G596" s="163"/>
      <c r="H596" s="163"/>
      <c r="I596" s="166"/>
      <c r="J596" s="177">
        <f>BK596</f>
        <v>0</v>
      </c>
      <c r="K596" s="163"/>
      <c r="L596" s="168"/>
      <c r="M596" s="169"/>
      <c r="N596" s="170"/>
      <c r="O596" s="170"/>
      <c r="P596" s="171">
        <f>SUM(P597:P612)</f>
        <v>0</v>
      </c>
      <c r="Q596" s="170"/>
      <c r="R596" s="171">
        <f>SUM(R597:R612)</f>
        <v>0</v>
      </c>
      <c r="S596" s="170"/>
      <c r="T596" s="172">
        <f>SUM(T597:T612)</f>
        <v>0</v>
      </c>
      <c r="AR596" s="173" t="s">
        <v>165</v>
      </c>
      <c r="AT596" s="174" t="s">
        <v>73</v>
      </c>
      <c r="AU596" s="174" t="s">
        <v>79</v>
      </c>
      <c r="AY596" s="173" t="s">
        <v>125</v>
      </c>
      <c r="BK596" s="175">
        <f>SUM(BK597:BK612)</f>
        <v>0</v>
      </c>
    </row>
    <row r="597" spans="1:65" s="38" customFormat="1" ht="16.5" customHeight="1">
      <c r="A597" s="32"/>
      <c r="B597" s="33"/>
      <c r="C597" s="178" t="s">
        <v>809</v>
      </c>
      <c r="D597" s="178" t="s">
        <v>128</v>
      </c>
      <c r="E597" s="179" t="s">
        <v>810</v>
      </c>
      <c r="F597" s="180" t="s">
        <v>811</v>
      </c>
      <c r="G597" s="181" t="s">
        <v>784</v>
      </c>
      <c r="H597" s="182">
        <v>1</v>
      </c>
      <c r="I597" s="183"/>
      <c r="J597" s="184">
        <f>ROUND(I597*H597,2)</f>
        <v>0</v>
      </c>
      <c r="K597" s="180" t="s">
        <v>132</v>
      </c>
      <c r="L597" s="37"/>
      <c r="M597" s="185"/>
      <c r="N597" s="186" t="s">
        <v>45</v>
      </c>
      <c r="O597" s="65"/>
      <c r="P597" s="187">
        <f>O597*H597</f>
        <v>0</v>
      </c>
      <c r="Q597" s="187">
        <v>0</v>
      </c>
      <c r="R597" s="187">
        <f>Q597*H597</f>
        <v>0</v>
      </c>
      <c r="S597" s="187">
        <v>0</v>
      </c>
      <c r="T597" s="188">
        <f>S597*H597</f>
        <v>0</v>
      </c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R597" s="189" t="s">
        <v>785</v>
      </c>
      <c r="AT597" s="189" t="s">
        <v>128</v>
      </c>
      <c r="AU597" s="189" t="s">
        <v>81</v>
      </c>
      <c r="AY597" s="16" t="s">
        <v>125</v>
      </c>
      <c r="BE597" s="190">
        <f>IF(N597="základní",J597,0)</f>
        <v>0</v>
      </c>
      <c r="BF597" s="190">
        <f>IF(N597="snížená",J597,0)</f>
        <v>0</v>
      </c>
      <c r="BG597" s="190">
        <f>IF(N597="zákl. přenesená",J597,0)</f>
        <v>0</v>
      </c>
      <c r="BH597" s="190">
        <f>IF(N597="sníž. přenesená",J597,0)</f>
        <v>0</v>
      </c>
      <c r="BI597" s="190">
        <f>IF(N597="nulová",J597,0)</f>
        <v>0</v>
      </c>
      <c r="BJ597" s="16" t="s">
        <v>79</v>
      </c>
      <c r="BK597" s="190">
        <f>ROUND(I597*H597,2)</f>
        <v>0</v>
      </c>
      <c r="BL597" s="16" t="s">
        <v>785</v>
      </c>
      <c r="BM597" s="189" t="s">
        <v>812</v>
      </c>
    </row>
    <row r="598" spans="1:65" s="38" customFormat="1">
      <c r="A598" s="32"/>
      <c r="B598" s="33"/>
      <c r="C598" s="34"/>
      <c r="D598" s="191" t="s">
        <v>135</v>
      </c>
      <c r="E598" s="34"/>
      <c r="F598" s="192" t="s">
        <v>813</v>
      </c>
      <c r="G598" s="34"/>
      <c r="H598" s="34"/>
      <c r="I598" s="193"/>
      <c r="J598" s="34"/>
      <c r="K598" s="34"/>
      <c r="L598" s="37"/>
      <c r="M598" s="194"/>
      <c r="N598" s="195"/>
      <c r="O598" s="65"/>
      <c r="P598" s="65"/>
      <c r="Q598" s="65"/>
      <c r="R598" s="65"/>
      <c r="S598" s="65"/>
      <c r="T598" s="66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T598" s="16" t="s">
        <v>135</v>
      </c>
      <c r="AU598" s="16" t="s">
        <v>81</v>
      </c>
    </row>
    <row r="599" spans="1:65" s="38" customFormat="1" ht="16.5" customHeight="1">
      <c r="A599" s="32"/>
      <c r="B599" s="33"/>
      <c r="C599" s="178" t="s">
        <v>814</v>
      </c>
      <c r="D599" s="178" t="s">
        <v>128</v>
      </c>
      <c r="E599" s="179" t="s">
        <v>815</v>
      </c>
      <c r="F599" s="180" t="s">
        <v>816</v>
      </c>
      <c r="G599" s="181" t="s">
        <v>784</v>
      </c>
      <c r="H599" s="182">
        <v>1</v>
      </c>
      <c r="I599" s="183"/>
      <c r="J599" s="184">
        <f>ROUND(I599*H599,2)</f>
        <v>0</v>
      </c>
      <c r="K599" s="180" t="s">
        <v>132</v>
      </c>
      <c r="L599" s="37"/>
      <c r="M599" s="185"/>
      <c r="N599" s="186" t="s">
        <v>45</v>
      </c>
      <c r="O599" s="65"/>
      <c r="P599" s="187">
        <f>O599*H599</f>
        <v>0</v>
      </c>
      <c r="Q599" s="187">
        <v>0</v>
      </c>
      <c r="R599" s="187">
        <f>Q599*H599</f>
        <v>0</v>
      </c>
      <c r="S599" s="187">
        <v>0</v>
      </c>
      <c r="T599" s="188">
        <f>S599*H599</f>
        <v>0</v>
      </c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R599" s="189" t="s">
        <v>785</v>
      </c>
      <c r="AT599" s="189" t="s">
        <v>128</v>
      </c>
      <c r="AU599" s="189" t="s">
        <v>81</v>
      </c>
      <c r="AY599" s="16" t="s">
        <v>125</v>
      </c>
      <c r="BE599" s="190">
        <f>IF(N599="základní",J599,0)</f>
        <v>0</v>
      </c>
      <c r="BF599" s="190">
        <f>IF(N599="snížená",J599,0)</f>
        <v>0</v>
      </c>
      <c r="BG599" s="190">
        <f>IF(N599="zákl. přenesená",J599,0)</f>
        <v>0</v>
      </c>
      <c r="BH599" s="190">
        <f>IF(N599="sníž. přenesená",J599,0)</f>
        <v>0</v>
      </c>
      <c r="BI599" s="190">
        <f>IF(N599="nulová",J599,0)</f>
        <v>0</v>
      </c>
      <c r="BJ599" s="16" t="s">
        <v>79</v>
      </c>
      <c r="BK599" s="190">
        <f>ROUND(I599*H599,2)</f>
        <v>0</v>
      </c>
      <c r="BL599" s="16" t="s">
        <v>785</v>
      </c>
      <c r="BM599" s="189" t="s">
        <v>817</v>
      </c>
    </row>
    <row r="600" spans="1:65" s="38" customFormat="1">
      <c r="A600" s="32"/>
      <c r="B600" s="33"/>
      <c r="C600" s="34"/>
      <c r="D600" s="191" t="s">
        <v>135</v>
      </c>
      <c r="E600" s="34"/>
      <c r="F600" s="192" t="s">
        <v>818</v>
      </c>
      <c r="G600" s="34"/>
      <c r="H600" s="34"/>
      <c r="I600" s="193"/>
      <c r="J600" s="34"/>
      <c r="K600" s="34"/>
      <c r="L600" s="37"/>
      <c r="M600" s="194"/>
      <c r="N600" s="195"/>
      <c r="O600" s="65"/>
      <c r="P600" s="65"/>
      <c r="Q600" s="65"/>
      <c r="R600" s="65"/>
      <c r="S600" s="65"/>
      <c r="T600" s="66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T600" s="16" t="s">
        <v>135</v>
      </c>
      <c r="AU600" s="16" t="s">
        <v>81</v>
      </c>
    </row>
    <row r="601" spans="1:65" s="38" customFormat="1" ht="136.5">
      <c r="A601" s="32"/>
      <c r="B601" s="33"/>
      <c r="C601" s="34"/>
      <c r="D601" s="199" t="s">
        <v>180</v>
      </c>
      <c r="E601" s="34"/>
      <c r="F601" s="232" t="s">
        <v>819</v>
      </c>
      <c r="G601" s="34"/>
      <c r="H601" s="34"/>
      <c r="I601" s="193"/>
      <c r="J601" s="34"/>
      <c r="K601" s="34"/>
      <c r="L601" s="37"/>
      <c r="M601" s="194"/>
      <c r="N601" s="195"/>
      <c r="O601" s="65"/>
      <c r="P601" s="65"/>
      <c r="Q601" s="65"/>
      <c r="R601" s="65"/>
      <c r="S601" s="65"/>
      <c r="T601" s="66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T601" s="16" t="s">
        <v>180</v>
      </c>
      <c r="AU601" s="16" t="s">
        <v>81</v>
      </c>
    </row>
    <row r="602" spans="1:65" s="196" customFormat="1">
      <c r="B602" s="197"/>
      <c r="C602" s="198"/>
      <c r="D602" s="199" t="s">
        <v>137</v>
      </c>
      <c r="E602" s="200"/>
      <c r="F602" s="201" t="s">
        <v>820</v>
      </c>
      <c r="G602" s="198"/>
      <c r="H602" s="200"/>
      <c r="I602" s="202"/>
      <c r="J602" s="198"/>
      <c r="K602" s="198"/>
      <c r="L602" s="203"/>
      <c r="M602" s="204"/>
      <c r="N602" s="205"/>
      <c r="O602" s="205"/>
      <c r="P602" s="205"/>
      <c r="Q602" s="205"/>
      <c r="R602" s="205"/>
      <c r="S602" s="205"/>
      <c r="T602" s="206"/>
      <c r="AT602" s="207" t="s">
        <v>137</v>
      </c>
      <c r="AU602" s="207" t="s">
        <v>81</v>
      </c>
      <c r="AV602" s="196" t="s">
        <v>79</v>
      </c>
      <c r="AW602" s="196" t="s">
        <v>36</v>
      </c>
      <c r="AX602" s="196" t="s">
        <v>74</v>
      </c>
      <c r="AY602" s="207" t="s">
        <v>125</v>
      </c>
    </row>
    <row r="603" spans="1:65" s="208" customFormat="1">
      <c r="B603" s="209"/>
      <c r="C603" s="210"/>
      <c r="D603" s="199" t="s">
        <v>137</v>
      </c>
      <c r="E603" s="211"/>
      <c r="F603" s="212" t="s">
        <v>79</v>
      </c>
      <c r="G603" s="210"/>
      <c r="H603" s="213">
        <v>1</v>
      </c>
      <c r="I603" s="214"/>
      <c r="J603" s="210"/>
      <c r="K603" s="210"/>
      <c r="L603" s="215"/>
      <c r="M603" s="216"/>
      <c r="N603" s="217"/>
      <c r="O603" s="217"/>
      <c r="P603" s="217"/>
      <c r="Q603" s="217"/>
      <c r="R603" s="217"/>
      <c r="S603" s="217"/>
      <c r="T603" s="218"/>
      <c r="AT603" s="219" t="s">
        <v>137</v>
      </c>
      <c r="AU603" s="219" t="s">
        <v>81</v>
      </c>
      <c r="AV603" s="208" t="s">
        <v>81</v>
      </c>
      <c r="AW603" s="208" t="s">
        <v>36</v>
      </c>
      <c r="AX603" s="208" t="s">
        <v>79</v>
      </c>
      <c r="AY603" s="219" t="s">
        <v>125</v>
      </c>
    </row>
    <row r="604" spans="1:65" s="38" customFormat="1" ht="16.5" customHeight="1">
      <c r="A604" s="32"/>
      <c r="B604" s="33"/>
      <c r="C604" s="178" t="s">
        <v>821</v>
      </c>
      <c r="D604" s="178" t="s">
        <v>128</v>
      </c>
      <c r="E604" s="179" t="s">
        <v>822</v>
      </c>
      <c r="F604" s="180" t="s">
        <v>823</v>
      </c>
      <c r="G604" s="181" t="s">
        <v>784</v>
      </c>
      <c r="H604" s="182">
        <v>1</v>
      </c>
      <c r="I604" s="183"/>
      <c r="J604" s="184">
        <f>ROUND(I604*H604,2)</f>
        <v>0</v>
      </c>
      <c r="K604" s="180" t="s">
        <v>132</v>
      </c>
      <c r="L604" s="37"/>
      <c r="M604" s="185"/>
      <c r="N604" s="186" t="s">
        <v>45</v>
      </c>
      <c r="O604" s="65"/>
      <c r="P604" s="187">
        <f>O604*H604</f>
        <v>0</v>
      </c>
      <c r="Q604" s="187">
        <v>0</v>
      </c>
      <c r="R604" s="187">
        <f>Q604*H604</f>
        <v>0</v>
      </c>
      <c r="S604" s="187">
        <v>0</v>
      </c>
      <c r="T604" s="188">
        <f>S604*H604</f>
        <v>0</v>
      </c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R604" s="189" t="s">
        <v>785</v>
      </c>
      <c r="AT604" s="189" t="s">
        <v>128</v>
      </c>
      <c r="AU604" s="189" t="s">
        <v>81</v>
      </c>
      <c r="AY604" s="16" t="s">
        <v>125</v>
      </c>
      <c r="BE604" s="190">
        <f>IF(N604="základní",J604,0)</f>
        <v>0</v>
      </c>
      <c r="BF604" s="190">
        <f>IF(N604="snížená",J604,0)</f>
        <v>0</v>
      </c>
      <c r="BG604" s="190">
        <f>IF(N604="zákl. přenesená",J604,0)</f>
        <v>0</v>
      </c>
      <c r="BH604" s="190">
        <f>IF(N604="sníž. přenesená",J604,0)</f>
        <v>0</v>
      </c>
      <c r="BI604" s="190">
        <f>IF(N604="nulová",J604,0)</f>
        <v>0</v>
      </c>
      <c r="BJ604" s="16" t="s">
        <v>79</v>
      </c>
      <c r="BK604" s="190">
        <f>ROUND(I604*H604,2)</f>
        <v>0</v>
      </c>
      <c r="BL604" s="16" t="s">
        <v>785</v>
      </c>
      <c r="BM604" s="189" t="s">
        <v>824</v>
      </c>
    </row>
    <row r="605" spans="1:65" s="38" customFormat="1">
      <c r="A605" s="32"/>
      <c r="B605" s="33"/>
      <c r="C605" s="34"/>
      <c r="D605" s="191" t="s">
        <v>135</v>
      </c>
      <c r="E605" s="34"/>
      <c r="F605" s="192" t="s">
        <v>825</v>
      </c>
      <c r="G605" s="34"/>
      <c r="H605" s="34"/>
      <c r="I605" s="193"/>
      <c r="J605" s="34"/>
      <c r="K605" s="34"/>
      <c r="L605" s="37"/>
      <c r="M605" s="194"/>
      <c r="N605" s="195"/>
      <c r="O605" s="65"/>
      <c r="P605" s="65"/>
      <c r="Q605" s="65"/>
      <c r="R605" s="65"/>
      <c r="S605" s="65"/>
      <c r="T605" s="66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T605" s="16" t="s">
        <v>135</v>
      </c>
      <c r="AU605" s="16" t="s">
        <v>81</v>
      </c>
    </row>
    <row r="606" spans="1:65" s="196" customFormat="1">
      <c r="B606" s="197"/>
      <c r="C606" s="198"/>
      <c r="D606" s="199" t="s">
        <v>137</v>
      </c>
      <c r="E606" s="200"/>
      <c r="F606" s="201" t="s">
        <v>826</v>
      </c>
      <c r="G606" s="198"/>
      <c r="H606" s="200"/>
      <c r="I606" s="202"/>
      <c r="J606" s="198"/>
      <c r="K606" s="198"/>
      <c r="L606" s="203"/>
      <c r="M606" s="204"/>
      <c r="N606" s="205"/>
      <c r="O606" s="205"/>
      <c r="P606" s="205"/>
      <c r="Q606" s="205"/>
      <c r="R606" s="205"/>
      <c r="S606" s="205"/>
      <c r="T606" s="206"/>
      <c r="AT606" s="207" t="s">
        <v>137</v>
      </c>
      <c r="AU606" s="207" t="s">
        <v>81</v>
      </c>
      <c r="AV606" s="196" t="s">
        <v>79</v>
      </c>
      <c r="AW606" s="196" t="s">
        <v>36</v>
      </c>
      <c r="AX606" s="196" t="s">
        <v>74</v>
      </c>
      <c r="AY606" s="207" t="s">
        <v>125</v>
      </c>
    </row>
    <row r="607" spans="1:65" s="208" customFormat="1">
      <c r="B607" s="209"/>
      <c r="C607" s="210"/>
      <c r="D607" s="199" t="s">
        <v>137</v>
      </c>
      <c r="E607" s="211"/>
      <c r="F607" s="212" t="s">
        <v>79</v>
      </c>
      <c r="G607" s="210"/>
      <c r="H607" s="213">
        <v>1</v>
      </c>
      <c r="I607" s="214"/>
      <c r="J607" s="210"/>
      <c r="K607" s="210"/>
      <c r="L607" s="215"/>
      <c r="M607" s="216"/>
      <c r="N607" s="217"/>
      <c r="O607" s="217"/>
      <c r="P607" s="217"/>
      <c r="Q607" s="217"/>
      <c r="R607" s="217"/>
      <c r="S607" s="217"/>
      <c r="T607" s="218"/>
      <c r="AT607" s="219" t="s">
        <v>137</v>
      </c>
      <c r="AU607" s="219" t="s">
        <v>81</v>
      </c>
      <c r="AV607" s="208" t="s">
        <v>81</v>
      </c>
      <c r="AW607" s="208" t="s">
        <v>36</v>
      </c>
      <c r="AX607" s="208" t="s">
        <v>79</v>
      </c>
      <c r="AY607" s="219" t="s">
        <v>125</v>
      </c>
    </row>
    <row r="608" spans="1:65" s="38" customFormat="1" ht="16.5" customHeight="1">
      <c r="A608" s="32"/>
      <c r="B608" s="33"/>
      <c r="C608" s="178" t="s">
        <v>827</v>
      </c>
      <c r="D608" s="178" t="s">
        <v>128</v>
      </c>
      <c r="E608" s="179" t="s">
        <v>828</v>
      </c>
      <c r="F608" s="180" t="s">
        <v>829</v>
      </c>
      <c r="G608" s="181" t="s">
        <v>784</v>
      </c>
      <c r="H608" s="182">
        <v>1</v>
      </c>
      <c r="I608" s="183"/>
      <c r="J608" s="184">
        <f>ROUND(I608*H608,2)</f>
        <v>0</v>
      </c>
      <c r="K608" s="180" t="s">
        <v>132</v>
      </c>
      <c r="L608" s="37"/>
      <c r="M608" s="185"/>
      <c r="N608" s="186" t="s">
        <v>45</v>
      </c>
      <c r="O608" s="65"/>
      <c r="P608" s="187">
        <f>O608*H608</f>
        <v>0</v>
      </c>
      <c r="Q608" s="187">
        <v>0</v>
      </c>
      <c r="R608" s="187">
        <f>Q608*H608</f>
        <v>0</v>
      </c>
      <c r="S608" s="187">
        <v>0</v>
      </c>
      <c r="T608" s="188">
        <f>S608*H608</f>
        <v>0</v>
      </c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R608" s="189" t="s">
        <v>785</v>
      </c>
      <c r="AT608" s="189" t="s">
        <v>128</v>
      </c>
      <c r="AU608" s="189" t="s">
        <v>81</v>
      </c>
      <c r="AY608" s="16" t="s">
        <v>125</v>
      </c>
      <c r="BE608" s="190">
        <f>IF(N608="základní",J608,0)</f>
        <v>0</v>
      </c>
      <c r="BF608" s="190">
        <f>IF(N608="snížená",J608,0)</f>
        <v>0</v>
      </c>
      <c r="BG608" s="190">
        <f>IF(N608="zákl. přenesená",J608,0)</f>
        <v>0</v>
      </c>
      <c r="BH608" s="190">
        <f>IF(N608="sníž. přenesená",J608,0)</f>
        <v>0</v>
      </c>
      <c r="BI608" s="190">
        <f>IF(N608="nulová",J608,0)</f>
        <v>0</v>
      </c>
      <c r="BJ608" s="16" t="s">
        <v>79</v>
      </c>
      <c r="BK608" s="190">
        <f>ROUND(I608*H608,2)</f>
        <v>0</v>
      </c>
      <c r="BL608" s="16" t="s">
        <v>785</v>
      </c>
      <c r="BM608" s="189" t="s">
        <v>830</v>
      </c>
    </row>
    <row r="609" spans="1:65" s="38" customFormat="1">
      <c r="A609" s="32"/>
      <c r="B609" s="33"/>
      <c r="C609" s="34"/>
      <c r="D609" s="191" t="s">
        <v>135</v>
      </c>
      <c r="E609" s="34"/>
      <c r="F609" s="192" t="s">
        <v>831</v>
      </c>
      <c r="G609" s="34"/>
      <c r="H609" s="34"/>
      <c r="I609" s="193"/>
      <c r="J609" s="34"/>
      <c r="K609" s="34"/>
      <c r="L609" s="37"/>
      <c r="M609" s="194"/>
      <c r="N609" s="195"/>
      <c r="O609" s="65"/>
      <c r="P609" s="65"/>
      <c r="Q609" s="65"/>
      <c r="R609" s="65"/>
      <c r="S609" s="65"/>
      <c r="T609" s="66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T609" s="16" t="s">
        <v>135</v>
      </c>
      <c r="AU609" s="16" t="s">
        <v>81</v>
      </c>
    </row>
    <row r="610" spans="1:65" s="38" customFormat="1" ht="39">
      <c r="A610" s="32"/>
      <c r="B610" s="33"/>
      <c r="C610" s="34"/>
      <c r="D610" s="199" t="s">
        <v>180</v>
      </c>
      <c r="E610" s="34"/>
      <c r="F610" s="232" t="s">
        <v>832</v>
      </c>
      <c r="G610" s="34"/>
      <c r="H610" s="34"/>
      <c r="I610" s="193"/>
      <c r="J610" s="34"/>
      <c r="K610" s="34"/>
      <c r="L610" s="37"/>
      <c r="M610" s="194"/>
      <c r="N610" s="195"/>
      <c r="O610" s="65"/>
      <c r="P610" s="65"/>
      <c r="Q610" s="65"/>
      <c r="R610" s="65"/>
      <c r="S610" s="65"/>
      <c r="T610" s="66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T610" s="16" t="s">
        <v>180</v>
      </c>
      <c r="AU610" s="16" t="s">
        <v>81</v>
      </c>
    </row>
    <row r="611" spans="1:65" s="196" customFormat="1">
      <c r="B611" s="197"/>
      <c r="C611" s="198"/>
      <c r="D611" s="199" t="s">
        <v>137</v>
      </c>
      <c r="E611" s="200"/>
      <c r="F611" s="201" t="s">
        <v>833</v>
      </c>
      <c r="G611" s="198"/>
      <c r="H611" s="200"/>
      <c r="I611" s="202"/>
      <c r="J611" s="198"/>
      <c r="K611" s="198"/>
      <c r="L611" s="203"/>
      <c r="M611" s="204"/>
      <c r="N611" s="205"/>
      <c r="O611" s="205"/>
      <c r="P611" s="205"/>
      <c r="Q611" s="205"/>
      <c r="R611" s="205"/>
      <c r="S611" s="205"/>
      <c r="T611" s="206"/>
      <c r="AT611" s="207" t="s">
        <v>137</v>
      </c>
      <c r="AU611" s="207" t="s">
        <v>81</v>
      </c>
      <c r="AV611" s="196" t="s">
        <v>79</v>
      </c>
      <c r="AW611" s="196" t="s">
        <v>36</v>
      </c>
      <c r="AX611" s="196" t="s">
        <v>74</v>
      </c>
      <c r="AY611" s="207" t="s">
        <v>125</v>
      </c>
    </row>
    <row r="612" spans="1:65" s="208" customFormat="1">
      <c r="B612" s="209"/>
      <c r="C612" s="210"/>
      <c r="D612" s="199" t="s">
        <v>137</v>
      </c>
      <c r="E612" s="211"/>
      <c r="F612" s="212" t="s">
        <v>79</v>
      </c>
      <c r="G612" s="210"/>
      <c r="H612" s="213">
        <v>1</v>
      </c>
      <c r="I612" s="214"/>
      <c r="J612" s="210"/>
      <c r="K612" s="210"/>
      <c r="L612" s="215"/>
      <c r="M612" s="216"/>
      <c r="N612" s="217"/>
      <c r="O612" s="217"/>
      <c r="P612" s="217"/>
      <c r="Q612" s="217"/>
      <c r="R612" s="217"/>
      <c r="S612" s="217"/>
      <c r="T612" s="218"/>
      <c r="AT612" s="219" t="s">
        <v>137</v>
      </c>
      <c r="AU612" s="219" t="s">
        <v>81</v>
      </c>
      <c r="AV612" s="208" t="s">
        <v>81</v>
      </c>
      <c r="AW612" s="208" t="s">
        <v>36</v>
      </c>
      <c r="AX612" s="208" t="s">
        <v>79</v>
      </c>
      <c r="AY612" s="219" t="s">
        <v>125</v>
      </c>
    </row>
    <row r="613" spans="1:65" s="161" customFormat="1" ht="22.9" customHeight="1">
      <c r="B613" s="162"/>
      <c r="C613" s="163"/>
      <c r="D613" s="164" t="s">
        <v>73</v>
      </c>
      <c r="E613" s="176" t="s">
        <v>834</v>
      </c>
      <c r="F613" s="176" t="s">
        <v>835</v>
      </c>
      <c r="G613" s="163"/>
      <c r="H613" s="163"/>
      <c r="I613" s="166"/>
      <c r="J613" s="177">
        <f>BK613</f>
        <v>0</v>
      </c>
      <c r="K613" s="163"/>
      <c r="L613" s="168"/>
      <c r="M613" s="169"/>
      <c r="N613" s="170"/>
      <c r="O613" s="170"/>
      <c r="P613" s="171">
        <f>SUM(P614:P615)</f>
        <v>0</v>
      </c>
      <c r="Q613" s="170"/>
      <c r="R613" s="171">
        <f>SUM(R614:R615)</f>
        <v>0</v>
      </c>
      <c r="S613" s="170"/>
      <c r="T613" s="172">
        <f>SUM(T614:T615)</f>
        <v>0</v>
      </c>
      <c r="AR613" s="173" t="s">
        <v>165</v>
      </c>
      <c r="AT613" s="174" t="s">
        <v>73</v>
      </c>
      <c r="AU613" s="174" t="s">
        <v>79</v>
      </c>
      <c r="AY613" s="173" t="s">
        <v>125</v>
      </c>
      <c r="BK613" s="175">
        <f>SUM(BK614:BK615)</f>
        <v>0</v>
      </c>
    </row>
    <row r="614" spans="1:65" s="38" customFormat="1" ht="21.75" customHeight="1">
      <c r="A614" s="32"/>
      <c r="B614" s="33"/>
      <c r="C614" s="178" t="s">
        <v>836</v>
      </c>
      <c r="D614" s="178" t="s">
        <v>128</v>
      </c>
      <c r="E614" s="179" t="s">
        <v>837</v>
      </c>
      <c r="F614" s="180" t="s">
        <v>838</v>
      </c>
      <c r="G614" s="181" t="s">
        <v>784</v>
      </c>
      <c r="H614" s="182">
        <v>1</v>
      </c>
      <c r="I614" s="183"/>
      <c r="J614" s="184">
        <f>ROUND(I614*H614,2)</f>
        <v>0</v>
      </c>
      <c r="K614" s="180" t="s">
        <v>132</v>
      </c>
      <c r="L614" s="37"/>
      <c r="M614" s="185"/>
      <c r="N614" s="186" t="s">
        <v>45</v>
      </c>
      <c r="O614" s="65"/>
      <c r="P614" s="187">
        <f>O614*H614</f>
        <v>0</v>
      </c>
      <c r="Q614" s="187">
        <v>0</v>
      </c>
      <c r="R614" s="187">
        <f>Q614*H614</f>
        <v>0</v>
      </c>
      <c r="S614" s="187">
        <v>0</v>
      </c>
      <c r="T614" s="188">
        <f>S614*H614</f>
        <v>0</v>
      </c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R614" s="189" t="s">
        <v>785</v>
      </c>
      <c r="AT614" s="189" t="s">
        <v>128</v>
      </c>
      <c r="AU614" s="189" t="s">
        <v>81</v>
      </c>
      <c r="AY614" s="16" t="s">
        <v>125</v>
      </c>
      <c r="BE614" s="190">
        <f>IF(N614="základní",J614,0)</f>
        <v>0</v>
      </c>
      <c r="BF614" s="190">
        <f>IF(N614="snížená",J614,0)</f>
        <v>0</v>
      </c>
      <c r="BG614" s="190">
        <f>IF(N614="zákl. přenesená",J614,0)</f>
        <v>0</v>
      </c>
      <c r="BH614" s="190">
        <f>IF(N614="sníž. přenesená",J614,0)</f>
        <v>0</v>
      </c>
      <c r="BI614" s="190">
        <f>IF(N614="nulová",J614,0)</f>
        <v>0</v>
      </c>
      <c r="BJ614" s="16" t="s">
        <v>79</v>
      </c>
      <c r="BK614" s="190">
        <f>ROUND(I614*H614,2)</f>
        <v>0</v>
      </c>
      <c r="BL614" s="16" t="s">
        <v>785</v>
      </c>
      <c r="BM614" s="189" t="s">
        <v>839</v>
      </c>
    </row>
    <row r="615" spans="1:65" s="38" customFormat="1">
      <c r="A615" s="32"/>
      <c r="B615" s="33"/>
      <c r="C615" s="34"/>
      <c r="D615" s="191" t="s">
        <v>135</v>
      </c>
      <c r="E615" s="34"/>
      <c r="F615" s="192" t="s">
        <v>840</v>
      </c>
      <c r="G615" s="34"/>
      <c r="H615" s="34"/>
      <c r="I615" s="193"/>
      <c r="J615" s="34"/>
      <c r="K615" s="34"/>
      <c r="L615" s="37"/>
      <c r="M615" s="194"/>
      <c r="N615" s="195"/>
      <c r="O615" s="65"/>
      <c r="P615" s="65"/>
      <c r="Q615" s="65"/>
      <c r="R615" s="65"/>
      <c r="S615" s="65"/>
      <c r="T615" s="66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T615" s="16" t="s">
        <v>135</v>
      </c>
      <c r="AU615" s="16" t="s">
        <v>81</v>
      </c>
    </row>
    <row r="616" spans="1:65" s="161" customFormat="1" ht="22.9" customHeight="1">
      <c r="B616" s="162"/>
      <c r="C616" s="163"/>
      <c r="D616" s="164" t="s">
        <v>73</v>
      </c>
      <c r="E616" s="176" t="s">
        <v>841</v>
      </c>
      <c r="F616" s="176" t="s">
        <v>842</v>
      </c>
      <c r="G616" s="163"/>
      <c r="H616" s="163"/>
      <c r="I616" s="166"/>
      <c r="J616" s="177">
        <f>BK616</f>
        <v>0</v>
      </c>
      <c r="K616" s="163"/>
      <c r="L616" s="168"/>
      <c r="M616" s="169"/>
      <c r="N616" s="170"/>
      <c r="O616" s="170"/>
      <c r="P616" s="171">
        <f>SUM(P617:P618)</f>
        <v>0</v>
      </c>
      <c r="Q616" s="170"/>
      <c r="R616" s="171">
        <f>SUM(R617:R618)</f>
        <v>0</v>
      </c>
      <c r="S616" s="170"/>
      <c r="T616" s="172">
        <f>SUM(T617:T618)</f>
        <v>0</v>
      </c>
      <c r="AR616" s="173" t="s">
        <v>165</v>
      </c>
      <c r="AT616" s="174" t="s">
        <v>73</v>
      </c>
      <c r="AU616" s="174" t="s">
        <v>79</v>
      </c>
      <c r="AY616" s="173" t="s">
        <v>125</v>
      </c>
      <c r="BK616" s="175">
        <f>SUM(BK617:BK618)</f>
        <v>0</v>
      </c>
    </row>
    <row r="617" spans="1:65" s="38" customFormat="1" ht="16.5" customHeight="1">
      <c r="A617" s="32"/>
      <c r="B617" s="33"/>
      <c r="C617" s="178" t="s">
        <v>843</v>
      </c>
      <c r="D617" s="178" t="s">
        <v>128</v>
      </c>
      <c r="E617" s="179" t="s">
        <v>844</v>
      </c>
      <c r="F617" s="180" t="s">
        <v>845</v>
      </c>
      <c r="G617" s="181" t="s">
        <v>784</v>
      </c>
      <c r="H617" s="182">
        <v>1</v>
      </c>
      <c r="I617" s="183"/>
      <c r="J617" s="184">
        <f>ROUND(I617*H617,2)</f>
        <v>0</v>
      </c>
      <c r="K617" s="180" t="s">
        <v>132</v>
      </c>
      <c r="L617" s="37"/>
      <c r="M617" s="185"/>
      <c r="N617" s="186" t="s">
        <v>45</v>
      </c>
      <c r="O617" s="65"/>
      <c r="P617" s="187">
        <f>O617*H617</f>
        <v>0</v>
      </c>
      <c r="Q617" s="187">
        <v>0</v>
      </c>
      <c r="R617" s="187">
        <f>Q617*H617</f>
        <v>0</v>
      </c>
      <c r="S617" s="187">
        <v>0</v>
      </c>
      <c r="T617" s="188">
        <f>S617*H617</f>
        <v>0</v>
      </c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R617" s="189" t="s">
        <v>785</v>
      </c>
      <c r="AT617" s="189" t="s">
        <v>128</v>
      </c>
      <c r="AU617" s="189" t="s">
        <v>81</v>
      </c>
      <c r="AY617" s="16" t="s">
        <v>125</v>
      </c>
      <c r="BE617" s="190">
        <f>IF(N617="základní",J617,0)</f>
        <v>0</v>
      </c>
      <c r="BF617" s="190">
        <f>IF(N617="snížená",J617,0)</f>
        <v>0</v>
      </c>
      <c r="BG617" s="190">
        <f>IF(N617="zákl. přenesená",J617,0)</f>
        <v>0</v>
      </c>
      <c r="BH617" s="190">
        <f>IF(N617="sníž. přenesená",J617,0)</f>
        <v>0</v>
      </c>
      <c r="BI617" s="190">
        <f>IF(N617="nulová",J617,0)</f>
        <v>0</v>
      </c>
      <c r="BJ617" s="16" t="s">
        <v>79</v>
      </c>
      <c r="BK617" s="190">
        <f>ROUND(I617*H617,2)</f>
        <v>0</v>
      </c>
      <c r="BL617" s="16" t="s">
        <v>785</v>
      </c>
      <c r="BM617" s="189" t="s">
        <v>846</v>
      </c>
    </row>
    <row r="618" spans="1:65" s="38" customFormat="1">
      <c r="A618" s="32"/>
      <c r="B618" s="33"/>
      <c r="C618" s="34"/>
      <c r="D618" s="191" t="s">
        <v>135</v>
      </c>
      <c r="E618" s="34"/>
      <c r="F618" s="192" t="s">
        <v>847</v>
      </c>
      <c r="G618" s="34"/>
      <c r="H618" s="34"/>
      <c r="I618" s="193"/>
      <c r="J618" s="34"/>
      <c r="K618" s="34"/>
      <c r="L618" s="37"/>
      <c r="M618" s="244"/>
      <c r="N618" s="245"/>
      <c r="O618" s="246"/>
      <c r="P618" s="246"/>
      <c r="Q618" s="246"/>
      <c r="R618" s="246"/>
      <c r="S618" s="246"/>
      <c r="T618" s="247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T618" s="16" t="s">
        <v>135</v>
      </c>
      <c r="AU618" s="16" t="s">
        <v>81</v>
      </c>
    </row>
    <row r="619" spans="1:65" s="38" customFormat="1" ht="6.95" customHeight="1">
      <c r="A619" s="32"/>
      <c r="B619" s="47"/>
      <c r="C619" s="48"/>
      <c r="D619" s="48"/>
      <c r="E619" s="48"/>
      <c r="F619" s="48"/>
      <c r="G619" s="48"/>
      <c r="H619" s="48"/>
      <c r="I619" s="48"/>
      <c r="J619" s="48"/>
      <c r="K619" s="48"/>
      <c r="L619" s="37"/>
      <c r="M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</row>
  </sheetData>
  <autoFilter ref="C95:K618"/>
  <mergeCells count="6">
    <mergeCell ref="E88:H88"/>
    <mergeCell ref="L2:V2"/>
    <mergeCell ref="E7:H7"/>
    <mergeCell ref="E16:H16"/>
    <mergeCell ref="E25:H25"/>
    <mergeCell ref="E46:H46"/>
  </mergeCells>
  <hyperlinks>
    <hyperlink ref="F100" r:id="rId1"/>
    <hyperlink ref="F107" r:id="rId2"/>
    <hyperlink ref="F113" r:id="rId3"/>
    <hyperlink ref="F117" r:id="rId4"/>
    <hyperlink ref="F122" r:id="rId5"/>
    <hyperlink ref="F124" r:id="rId6"/>
    <hyperlink ref="F126" r:id="rId7"/>
    <hyperlink ref="F130" r:id="rId8"/>
    <hyperlink ref="F134" r:id="rId9"/>
    <hyperlink ref="F138" r:id="rId10"/>
    <hyperlink ref="F142" r:id="rId11"/>
    <hyperlink ref="F146" r:id="rId12"/>
    <hyperlink ref="F150" r:id="rId13"/>
    <hyperlink ref="F155" r:id="rId14"/>
    <hyperlink ref="F159" r:id="rId15"/>
    <hyperlink ref="F163" r:id="rId16"/>
    <hyperlink ref="F167" r:id="rId17"/>
    <hyperlink ref="F171" r:id="rId18"/>
    <hyperlink ref="F189" r:id="rId19"/>
    <hyperlink ref="F206" r:id="rId20"/>
    <hyperlink ref="F210" r:id="rId21"/>
    <hyperlink ref="F214" r:id="rId22"/>
    <hyperlink ref="F221" r:id="rId23"/>
    <hyperlink ref="F230" r:id="rId24"/>
    <hyperlink ref="F239" r:id="rId25"/>
    <hyperlink ref="F248" r:id="rId26"/>
    <hyperlink ref="F258" r:id="rId27"/>
    <hyperlink ref="F271" r:id="rId28"/>
    <hyperlink ref="F282" r:id="rId29"/>
    <hyperlink ref="F291" r:id="rId30"/>
    <hyperlink ref="F300" r:id="rId31"/>
    <hyperlink ref="F309" r:id="rId32"/>
    <hyperlink ref="F313" r:id="rId33"/>
    <hyperlink ref="F328" r:id="rId34"/>
    <hyperlink ref="F332" r:id="rId35"/>
    <hyperlink ref="F350" r:id="rId36"/>
    <hyperlink ref="F359" r:id="rId37"/>
    <hyperlink ref="F375" r:id="rId38"/>
    <hyperlink ref="F378" r:id="rId39"/>
    <hyperlink ref="F383" r:id="rId40"/>
    <hyperlink ref="F389" r:id="rId41"/>
    <hyperlink ref="F395" r:id="rId42"/>
    <hyperlink ref="F404" r:id="rId43"/>
    <hyperlink ref="F412" r:id="rId44"/>
    <hyperlink ref="F425" r:id="rId45"/>
    <hyperlink ref="F439" r:id="rId46"/>
    <hyperlink ref="F442" r:id="rId47"/>
    <hyperlink ref="F444" r:id="rId48"/>
    <hyperlink ref="F450" r:id="rId49"/>
    <hyperlink ref="F454" r:id="rId50"/>
    <hyperlink ref="F458" r:id="rId51"/>
    <hyperlink ref="F465" r:id="rId52"/>
    <hyperlink ref="F469" r:id="rId53"/>
    <hyperlink ref="F473" r:id="rId54"/>
    <hyperlink ref="F477" r:id="rId55"/>
    <hyperlink ref="F482" r:id="rId56"/>
    <hyperlink ref="F485" r:id="rId57"/>
    <hyperlink ref="F491" r:id="rId58"/>
    <hyperlink ref="F498" r:id="rId59"/>
    <hyperlink ref="F501" r:id="rId60"/>
    <hyperlink ref="F505" r:id="rId61"/>
    <hyperlink ref="F509" r:id="rId62"/>
    <hyperlink ref="F528" r:id="rId63"/>
    <hyperlink ref="F531" r:id="rId64"/>
    <hyperlink ref="F537" r:id="rId65"/>
    <hyperlink ref="F540" r:id="rId66"/>
    <hyperlink ref="F545" r:id="rId67"/>
    <hyperlink ref="F554" r:id="rId68"/>
    <hyperlink ref="F557" r:id="rId69"/>
    <hyperlink ref="F559" r:id="rId70"/>
    <hyperlink ref="F565" r:id="rId71"/>
    <hyperlink ref="F576" r:id="rId72"/>
    <hyperlink ref="F581" r:id="rId73"/>
    <hyperlink ref="F585" r:id="rId74"/>
    <hyperlink ref="F588" r:id="rId75"/>
    <hyperlink ref="F591" r:id="rId76"/>
    <hyperlink ref="F594" r:id="rId77"/>
    <hyperlink ref="F598" r:id="rId78"/>
    <hyperlink ref="F600" r:id="rId79"/>
    <hyperlink ref="F605" r:id="rId80"/>
    <hyperlink ref="F609" r:id="rId81"/>
    <hyperlink ref="F615" r:id="rId82"/>
    <hyperlink ref="F618" r:id="rId83"/>
  </hyperlinks>
  <pageMargins left="0.39374999999999999" right="0.39374999999999999" top="0.39374999999999999" bottom="0.39374999999999999" header="0.511811023622047" footer="0"/>
  <pageSetup paperSize="9" fitToHeight="100" orientation="portrait" horizontalDpi="300" verticalDpi="300"/>
  <headerFooter>
    <oddFooter>&amp;CStrana &amp;P z &amp;N</oddFooter>
  </headerFooter>
  <drawing r:id="rId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>
      <selection activeCell="A43" sqref="A43"/>
    </sheetView>
  </sheetViews>
  <sheetFormatPr defaultColWidth="8.5" defaultRowHeight="11.25"/>
  <cols>
    <col min="1" max="1" width="8.33203125" style="248" customWidth="1"/>
    <col min="2" max="2" width="1.6640625" style="248" customWidth="1"/>
    <col min="3" max="4" width="5" style="248" customWidth="1"/>
    <col min="5" max="5" width="11.6640625" style="248" customWidth="1"/>
    <col min="6" max="6" width="9.1640625" style="248" customWidth="1"/>
    <col min="7" max="7" width="5" style="248" customWidth="1"/>
    <col min="8" max="8" width="77.83203125" style="248" customWidth="1"/>
    <col min="9" max="10" width="20" style="248" customWidth="1"/>
    <col min="11" max="11" width="1.6640625" style="248" customWidth="1"/>
  </cols>
  <sheetData>
    <row r="1" spans="1:11" ht="37.5" customHeight="1">
      <c r="A1"/>
      <c r="B1"/>
      <c r="C1"/>
      <c r="D1"/>
      <c r="E1"/>
      <c r="F1"/>
      <c r="G1"/>
      <c r="H1"/>
      <c r="I1"/>
      <c r="J1"/>
      <c r="K1"/>
    </row>
    <row r="2" spans="1:11" ht="7.5" customHeight="1">
      <c r="A2"/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pans="1:11" s="252" customFormat="1" ht="45" customHeight="1">
      <c r="B3" s="253"/>
      <c r="C3" s="349" t="s">
        <v>848</v>
      </c>
      <c r="D3" s="349"/>
      <c r="E3" s="349"/>
      <c r="F3" s="349"/>
      <c r="G3" s="349"/>
      <c r="H3" s="349"/>
      <c r="I3" s="349"/>
      <c r="J3" s="349"/>
      <c r="K3" s="254"/>
    </row>
    <row r="4" spans="1:11" ht="25.5" customHeight="1">
      <c r="A4"/>
      <c r="B4" s="255"/>
      <c r="C4" s="350" t="s">
        <v>849</v>
      </c>
      <c r="D4" s="350"/>
      <c r="E4" s="350"/>
      <c r="F4" s="350"/>
      <c r="G4" s="350"/>
      <c r="H4" s="350"/>
      <c r="I4" s="350"/>
      <c r="J4" s="350"/>
      <c r="K4" s="256"/>
    </row>
    <row r="5" spans="1:11" ht="5.25" customHeight="1">
      <c r="A5"/>
      <c r="B5" s="255"/>
      <c r="C5" s="257"/>
      <c r="D5" s="257"/>
      <c r="E5" s="257"/>
      <c r="F5" s="257"/>
      <c r="G5" s="257"/>
      <c r="H5" s="257"/>
      <c r="I5" s="257"/>
      <c r="J5" s="257"/>
      <c r="K5" s="256"/>
    </row>
    <row r="6" spans="1:11" ht="15" customHeight="1">
      <c r="A6"/>
      <c r="B6" s="255"/>
      <c r="C6" s="351" t="s">
        <v>850</v>
      </c>
      <c r="D6" s="351"/>
      <c r="E6" s="351"/>
      <c r="F6" s="351"/>
      <c r="G6" s="351"/>
      <c r="H6" s="351"/>
      <c r="I6" s="351"/>
      <c r="J6" s="351"/>
      <c r="K6" s="256"/>
    </row>
    <row r="7" spans="1:11" ht="15" customHeight="1">
      <c r="A7"/>
      <c r="B7" s="259"/>
      <c r="C7" s="351" t="s">
        <v>851</v>
      </c>
      <c r="D7" s="351"/>
      <c r="E7" s="351"/>
      <c r="F7" s="351"/>
      <c r="G7" s="351"/>
      <c r="H7" s="351"/>
      <c r="I7" s="351"/>
      <c r="J7" s="351"/>
      <c r="K7" s="256"/>
    </row>
    <row r="8" spans="1:11" ht="12.75" customHeight="1">
      <c r="A8"/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spans="1:11" ht="15" customHeight="1">
      <c r="A9"/>
      <c r="B9" s="259"/>
      <c r="C9" s="352" t="s">
        <v>852</v>
      </c>
      <c r="D9" s="352"/>
      <c r="E9" s="352"/>
      <c r="F9" s="352"/>
      <c r="G9" s="352"/>
      <c r="H9" s="352"/>
      <c r="I9" s="352"/>
      <c r="J9" s="352"/>
      <c r="K9" s="256"/>
    </row>
    <row r="10" spans="1:11" ht="15" customHeight="1">
      <c r="A10"/>
      <c r="B10" s="259"/>
      <c r="C10" s="258"/>
      <c r="D10" s="351" t="s">
        <v>853</v>
      </c>
      <c r="E10" s="351"/>
      <c r="F10" s="351"/>
      <c r="G10" s="351"/>
      <c r="H10" s="351"/>
      <c r="I10" s="351"/>
      <c r="J10" s="351"/>
      <c r="K10" s="256"/>
    </row>
    <row r="11" spans="1:11" ht="15" customHeight="1">
      <c r="A11"/>
      <c r="B11" s="259"/>
      <c r="C11" s="260"/>
      <c r="D11" s="351" t="s">
        <v>854</v>
      </c>
      <c r="E11" s="351"/>
      <c r="F11" s="351"/>
      <c r="G11" s="351"/>
      <c r="H11" s="351"/>
      <c r="I11" s="351"/>
      <c r="J11" s="351"/>
      <c r="K11" s="256"/>
    </row>
    <row r="12" spans="1:11" ht="15" customHeight="1">
      <c r="A12"/>
      <c r="B12" s="259"/>
      <c r="C12" s="260"/>
      <c r="D12" s="258"/>
      <c r="E12" s="258"/>
      <c r="F12" s="258"/>
      <c r="G12" s="258"/>
      <c r="H12" s="258"/>
      <c r="I12" s="258"/>
      <c r="J12" s="258"/>
      <c r="K12" s="256"/>
    </row>
    <row r="13" spans="1:11" ht="15" customHeight="1">
      <c r="A13"/>
      <c r="B13" s="259"/>
      <c r="C13" s="260"/>
      <c r="D13" s="261" t="s">
        <v>855</v>
      </c>
      <c r="E13" s="258"/>
      <c r="F13" s="258"/>
      <c r="G13" s="258"/>
      <c r="H13" s="258"/>
      <c r="I13" s="258"/>
      <c r="J13" s="258"/>
      <c r="K13" s="256"/>
    </row>
    <row r="14" spans="1:11" ht="12.75" customHeight="1">
      <c r="A14"/>
      <c r="B14" s="259"/>
      <c r="C14" s="260"/>
      <c r="D14" s="260"/>
      <c r="E14" s="260"/>
      <c r="F14" s="260"/>
      <c r="G14" s="260"/>
      <c r="H14" s="260"/>
      <c r="I14" s="260"/>
      <c r="J14" s="260"/>
      <c r="K14" s="256"/>
    </row>
    <row r="15" spans="1:11" ht="15" customHeight="1">
      <c r="A15"/>
      <c r="B15" s="259"/>
      <c r="C15" s="260"/>
      <c r="D15" s="351" t="s">
        <v>856</v>
      </c>
      <c r="E15" s="351"/>
      <c r="F15" s="351"/>
      <c r="G15" s="351"/>
      <c r="H15" s="351"/>
      <c r="I15" s="351"/>
      <c r="J15" s="351"/>
      <c r="K15" s="256"/>
    </row>
    <row r="16" spans="1:11" ht="15" customHeight="1">
      <c r="A16"/>
      <c r="B16" s="259"/>
      <c r="C16" s="260"/>
      <c r="D16" s="351" t="s">
        <v>857</v>
      </c>
      <c r="E16" s="351"/>
      <c r="F16" s="351"/>
      <c r="G16" s="351"/>
      <c r="H16" s="351"/>
      <c r="I16" s="351"/>
      <c r="J16" s="351"/>
      <c r="K16" s="256"/>
    </row>
    <row r="17" spans="1:11" ht="15" customHeight="1">
      <c r="A17"/>
      <c r="B17" s="259"/>
      <c r="C17" s="260"/>
      <c r="D17" s="351" t="s">
        <v>858</v>
      </c>
      <c r="E17" s="351"/>
      <c r="F17" s="351"/>
      <c r="G17" s="351"/>
      <c r="H17" s="351"/>
      <c r="I17" s="351"/>
      <c r="J17" s="351"/>
      <c r="K17" s="256"/>
    </row>
    <row r="18" spans="1:11" ht="15" customHeight="1">
      <c r="A18"/>
      <c r="B18" s="259"/>
      <c r="C18" s="260"/>
      <c r="D18" s="260"/>
      <c r="E18" s="262" t="s">
        <v>78</v>
      </c>
      <c r="F18" s="351" t="s">
        <v>859</v>
      </c>
      <c r="G18" s="351"/>
      <c r="H18" s="351"/>
      <c r="I18" s="351"/>
      <c r="J18" s="351"/>
      <c r="K18" s="256"/>
    </row>
    <row r="19" spans="1:11" ht="15" customHeight="1">
      <c r="A19"/>
      <c r="B19" s="259"/>
      <c r="C19" s="260"/>
      <c r="D19" s="260"/>
      <c r="E19" s="262" t="s">
        <v>860</v>
      </c>
      <c r="F19" s="351" t="s">
        <v>861</v>
      </c>
      <c r="G19" s="351"/>
      <c r="H19" s="351"/>
      <c r="I19" s="351"/>
      <c r="J19" s="351"/>
      <c r="K19" s="256"/>
    </row>
    <row r="20" spans="1:11" ht="15" customHeight="1">
      <c r="A20"/>
      <c r="B20" s="259"/>
      <c r="C20" s="260"/>
      <c r="D20" s="260"/>
      <c r="E20" s="262" t="s">
        <v>862</v>
      </c>
      <c r="F20" s="351" t="s">
        <v>863</v>
      </c>
      <c r="G20" s="351"/>
      <c r="H20" s="351"/>
      <c r="I20" s="351"/>
      <c r="J20" s="351"/>
      <c r="K20" s="256"/>
    </row>
    <row r="21" spans="1:11" ht="15" customHeight="1">
      <c r="A21"/>
      <c r="B21" s="259"/>
      <c r="C21" s="260"/>
      <c r="D21" s="260"/>
      <c r="E21" s="262" t="s">
        <v>864</v>
      </c>
      <c r="F21" s="351" t="s">
        <v>865</v>
      </c>
      <c r="G21" s="351"/>
      <c r="H21" s="351"/>
      <c r="I21" s="351"/>
      <c r="J21" s="351"/>
      <c r="K21" s="256"/>
    </row>
    <row r="22" spans="1:11" ht="15" customHeight="1">
      <c r="A22"/>
      <c r="B22" s="259"/>
      <c r="C22" s="260"/>
      <c r="D22" s="260"/>
      <c r="E22" s="262" t="s">
        <v>866</v>
      </c>
      <c r="F22" s="351" t="s">
        <v>867</v>
      </c>
      <c r="G22" s="351"/>
      <c r="H22" s="351"/>
      <c r="I22" s="351"/>
      <c r="J22" s="351"/>
      <c r="K22" s="256"/>
    </row>
    <row r="23" spans="1:11" ht="15" customHeight="1">
      <c r="A23"/>
      <c r="B23" s="259"/>
      <c r="C23" s="260"/>
      <c r="D23" s="260"/>
      <c r="E23" s="262" t="s">
        <v>868</v>
      </c>
      <c r="F23" s="351" t="s">
        <v>869</v>
      </c>
      <c r="G23" s="351"/>
      <c r="H23" s="351"/>
      <c r="I23" s="351"/>
      <c r="J23" s="351"/>
      <c r="K23" s="256"/>
    </row>
    <row r="24" spans="1:11" ht="12.75" customHeight="1">
      <c r="A24"/>
      <c r="B24" s="259"/>
      <c r="C24" s="260"/>
      <c r="D24" s="260"/>
      <c r="E24" s="260"/>
      <c r="F24" s="260"/>
      <c r="G24" s="260"/>
      <c r="H24" s="260"/>
      <c r="I24" s="260"/>
      <c r="J24" s="260"/>
      <c r="K24" s="256"/>
    </row>
    <row r="25" spans="1:11" ht="15" customHeight="1">
      <c r="A25"/>
      <c r="B25" s="259"/>
      <c r="C25" s="352" t="s">
        <v>870</v>
      </c>
      <c r="D25" s="352"/>
      <c r="E25" s="352"/>
      <c r="F25" s="352"/>
      <c r="G25" s="352"/>
      <c r="H25" s="352"/>
      <c r="I25" s="352"/>
      <c r="J25" s="352"/>
      <c r="K25" s="256"/>
    </row>
    <row r="26" spans="1:11" ht="15" customHeight="1">
      <c r="A26"/>
      <c r="B26" s="259"/>
      <c r="C26" s="351" t="s">
        <v>871</v>
      </c>
      <c r="D26" s="351"/>
      <c r="E26" s="351"/>
      <c r="F26" s="351"/>
      <c r="G26" s="351"/>
      <c r="H26" s="351"/>
      <c r="I26" s="351"/>
      <c r="J26" s="351"/>
      <c r="K26" s="256"/>
    </row>
    <row r="27" spans="1:11" ht="15" customHeight="1">
      <c r="A27"/>
      <c r="B27" s="259"/>
      <c r="C27" s="258"/>
      <c r="D27" s="353" t="s">
        <v>872</v>
      </c>
      <c r="E27" s="353"/>
      <c r="F27" s="353"/>
      <c r="G27" s="353"/>
      <c r="H27" s="353"/>
      <c r="I27" s="353"/>
      <c r="J27" s="353"/>
      <c r="K27" s="256"/>
    </row>
    <row r="28" spans="1:11" ht="15" customHeight="1">
      <c r="A28"/>
      <c r="B28" s="259"/>
      <c r="C28" s="260"/>
      <c r="D28" s="351" t="s">
        <v>873</v>
      </c>
      <c r="E28" s="351"/>
      <c r="F28" s="351"/>
      <c r="G28" s="351"/>
      <c r="H28" s="351"/>
      <c r="I28" s="351"/>
      <c r="J28" s="351"/>
      <c r="K28" s="256"/>
    </row>
    <row r="29" spans="1:11" ht="12.75" customHeight="1">
      <c r="A29"/>
      <c r="B29" s="259"/>
      <c r="C29" s="260"/>
      <c r="D29" s="260"/>
      <c r="E29" s="260"/>
      <c r="F29" s="260"/>
      <c r="G29" s="260"/>
      <c r="H29" s="260"/>
      <c r="I29" s="260"/>
      <c r="J29" s="260"/>
      <c r="K29" s="256"/>
    </row>
    <row r="30" spans="1:11" ht="15" customHeight="1">
      <c r="A30"/>
      <c r="B30" s="259"/>
      <c r="C30" s="260"/>
      <c r="D30" s="353" t="s">
        <v>874</v>
      </c>
      <c r="E30" s="353"/>
      <c r="F30" s="353"/>
      <c r="G30" s="353"/>
      <c r="H30" s="353"/>
      <c r="I30" s="353"/>
      <c r="J30" s="353"/>
      <c r="K30" s="256"/>
    </row>
    <row r="31" spans="1:11" ht="15" customHeight="1">
      <c r="A31"/>
      <c r="B31" s="259"/>
      <c r="C31" s="260"/>
      <c r="D31" s="351" t="s">
        <v>875</v>
      </c>
      <c r="E31" s="351"/>
      <c r="F31" s="351"/>
      <c r="G31" s="351"/>
      <c r="H31" s="351"/>
      <c r="I31" s="351"/>
      <c r="J31" s="351"/>
      <c r="K31" s="256"/>
    </row>
    <row r="32" spans="1:11" ht="12.75" customHeight="1">
      <c r="A32"/>
      <c r="B32" s="259"/>
      <c r="C32" s="260"/>
      <c r="D32" s="260"/>
      <c r="E32" s="260"/>
      <c r="F32" s="260"/>
      <c r="G32" s="260"/>
      <c r="H32" s="260"/>
      <c r="I32" s="260"/>
      <c r="J32" s="260"/>
      <c r="K32" s="256"/>
    </row>
    <row r="33" spans="1:11" ht="15" customHeight="1">
      <c r="A33"/>
      <c r="B33" s="259"/>
      <c r="C33" s="260"/>
      <c r="D33" s="353" t="s">
        <v>876</v>
      </c>
      <c r="E33" s="353"/>
      <c r="F33" s="353"/>
      <c r="G33" s="353"/>
      <c r="H33" s="353"/>
      <c r="I33" s="353"/>
      <c r="J33" s="353"/>
      <c r="K33" s="256"/>
    </row>
    <row r="34" spans="1:11" ht="15" customHeight="1">
      <c r="A34"/>
      <c r="B34" s="259"/>
      <c r="C34" s="260"/>
      <c r="D34" s="351" t="s">
        <v>877</v>
      </c>
      <c r="E34" s="351"/>
      <c r="F34" s="351"/>
      <c r="G34" s="351"/>
      <c r="H34" s="351"/>
      <c r="I34" s="351"/>
      <c r="J34" s="351"/>
      <c r="K34" s="256"/>
    </row>
    <row r="35" spans="1:11" ht="15" customHeight="1">
      <c r="A35"/>
      <c r="B35" s="259"/>
      <c r="C35" s="260"/>
      <c r="D35" s="351" t="s">
        <v>878</v>
      </c>
      <c r="E35" s="351"/>
      <c r="F35" s="351"/>
      <c r="G35" s="351"/>
      <c r="H35" s="351"/>
      <c r="I35" s="351"/>
      <c r="J35" s="351"/>
      <c r="K35" s="256"/>
    </row>
    <row r="36" spans="1:11" ht="15" customHeight="1">
      <c r="A36"/>
      <c r="B36" s="259"/>
      <c r="C36" s="260"/>
      <c r="D36" s="258"/>
      <c r="E36" s="261" t="s">
        <v>111</v>
      </c>
      <c r="F36" s="258"/>
      <c r="G36" s="351" t="s">
        <v>879</v>
      </c>
      <c r="H36" s="351"/>
      <c r="I36" s="351"/>
      <c r="J36" s="351"/>
      <c r="K36" s="256"/>
    </row>
    <row r="37" spans="1:11" ht="30.75" customHeight="1">
      <c r="A37"/>
      <c r="B37" s="259"/>
      <c r="C37" s="260"/>
      <c r="D37" s="258"/>
      <c r="E37" s="261" t="s">
        <v>880</v>
      </c>
      <c r="F37" s="258"/>
      <c r="G37" s="351" t="s">
        <v>881</v>
      </c>
      <c r="H37" s="351"/>
      <c r="I37" s="351"/>
      <c r="J37" s="351"/>
      <c r="K37" s="256"/>
    </row>
    <row r="38" spans="1:11" ht="15" customHeight="1">
      <c r="A38"/>
      <c r="B38" s="259"/>
      <c r="C38" s="260"/>
      <c r="D38" s="258"/>
      <c r="E38" s="261" t="s">
        <v>55</v>
      </c>
      <c r="F38" s="258"/>
      <c r="G38" s="351" t="s">
        <v>882</v>
      </c>
      <c r="H38" s="351"/>
      <c r="I38" s="351"/>
      <c r="J38" s="351"/>
      <c r="K38" s="256"/>
    </row>
    <row r="39" spans="1:11" ht="15" customHeight="1">
      <c r="A39"/>
      <c r="B39" s="259"/>
      <c r="C39" s="260"/>
      <c r="D39" s="258"/>
      <c r="E39" s="261" t="s">
        <v>56</v>
      </c>
      <c r="F39" s="258"/>
      <c r="G39" s="351" t="s">
        <v>883</v>
      </c>
      <c r="H39" s="351"/>
      <c r="I39" s="351"/>
      <c r="J39" s="351"/>
      <c r="K39" s="256"/>
    </row>
    <row r="40" spans="1:11" ht="15" customHeight="1">
      <c r="A40"/>
      <c r="B40" s="259"/>
      <c r="C40" s="260"/>
      <c r="D40" s="258"/>
      <c r="E40" s="261" t="s">
        <v>112</v>
      </c>
      <c r="F40" s="258"/>
      <c r="G40" s="351" t="s">
        <v>884</v>
      </c>
      <c r="H40" s="351"/>
      <c r="I40" s="351"/>
      <c r="J40" s="351"/>
      <c r="K40" s="256"/>
    </row>
    <row r="41" spans="1:11" ht="15" customHeight="1">
      <c r="A41"/>
      <c r="B41" s="259"/>
      <c r="C41" s="260"/>
      <c r="D41" s="258"/>
      <c r="E41" s="261" t="s">
        <v>113</v>
      </c>
      <c r="F41" s="258"/>
      <c r="G41" s="351" t="s">
        <v>885</v>
      </c>
      <c r="H41" s="351"/>
      <c r="I41" s="351"/>
      <c r="J41" s="351"/>
      <c r="K41" s="256"/>
    </row>
    <row r="42" spans="1:11" ht="15" customHeight="1">
      <c r="A42"/>
      <c r="B42" s="259"/>
      <c r="C42" s="260"/>
      <c r="D42" s="258"/>
      <c r="E42" s="261" t="s">
        <v>886</v>
      </c>
      <c r="F42" s="258"/>
      <c r="G42" s="351" t="s">
        <v>887</v>
      </c>
      <c r="H42" s="351"/>
      <c r="I42" s="351"/>
      <c r="J42" s="351"/>
      <c r="K42" s="256"/>
    </row>
    <row r="43" spans="1:11" ht="15" customHeight="1">
      <c r="A43"/>
      <c r="B43" s="259"/>
      <c r="C43" s="260"/>
      <c r="D43" s="258"/>
      <c r="E43" s="261"/>
      <c r="F43" s="258"/>
      <c r="G43" s="351" t="s">
        <v>888</v>
      </c>
      <c r="H43" s="351"/>
      <c r="I43" s="351"/>
      <c r="J43" s="351"/>
      <c r="K43" s="256"/>
    </row>
    <row r="44" spans="1:11" ht="15" customHeight="1">
      <c r="A44"/>
      <c r="B44" s="259"/>
      <c r="C44" s="260"/>
      <c r="D44" s="258"/>
      <c r="E44" s="261" t="s">
        <v>889</v>
      </c>
      <c r="F44" s="258"/>
      <c r="G44" s="351" t="s">
        <v>890</v>
      </c>
      <c r="H44" s="351"/>
      <c r="I44" s="351"/>
      <c r="J44" s="351"/>
      <c r="K44" s="256"/>
    </row>
    <row r="45" spans="1:11" ht="15" customHeight="1">
      <c r="A45"/>
      <c r="B45" s="259"/>
      <c r="C45" s="260"/>
      <c r="D45" s="258"/>
      <c r="E45" s="261" t="s">
        <v>115</v>
      </c>
      <c r="F45" s="258"/>
      <c r="G45" s="351" t="s">
        <v>891</v>
      </c>
      <c r="H45" s="351"/>
      <c r="I45" s="351"/>
      <c r="J45" s="351"/>
      <c r="K45" s="256"/>
    </row>
    <row r="46" spans="1:11" ht="12.75" customHeight="1">
      <c r="A46"/>
      <c r="B46" s="259"/>
      <c r="C46" s="260"/>
      <c r="D46" s="258"/>
      <c r="E46" s="258"/>
      <c r="F46" s="258"/>
      <c r="G46" s="258"/>
      <c r="H46" s="258"/>
      <c r="I46" s="258"/>
      <c r="J46" s="258"/>
      <c r="K46" s="256"/>
    </row>
    <row r="47" spans="1:11" ht="15" customHeight="1">
      <c r="A47"/>
      <c r="B47" s="259"/>
      <c r="C47" s="260"/>
      <c r="D47" s="351" t="s">
        <v>892</v>
      </c>
      <c r="E47" s="351"/>
      <c r="F47" s="351"/>
      <c r="G47" s="351"/>
      <c r="H47" s="351"/>
      <c r="I47" s="351"/>
      <c r="J47" s="351"/>
      <c r="K47" s="256"/>
    </row>
    <row r="48" spans="1:11" ht="15" customHeight="1">
      <c r="A48"/>
      <c r="B48" s="259"/>
      <c r="C48" s="260"/>
      <c r="D48" s="260"/>
      <c r="E48" s="351" t="s">
        <v>893</v>
      </c>
      <c r="F48" s="351"/>
      <c r="G48" s="351"/>
      <c r="H48" s="351"/>
      <c r="I48" s="351"/>
      <c r="J48" s="351"/>
      <c r="K48" s="256"/>
    </row>
    <row r="49" spans="1:11" ht="15" customHeight="1">
      <c r="A49"/>
      <c r="B49" s="259"/>
      <c r="C49" s="260"/>
      <c r="D49" s="260"/>
      <c r="E49" s="351" t="s">
        <v>894</v>
      </c>
      <c r="F49" s="351"/>
      <c r="G49" s="351"/>
      <c r="H49" s="351"/>
      <c r="I49" s="351"/>
      <c r="J49" s="351"/>
      <c r="K49" s="256"/>
    </row>
    <row r="50" spans="1:11" ht="15" customHeight="1">
      <c r="A50"/>
      <c r="B50" s="259"/>
      <c r="C50" s="260"/>
      <c r="D50" s="260"/>
      <c r="E50" s="351" t="s">
        <v>895</v>
      </c>
      <c r="F50" s="351"/>
      <c r="G50" s="351"/>
      <c r="H50" s="351"/>
      <c r="I50" s="351"/>
      <c r="J50" s="351"/>
      <c r="K50" s="256"/>
    </row>
    <row r="51" spans="1:11" ht="15" customHeight="1">
      <c r="A51"/>
      <c r="B51" s="259"/>
      <c r="C51" s="260"/>
      <c r="D51" s="351" t="s">
        <v>896</v>
      </c>
      <c r="E51" s="351"/>
      <c r="F51" s="351"/>
      <c r="G51" s="351"/>
      <c r="H51" s="351"/>
      <c r="I51" s="351"/>
      <c r="J51" s="351"/>
      <c r="K51" s="256"/>
    </row>
    <row r="52" spans="1:11" ht="25.5" customHeight="1">
      <c r="A52"/>
      <c r="B52" s="255"/>
      <c r="C52" s="350" t="s">
        <v>897</v>
      </c>
      <c r="D52" s="350"/>
      <c r="E52" s="350"/>
      <c r="F52" s="350"/>
      <c r="G52" s="350"/>
      <c r="H52" s="350"/>
      <c r="I52" s="350"/>
      <c r="J52" s="350"/>
      <c r="K52" s="256"/>
    </row>
    <row r="53" spans="1:11" ht="5.25" customHeight="1">
      <c r="A53"/>
      <c r="B53" s="255"/>
      <c r="C53" s="257"/>
      <c r="D53" s="257"/>
      <c r="E53" s="257"/>
      <c r="F53" s="257"/>
      <c r="G53" s="257"/>
      <c r="H53" s="257"/>
      <c r="I53" s="257"/>
      <c r="J53" s="257"/>
      <c r="K53" s="256"/>
    </row>
    <row r="54" spans="1:11" ht="15" customHeight="1">
      <c r="A54"/>
      <c r="B54" s="255"/>
      <c r="C54" s="351" t="s">
        <v>898</v>
      </c>
      <c r="D54" s="351"/>
      <c r="E54" s="351"/>
      <c r="F54" s="351"/>
      <c r="G54" s="351"/>
      <c r="H54" s="351"/>
      <c r="I54" s="351"/>
      <c r="J54" s="351"/>
      <c r="K54" s="256"/>
    </row>
    <row r="55" spans="1:11" ht="15" customHeight="1">
      <c r="A55"/>
      <c r="B55" s="255"/>
      <c r="C55" s="351" t="s">
        <v>899</v>
      </c>
      <c r="D55" s="351"/>
      <c r="E55" s="351"/>
      <c r="F55" s="351"/>
      <c r="G55" s="351"/>
      <c r="H55" s="351"/>
      <c r="I55" s="351"/>
      <c r="J55" s="351"/>
      <c r="K55" s="256"/>
    </row>
    <row r="56" spans="1:11" ht="12.75" customHeight="1">
      <c r="A56"/>
      <c r="B56" s="255"/>
      <c r="C56" s="258"/>
      <c r="D56" s="258"/>
      <c r="E56" s="258"/>
      <c r="F56" s="258"/>
      <c r="G56" s="258"/>
      <c r="H56" s="258"/>
      <c r="I56" s="258"/>
      <c r="J56" s="258"/>
      <c r="K56" s="256"/>
    </row>
    <row r="57" spans="1:11" ht="15" customHeight="1">
      <c r="A57"/>
      <c r="B57" s="255"/>
      <c r="C57" s="351" t="s">
        <v>900</v>
      </c>
      <c r="D57" s="351"/>
      <c r="E57" s="351"/>
      <c r="F57" s="351"/>
      <c r="G57" s="351"/>
      <c r="H57" s="351"/>
      <c r="I57" s="351"/>
      <c r="J57" s="351"/>
      <c r="K57" s="256"/>
    </row>
    <row r="58" spans="1:11" ht="15" customHeight="1">
      <c r="A58"/>
      <c r="B58" s="255"/>
      <c r="C58" s="260"/>
      <c r="D58" s="351" t="s">
        <v>901</v>
      </c>
      <c r="E58" s="351"/>
      <c r="F58" s="351"/>
      <c r="G58" s="351"/>
      <c r="H58" s="351"/>
      <c r="I58" s="351"/>
      <c r="J58" s="351"/>
      <c r="K58" s="256"/>
    </row>
    <row r="59" spans="1:11" ht="15" customHeight="1">
      <c r="A59"/>
      <c r="B59" s="255"/>
      <c r="C59" s="260"/>
      <c r="D59" s="351" t="s">
        <v>902</v>
      </c>
      <c r="E59" s="351"/>
      <c r="F59" s="351"/>
      <c r="G59" s="351"/>
      <c r="H59" s="351"/>
      <c r="I59" s="351"/>
      <c r="J59" s="351"/>
      <c r="K59" s="256"/>
    </row>
    <row r="60" spans="1:11" ht="15" customHeight="1">
      <c r="A60"/>
      <c r="B60" s="255"/>
      <c r="C60" s="260"/>
      <c r="D60" s="351" t="s">
        <v>903</v>
      </c>
      <c r="E60" s="351"/>
      <c r="F60" s="351"/>
      <c r="G60" s="351"/>
      <c r="H60" s="351"/>
      <c r="I60" s="351"/>
      <c r="J60" s="351"/>
      <c r="K60" s="256"/>
    </row>
    <row r="61" spans="1:11" ht="15" customHeight="1">
      <c r="A61"/>
      <c r="B61" s="255"/>
      <c r="C61" s="260"/>
      <c r="D61" s="351" t="s">
        <v>904</v>
      </c>
      <c r="E61" s="351"/>
      <c r="F61" s="351"/>
      <c r="G61" s="351"/>
      <c r="H61" s="351"/>
      <c r="I61" s="351"/>
      <c r="J61" s="351"/>
      <c r="K61" s="256"/>
    </row>
    <row r="62" spans="1:11" ht="15" customHeight="1">
      <c r="A62"/>
      <c r="B62" s="255"/>
      <c r="C62" s="260"/>
      <c r="D62" s="354" t="s">
        <v>905</v>
      </c>
      <c r="E62" s="354"/>
      <c r="F62" s="354"/>
      <c r="G62" s="354"/>
      <c r="H62" s="354"/>
      <c r="I62" s="354"/>
      <c r="J62" s="354"/>
      <c r="K62" s="256"/>
    </row>
    <row r="63" spans="1:11" ht="15" customHeight="1">
      <c r="A63"/>
      <c r="B63" s="255"/>
      <c r="C63" s="260"/>
      <c r="D63" s="351" t="s">
        <v>906</v>
      </c>
      <c r="E63" s="351"/>
      <c r="F63" s="351"/>
      <c r="G63" s="351"/>
      <c r="H63" s="351"/>
      <c r="I63" s="351"/>
      <c r="J63" s="351"/>
      <c r="K63" s="256"/>
    </row>
    <row r="64" spans="1:11" ht="12.75" customHeight="1">
      <c r="A64"/>
      <c r="B64" s="255"/>
      <c r="C64" s="260"/>
      <c r="D64" s="260"/>
      <c r="E64" s="263"/>
      <c r="F64" s="260"/>
      <c r="G64" s="260"/>
      <c r="H64" s="260"/>
      <c r="I64" s="260"/>
      <c r="J64" s="260"/>
      <c r="K64" s="256"/>
    </row>
    <row r="65" spans="1:11" ht="15" customHeight="1">
      <c r="A65"/>
      <c r="B65" s="255"/>
      <c r="C65" s="260"/>
      <c r="D65" s="351" t="s">
        <v>907</v>
      </c>
      <c r="E65" s="351"/>
      <c r="F65" s="351"/>
      <c r="G65" s="351"/>
      <c r="H65" s="351"/>
      <c r="I65" s="351"/>
      <c r="J65" s="351"/>
      <c r="K65" s="256"/>
    </row>
    <row r="66" spans="1:11" ht="15" customHeight="1">
      <c r="A66"/>
      <c r="B66" s="255"/>
      <c r="C66" s="260"/>
      <c r="D66" s="354" t="s">
        <v>908</v>
      </c>
      <c r="E66" s="354"/>
      <c r="F66" s="354"/>
      <c r="G66" s="354"/>
      <c r="H66" s="354"/>
      <c r="I66" s="354"/>
      <c r="J66" s="354"/>
      <c r="K66" s="256"/>
    </row>
    <row r="67" spans="1:11" ht="15" customHeight="1">
      <c r="A67"/>
      <c r="B67" s="255"/>
      <c r="C67" s="260"/>
      <c r="D67" s="351" t="s">
        <v>909</v>
      </c>
      <c r="E67" s="351"/>
      <c r="F67" s="351"/>
      <c r="G67" s="351"/>
      <c r="H67" s="351"/>
      <c r="I67" s="351"/>
      <c r="J67" s="351"/>
      <c r="K67" s="256"/>
    </row>
    <row r="68" spans="1:11" ht="15" customHeight="1">
      <c r="A68"/>
      <c r="B68" s="255"/>
      <c r="C68" s="260"/>
      <c r="D68" s="351" t="s">
        <v>910</v>
      </c>
      <c r="E68" s="351"/>
      <c r="F68" s="351"/>
      <c r="G68" s="351"/>
      <c r="H68" s="351"/>
      <c r="I68" s="351"/>
      <c r="J68" s="351"/>
      <c r="K68" s="256"/>
    </row>
    <row r="69" spans="1:11" ht="15" customHeight="1">
      <c r="A69"/>
      <c r="B69" s="255"/>
      <c r="C69" s="260"/>
      <c r="D69" s="351" t="s">
        <v>911</v>
      </c>
      <c r="E69" s="351"/>
      <c r="F69" s="351"/>
      <c r="G69" s="351"/>
      <c r="H69" s="351"/>
      <c r="I69" s="351"/>
      <c r="J69" s="351"/>
      <c r="K69" s="256"/>
    </row>
    <row r="70" spans="1:11" ht="15" customHeight="1">
      <c r="A70"/>
      <c r="B70" s="255"/>
      <c r="C70" s="260"/>
      <c r="D70" s="351" t="s">
        <v>912</v>
      </c>
      <c r="E70" s="351"/>
      <c r="F70" s="351"/>
      <c r="G70" s="351"/>
      <c r="H70" s="351"/>
      <c r="I70" s="351"/>
      <c r="J70" s="351"/>
      <c r="K70" s="256"/>
    </row>
    <row r="71" spans="1:11" ht="12.75" customHeight="1">
      <c r="A71"/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pans="1:11" ht="18.75" customHeight="1">
      <c r="A72"/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1:11" ht="18.75" customHeight="1">
      <c r="A73"/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pans="1:11" ht="7.5" customHeight="1">
      <c r="A74"/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pans="1:11" ht="45" customHeight="1">
      <c r="A75"/>
      <c r="B75" s="272"/>
      <c r="C75" s="355" t="s">
        <v>913</v>
      </c>
      <c r="D75" s="355"/>
      <c r="E75" s="355"/>
      <c r="F75" s="355"/>
      <c r="G75" s="355"/>
      <c r="H75" s="355"/>
      <c r="I75" s="355"/>
      <c r="J75" s="355"/>
      <c r="K75" s="273"/>
    </row>
    <row r="76" spans="1:11" ht="17.25" customHeight="1">
      <c r="A76"/>
      <c r="B76" s="272"/>
      <c r="C76" s="274" t="s">
        <v>914</v>
      </c>
      <c r="D76" s="274"/>
      <c r="E76" s="274"/>
      <c r="F76" s="274" t="s">
        <v>915</v>
      </c>
      <c r="G76" s="275"/>
      <c r="H76" s="274" t="s">
        <v>56</v>
      </c>
      <c r="I76" s="274" t="s">
        <v>59</v>
      </c>
      <c r="J76" s="274" t="s">
        <v>916</v>
      </c>
      <c r="K76" s="273"/>
    </row>
    <row r="77" spans="1:11" ht="17.25" customHeight="1">
      <c r="A77"/>
      <c r="B77" s="272"/>
      <c r="C77" s="276" t="s">
        <v>917</v>
      </c>
      <c r="D77" s="276"/>
      <c r="E77" s="276"/>
      <c r="F77" s="277" t="s">
        <v>918</v>
      </c>
      <c r="G77" s="278"/>
      <c r="H77" s="276"/>
      <c r="I77" s="276"/>
      <c r="J77" s="276" t="s">
        <v>919</v>
      </c>
      <c r="K77" s="273"/>
    </row>
    <row r="78" spans="1:11" ht="5.25" customHeight="1">
      <c r="A78"/>
      <c r="B78" s="272"/>
      <c r="C78" s="279"/>
      <c r="D78" s="279"/>
      <c r="E78" s="279"/>
      <c r="F78" s="279"/>
      <c r="G78" s="280"/>
      <c r="H78" s="279"/>
      <c r="I78" s="279"/>
      <c r="J78" s="279"/>
      <c r="K78" s="273"/>
    </row>
    <row r="79" spans="1:11" ht="15" customHeight="1">
      <c r="A79"/>
      <c r="B79" s="272"/>
      <c r="C79" s="261" t="s">
        <v>55</v>
      </c>
      <c r="D79" s="281"/>
      <c r="E79" s="281"/>
      <c r="F79" s="282" t="s">
        <v>920</v>
      </c>
      <c r="G79" s="283"/>
      <c r="H79" s="261" t="s">
        <v>921</v>
      </c>
      <c r="I79" s="261" t="s">
        <v>922</v>
      </c>
      <c r="J79" s="261">
        <v>20</v>
      </c>
      <c r="K79" s="273"/>
    </row>
    <row r="80" spans="1:11" ht="15" customHeight="1">
      <c r="A80"/>
      <c r="B80" s="272"/>
      <c r="C80" s="261" t="s">
        <v>923</v>
      </c>
      <c r="D80" s="261"/>
      <c r="E80" s="261"/>
      <c r="F80" s="282" t="s">
        <v>920</v>
      </c>
      <c r="G80" s="283"/>
      <c r="H80" s="261" t="s">
        <v>924</v>
      </c>
      <c r="I80" s="261" t="s">
        <v>922</v>
      </c>
      <c r="J80" s="261">
        <v>120</v>
      </c>
      <c r="K80" s="273"/>
    </row>
    <row r="81" spans="1:11" ht="15" customHeight="1">
      <c r="A81"/>
      <c r="B81" s="284"/>
      <c r="C81" s="261" t="s">
        <v>925</v>
      </c>
      <c r="D81" s="261"/>
      <c r="E81" s="261"/>
      <c r="F81" s="282" t="s">
        <v>926</v>
      </c>
      <c r="G81" s="283"/>
      <c r="H81" s="261" t="s">
        <v>927</v>
      </c>
      <c r="I81" s="261" t="s">
        <v>922</v>
      </c>
      <c r="J81" s="261">
        <v>50</v>
      </c>
      <c r="K81" s="273"/>
    </row>
    <row r="82" spans="1:11" ht="15" customHeight="1">
      <c r="A82"/>
      <c r="B82" s="284"/>
      <c r="C82" s="261" t="s">
        <v>928</v>
      </c>
      <c r="D82" s="261"/>
      <c r="E82" s="261"/>
      <c r="F82" s="282" t="s">
        <v>920</v>
      </c>
      <c r="G82" s="283"/>
      <c r="H82" s="261" t="s">
        <v>929</v>
      </c>
      <c r="I82" s="261" t="s">
        <v>930</v>
      </c>
      <c r="J82" s="261"/>
      <c r="K82" s="273"/>
    </row>
    <row r="83" spans="1:11" ht="15" customHeight="1">
      <c r="A83"/>
      <c r="B83" s="284"/>
      <c r="C83" s="285" t="s">
        <v>931</v>
      </c>
      <c r="D83" s="285"/>
      <c r="E83" s="285"/>
      <c r="F83" s="286" t="s">
        <v>926</v>
      </c>
      <c r="G83" s="285"/>
      <c r="H83" s="285" t="s">
        <v>932</v>
      </c>
      <c r="I83" s="285" t="s">
        <v>922</v>
      </c>
      <c r="J83" s="285">
        <v>15</v>
      </c>
      <c r="K83" s="273"/>
    </row>
    <row r="84" spans="1:11" ht="15" customHeight="1">
      <c r="A84"/>
      <c r="B84" s="284"/>
      <c r="C84" s="285" t="s">
        <v>933</v>
      </c>
      <c r="D84" s="285"/>
      <c r="E84" s="285"/>
      <c r="F84" s="286" t="s">
        <v>926</v>
      </c>
      <c r="G84" s="285"/>
      <c r="H84" s="285" t="s">
        <v>934</v>
      </c>
      <c r="I84" s="285" t="s">
        <v>922</v>
      </c>
      <c r="J84" s="285">
        <v>15</v>
      </c>
      <c r="K84" s="273"/>
    </row>
    <row r="85" spans="1:11" ht="15" customHeight="1">
      <c r="A85"/>
      <c r="B85" s="284"/>
      <c r="C85" s="285" t="s">
        <v>935</v>
      </c>
      <c r="D85" s="285"/>
      <c r="E85" s="285"/>
      <c r="F85" s="286" t="s">
        <v>926</v>
      </c>
      <c r="G85" s="285"/>
      <c r="H85" s="285" t="s">
        <v>936</v>
      </c>
      <c r="I85" s="285" t="s">
        <v>922</v>
      </c>
      <c r="J85" s="285">
        <v>20</v>
      </c>
      <c r="K85" s="273"/>
    </row>
    <row r="86" spans="1:11" ht="15" customHeight="1">
      <c r="A86"/>
      <c r="B86" s="284"/>
      <c r="C86" s="285" t="s">
        <v>937</v>
      </c>
      <c r="D86" s="285"/>
      <c r="E86" s="285"/>
      <c r="F86" s="286" t="s">
        <v>926</v>
      </c>
      <c r="G86" s="285"/>
      <c r="H86" s="285" t="s">
        <v>938</v>
      </c>
      <c r="I86" s="285" t="s">
        <v>922</v>
      </c>
      <c r="J86" s="285">
        <v>20</v>
      </c>
      <c r="K86" s="273"/>
    </row>
    <row r="87" spans="1:11" ht="15" customHeight="1">
      <c r="A87"/>
      <c r="B87" s="284"/>
      <c r="C87" s="261" t="s">
        <v>939</v>
      </c>
      <c r="D87" s="261"/>
      <c r="E87" s="261"/>
      <c r="F87" s="282" t="s">
        <v>926</v>
      </c>
      <c r="G87" s="283"/>
      <c r="H87" s="261" t="s">
        <v>940</v>
      </c>
      <c r="I87" s="261" t="s">
        <v>922</v>
      </c>
      <c r="J87" s="261">
        <v>50</v>
      </c>
      <c r="K87" s="273"/>
    </row>
    <row r="88" spans="1:11" ht="15" customHeight="1">
      <c r="A88"/>
      <c r="B88" s="284"/>
      <c r="C88" s="261" t="s">
        <v>941</v>
      </c>
      <c r="D88" s="261"/>
      <c r="E88" s="261"/>
      <c r="F88" s="282" t="s">
        <v>926</v>
      </c>
      <c r="G88" s="283"/>
      <c r="H88" s="261" t="s">
        <v>942</v>
      </c>
      <c r="I88" s="261" t="s">
        <v>922</v>
      </c>
      <c r="J88" s="261">
        <v>20</v>
      </c>
      <c r="K88" s="273"/>
    </row>
    <row r="89" spans="1:11" ht="15" customHeight="1">
      <c r="A89"/>
      <c r="B89" s="284"/>
      <c r="C89" s="261" t="s">
        <v>943</v>
      </c>
      <c r="D89" s="261"/>
      <c r="E89" s="261"/>
      <c r="F89" s="282" t="s">
        <v>926</v>
      </c>
      <c r="G89" s="283"/>
      <c r="H89" s="261" t="s">
        <v>944</v>
      </c>
      <c r="I89" s="261" t="s">
        <v>922</v>
      </c>
      <c r="J89" s="261">
        <v>20</v>
      </c>
      <c r="K89" s="273"/>
    </row>
    <row r="90" spans="1:11" ht="15" customHeight="1">
      <c r="A90"/>
      <c r="B90" s="284"/>
      <c r="C90" s="261" t="s">
        <v>945</v>
      </c>
      <c r="D90" s="261"/>
      <c r="E90" s="261"/>
      <c r="F90" s="282" t="s">
        <v>926</v>
      </c>
      <c r="G90" s="283"/>
      <c r="H90" s="261" t="s">
        <v>946</v>
      </c>
      <c r="I90" s="261" t="s">
        <v>922</v>
      </c>
      <c r="J90" s="261">
        <v>50</v>
      </c>
      <c r="K90" s="273"/>
    </row>
    <row r="91" spans="1:11" ht="15" customHeight="1">
      <c r="A91"/>
      <c r="B91" s="284"/>
      <c r="C91" s="261" t="s">
        <v>947</v>
      </c>
      <c r="D91" s="261"/>
      <c r="E91" s="261"/>
      <c r="F91" s="282" t="s">
        <v>926</v>
      </c>
      <c r="G91" s="283"/>
      <c r="H91" s="261" t="s">
        <v>947</v>
      </c>
      <c r="I91" s="261" t="s">
        <v>922</v>
      </c>
      <c r="J91" s="261">
        <v>50</v>
      </c>
      <c r="K91" s="273"/>
    </row>
    <row r="92" spans="1:11" ht="15" customHeight="1">
      <c r="A92"/>
      <c r="B92" s="284"/>
      <c r="C92" s="261" t="s">
        <v>948</v>
      </c>
      <c r="D92" s="261"/>
      <c r="E92" s="261"/>
      <c r="F92" s="282" t="s">
        <v>926</v>
      </c>
      <c r="G92" s="283"/>
      <c r="H92" s="261" t="s">
        <v>949</v>
      </c>
      <c r="I92" s="261" t="s">
        <v>922</v>
      </c>
      <c r="J92" s="261">
        <v>255</v>
      </c>
      <c r="K92" s="273"/>
    </row>
    <row r="93" spans="1:11" ht="15" customHeight="1">
      <c r="A93"/>
      <c r="B93" s="284"/>
      <c r="C93" s="261" t="s">
        <v>950</v>
      </c>
      <c r="D93" s="261"/>
      <c r="E93" s="261"/>
      <c r="F93" s="282" t="s">
        <v>920</v>
      </c>
      <c r="G93" s="283"/>
      <c r="H93" s="261" t="s">
        <v>951</v>
      </c>
      <c r="I93" s="261" t="s">
        <v>952</v>
      </c>
      <c r="J93" s="261"/>
      <c r="K93" s="273"/>
    </row>
    <row r="94" spans="1:11" ht="15" customHeight="1">
      <c r="A94"/>
      <c r="B94" s="284"/>
      <c r="C94" s="261" t="s">
        <v>953</v>
      </c>
      <c r="D94" s="261"/>
      <c r="E94" s="261"/>
      <c r="F94" s="282" t="s">
        <v>920</v>
      </c>
      <c r="G94" s="283"/>
      <c r="H94" s="261" t="s">
        <v>954</v>
      </c>
      <c r="I94" s="261" t="s">
        <v>955</v>
      </c>
      <c r="J94" s="261"/>
      <c r="K94" s="273"/>
    </row>
    <row r="95" spans="1:11" ht="15" customHeight="1">
      <c r="A95"/>
      <c r="B95" s="284"/>
      <c r="C95" s="261" t="s">
        <v>956</v>
      </c>
      <c r="D95" s="261"/>
      <c r="E95" s="261"/>
      <c r="F95" s="282" t="s">
        <v>920</v>
      </c>
      <c r="G95" s="283"/>
      <c r="H95" s="261" t="s">
        <v>956</v>
      </c>
      <c r="I95" s="261" t="s">
        <v>955</v>
      </c>
      <c r="J95" s="261"/>
      <c r="K95" s="273"/>
    </row>
    <row r="96" spans="1:11" ht="15" customHeight="1">
      <c r="A96"/>
      <c r="B96" s="284"/>
      <c r="C96" s="261" t="s">
        <v>40</v>
      </c>
      <c r="D96" s="261"/>
      <c r="E96" s="261"/>
      <c r="F96" s="282" t="s">
        <v>920</v>
      </c>
      <c r="G96" s="283"/>
      <c r="H96" s="261" t="s">
        <v>957</v>
      </c>
      <c r="I96" s="261" t="s">
        <v>955</v>
      </c>
      <c r="J96" s="261"/>
      <c r="K96" s="273"/>
    </row>
    <row r="97" spans="1:11" ht="15" customHeight="1">
      <c r="A97"/>
      <c r="B97" s="284"/>
      <c r="C97" s="261" t="s">
        <v>50</v>
      </c>
      <c r="D97" s="261"/>
      <c r="E97" s="261"/>
      <c r="F97" s="282" t="s">
        <v>920</v>
      </c>
      <c r="G97" s="283"/>
      <c r="H97" s="261" t="s">
        <v>958</v>
      </c>
      <c r="I97" s="261" t="s">
        <v>955</v>
      </c>
      <c r="J97" s="261"/>
      <c r="K97" s="273"/>
    </row>
    <row r="98" spans="1:11" ht="15" customHeight="1">
      <c r="A98"/>
      <c r="B98" s="287"/>
      <c r="C98" s="288"/>
      <c r="D98" s="288"/>
      <c r="E98" s="288"/>
      <c r="F98" s="288"/>
      <c r="G98" s="288"/>
      <c r="H98" s="288"/>
      <c r="I98" s="288"/>
      <c r="J98" s="288"/>
      <c r="K98" s="289"/>
    </row>
    <row r="99" spans="1:11" ht="18.75" customHeight="1">
      <c r="A99"/>
      <c r="B99" s="290"/>
      <c r="C99" s="291"/>
      <c r="D99" s="291"/>
      <c r="E99" s="291"/>
      <c r="F99" s="291"/>
      <c r="G99" s="291"/>
      <c r="H99" s="291"/>
      <c r="I99" s="291"/>
      <c r="J99" s="291"/>
      <c r="K99" s="290"/>
    </row>
    <row r="100" spans="1:11" ht="18.75" customHeight="1">
      <c r="A100"/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pans="1:11" ht="7.5" customHeight="1">
      <c r="A101"/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pans="1:11" ht="45" customHeight="1">
      <c r="A102"/>
      <c r="B102" s="272"/>
      <c r="C102" s="355" t="s">
        <v>959</v>
      </c>
      <c r="D102" s="355"/>
      <c r="E102" s="355"/>
      <c r="F102" s="355"/>
      <c r="G102" s="355"/>
      <c r="H102" s="355"/>
      <c r="I102" s="355"/>
      <c r="J102" s="355"/>
      <c r="K102" s="273"/>
    </row>
    <row r="103" spans="1:11" ht="17.25" customHeight="1">
      <c r="A103"/>
      <c r="B103" s="272"/>
      <c r="C103" s="274" t="s">
        <v>914</v>
      </c>
      <c r="D103" s="274"/>
      <c r="E103" s="274"/>
      <c r="F103" s="274" t="s">
        <v>915</v>
      </c>
      <c r="G103" s="275"/>
      <c r="H103" s="274" t="s">
        <v>56</v>
      </c>
      <c r="I103" s="274" t="s">
        <v>59</v>
      </c>
      <c r="J103" s="274" t="s">
        <v>916</v>
      </c>
      <c r="K103" s="273"/>
    </row>
    <row r="104" spans="1:11" ht="17.25" customHeight="1">
      <c r="A104"/>
      <c r="B104" s="272"/>
      <c r="C104" s="276" t="s">
        <v>917</v>
      </c>
      <c r="D104" s="276"/>
      <c r="E104" s="276"/>
      <c r="F104" s="277" t="s">
        <v>918</v>
      </c>
      <c r="G104" s="278"/>
      <c r="H104" s="276"/>
      <c r="I104" s="276"/>
      <c r="J104" s="276" t="s">
        <v>919</v>
      </c>
      <c r="K104" s="273"/>
    </row>
    <row r="105" spans="1:11" ht="5.25" customHeight="1">
      <c r="A105"/>
      <c r="B105" s="272"/>
      <c r="C105" s="274"/>
      <c r="D105" s="274"/>
      <c r="E105" s="274"/>
      <c r="F105" s="274"/>
      <c r="G105" s="292"/>
      <c r="H105" s="274"/>
      <c r="I105" s="274"/>
      <c r="J105" s="274"/>
      <c r="K105" s="273"/>
    </row>
    <row r="106" spans="1:11" ht="15" customHeight="1">
      <c r="A106"/>
      <c r="B106" s="272"/>
      <c r="C106" s="261" t="s">
        <v>55</v>
      </c>
      <c r="D106" s="281"/>
      <c r="E106" s="281"/>
      <c r="F106" s="282" t="s">
        <v>920</v>
      </c>
      <c r="G106" s="261"/>
      <c r="H106" s="261" t="s">
        <v>960</v>
      </c>
      <c r="I106" s="261" t="s">
        <v>922</v>
      </c>
      <c r="J106" s="261">
        <v>20</v>
      </c>
      <c r="K106" s="273"/>
    </row>
    <row r="107" spans="1:11" ht="15" customHeight="1">
      <c r="A107"/>
      <c r="B107" s="272"/>
      <c r="C107" s="261" t="s">
        <v>923</v>
      </c>
      <c r="D107" s="261"/>
      <c r="E107" s="261"/>
      <c r="F107" s="282" t="s">
        <v>920</v>
      </c>
      <c r="G107" s="261"/>
      <c r="H107" s="261" t="s">
        <v>960</v>
      </c>
      <c r="I107" s="261" t="s">
        <v>922</v>
      </c>
      <c r="J107" s="261">
        <v>120</v>
      </c>
      <c r="K107" s="273"/>
    </row>
    <row r="108" spans="1:11" ht="15" customHeight="1">
      <c r="A108"/>
      <c r="B108" s="284"/>
      <c r="C108" s="261" t="s">
        <v>925</v>
      </c>
      <c r="D108" s="261"/>
      <c r="E108" s="261"/>
      <c r="F108" s="282" t="s">
        <v>926</v>
      </c>
      <c r="G108" s="261"/>
      <c r="H108" s="261" t="s">
        <v>960</v>
      </c>
      <c r="I108" s="261" t="s">
        <v>922</v>
      </c>
      <c r="J108" s="261">
        <v>50</v>
      </c>
      <c r="K108" s="273"/>
    </row>
    <row r="109" spans="1:11" ht="15" customHeight="1">
      <c r="A109"/>
      <c r="B109" s="284"/>
      <c r="C109" s="261" t="s">
        <v>928</v>
      </c>
      <c r="D109" s="261"/>
      <c r="E109" s="261"/>
      <c r="F109" s="282" t="s">
        <v>920</v>
      </c>
      <c r="G109" s="261"/>
      <c r="H109" s="261" t="s">
        <v>960</v>
      </c>
      <c r="I109" s="261" t="s">
        <v>930</v>
      </c>
      <c r="J109" s="261"/>
      <c r="K109" s="273"/>
    </row>
    <row r="110" spans="1:11" ht="15" customHeight="1">
      <c r="A110"/>
      <c r="B110" s="284"/>
      <c r="C110" s="261" t="s">
        <v>939</v>
      </c>
      <c r="D110" s="261"/>
      <c r="E110" s="261"/>
      <c r="F110" s="282" t="s">
        <v>926</v>
      </c>
      <c r="G110" s="261"/>
      <c r="H110" s="261" t="s">
        <v>960</v>
      </c>
      <c r="I110" s="261" t="s">
        <v>922</v>
      </c>
      <c r="J110" s="261">
        <v>50</v>
      </c>
      <c r="K110" s="273"/>
    </row>
    <row r="111" spans="1:11" ht="15" customHeight="1">
      <c r="A111"/>
      <c r="B111" s="284"/>
      <c r="C111" s="261" t="s">
        <v>947</v>
      </c>
      <c r="D111" s="261"/>
      <c r="E111" s="261"/>
      <c r="F111" s="282" t="s">
        <v>926</v>
      </c>
      <c r="G111" s="261"/>
      <c r="H111" s="261" t="s">
        <v>960</v>
      </c>
      <c r="I111" s="261" t="s">
        <v>922</v>
      </c>
      <c r="J111" s="261">
        <v>50</v>
      </c>
      <c r="K111" s="273"/>
    </row>
    <row r="112" spans="1:11" ht="15" customHeight="1">
      <c r="A112"/>
      <c r="B112" s="284"/>
      <c r="C112" s="261" t="s">
        <v>945</v>
      </c>
      <c r="D112" s="261"/>
      <c r="E112" s="261"/>
      <c r="F112" s="282" t="s">
        <v>926</v>
      </c>
      <c r="G112" s="261"/>
      <c r="H112" s="261" t="s">
        <v>960</v>
      </c>
      <c r="I112" s="261" t="s">
        <v>922</v>
      </c>
      <c r="J112" s="261">
        <v>50</v>
      </c>
      <c r="K112" s="273"/>
    </row>
    <row r="113" spans="1:11" ht="15" customHeight="1">
      <c r="A113"/>
      <c r="B113" s="284"/>
      <c r="C113" s="261" t="s">
        <v>55</v>
      </c>
      <c r="D113" s="261"/>
      <c r="E113" s="261"/>
      <c r="F113" s="282" t="s">
        <v>920</v>
      </c>
      <c r="G113" s="261"/>
      <c r="H113" s="261" t="s">
        <v>961</v>
      </c>
      <c r="I113" s="261" t="s">
        <v>922</v>
      </c>
      <c r="J113" s="261">
        <v>20</v>
      </c>
      <c r="K113" s="273"/>
    </row>
    <row r="114" spans="1:11" ht="15" customHeight="1">
      <c r="A114"/>
      <c r="B114" s="284"/>
      <c r="C114" s="261" t="s">
        <v>962</v>
      </c>
      <c r="D114" s="261"/>
      <c r="E114" s="261"/>
      <c r="F114" s="282" t="s">
        <v>920</v>
      </c>
      <c r="G114" s="261"/>
      <c r="H114" s="261" t="s">
        <v>963</v>
      </c>
      <c r="I114" s="261" t="s">
        <v>922</v>
      </c>
      <c r="J114" s="261">
        <v>120</v>
      </c>
      <c r="K114" s="273"/>
    </row>
    <row r="115" spans="1:11" ht="15" customHeight="1">
      <c r="A115"/>
      <c r="B115" s="284"/>
      <c r="C115" s="261" t="s">
        <v>40</v>
      </c>
      <c r="D115" s="261"/>
      <c r="E115" s="261"/>
      <c r="F115" s="282" t="s">
        <v>920</v>
      </c>
      <c r="G115" s="261"/>
      <c r="H115" s="261" t="s">
        <v>964</v>
      </c>
      <c r="I115" s="261" t="s">
        <v>955</v>
      </c>
      <c r="J115" s="261"/>
      <c r="K115" s="273"/>
    </row>
    <row r="116" spans="1:11" ht="15" customHeight="1">
      <c r="A116"/>
      <c r="B116" s="284"/>
      <c r="C116" s="261" t="s">
        <v>50</v>
      </c>
      <c r="D116" s="261"/>
      <c r="E116" s="261"/>
      <c r="F116" s="282" t="s">
        <v>920</v>
      </c>
      <c r="G116" s="261"/>
      <c r="H116" s="261" t="s">
        <v>965</v>
      </c>
      <c r="I116" s="261" t="s">
        <v>955</v>
      </c>
      <c r="J116" s="261"/>
      <c r="K116" s="273"/>
    </row>
    <row r="117" spans="1:11" ht="15" customHeight="1">
      <c r="A117"/>
      <c r="B117" s="284"/>
      <c r="C117" s="261" t="s">
        <v>59</v>
      </c>
      <c r="D117" s="261"/>
      <c r="E117" s="261"/>
      <c r="F117" s="282" t="s">
        <v>920</v>
      </c>
      <c r="G117" s="261"/>
      <c r="H117" s="261" t="s">
        <v>966</v>
      </c>
      <c r="I117" s="261" t="s">
        <v>967</v>
      </c>
      <c r="J117" s="261"/>
      <c r="K117" s="273"/>
    </row>
    <row r="118" spans="1:11" ht="15" customHeight="1">
      <c r="A118"/>
      <c r="B118" s="287"/>
      <c r="C118" s="293"/>
      <c r="D118" s="293"/>
      <c r="E118" s="293"/>
      <c r="F118" s="293"/>
      <c r="G118" s="293"/>
      <c r="H118" s="293"/>
      <c r="I118" s="293"/>
      <c r="J118" s="293"/>
      <c r="K118" s="289"/>
    </row>
    <row r="119" spans="1:11" ht="18.75" customHeight="1">
      <c r="A119"/>
      <c r="B119" s="294"/>
      <c r="C119" s="295"/>
      <c r="D119" s="295"/>
      <c r="E119" s="295"/>
      <c r="F119" s="296"/>
      <c r="G119" s="295"/>
      <c r="H119" s="295"/>
      <c r="I119" s="295"/>
      <c r="J119" s="295"/>
      <c r="K119" s="294"/>
    </row>
    <row r="120" spans="1:11" ht="18.75" customHeight="1">
      <c r="A120"/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pans="1:11" ht="7.5" customHeight="1">
      <c r="A121"/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pans="1:11" ht="45" customHeight="1">
      <c r="A122"/>
      <c r="B122" s="300"/>
      <c r="C122" s="349" t="s">
        <v>968</v>
      </c>
      <c r="D122" s="349"/>
      <c r="E122" s="349"/>
      <c r="F122" s="349"/>
      <c r="G122" s="349"/>
      <c r="H122" s="349"/>
      <c r="I122" s="349"/>
      <c r="J122" s="349"/>
      <c r="K122" s="301"/>
    </row>
    <row r="123" spans="1:11" ht="17.25" customHeight="1">
      <c r="A123"/>
      <c r="B123" s="302"/>
      <c r="C123" s="274" t="s">
        <v>914</v>
      </c>
      <c r="D123" s="274"/>
      <c r="E123" s="274"/>
      <c r="F123" s="274" t="s">
        <v>915</v>
      </c>
      <c r="G123" s="275"/>
      <c r="H123" s="274" t="s">
        <v>56</v>
      </c>
      <c r="I123" s="274" t="s">
        <v>59</v>
      </c>
      <c r="J123" s="274" t="s">
        <v>916</v>
      </c>
      <c r="K123" s="303"/>
    </row>
    <row r="124" spans="1:11" ht="17.25" customHeight="1">
      <c r="A124"/>
      <c r="B124" s="302"/>
      <c r="C124" s="276" t="s">
        <v>917</v>
      </c>
      <c r="D124" s="276"/>
      <c r="E124" s="276"/>
      <c r="F124" s="277" t="s">
        <v>918</v>
      </c>
      <c r="G124" s="278"/>
      <c r="H124" s="276"/>
      <c r="I124" s="276"/>
      <c r="J124" s="276" t="s">
        <v>919</v>
      </c>
      <c r="K124" s="303"/>
    </row>
    <row r="125" spans="1:11" ht="5.25" customHeight="1">
      <c r="A125"/>
      <c r="B125" s="304"/>
      <c r="C125" s="279"/>
      <c r="D125" s="279"/>
      <c r="E125" s="279"/>
      <c r="F125" s="279"/>
      <c r="G125" s="305"/>
      <c r="H125" s="279"/>
      <c r="I125" s="279"/>
      <c r="J125" s="279"/>
      <c r="K125" s="306"/>
    </row>
    <row r="126" spans="1:11" ht="15" customHeight="1">
      <c r="A126"/>
      <c r="B126" s="304"/>
      <c r="C126" s="261" t="s">
        <v>923</v>
      </c>
      <c r="D126" s="281"/>
      <c r="E126" s="281"/>
      <c r="F126" s="282" t="s">
        <v>920</v>
      </c>
      <c r="G126" s="261"/>
      <c r="H126" s="261" t="s">
        <v>960</v>
      </c>
      <c r="I126" s="261" t="s">
        <v>922</v>
      </c>
      <c r="J126" s="261">
        <v>120</v>
      </c>
      <c r="K126" s="307"/>
    </row>
    <row r="127" spans="1:11" ht="15" customHeight="1">
      <c r="A127"/>
      <c r="B127" s="304"/>
      <c r="C127" s="261" t="s">
        <v>969</v>
      </c>
      <c r="D127" s="261"/>
      <c r="E127" s="261"/>
      <c r="F127" s="282" t="s">
        <v>920</v>
      </c>
      <c r="G127" s="261"/>
      <c r="H127" s="261" t="s">
        <v>970</v>
      </c>
      <c r="I127" s="261" t="s">
        <v>922</v>
      </c>
      <c r="J127" s="261" t="s">
        <v>971</v>
      </c>
      <c r="K127" s="307"/>
    </row>
    <row r="128" spans="1:11" ht="15" customHeight="1">
      <c r="A128"/>
      <c r="B128" s="304"/>
      <c r="C128" s="261" t="s">
        <v>868</v>
      </c>
      <c r="D128" s="261"/>
      <c r="E128" s="261"/>
      <c r="F128" s="282" t="s">
        <v>920</v>
      </c>
      <c r="G128" s="261"/>
      <c r="H128" s="261" t="s">
        <v>972</v>
      </c>
      <c r="I128" s="261" t="s">
        <v>922</v>
      </c>
      <c r="J128" s="261" t="s">
        <v>971</v>
      </c>
      <c r="K128" s="307"/>
    </row>
    <row r="129" spans="1:11" ht="15" customHeight="1">
      <c r="A129"/>
      <c r="B129" s="304"/>
      <c r="C129" s="261" t="s">
        <v>931</v>
      </c>
      <c r="D129" s="261"/>
      <c r="E129" s="261"/>
      <c r="F129" s="282" t="s">
        <v>926</v>
      </c>
      <c r="G129" s="261"/>
      <c r="H129" s="261" t="s">
        <v>932</v>
      </c>
      <c r="I129" s="261" t="s">
        <v>922</v>
      </c>
      <c r="J129" s="261">
        <v>15</v>
      </c>
      <c r="K129" s="307"/>
    </row>
    <row r="130" spans="1:11" ht="15" customHeight="1">
      <c r="A130"/>
      <c r="B130" s="304"/>
      <c r="C130" s="285" t="s">
        <v>933</v>
      </c>
      <c r="D130" s="285"/>
      <c r="E130" s="285"/>
      <c r="F130" s="286" t="s">
        <v>926</v>
      </c>
      <c r="G130" s="285"/>
      <c r="H130" s="285" t="s">
        <v>934</v>
      </c>
      <c r="I130" s="285" t="s">
        <v>922</v>
      </c>
      <c r="J130" s="285">
        <v>15</v>
      </c>
      <c r="K130" s="307"/>
    </row>
    <row r="131" spans="1:11" ht="15" customHeight="1">
      <c r="A131"/>
      <c r="B131" s="304"/>
      <c r="C131" s="285" t="s">
        <v>935</v>
      </c>
      <c r="D131" s="285"/>
      <c r="E131" s="285"/>
      <c r="F131" s="286" t="s">
        <v>926</v>
      </c>
      <c r="G131" s="285"/>
      <c r="H131" s="285" t="s">
        <v>936</v>
      </c>
      <c r="I131" s="285" t="s">
        <v>922</v>
      </c>
      <c r="J131" s="285">
        <v>20</v>
      </c>
      <c r="K131" s="307"/>
    </row>
    <row r="132" spans="1:11" ht="15" customHeight="1">
      <c r="A132"/>
      <c r="B132" s="304"/>
      <c r="C132" s="285" t="s">
        <v>937</v>
      </c>
      <c r="D132" s="285"/>
      <c r="E132" s="285"/>
      <c r="F132" s="286" t="s">
        <v>926</v>
      </c>
      <c r="G132" s="285"/>
      <c r="H132" s="285" t="s">
        <v>938</v>
      </c>
      <c r="I132" s="285" t="s">
        <v>922</v>
      </c>
      <c r="J132" s="285">
        <v>20</v>
      </c>
      <c r="K132" s="307"/>
    </row>
    <row r="133" spans="1:11" ht="15" customHeight="1">
      <c r="A133"/>
      <c r="B133" s="304"/>
      <c r="C133" s="261" t="s">
        <v>925</v>
      </c>
      <c r="D133" s="261"/>
      <c r="E133" s="261"/>
      <c r="F133" s="282" t="s">
        <v>926</v>
      </c>
      <c r="G133" s="261"/>
      <c r="H133" s="261" t="s">
        <v>960</v>
      </c>
      <c r="I133" s="261" t="s">
        <v>922</v>
      </c>
      <c r="J133" s="261">
        <v>50</v>
      </c>
      <c r="K133" s="307"/>
    </row>
    <row r="134" spans="1:11" ht="15" customHeight="1">
      <c r="A134"/>
      <c r="B134" s="304"/>
      <c r="C134" s="261" t="s">
        <v>939</v>
      </c>
      <c r="D134" s="261"/>
      <c r="E134" s="261"/>
      <c r="F134" s="282" t="s">
        <v>926</v>
      </c>
      <c r="G134" s="261"/>
      <c r="H134" s="261" t="s">
        <v>960</v>
      </c>
      <c r="I134" s="261" t="s">
        <v>922</v>
      </c>
      <c r="J134" s="261">
        <v>50</v>
      </c>
      <c r="K134" s="307"/>
    </row>
    <row r="135" spans="1:11" ht="15" customHeight="1">
      <c r="A135"/>
      <c r="B135" s="304"/>
      <c r="C135" s="261" t="s">
        <v>945</v>
      </c>
      <c r="D135" s="261"/>
      <c r="E135" s="261"/>
      <c r="F135" s="282" t="s">
        <v>926</v>
      </c>
      <c r="G135" s="261"/>
      <c r="H135" s="261" t="s">
        <v>960</v>
      </c>
      <c r="I135" s="261" t="s">
        <v>922</v>
      </c>
      <c r="J135" s="261">
        <v>50</v>
      </c>
      <c r="K135" s="307"/>
    </row>
    <row r="136" spans="1:11" ht="15" customHeight="1">
      <c r="A136"/>
      <c r="B136" s="304"/>
      <c r="C136" s="261" t="s">
        <v>947</v>
      </c>
      <c r="D136" s="261"/>
      <c r="E136" s="261"/>
      <c r="F136" s="282" t="s">
        <v>926</v>
      </c>
      <c r="G136" s="261"/>
      <c r="H136" s="261" t="s">
        <v>960</v>
      </c>
      <c r="I136" s="261" t="s">
        <v>922</v>
      </c>
      <c r="J136" s="261">
        <v>50</v>
      </c>
      <c r="K136" s="307"/>
    </row>
    <row r="137" spans="1:11" ht="15" customHeight="1">
      <c r="A137"/>
      <c r="B137" s="304"/>
      <c r="C137" s="261" t="s">
        <v>948</v>
      </c>
      <c r="D137" s="261"/>
      <c r="E137" s="261"/>
      <c r="F137" s="282" t="s">
        <v>926</v>
      </c>
      <c r="G137" s="261"/>
      <c r="H137" s="261" t="s">
        <v>973</v>
      </c>
      <c r="I137" s="261" t="s">
        <v>922</v>
      </c>
      <c r="J137" s="261">
        <v>255</v>
      </c>
      <c r="K137" s="307"/>
    </row>
    <row r="138" spans="1:11" ht="15" customHeight="1">
      <c r="A138"/>
      <c r="B138" s="304"/>
      <c r="C138" s="261" t="s">
        <v>950</v>
      </c>
      <c r="D138" s="261"/>
      <c r="E138" s="261"/>
      <c r="F138" s="282" t="s">
        <v>920</v>
      </c>
      <c r="G138" s="261"/>
      <c r="H138" s="261" t="s">
        <v>974</v>
      </c>
      <c r="I138" s="261" t="s">
        <v>952</v>
      </c>
      <c r="J138" s="261"/>
      <c r="K138" s="307"/>
    </row>
    <row r="139" spans="1:11" ht="15" customHeight="1">
      <c r="A139"/>
      <c r="B139" s="304"/>
      <c r="C139" s="261" t="s">
        <v>953</v>
      </c>
      <c r="D139" s="261"/>
      <c r="E139" s="261"/>
      <c r="F139" s="282" t="s">
        <v>920</v>
      </c>
      <c r="G139" s="261"/>
      <c r="H139" s="261" t="s">
        <v>975</v>
      </c>
      <c r="I139" s="261" t="s">
        <v>955</v>
      </c>
      <c r="J139" s="261"/>
      <c r="K139" s="307"/>
    </row>
    <row r="140" spans="1:11" ht="15" customHeight="1">
      <c r="A140"/>
      <c r="B140" s="304"/>
      <c r="C140" s="261" t="s">
        <v>956</v>
      </c>
      <c r="D140" s="261"/>
      <c r="E140" s="261"/>
      <c r="F140" s="282" t="s">
        <v>920</v>
      </c>
      <c r="G140" s="261"/>
      <c r="H140" s="261" t="s">
        <v>956</v>
      </c>
      <c r="I140" s="261" t="s">
        <v>955</v>
      </c>
      <c r="J140" s="261"/>
      <c r="K140" s="307"/>
    </row>
    <row r="141" spans="1:11" ht="15" customHeight="1">
      <c r="A141"/>
      <c r="B141" s="304"/>
      <c r="C141" s="261" t="s">
        <v>40</v>
      </c>
      <c r="D141" s="261"/>
      <c r="E141" s="261"/>
      <c r="F141" s="282" t="s">
        <v>920</v>
      </c>
      <c r="G141" s="261"/>
      <c r="H141" s="261" t="s">
        <v>976</v>
      </c>
      <c r="I141" s="261" t="s">
        <v>955</v>
      </c>
      <c r="J141" s="261"/>
      <c r="K141" s="307"/>
    </row>
    <row r="142" spans="1:11" ht="15" customHeight="1">
      <c r="A142"/>
      <c r="B142" s="304"/>
      <c r="C142" s="261" t="s">
        <v>977</v>
      </c>
      <c r="D142" s="261"/>
      <c r="E142" s="261"/>
      <c r="F142" s="282" t="s">
        <v>920</v>
      </c>
      <c r="G142" s="261"/>
      <c r="H142" s="261" t="s">
        <v>978</v>
      </c>
      <c r="I142" s="261" t="s">
        <v>955</v>
      </c>
      <c r="J142" s="261"/>
      <c r="K142" s="307"/>
    </row>
    <row r="143" spans="1:11" ht="15" customHeight="1">
      <c r="A143"/>
      <c r="B143" s="308"/>
      <c r="C143" s="309"/>
      <c r="D143" s="309"/>
      <c r="E143" s="309"/>
      <c r="F143" s="309"/>
      <c r="G143" s="309"/>
      <c r="H143" s="309"/>
      <c r="I143" s="309"/>
      <c r="J143" s="309"/>
      <c r="K143" s="310"/>
    </row>
    <row r="144" spans="1:11" ht="18.75" customHeight="1">
      <c r="A144"/>
      <c r="B144" s="295"/>
      <c r="C144" s="295"/>
      <c r="D144" s="295"/>
      <c r="E144" s="295"/>
      <c r="F144" s="296"/>
      <c r="G144" s="295"/>
      <c r="H144" s="295"/>
      <c r="I144" s="295"/>
      <c r="J144" s="295"/>
      <c r="K144" s="295"/>
    </row>
    <row r="145" spans="1:11" ht="18.75" customHeight="1">
      <c r="A145"/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pans="1:11" ht="7.5" customHeight="1">
      <c r="A146"/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pans="1:11" ht="45" customHeight="1">
      <c r="A147"/>
      <c r="B147" s="272"/>
      <c r="C147" s="355" t="s">
        <v>979</v>
      </c>
      <c r="D147" s="355"/>
      <c r="E147" s="355"/>
      <c r="F147" s="355"/>
      <c r="G147" s="355"/>
      <c r="H147" s="355"/>
      <c r="I147" s="355"/>
      <c r="J147" s="355"/>
      <c r="K147" s="273"/>
    </row>
    <row r="148" spans="1:11" ht="17.25" customHeight="1">
      <c r="A148"/>
      <c r="B148" s="272"/>
      <c r="C148" s="274" t="s">
        <v>914</v>
      </c>
      <c r="D148" s="274"/>
      <c r="E148" s="274"/>
      <c r="F148" s="274" t="s">
        <v>915</v>
      </c>
      <c r="G148" s="275"/>
      <c r="H148" s="274" t="s">
        <v>56</v>
      </c>
      <c r="I148" s="274" t="s">
        <v>59</v>
      </c>
      <c r="J148" s="274" t="s">
        <v>916</v>
      </c>
      <c r="K148" s="273"/>
    </row>
    <row r="149" spans="1:11" ht="17.25" customHeight="1">
      <c r="A149"/>
      <c r="B149" s="272"/>
      <c r="C149" s="276" t="s">
        <v>917</v>
      </c>
      <c r="D149" s="276"/>
      <c r="E149" s="276"/>
      <c r="F149" s="277" t="s">
        <v>918</v>
      </c>
      <c r="G149" s="278"/>
      <c r="H149" s="276"/>
      <c r="I149" s="276"/>
      <c r="J149" s="276" t="s">
        <v>919</v>
      </c>
      <c r="K149" s="273"/>
    </row>
    <row r="150" spans="1:11" ht="5.25" customHeight="1">
      <c r="A150"/>
      <c r="B150" s="284"/>
      <c r="C150" s="279"/>
      <c r="D150" s="279"/>
      <c r="E150" s="279"/>
      <c r="F150" s="279"/>
      <c r="G150" s="280"/>
      <c r="H150" s="279"/>
      <c r="I150" s="279"/>
      <c r="J150" s="279"/>
      <c r="K150" s="307"/>
    </row>
    <row r="151" spans="1:11" ht="15" customHeight="1">
      <c r="A151"/>
      <c r="B151" s="284"/>
      <c r="C151" s="311" t="s">
        <v>923</v>
      </c>
      <c r="D151" s="261"/>
      <c r="E151" s="261"/>
      <c r="F151" s="312" t="s">
        <v>920</v>
      </c>
      <c r="G151" s="261"/>
      <c r="H151" s="311" t="s">
        <v>960</v>
      </c>
      <c r="I151" s="311" t="s">
        <v>922</v>
      </c>
      <c r="J151" s="311">
        <v>120</v>
      </c>
      <c r="K151" s="307"/>
    </row>
    <row r="152" spans="1:11" ht="15" customHeight="1">
      <c r="A152"/>
      <c r="B152" s="284"/>
      <c r="C152" s="311" t="s">
        <v>969</v>
      </c>
      <c r="D152" s="261"/>
      <c r="E152" s="261"/>
      <c r="F152" s="312" t="s">
        <v>920</v>
      </c>
      <c r="G152" s="261"/>
      <c r="H152" s="311" t="s">
        <v>980</v>
      </c>
      <c r="I152" s="311" t="s">
        <v>922</v>
      </c>
      <c r="J152" s="311" t="s">
        <v>971</v>
      </c>
      <c r="K152" s="307"/>
    </row>
    <row r="153" spans="1:11" ht="15" customHeight="1">
      <c r="A153"/>
      <c r="B153" s="284"/>
      <c r="C153" s="311" t="s">
        <v>868</v>
      </c>
      <c r="D153" s="261"/>
      <c r="E153" s="261"/>
      <c r="F153" s="312" t="s">
        <v>920</v>
      </c>
      <c r="G153" s="261"/>
      <c r="H153" s="311" t="s">
        <v>981</v>
      </c>
      <c r="I153" s="311" t="s">
        <v>922</v>
      </c>
      <c r="J153" s="311" t="s">
        <v>971</v>
      </c>
      <c r="K153" s="307"/>
    </row>
    <row r="154" spans="1:11" ht="15" customHeight="1">
      <c r="A154"/>
      <c r="B154" s="284"/>
      <c r="C154" s="311" t="s">
        <v>925</v>
      </c>
      <c r="D154" s="261"/>
      <c r="E154" s="261"/>
      <c r="F154" s="312" t="s">
        <v>926</v>
      </c>
      <c r="G154" s="261"/>
      <c r="H154" s="311" t="s">
        <v>960</v>
      </c>
      <c r="I154" s="311" t="s">
        <v>922</v>
      </c>
      <c r="J154" s="311">
        <v>50</v>
      </c>
      <c r="K154" s="307"/>
    </row>
    <row r="155" spans="1:11" ht="15" customHeight="1">
      <c r="A155"/>
      <c r="B155" s="284"/>
      <c r="C155" s="311" t="s">
        <v>928</v>
      </c>
      <c r="D155" s="261"/>
      <c r="E155" s="261"/>
      <c r="F155" s="312" t="s">
        <v>920</v>
      </c>
      <c r="G155" s="261"/>
      <c r="H155" s="311" t="s">
        <v>960</v>
      </c>
      <c r="I155" s="311" t="s">
        <v>930</v>
      </c>
      <c r="J155" s="311"/>
      <c r="K155" s="307"/>
    </row>
    <row r="156" spans="1:11" ht="15" customHeight="1">
      <c r="A156"/>
      <c r="B156" s="284"/>
      <c r="C156" s="311" t="s">
        <v>939</v>
      </c>
      <c r="D156" s="261"/>
      <c r="E156" s="261"/>
      <c r="F156" s="312" t="s">
        <v>926</v>
      </c>
      <c r="G156" s="261"/>
      <c r="H156" s="311" t="s">
        <v>960</v>
      </c>
      <c r="I156" s="311" t="s">
        <v>922</v>
      </c>
      <c r="J156" s="311">
        <v>50</v>
      </c>
      <c r="K156" s="307"/>
    </row>
    <row r="157" spans="1:11" ht="15" customHeight="1">
      <c r="A157"/>
      <c r="B157" s="284"/>
      <c r="C157" s="311" t="s">
        <v>947</v>
      </c>
      <c r="D157" s="261"/>
      <c r="E157" s="261"/>
      <c r="F157" s="312" t="s">
        <v>926</v>
      </c>
      <c r="G157" s="261"/>
      <c r="H157" s="311" t="s">
        <v>960</v>
      </c>
      <c r="I157" s="311" t="s">
        <v>922</v>
      </c>
      <c r="J157" s="311">
        <v>50</v>
      </c>
      <c r="K157" s="307"/>
    </row>
    <row r="158" spans="1:11" ht="15" customHeight="1">
      <c r="A158"/>
      <c r="B158" s="284"/>
      <c r="C158" s="311" t="s">
        <v>945</v>
      </c>
      <c r="D158" s="261"/>
      <c r="E158" s="261"/>
      <c r="F158" s="312" t="s">
        <v>926</v>
      </c>
      <c r="G158" s="261"/>
      <c r="H158" s="311" t="s">
        <v>960</v>
      </c>
      <c r="I158" s="311" t="s">
        <v>922</v>
      </c>
      <c r="J158" s="311">
        <v>50</v>
      </c>
      <c r="K158" s="307"/>
    </row>
    <row r="159" spans="1:11" ht="15" customHeight="1">
      <c r="A159"/>
      <c r="B159" s="284"/>
      <c r="C159" s="311" t="s">
        <v>84</v>
      </c>
      <c r="D159" s="261"/>
      <c r="E159" s="261"/>
      <c r="F159" s="312" t="s">
        <v>920</v>
      </c>
      <c r="G159" s="261"/>
      <c r="H159" s="311" t="s">
        <v>982</v>
      </c>
      <c r="I159" s="311" t="s">
        <v>922</v>
      </c>
      <c r="J159" s="311" t="s">
        <v>983</v>
      </c>
      <c r="K159" s="307"/>
    </row>
    <row r="160" spans="1:11" ht="15" customHeight="1">
      <c r="A160"/>
      <c r="B160" s="284"/>
      <c r="C160" s="311" t="s">
        <v>984</v>
      </c>
      <c r="D160" s="261"/>
      <c r="E160" s="261"/>
      <c r="F160" s="312" t="s">
        <v>920</v>
      </c>
      <c r="G160" s="261"/>
      <c r="H160" s="311" t="s">
        <v>985</v>
      </c>
      <c r="I160" s="311" t="s">
        <v>955</v>
      </c>
      <c r="J160" s="311"/>
      <c r="K160" s="307"/>
    </row>
    <row r="161" spans="1:11" ht="15" customHeight="1">
      <c r="A161"/>
      <c r="B161" s="313"/>
      <c r="C161" s="293"/>
      <c r="D161" s="293"/>
      <c r="E161" s="293"/>
      <c r="F161" s="293"/>
      <c r="G161" s="293"/>
      <c r="H161" s="293"/>
      <c r="I161" s="293"/>
      <c r="J161" s="293"/>
      <c r="K161" s="314"/>
    </row>
    <row r="162" spans="1:11" ht="18.75" customHeight="1">
      <c r="A162"/>
      <c r="B162" s="295"/>
      <c r="C162" s="305"/>
      <c r="D162" s="305"/>
      <c r="E162" s="305"/>
      <c r="F162" s="315"/>
      <c r="G162" s="305"/>
      <c r="H162" s="305"/>
      <c r="I162" s="305"/>
      <c r="J162" s="305"/>
      <c r="K162" s="295"/>
    </row>
    <row r="163" spans="1:11" ht="18.75" customHeight="1">
      <c r="A163"/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pans="1:11" ht="7.5" customHeight="1">
      <c r="A164"/>
      <c r="B164" s="249"/>
      <c r="C164" s="250"/>
      <c r="D164" s="250"/>
      <c r="E164" s="250"/>
      <c r="F164" s="250"/>
      <c r="G164" s="250"/>
      <c r="H164" s="250"/>
      <c r="I164" s="250"/>
      <c r="J164" s="250"/>
      <c r="K164" s="251"/>
    </row>
    <row r="165" spans="1:11" ht="45" customHeight="1">
      <c r="A165"/>
      <c r="B165" s="253"/>
      <c r="C165" s="349" t="s">
        <v>986</v>
      </c>
      <c r="D165" s="349"/>
      <c r="E165" s="349"/>
      <c r="F165" s="349"/>
      <c r="G165" s="349"/>
      <c r="H165" s="349"/>
      <c r="I165" s="349"/>
      <c r="J165" s="349"/>
      <c r="K165" s="254"/>
    </row>
    <row r="166" spans="1:11" ht="17.25" customHeight="1">
      <c r="A166"/>
      <c r="B166" s="253"/>
      <c r="C166" s="274" t="s">
        <v>914</v>
      </c>
      <c r="D166" s="274"/>
      <c r="E166" s="274"/>
      <c r="F166" s="274" t="s">
        <v>915</v>
      </c>
      <c r="G166" s="316"/>
      <c r="H166" s="317" t="s">
        <v>56</v>
      </c>
      <c r="I166" s="317" t="s">
        <v>59</v>
      </c>
      <c r="J166" s="274" t="s">
        <v>916</v>
      </c>
      <c r="K166" s="254"/>
    </row>
    <row r="167" spans="1:11" ht="17.25" customHeight="1">
      <c r="A167"/>
      <c r="B167" s="255"/>
      <c r="C167" s="276" t="s">
        <v>917</v>
      </c>
      <c r="D167" s="276"/>
      <c r="E167" s="276"/>
      <c r="F167" s="277" t="s">
        <v>918</v>
      </c>
      <c r="G167" s="318"/>
      <c r="H167" s="319"/>
      <c r="I167" s="319"/>
      <c r="J167" s="276" t="s">
        <v>919</v>
      </c>
      <c r="K167" s="256"/>
    </row>
    <row r="168" spans="1:11" ht="5.25" customHeight="1">
      <c r="A168"/>
      <c r="B168" s="284"/>
      <c r="C168" s="279"/>
      <c r="D168" s="279"/>
      <c r="E168" s="279"/>
      <c r="F168" s="279"/>
      <c r="G168" s="280"/>
      <c r="H168" s="279"/>
      <c r="I168" s="279"/>
      <c r="J168" s="279"/>
      <c r="K168" s="307"/>
    </row>
    <row r="169" spans="1:11" ht="15" customHeight="1">
      <c r="A169"/>
      <c r="B169" s="284"/>
      <c r="C169" s="261" t="s">
        <v>923</v>
      </c>
      <c r="D169" s="261"/>
      <c r="E169" s="261"/>
      <c r="F169" s="282" t="s">
        <v>920</v>
      </c>
      <c r="G169" s="261"/>
      <c r="H169" s="261" t="s">
        <v>960</v>
      </c>
      <c r="I169" s="261" t="s">
        <v>922</v>
      </c>
      <c r="J169" s="261">
        <v>120</v>
      </c>
      <c r="K169" s="307"/>
    </row>
    <row r="170" spans="1:11" ht="15" customHeight="1">
      <c r="A170"/>
      <c r="B170" s="284"/>
      <c r="C170" s="261" t="s">
        <v>969</v>
      </c>
      <c r="D170" s="261"/>
      <c r="E170" s="261"/>
      <c r="F170" s="282" t="s">
        <v>920</v>
      </c>
      <c r="G170" s="261"/>
      <c r="H170" s="261" t="s">
        <v>970</v>
      </c>
      <c r="I170" s="261" t="s">
        <v>922</v>
      </c>
      <c r="J170" s="261" t="s">
        <v>971</v>
      </c>
      <c r="K170" s="307"/>
    </row>
    <row r="171" spans="1:11" ht="15" customHeight="1">
      <c r="A171"/>
      <c r="B171" s="284"/>
      <c r="C171" s="261" t="s">
        <v>868</v>
      </c>
      <c r="D171" s="261"/>
      <c r="E171" s="261"/>
      <c r="F171" s="282" t="s">
        <v>920</v>
      </c>
      <c r="G171" s="261"/>
      <c r="H171" s="261" t="s">
        <v>987</v>
      </c>
      <c r="I171" s="261" t="s">
        <v>922</v>
      </c>
      <c r="J171" s="261" t="s">
        <v>971</v>
      </c>
      <c r="K171" s="307"/>
    </row>
    <row r="172" spans="1:11" ht="15" customHeight="1">
      <c r="A172"/>
      <c r="B172" s="284"/>
      <c r="C172" s="261" t="s">
        <v>925</v>
      </c>
      <c r="D172" s="261"/>
      <c r="E172" s="261"/>
      <c r="F172" s="282" t="s">
        <v>926</v>
      </c>
      <c r="G172" s="261"/>
      <c r="H172" s="261" t="s">
        <v>987</v>
      </c>
      <c r="I172" s="261" t="s">
        <v>922</v>
      </c>
      <c r="J172" s="261">
        <v>50</v>
      </c>
      <c r="K172" s="307"/>
    </row>
    <row r="173" spans="1:11" ht="15" customHeight="1">
      <c r="A173"/>
      <c r="B173" s="284"/>
      <c r="C173" s="261" t="s">
        <v>928</v>
      </c>
      <c r="D173" s="261"/>
      <c r="E173" s="261"/>
      <c r="F173" s="282" t="s">
        <v>920</v>
      </c>
      <c r="G173" s="261"/>
      <c r="H173" s="261" t="s">
        <v>987</v>
      </c>
      <c r="I173" s="261" t="s">
        <v>930</v>
      </c>
      <c r="J173" s="261"/>
      <c r="K173" s="307"/>
    </row>
    <row r="174" spans="1:11" ht="15" customHeight="1">
      <c r="A174"/>
      <c r="B174" s="284"/>
      <c r="C174" s="261" t="s">
        <v>939</v>
      </c>
      <c r="D174" s="261"/>
      <c r="E174" s="261"/>
      <c r="F174" s="282" t="s">
        <v>926</v>
      </c>
      <c r="G174" s="261"/>
      <c r="H174" s="261" t="s">
        <v>987</v>
      </c>
      <c r="I174" s="261" t="s">
        <v>922</v>
      </c>
      <c r="J174" s="261">
        <v>50</v>
      </c>
      <c r="K174" s="307"/>
    </row>
    <row r="175" spans="1:11" ht="15" customHeight="1">
      <c r="A175"/>
      <c r="B175" s="284"/>
      <c r="C175" s="261" t="s">
        <v>947</v>
      </c>
      <c r="D175" s="261"/>
      <c r="E175" s="261"/>
      <c r="F175" s="282" t="s">
        <v>926</v>
      </c>
      <c r="G175" s="261"/>
      <c r="H175" s="261" t="s">
        <v>987</v>
      </c>
      <c r="I175" s="261" t="s">
        <v>922</v>
      </c>
      <c r="J175" s="261">
        <v>50</v>
      </c>
      <c r="K175" s="307"/>
    </row>
    <row r="176" spans="1:11" ht="15" customHeight="1">
      <c r="A176"/>
      <c r="B176" s="284"/>
      <c r="C176" s="261" t="s">
        <v>945</v>
      </c>
      <c r="D176" s="261"/>
      <c r="E176" s="261"/>
      <c r="F176" s="282" t="s">
        <v>926</v>
      </c>
      <c r="G176" s="261"/>
      <c r="H176" s="261" t="s">
        <v>987</v>
      </c>
      <c r="I176" s="261" t="s">
        <v>922</v>
      </c>
      <c r="J176" s="261">
        <v>50</v>
      </c>
      <c r="K176" s="307"/>
    </row>
    <row r="177" spans="1:11" ht="15" customHeight="1">
      <c r="A177"/>
      <c r="B177" s="284"/>
      <c r="C177" s="261" t="s">
        <v>111</v>
      </c>
      <c r="D177" s="261"/>
      <c r="E177" s="261"/>
      <c r="F177" s="282" t="s">
        <v>920</v>
      </c>
      <c r="G177" s="261"/>
      <c r="H177" s="261" t="s">
        <v>988</v>
      </c>
      <c r="I177" s="261" t="s">
        <v>989</v>
      </c>
      <c r="J177" s="261"/>
      <c r="K177" s="307"/>
    </row>
    <row r="178" spans="1:11" ht="15" customHeight="1">
      <c r="A178"/>
      <c r="B178" s="284"/>
      <c r="C178" s="261" t="s">
        <v>59</v>
      </c>
      <c r="D178" s="261"/>
      <c r="E178" s="261"/>
      <c r="F178" s="282" t="s">
        <v>920</v>
      </c>
      <c r="G178" s="261"/>
      <c r="H178" s="261" t="s">
        <v>990</v>
      </c>
      <c r="I178" s="261" t="s">
        <v>991</v>
      </c>
      <c r="J178" s="261">
        <v>1</v>
      </c>
      <c r="K178" s="307"/>
    </row>
    <row r="179" spans="1:11" ht="15" customHeight="1">
      <c r="A179"/>
      <c r="B179" s="284"/>
      <c r="C179" s="261" t="s">
        <v>55</v>
      </c>
      <c r="D179" s="261"/>
      <c r="E179" s="261"/>
      <c r="F179" s="282" t="s">
        <v>920</v>
      </c>
      <c r="G179" s="261"/>
      <c r="H179" s="261" t="s">
        <v>992</v>
      </c>
      <c r="I179" s="261" t="s">
        <v>922</v>
      </c>
      <c r="J179" s="261">
        <v>20</v>
      </c>
      <c r="K179" s="307"/>
    </row>
    <row r="180" spans="1:11" ht="15" customHeight="1">
      <c r="A180"/>
      <c r="B180" s="284"/>
      <c r="C180" s="261" t="s">
        <v>56</v>
      </c>
      <c r="D180" s="261"/>
      <c r="E180" s="261"/>
      <c r="F180" s="282" t="s">
        <v>920</v>
      </c>
      <c r="G180" s="261"/>
      <c r="H180" s="261" t="s">
        <v>993</v>
      </c>
      <c r="I180" s="261" t="s">
        <v>922</v>
      </c>
      <c r="J180" s="261">
        <v>255</v>
      </c>
      <c r="K180" s="307"/>
    </row>
    <row r="181" spans="1:11" ht="15" customHeight="1">
      <c r="A181"/>
      <c r="B181" s="284"/>
      <c r="C181" s="261" t="s">
        <v>112</v>
      </c>
      <c r="D181" s="261"/>
      <c r="E181" s="261"/>
      <c r="F181" s="282" t="s">
        <v>920</v>
      </c>
      <c r="G181" s="261"/>
      <c r="H181" s="261" t="s">
        <v>884</v>
      </c>
      <c r="I181" s="261" t="s">
        <v>922</v>
      </c>
      <c r="J181" s="261">
        <v>10</v>
      </c>
      <c r="K181" s="307"/>
    </row>
    <row r="182" spans="1:11" ht="15" customHeight="1">
      <c r="A182"/>
      <c r="B182" s="284"/>
      <c r="C182" s="261" t="s">
        <v>113</v>
      </c>
      <c r="D182" s="261"/>
      <c r="E182" s="261"/>
      <c r="F182" s="282" t="s">
        <v>920</v>
      </c>
      <c r="G182" s="261"/>
      <c r="H182" s="261" t="s">
        <v>994</v>
      </c>
      <c r="I182" s="261" t="s">
        <v>955</v>
      </c>
      <c r="J182" s="261"/>
      <c r="K182" s="307"/>
    </row>
    <row r="183" spans="1:11" ht="15" customHeight="1">
      <c r="A183"/>
      <c r="B183" s="284"/>
      <c r="C183" s="261" t="s">
        <v>995</v>
      </c>
      <c r="D183" s="261"/>
      <c r="E183" s="261"/>
      <c r="F183" s="282" t="s">
        <v>920</v>
      </c>
      <c r="G183" s="261"/>
      <c r="H183" s="261" t="s">
        <v>996</v>
      </c>
      <c r="I183" s="261" t="s">
        <v>955</v>
      </c>
      <c r="J183" s="261"/>
      <c r="K183" s="307"/>
    </row>
    <row r="184" spans="1:11" ht="15" customHeight="1">
      <c r="A184"/>
      <c r="B184" s="284"/>
      <c r="C184" s="261" t="s">
        <v>984</v>
      </c>
      <c r="D184" s="261"/>
      <c r="E184" s="261"/>
      <c r="F184" s="282" t="s">
        <v>920</v>
      </c>
      <c r="G184" s="261"/>
      <c r="H184" s="261" t="s">
        <v>997</v>
      </c>
      <c r="I184" s="261" t="s">
        <v>955</v>
      </c>
      <c r="J184" s="261"/>
      <c r="K184" s="307"/>
    </row>
    <row r="185" spans="1:11" ht="15" customHeight="1">
      <c r="A185"/>
      <c r="B185" s="284"/>
      <c r="C185" s="261" t="s">
        <v>115</v>
      </c>
      <c r="D185" s="261"/>
      <c r="E185" s="261"/>
      <c r="F185" s="282" t="s">
        <v>926</v>
      </c>
      <c r="G185" s="261"/>
      <c r="H185" s="261" t="s">
        <v>998</v>
      </c>
      <c r="I185" s="261" t="s">
        <v>922</v>
      </c>
      <c r="J185" s="261">
        <v>50</v>
      </c>
      <c r="K185" s="307"/>
    </row>
    <row r="186" spans="1:11" ht="15" customHeight="1">
      <c r="A186"/>
      <c r="B186" s="284"/>
      <c r="C186" s="261" t="s">
        <v>999</v>
      </c>
      <c r="D186" s="261"/>
      <c r="E186" s="261"/>
      <c r="F186" s="282" t="s">
        <v>926</v>
      </c>
      <c r="G186" s="261"/>
      <c r="H186" s="261" t="s">
        <v>1000</v>
      </c>
      <c r="I186" s="261" t="s">
        <v>1001</v>
      </c>
      <c r="J186" s="261"/>
      <c r="K186" s="307"/>
    </row>
    <row r="187" spans="1:11" ht="15" customHeight="1">
      <c r="A187"/>
      <c r="B187" s="284"/>
      <c r="C187" s="261" t="s">
        <v>1002</v>
      </c>
      <c r="D187" s="261"/>
      <c r="E187" s="261"/>
      <c r="F187" s="282" t="s">
        <v>926</v>
      </c>
      <c r="G187" s="261"/>
      <c r="H187" s="261" t="s">
        <v>1003</v>
      </c>
      <c r="I187" s="261" t="s">
        <v>1001</v>
      </c>
      <c r="J187" s="261"/>
      <c r="K187" s="307"/>
    </row>
    <row r="188" spans="1:11" ht="15" customHeight="1">
      <c r="A188"/>
      <c r="B188" s="284"/>
      <c r="C188" s="261" t="s">
        <v>1004</v>
      </c>
      <c r="D188" s="261"/>
      <c r="E188" s="261"/>
      <c r="F188" s="282" t="s">
        <v>926</v>
      </c>
      <c r="G188" s="261"/>
      <c r="H188" s="261" t="s">
        <v>1005</v>
      </c>
      <c r="I188" s="261" t="s">
        <v>1001</v>
      </c>
      <c r="J188" s="261"/>
      <c r="K188" s="307"/>
    </row>
    <row r="189" spans="1:11" ht="15" customHeight="1">
      <c r="A189"/>
      <c r="B189" s="284"/>
      <c r="C189" s="320" t="s">
        <v>1006</v>
      </c>
      <c r="D189" s="261"/>
      <c r="E189" s="261"/>
      <c r="F189" s="282" t="s">
        <v>926</v>
      </c>
      <c r="G189" s="261"/>
      <c r="H189" s="261" t="s">
        <v>1007</v>
      </c>
      <c r="I189" s="261" t="s">
        <v>1008</v>
      </c>
      <c r="J189" s="321" t="s">
        <v>1009</v>
      </c>
      <c r="K189" s="307"/>
    </row>
    <row r="190" spans="1:11" s="322" customFormat="1" ht="15" customHeight="1">
      <c r="B190" s="323"/>
      <c r="C190" s="324" t="s">
        <v>1010</v>
      </c>
      <c r="D190" s="325"/>
      <c r="E190" s="325"/>
      <c r="F190" s="326" t="s">
        <v>926</v>
      </c>
      <c r="G190" s="325"/>
      <c r="H190" s="325" t="s">
        <v>1011</v>
      </c>
      <c r="I190" s="325" t="s">
        <v>1008</v>
      </c>
      <c r="J190" s="327" t="s">
        <v>1009</v>
      </c>
      <c r="K190" s="328"/>
    </row>
    <row r="191" spans="1:11" ht="15" customHeight="1">
      <c r="A191"/>
      <c r="B191" s="284"/>
      <c r="C191" s="320" t="s">
        <v>44</v>
      </c>
      <c r="D191" s="261"/>
      <c r="E191" s="261"/>
      <c r="F191" s="282" t="s">
        <v>920</v>
      </c>
      <c r="G191" s="261"/>
      <c r="H191" s="258" t="s">
        <v>1012</v>
      </c>
      <c r="I191" s="261" t="s">
        <v>1013</v>
      </c>
      <c r="J191" s="261"/>
      <c r="K191" s="307"/>
    </row>
    <row r="192" spans="1:11" ht="15" customHeight="1">
      <c r="A192"/>
      <c r="B192" s="284"/>
      <c r="C192" s="320" t="s">
        <v>1014</v>
      </c>
      <c r="D192" s="261"/>
      <c r="E192" s="261"/>
      <c r="F192" s="282" t="s">
        <v>920</v>
      </c>
      <c r="G192" s="261"/>
      <c r="H192" s="261" t="s">
        <v>1015</v>
      </c>
      <c r="I192" s="261" t="s">
        <v>955</v>
      </c>
      <c r="J192" s="261"/>
      <c r="K192" s="307"/>
    </row>
    <row r="193" spans="1:11" ht="15" customHeight="1">
      <c r="A193"/>
      <c r="B193" s="284"/>
      <c r="C193" s="320" t="s">
        <v>1016</v>
      </c>
      <c r="D193" s="261"/>
      <c r="E193" s="261"/>
      <c r="F193" s="282" t="s">
        <v>920</v>
      </c>
      <c r="G193" s="261"/>
      <c r="H193" s="261" t="s">
        <v>1017</v>
      </c>
      <c r="I193" s="261" t="s">
        <v>955</v>
      </c>
      <c r="J193" s="261"/>
      <c r="K193" s="307"/>
    </row>
    <row r="194" spans="1:11" ht="15" customHeight="1">
      <c r="A194"/>
      <c r="B194" s="284"/>
      <c r="C194" s="320" t="s">
        <v>1018</v>
      </c>
      <c r="D194" s="261"/>
      <c r="E194" s="261"/>
      <c r="F194" s="282" t="s">
        <v>926</v>
      </c>
      <c r="G194" s="261"/>
      <c r="H194" s="261" t="s">
        <v>1019</v>
      </c>
      <c r="I194" s="261" t="s">
        <v>955</v>
      </c>
      <c r="J194" s="261"/>
      <c r="K194" s="307"/>
    </row>
    <row r="195" spans="1:11" ht="15" customHeight="1">
      <c r="A195"/>
      <c r="B195" s="313"/>
      <c r="C195" s="329"/>
      <c r="D195" s="293"/>
      <c r="E195" s="293"/>
      <c r="F195" s="293"/>
      <c r="G195" s="293"/>
      <c r="H195" s="293"/>
      <c r="I195" s="293"/>
      <c r="J195" s="293"/>
      <c r="K195" s="314"/>
    </row>
    <row r="196" spans="1:11" ht="18.75" customHeight="1">
      <c r="A196"/>
      <c r="B196" s="295"/>
      <c r="C196" s="305"/>
      <c r="D196" s="305"/>
      <c r="E196" s="305"/>
      <c r="F196" s="315"/>
      <c r="G196" s="305"/>
      <c r="H196" s="305"/>
      <c r="I196" s="305"/>
      <c r="J196" s="305"/>
      <c r="K196" s="295"/>
    </row>
    <row r="197" spans="1:11" ht="18.75" customHeight="1">
      <c r="A197"/>
      <c r="B197" s="295"/>
      <c r="C197" s="305"/>
      <c r="D197" s="305"/>
      <c r="E197" s="305"/>
      <c r="F197" s="315"/>
      <c r="G197" s="305"/>
      <c r="H197" s="305"/>
      <c r="I197" s="305"/>
      <c r="J197" s="305"/>
      <c r="K197" s="295"/>
    </row>
    <row r="198" spans="1:11" ht="18.75" customHeight="1">
      <c r="A198"/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</row>
    <row r="199" spans="1:11" ht="13.5">
      <c r="A199"/>
      <c r="B199" s="249"/>
      <c r="C199" s="250"/>
      <c r="D199" s="250"/>
      <c r="E199" s="250"/>
      <c r="F199" s="250"/>
      <c r="G199" s="250"/>
      <c r="H199" s="250"/>
      <c r="I199" s="250"/>
      <c r="J199" s="250"/>
      <c r="K199" s="251"/>
    </row>
    <row r="200" spans="1:11" ht="19.899999999999999" customHeight="1">
      <c r="A200"/>
      <c r="B200" s="253"/>
      <c r="C200" s="349" t="s">
        <v>1020</v>
      </c>
      <c r="D200" s="349"/>
      <c r="E200" s="349"/>
      <c r="F200" s="349"/>
      <c r="G200" s="349"/>
      <c r="H200" s="349"/>
      <c r="I200" s="349"/>
      <c r="J200" s="349"/>
      <c r="K200" s="254"/>
    </row>
    <row r="201" spans="1:11" ht="25.5" customHeight="1">
      <c r="A201"/>
      <c r="B201" s="253"/>
      <c r="C201" s="330" t="s">
        <v>1021</v>
      </c>
      <c r="D201" s="330"/>
      <c r="E201" s="330"/>
      <c r="F201" s="330" t="s">
        <v>1022</v>
      </c>
      <c r="G201" s="331"/>
      <c r="H201" s="356" t="s">
        <v>1023</v>
      </c>
      <c r="I201" s="356"/>
      <c r="J201" s="356"/>
      <c r="K201" s="254"/>
    </row>
    <row r="202" spans="1:11" ht="5.25" customHeight="1">
      <c r="A202"/>
      <c r="B202" s="284"/>
      <c r="C202" s="279"/>
      <c r="D202" s="279"/>
      <c r="E202" s="279"/>
      <c r="F202" s="279"/>
      <c r="G202" s="305"/>
      <c r="H202" s="279"/>
      <c r="I202" s="279"/>
      <c r="J202" s="279"/>
      <c r="K202" s="307"/>
    </row>
    <row r="203" spans="1:11" ht="15" customHeight="1">
      <c r="A203"/>
      <c r="B203" s="284"/>
      <c r="C203" s="261" t="s">
        <v>1013</v>
      </c>
      <c r="D203" s="261"/>
      <c r="E203" s="261"/>
      <c r="F203" s="282" t="s">
        <v>45</v>
      </c>
      <c r="G203" s="261"/>
      <c r="H203" s="357" t="s">
        <v>1024</v>
      </c>
      <c r="I203" s="357"/>
      <c r="J203" s="357"/>
      <c r="K203" s="307"/>
    </row>
    <row r="204" spans="1:11" ht="15" customHeight="1">
      <c r="A204"/>
      <c r="B204" s="284"/>
      <c r="C204" s="261"/>
      <c r="D204" s="261"/>
      <c r="E204" s="261"/>
      <c r="F204" s="282" t="s">
        <v>46</v>
      </c>
      <c r="G204" s="261"/>
      <c r="H204" s="357" t="s">
        <v>1025</v>
      </c>
      <c r="I204" s="357"/>
      <c r="J204" s="357"/>
      <c r="K204" s="307"/>
    </row>
    <row r="205" spans="1:11" ht="15" customHeight="1">
      <c r="A205"/>
      <c r="B205" s="284"/>
      <c r="C205" s="261"/>
      <c r="D205" s="261"/>
      <c r="E205" s="261"/>
      <c r="F205" s="282" t="s">
        <v>49</v>
      </c>
      <c r="G205" s="261"/>
      <c r="H205" s="357" t="s">
        <v>1026</v>
      </c>
      <c r="I205" s="357"/>
      <c r="J205" s="357"/>
      <c r="K205" s="307"/>
    </row>
    <row r="206" spans="1:11" ht="15" customHeight="1">
      <c r="A206"/>
      <c r="B206" s="284"/>
      <c r="C206" s="261"/>
      <c r="D206" s="261"/>
      <c r="E206" s="261"/>
      <c r="F206" s="282" t="s">
        <v>47</v>
      </c>
      <c r="G206" s="261"/>
      <c r="H206" s="357" t="s">
        <v>1027</v>
      </c>
      <c r="I206" s="357"/>
      <c r="J206" s="357"/>
      <c r="K206" s="307"/>
    </row>
    <row r="207" spans="1:11" ht="15" customHeight="1">
      <c r="A207"/>
      <c r="B207" s="284"/>
      <c r="C207" s="261"/>
      <c r="D207" s="261"/>
      <c r="E207" s="261"/>
      <c r="F207" s="282" t="s">
        <v>48</v>
      </c>
      <c r="G207" s="261"/>
      <c r="H207" s="357" t="s">
        <v>1028</v>
      </c>
      <c r="I207" s="357"/>
      <c r="J207" s="357"/>
      <c r="K207" s="307"/>
    </row>
    <row r="208" spans="1:11" ht="15" customHeight="1">
      <c r="A208"/>
      <c r="B208" s="284"/>
      <c r="C208" s="261"/>
      <c r="D208" s="261"/>
      <c r="E208" s="261"/>
      <c r="F208" s="282"/>
      <c r="G208" s="261"/>
      <c r="H208" s="261"/>
      <c r="I208" s="261"/>
      <c r="J208" s="261"/>
      <c r="K208" s="307"/>
    </row>
    <row r="209" spans="1:11" ht="15" customHeight="1">
      <c r="A209"/>
      <c r="B209" s="284"/>
      <c r="C209" s="261" t="s">
        <v>967</v>
      </c>
      <c r="D209" s="261"/>
      <c r="E209" s="261"/>
      <c r="F209" s="282" t="s">
        <v>78</v>
      </c>
      <c r="G209" s="261"/>
      <c r="H209" s="357" t="s">
        <v>1029</v>
      </c>
      <c r="I209" s="357"/>
      <c r="J209" s="357"/>
      <c r="K209" s="307"/>
    </row>
    <row r="210" spans="1:11" ht="15" customHeight="1">
      <c r="A210"/>
      <c r="B210" s="284"/>
      <c r="C210" s="261"/>
      <c r="D210" s="261"/>
      <c r="E210" s="261"/>
      <c r="F210" s="282" t="s">
        <v>862</v>
      </c>
      <c r="G210" s="261"/>
      <c r="H210" s="357" t="s">
        <v>863</v>
      </c>
      <c r="I210" s="357"/>
      <c r="J210" s="357"/>
      <c r="K210" s="307"/>
    </row>
    <row r="211" spans="1:11" ht="15" customHeight="1">
      <c r="A211"/>
      <c r="B211" s="284"/>
      <c r="C211" s="261"/>
      <c r="D211" s="261"/>
      <c r="E211" s="261"/>
      <c r="F211" s="282" t="s">
        <v>860</v>
      </c>
      <c r="G211" s="261"/>
      <c r="H211" s="357" t="s">
        <v>1030</v>
      </c>
      <c r="I211" s="357"/>
      <c r="J211" s="357"/>
      <c r="K211" s="307"/>
    </row>
    <row r="212" spans="1:11" ht="15" customHeight="1">
      <c r="A212"/>
      <c r="B212" s="332"/>
      <c r="C212" s="261"/>
      <c r="D212" s="261"/>
      <c r="E212" s="261"/>
      <c r="F212" s="282" t="s">
        <v>864</v>
      </c>
      <c r="G212" s="320"/>
      <c r="H212" s="358" t="s">
        <v>865</v>
      </c>
      <c r="I212" s="358"/>
      <c r="J212" s="358"/>
      <c r="K212" s="333"/>
    </row>
    <row r="213" spans="1:11" ht="15" customHeight="1">
      <c r="A213"/>
      <c r="B213" s="332"/>
      <c r="C213" s="261"/>
      <c r="D213" s="261"/>
      <c r="E213" s="261"/>
      <c r="F213" s="282" t="s">
        <v>866</v>
      </c>
      <c r="G213" s="320"/>
      <c r="H213" s="358" t="s">
        <v>1031</v>
      </c>
      <c r="I213" s="358"/>
      <c r="J213" s="358"/>
      <c r="K213" s="333"/>
    </row>
    <row r="214" spans="1:11" ht="15" customHeight="1">
      <c r="A214"/>
      <c r="B214" s="332"/>
      <c r="C214" s="261"/>
      <c r="D214" s="261"/>
      <c r="E214" s="261"/>
      <c r="F214" s="282"/>
      <c r="G214" s="320"/>
      <c r="H214" s="311"/>
      <c r="I214" s="311"/>
      <c r="J214" s="311"/>
      <c r="K214" s="333"/>
    </row>
    <row r="215" spans="1:11" ht="15" customHeight="1">
      <c r="A215"/>
      <c r="B215" s="332"/>
      <c r="C215" s="261" t="s">
        <v>991</v>
      </c>
      <c r="D215" s="261"/>
      <c r="E215" s="261"/>
      <c r="F215" s="282">
        <v>1</v>
      </c>
      <c r="G215" s="320"/>
      <c r="H215" s="358" t="s">
        <v>1032</v>
      </c>
      <c r="I215" s="358"/>
      <c r="J215" s="358"/>
      <c r="K215" s="333"/>
    </row>
    <row r="216" spans="1:11" ht="15" customHeight="1">
      <c r="A216"/>
      <c r="B216" s="332"/>
      <c r="C216" s="261"/>
      <c r="D216" s="261"/>
      <c r="E216" s="261"/>
      <c r="F216" s="282">
        <v>2</v>
      </c>
      <c r="G216" s="320"/>
      <c r="H216" s="358" t="s">
        <v>1033</v>
      </c>
      <c r="I216" s="358"/>
      <c r="J216" s="358"/>
      <c r="K216" s="333"/>
    </row>
    <row r="217" spans="1:11" ht="15" customHeight="1">
      <c r="A217"/>
      <c r="B217" s="332"/>
      <c r="C217" s="261"/>
      <c r="D217" s="261"/>
      <c r="E217" s="261"/>
      <c r="F217" s="282">
        <v>3</v>
      </c>
      <c r="G217" s="320"/>
      <c r="H217" s="358" t="s">
        <v>1034</v>
      </c>
      <c r="I217" s="358"/>
      <c r="J217" s="358"/>
      <c r="K217" s="333"/>
    </row>
    <row r="218" spans="1:11" ht="15" customHeight="1">
      <c r="A218"/>
      <c r="B218" s="332"/>
      <c r="C218" s="261"/>
      <c r="D218" s="261"/>
      <c r="E218" s="261"/>
      <c r="F218" s="282">
        <v>4</v>
      </c>
      <c r="G218" s="320"/>
      <c r="H218" s="358" t="s">
        <v>1035</v>
      </c>
      <c r="I218" s="358"/>
      <c r="J218" s="358"/>
      <c r="K218" s="333"/>
    </row>
    <row r="219" spans="1:11" ht="12.75" customHeight="1">
      <c r="A219"/>
      <c r="B219" s="334"/>
      <c r="C219" s="335"/>
      <c r="D219" s="335"/>
      <c r="E219" s="335"/>
      <c r="F219" s="335"/>
      <c r="G219" s="335"/>
      <c r="H219" s="335"/>
      <c r="I219" s="335"/>
      <c r="J219" s="335"/>
      <c r="K219" s="336"/>
    </row>
  </sheetData>
  <mergeCells count="77">
    <mergeCell ref="H217:J217"/>
    <mergeCell ref="H218:J218"/>
    <mergeCell ref="H211:J211"/>
    <mergeCell ref="H212:J212"/>
    <mergeCell ref="H213:J213"/>
    <mergeCell ref="H215:J215"/>
    <mergeCell ref="H216:J216"/>
    <mergeCell ref="H205:J205"/>
    <mergeCell ref="H206:J206"/>
    <mergeCell ref="H207:J207"/>
    <mergeCell ref="H209:J209"/>
    <mergeCell ref="H210:J210"/>
    <mergeCell ref="C165:J165"/>
    <mergeCell ref="C200:J200"/>
    <mergeCell ref="H201:J201"/>
    <mergeCell ref="H203:J203"/>
    <mergeCell ref="H204:J204"/>
    <mergeCell ref="D70:J70"/>
    <mergeCell ref="C75:J75"/>
    <mergeCell ref="C102:J102"/>
    <mergeCell ref="C122:J122"/>
    <mergeCell ref="C147:J147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  <mergeCell ref="F23:J23"/>
    <mergeCell ref="C25:J25"/>
    <mergeCell ref="C26:J26"/>
    <mergeCell ref="D27:J27"/>
    <mergeCell ref="D28:J28"/>
    <mergeCell ref="F18:J18"/>
    <mergeCell ref="F19:J19"/>
    <mergeCell ref="F20:J20"/>
    <mergeCell ref="F21:J21"/>
    <mergeCell ref="F22:J22"/>
    <mergeCell ref="D10:J10"/>
    <mergeCell ref="D11:J11"/>
    <mergeCell ref="D15:J15"/>
    <mergeCell ref="D16:J16"/>
    <mergeCell ref="D17:J17"/>
    <mergeCell ref="C3:J3"/>
    <mergeCell ref="C4:J4"/>
    <mergeCell ref="C6:J6"/>
    <mergeCell ref="C7:J7"/>
    <mergeCell ref="C9:J9"/>
  </mergeCells>
  <pageMargins left="0.59027777777777801" right="0.59027777777777801" top="0.59027777777777801" bottom="0.59027777777777801" header="0.511811023622047" footer="0.511811023622047"/>
  <pageSetup paperSize="9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20241130 - Opravy ploché ...</vt:lpstr>
      <vt:lpstr>Pokyny pro vyplnění</vt:lpstr>
      <vt:lpstr>'20241130 - Opravy ploché ...'!Názvy_tisku</vt:lpstr>
      <vt:lpstr>'Rekapitulace stavby'!Názvy_tisku</vt:lpstr>
      <vt:lpstr>'20241130 - Opravy ploché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Procházka</dc:creator>
  <dc:description/>
  <cp:lastModifiedBy>Dušková Jaroslava Ing.</cp:lastModifiedBy>
  <cp:revision>1</cp:revision>
  <dcterms:created xsi:type="dcterms:W3CDTF">2025-01-13T13:42:15Z</dcterms:created>
  <dcterms:modified xsi:type="dcterms:W3CDTF">2025-02-05T12:59:35Z</dcterms:modified>
  <dc:language>cs-CZ</dc:language>
</cp:coreProperties>
</file>