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5\Výměna střešní krytiny bytového domu Mírové náměstí č. p. 93 a č. p. 94, Bílina\E-ZAK\"/>
    </mc:Choice>
  </mc:AlternateContent>
  <bookViews>
    <workbookView xWindow="0" yWindow="0" windowWidth="28800" windowHeight="10755"/>
  </bookViews>
  <sheets>
    <sheet name="Rekapitulace stavby" sheetId="1" r:id="rId1"/>
    <sheet name="20240823 - Výměny střešní..." sheetId="2" r:id="rId2"/>
    <sheet name="Pokyny pro vyplnění" sheetId="3" r:id="rId3"/>
  </sheets>
  <definedNames>
    <definedName name="_xlnm._FilterDatabase" localSheetId="1" hidden="1">'20240823 - Výměny střešní...'!$C$92:$K$820</definedName>
    <definedName name="_xlnm.Print_Titles" localSheetId="1">'20240823 - Výměny střešní...'!$92:$92</definedName>
    <definedName name="_xlnm.Print_Titles" localSheetId="0">'Rekapitulace stavby'!$52:$52</definedName>
    <definedName name="_xlnm.Print_Area" localSheetId="1">'20240823 - Výměny střešní...'!$C$4:$J$37,'20240823 - Výměny střešní...'!$C$43:$J$76,'20240823 - Výměny střešní...'!$C$82:$K$820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819" i="2"/>
  <c r="BH819" i="2"/>
  <c r="BG819" i="2"/>
  <c r="BE819" i="2"/>
  <c r="T819" i="2"/>
  <c r="T818" i="2"/>
  <c r="R819" i="2"/>
  <c r="R818" i="2"/>
  <c r="P819" i="2"/>
  <c r="P818" i="2"/>
  <c r="BI815" i="2"/>
  <c r="BH815" i="2"/>
  <c r="BG815" i="2"/>
  <c r="BE815" i="2"/>
  <c r="T815" i="2"/>
  <c r="R815" i="2"/>
  <c r="P815" i="2"/>
  <c r="BI812" i="2"/>
  <c r="BH812" i="2"/>
  <c r="BG812" i="2"/>
  <c r="BE812" i="2"/>
  <c r="T812" i="2"/>
  <c r="R812" i="2"/>
  <c r="P812" i="2"/>
  <c r="BI809" i="2"/>
  <c r="BH809" i="2"/>
  <c r="BG809" i="2"/>
  <c r="BE809" i="2"/>
  <c r="T809" i="2"/>
  <c r="R809" i="2"/>
  <c r="P809" i="2"/>
  <c r="BI806" i="2"/>
  <c r="BH806" i="2"/>
  <c r="BG806" i="2"/>
  <c r="BE806" i="2"/>
  <c r="T806" i="2"/>
  <c r="R806" i="2"/>
  <c r="P806" i="2"/>
  <c r="BI805" i="2"/>
  <c r="BH805" i="2"/>
  <c r="BG805" i="2"/>
  <c r="BE805" i="2"/>
  <c r="T805" i="2"/>
  <c r="R805" i="2"/>
  <c r="P805" i="2"/>
  <c r="BI804" i="2"/>
  <c r="BH804" i="2"/>
  <c r="BG804" i="2"/>
  <c r="BE804" i="2"/>
  <c r="T804" i="2"/>
  <c r="R804" i="2"/>
  <c r="P804" i="2"/>
  <c r="BI802" i="2"/>
  <c r="BH802" i="2"/>
  <c r="BG802" i="2"/>
  <c r="BE802" i="2"/>
  <c r="T802" i="2"/>
  <c r="R802" i="2"/>
  <c r="P802" i="2"/>
  <c r="BI785" i="2"/>
  <c r="BH785" i="2"/>
  <c r="BG785" i="2"/>
  <c r="BE785" i="2"/>
  <c r="T785" i="2"/>
  <c r="R785" i="2"/>
  <c r="P785" i="2"/>
  <c r="BI783" i="2"/>
  <c r="BH783" i="2"/>
  <c r="BG783" i="2"/>
  <c r="BE783" i="2"/>
  <c r="T783" i="2"/>
  <c r="R783" i="2"/>
  <c r="P783" i="2"/>
  <c r="BI765" i="2"/>
  <c r="BH765" i="2"/>
  <c r="BG765" i="2"/>
  <c r="BE765" i="2"/>
  <c r="T765" i="2"/>
  <c r="R765" i="2"/>
  <c r="P765" i="2"/>
  <c r="BI762" i="2"/>
  <c r="BH762" i="2"/>
  <c r="BG762" i="2"/>
  <c r="BE762" i="2"/>
  <c r="T762" i="2"/>
  <c r="R762" i="2"/>
  <c r="P762" i="2"/>
  <c r="BI761" i="2"/>
  <c r="BH761" i="2"/>
  <c r="BG761" i="2"/>
  <c r="BE761" i="2"/>
  <c r="T761" i="2"/>
  <c r="R761" i="2"/>
  <c r="P761" i="2"/>
  <c r="BI758" i="2"/>
  <c r="BH758" i="2"/>
  <c r="BG758" i="2"/>
  <c r="BE758" i="2"/>
  <c r="T758" i="2"/>
  <c r="R758" i="2"/>
  <c r="P758" i="2"/>
  <c r="BI757" i="2"/>
  <c r="BH757" i="2"/>
  <c r="BG757" i="2"/>
  <c r="BE757" i="2"/>
  <c r="T757" i="2"/>
  <c r="R757" i="2"/>
  <c r="P757" i="2"/>
  <c r="BI755" i="2"/>
  <c r="BH755" i="2"/>
  <c r="BG755" i="2"/>
  <c r="BE755" i="2"/>
  <c r="T755" i="2"/>
  <c r="R755" i="2"/>
  <c r="P755" i="2"/>
  <c r="BI752" i="2"/>
  <c r="BH752" i="2"/>
  <c r="BG752" i="2"/>
  <c r="BE752" i="2"/>
  <c r="T752" i="2"/>
  <c r="R752" i="2"/>
  <c r="P752" i="2"/>
  <c r="BI735" i="2"/>
  <c r="BH735" i="2"/>
  <c r="BG735" i="2"/>
  <c r="BE735" i="2"/>
  <c r="T735" i="2"/>
  <c r="R735" i="2"/>
  <c r="P735" i="2"/>
  <c r="BI734" i="2"/>
  <c r="BH734" i="2"/>
  <c r="BG734" i="2"/>
  <c r="BE734" i="2"/>
  <c r="T734" i="2"/>
  <c r="R734" i="2"/>
  <c r="P734" i="2"/>
  <c r="BI730" i="2"/>
  <c r="BH730" i="2"/>
  <c r="BG730" i="2"/>
  <c r="BE730" i="2"/>
  <c r="T730" i="2"/>
  <c r="R730" i="2"/>
  <c r="P730" i="2"/>
  <c r="BI720" i="2"/>
  <c r="BH720" i="2"/>
  <c r="BG720" i="2"/>
  <c r="BE720" i="2"/>
  <c r="T720" i="2"/>
  <c r="R720" i="2"/>
  <c r="P720" i="2"/>
  <c r="BI716" i="2"/>
  <c r="BH716" i="2"/>
  <c r="BG716" i="2"/>
  <c r="BE716" i="2"/>
  <c r="T716" i="2"/>
  <c r="R716" i="2"/>
  <c r="P716" i="2"/>
  <c r="BI705" i="2"/>
  <c r="BH705" i="2"/>
  <c r="BG705" i="2"/>
  <c r="BE705" i="2"/>
  <c r="T705" i="2"/>
  <c r="R705" i="2"/>
  <c r="P705" i="2"/>
  <c r="BI704" i="2"/>
  <c r="BH704" i="2"/>
  <c r="BG704" i="2"/>
  <c r="BE704" i="2"/>
  <c r="T704" i="2"/>
  <c r="R704" i="2"/>
  <c r="P704" i="2"/>
  <c r="BI700" i="2"/>
  <c r="BH700" i="2"/>
  <c r="BG700" i="2"/>
  <c r="BE700" i="2"/>
  <c r="T700" i="2"/>
  <c r="R700" i="2"/>
  <c r="P700" i="2"/>
  <c r="BI699" i="2"/>
  <c r="BH699" i="2"/>
  <c r="BG699" i="2"/>
  <c r="BE699" i="2"/>
  <c r="T699" i="2"/>
  <c r="R699" i="2"/>
  <c r="P699" i="2"/>
  <c r="BI695" i="2"/>
  <c r="BH695" i="2"/>
  <c r="BG695" i="2"/>
  <c r="BE695" i="2"/>
  <c r="T695" i="2"/>
  <c r="R695" i="2"/>
  <c r="P695" i="2"/>
  <c r="BI694" i="2"/>
  <c r="BH694" i="2"/>
  <c r="BG694" i="2"/>
  <c r="BE694" i="2"/>
  <c r="T694" i="2"/>
  <c r="R694" i="2"/>
  <c r="P694" i="2"/>
  <c r="BI692" i="2"/>
  <c r="BH692" i="2"/>
  <c r="BG692" i="2"/>
  <c r="BE692" i="2"/>
  <c r="T692" i="2"/>
  <c r="R692" i="2"/>
  <c r="P692" i="2"/>
  <c r="BI690" i="2"/>
  <c r="BH690" i="2"/>
  <c r="BG690" i="2"/>
  <c r="BE690" i="2"/>
  <c r="T690" i="2"/>
  <c r="R690" i="2"/>
  <c r="P690" i="2"/>
  <c r="BI681" i="2"/>
  <c r="BH681" i="2"/>
  <c r="BG681" i="2"/>
  <c r="BE681" i="2"/>
  <c r="T681" i="2"/>
  <c r="R681" i="2"/>
  <c r="P681" i="2"/>
  <c r="BI679" i="2"/>
  <c r="BH679" i="2"/>
  <c r="BG679" i="2"/>
  <c r="BE679" i="2"/>
  <c r="T679" i="2"/>
  <c r="R679" i="2"/>
  <c r="P679" i="2"/>
  <c r="BI671" i="2"/>
  <c r="BH671" i="2"/>
  <c r="BG671" i="2"/>
  <c r="BE671" i="2"/>
  <c r="T671" i="2"/>
  <c r="R671" i="2"/>
  <c r="P671" i="2"/>
  <c r="BI670" i="2"/>
  <c r="BH670" i="2"/>
  <c r="BG670" i="2"/>
  <c r="BE670" i="2"/>
  <c r="T670" i="2"/>
  <c r="R670" i="2"/>
  <c r="P670" i="2"/>
  <c r="BI666" i="2"/>
  <c r="BH666" i="2"/>
  <c r="BG666" i="2"/>
  <c r="BE666" i="2"/>
  <c r="T666" i="2"/>
  <c r="R666" i="2"/>
  <c r="P666" i="2"/>
  <c r="BI664" i="2"/>
  <c r="BH664" i="2"/>
  <c r="BG664" i="2"/>
  <c r="BE664" i="2"/>
  <c r="T664" i="2"/>
  <c r="R664" i="2"/>
  <c r="P664" i="2"/>
  <c r="BI659" i="2"/>
  <c r="BH659" i="2"/>
  <c r="BG659" i="2"/>
  <c r="BE659" i="2"/>
  <c r="T659" i="2"/>
  <c r="R659" i="2"/>
  <c r="P659" i="2"/>
  <c r="BI657" i="2"/>
  <c r="BH657" i="2"/>
  <c r="BG657" i="2"/>
  <c r="BE657" i="2"/>
  <c r="T657" i="2"/>
  <c r="R657" i="2"/>
  <c r="P657" i="2"/>
  <c r="BI650" i="2"/>
  <c r="BH650" i="2"/>
  <c r="BG650" i="2"/>
  <c r="BE650" i="2"/>
  <c r="T650" i="2"/>
  <c r="R650" i="2"/>
  <c r="P650" i="2"/>
  <c r="BI637" i="2"/>
  <c r="BH637" i="2"/>
  <c r="BG637" i="2"/>
  <c r="BE637" i="2"/>
  <c r="T637" i="2"/>
  <c r="R637" i="2"/>
  <c r="P637" i="2"/>
  <c r="BI635" i="2"/>
  <c r="BH635" i="2"/>
  <c r="BG635" i="2"/>
  <c r="BE635" i="2"/>
  <c r="T635" i="2"/>
  <c r="R635" i="2"/>
  <c r="P635" i="2"/>
  <c r="BI620" i="2"/>
  <c r="BH620" i="2"/>
  <c r="BG620" i="2"/>
  <c r="BE620" i="2"/>
  <c r="T620" i="2"/>
  <c r="R620" i="2"/>
  <c r="P620" i="2"/>
  <c r="BI618" i="2"/>
  <c r="BH618" i="2"/>
  <c r="BG618" i="2"/>
  <c r="BE618" i="2"/>
  <c r="T618" i="2"/>
  <c r="R618" i="2"/>
  <c r="P618" i="2"/>
  <c r="BI614" i="2"/>
  <c r="BH614" i="2"/>
  <c r="BG614" i="2"/>
  <c r="BE614" i="2"/>
  <c r="T614" i="2"/>
  <c r="R614" i="2"/>
  <c r="P614" i="2"/>
  <c r="BI612" i="2"/>
  <c r="BH612" i="2"/>
  <c r="BG612" i="2"/>
  <c r="BE612" i="2"/>
  <c r="T612" i="2"/>
  <c r="R612" i="2"/>
  <c r="P612" i="2"/>
  <c r="BI594" i="2"/>
  <c r="BH594" i="2"/>
  <c r="BG594" i="2"/>
  <c r="BE594" i="2"/>
  <c r="T594" i="2"/>
  <c r="R594" i="2"/>
  <c r="P594" i="2"/>
  <c r="BI580" i="2"/>
  <c r="BH580" i="2"/>
  <c r="BG580" i="2"/>
  <c r="BE580" i="2"/>
  <c r="T580" i="2"/>
  <c r="R580" i="2"/>
  <c r="P580" i="2"/>
  <c r="BI575" i="2"/>
  <c r="BH575" i="2"/>
  <c r="BG575" i="2"/>
  <c r="BE575" i="2"/>
  <c r="T575" i="2"/>
  <c r="R575" i="2"/>
  <c r="P575" i="2"/>
  <c r="BI570" i="2"/>
  <c r="BH570" i="2"/>
  <c r="BG570" i="2"/>
  <c r="BE570" i="2"/>
  <c r="T570" i="2"/>
  <c r="R570" i="2"/>
  <c r="P570" i="2"/>
  <c r="BI566" i="2"/>
  <c r="BH566" i="2"/>
  <c r="BG566" i="2"/>
  <c r="BE566" i="2"/>
  <c r="T566" i="2"/>
  <c r="R566" i="2"/>
  <c r="P566" i="2"/>
  <c r="BI559" i="2"/>
  <c r="BH559" i="2"/>
  <c r="BG559" i="2"/>
  <c r="BE559" i="2"/>
  <c r="T559" i="2"/>
  <c r="R559" i="2"/>
  <c r="P559" i="2"/>
  <c r="BI555" i="2"/>
  <c r="BH555" i="2"/>
  <c r="BG555" i="2"/>
  <c r="BE555" i="2"/>
  <c r="T555" i="2"/>
  <c r="R555" i="2"/>
  <c r="P555" i="2"/>
  <c r="BI548" i="2"/>
  <c r="BH548" i="2"/>
  <c r="BG548" i="2"/>
  <c r="BE548" i="2"/>
  <c r="T548" i="2"/>
  <c r="R548" i="2"/>
  <c r="P548" i="2"/>
  <c r="BI531" i="2"/>
  <c r="BH531" i="2"/>
  <c r="BG531" i="2"/>
  <c r="BE531" i="2"/>
  <c r="T531" i="2"/>
  <c r="R531" i="2"/>
  <c r="P531" i="2"/>
  <c r="BI529" i="2"/>
  <c r="BH529" i="2"/>
  <c r="BG529" i="2"/>
  <c r="BE529" i="2"/>
  <c r="T529" i="2"/>
  <c r="R529" i="2"/>
  <c r="P529" i="2"/>
  <c r="BI527" i="2"/>
  <c r="BH527" i="2"/>
  <c r="BG527" i="2"/>
  <c r="BE527" i="2"/>
  <c r="T527" i="2"/>
  <c r="R527" i="2"/>
  <c r="P527" i="2"/>
  <c r="BI520" i="2"/>
  <c r="BH520" i="2"/>
  <c r="BG520" i="2"/>
  <c r="BE520" i="2"/>
  <c r="T520" i="2"/>
  <c r="R520" i="2"/>
  <c r="P520" i="2"/>
  <c r="BI507" i="2"/>
  <c r="BH507" i="2"/>
  <c r="BG507" i="2"/>
  <c r="BE507" i="2"/>
  <c r="T507" i="2"/>
  <c r="R507" i="2"/>
  <c r="P507" i="2"/>
  <c r="BI490" i="2"/>
  <c r="BH490" i="2"/>
  <c r="BG490" i="2"/>
  <c r="BE490" i="2"/>
  <c r="T490" i="2"/>
  <c r="R490" i="2"/>
  <c r="P490" i="2"/>
  <c r="BI487" i="2"/>
  <c r="BH487" i="2"/>
  <c r="BG487" i="2"/>
  <c r="BE487" i="2"/>
  <c r="T487" i="2"/>
  <c r="R487" i="2"/>
  <c r="P487" i="2"/>
  <c r="BI483" i="2"/>
  <c r="BH483" i="2"/>
  <c r="BG483" i="2"/>
  <c r="BE483" i="2"/>
  <c r="T483" i="2"/>
  <c r="R483" i="2"/>
  <c r="P483" i="2"/>
  <c r="BI478" i="2"/>
  <c r="BH478" i="2"/>
  <c r="BG478" i="2"/>
  <c r="BE478" i="2"/>
  <c r="T478" i="2"/>
  <c r="R478" i="2"/>
  <c r="P478" i="2"/>
  <c r="BI468" i="2"/>
  <c r="BH468" i="2"/>
  <c r="BG468" i="2"/>
  <c r="BE468" i="2"/>
  <c r="T468" i="2"/>
  <c r="R468" i="2"/>
  <c r="P468" i="2"/>
  <c r="BI464" i="2"/>
  <c r="BH464" i="2"/>
  <c r="BG464" i="2"/>
  <c r="BE464" i="2"/>
  <c r="T464" i="2"/>
  <c r="R464" i="2"/>
  <c r="P464" i="2"/>
  <c r="BI450" i="2"/>
  <c r="BH450" i="2"/>
  <c r="BG450" i="2"/>
  <c r="BE450" i="2"/>
  <c r="T450" i="2"/>
  <c r="R450" i="2"/>
  <c r="P450" i="2"/>
  <c r="BI448" i="2"/>
  <c r="BH448" i="2"/>
  <c r="BG448" i="2"/>
  <c r="BE448" i="2"/>
  <c r="T448" i="2"/>
  <c r="R448" i="2"/>
  <c r="P448" i="2"/>
  <c r="BI443" i="2"/>
  <c r="BH443" i="2"/>
  <c r="BG443" i="2"/>
  <c r="BE443" i="2"/>
  <c r="T443" i="2"/>
  <c r="R443" i="2"/>
  <c r="P443" i="2"/>
  <c r="BI441" i="2"/>
  <c r="BH441" i="2"/>
  <c r="BG441" i="2"/>
  <c r="BE441" i="2"/>
  <c r="T441" i="2"/>
  <c r="R441" i="2"/>
  <c r="P441" i="2"/>
  <c r="BI436" i="2"/>
  <c r="BH436" i="2"/>
  <c r="BG436" i="2"/>
  <c r="BE436" i="2"/>
  <c r="T436" i="2"/>
  <c r="R436" i="2"/>
  <c r="P436" i="2"/>
  <c r="BI434" i="2"/>
  <c r="BH434" i="2"/>
  <c r="BG434" i="2"/>
  <c r="BE434" i="2"/>
  <c r="T434" i="2"/>
  <c r="R434" i="2"/>
  <c r="P434" i="2"/>
  <c r="BI431" i="2"/>
  <c r="BH431" i="2"/>
  <c r="BG431" i="2"/>
  <c r="BE431" i="2"/>
  <c r="T431" i="2"/>
  <c r="R431" i="2"/>
  <c r="P431" i="2"/>
  <c r="BI428" i="2"/>
  <c r="BH428" i="2"/>
  <c r="BG428" i="2"/>
  <c r="BE428" i="2"/>
  <c r="T428" i="2"/>
  <c r="R428" i="2"/>
  <c r="P428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19" i="2"/>
  <c r="BH419" i="2"/>
  <c r="BG419" i="2"/>
  <c r="BE419" i="2"/>
  <c r="T419" i="2"/>
  <c r="R419" i="2"/>
  <c r="P419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08" i="2"/>
  <c r="BH408" i="2"/>
  <c r="BG408" i="2"/>
  <c r="BE408" i="2"/>
  <c r="T408" i="2"/>
  <c r="R408" i="2"/>
  <c r="P408" i="2"/>
  <c r="BI404" i="2"/>
  <c r="BH404" i="2"/>
  <c r="BG404" i="2"/>
  <c r="BE404" i="2"/>
  <c r="T404" i="2"/>
  <c r="R404" i="2"/>
  <c r="P404" i="2"/>
  <c r="BI401" i="2"/>
  <c r="BH401" i="2"/>
  <c r="BG401" i="2"/>
  <c r="BE401" i="2"/>
  <c r="T401" i="2"/>
  <c r="R401" i="2"/>
  <c r="P401" i="2"/>
  <c r="BI397" i="2"/>
  <c r="BH397" i="2"/>
  <c r="BG397" i="2"/>
  <c r="BE397" i="2"/>
  <c r="T397" i="2"/>
  <c r="R397" i="2"/>
  <c r="P397" i="2"/>
  <c r="BI393" i="2"/>
  <c r="BH393" i="2"/>
  <c r="BG393" i="2"/>
  <c r="BE393" i="2"/>
  <c r="T393" i="2"/>
  <c r="R393" i="2"/>
  <c r="P393" i="2"/>
  <c r="BI388" i="2"/>
  <c r="BH388" i="2"/>
  <c r="BG388" i="2"/>
  <c r="BE388" i="2"/>
  <c r="T388" i="2"/>
  <c r="R388" i="2"/>
  <c r="P388" i="2"/>
  <c r="BI385" i="2"/>
  <c r="BH385" i="2"/>
  <c r="BG385" i="2"/>
  <c r="BE385" i="2"/>
  <c r="T385" i="2"/>
  <c r="R385" i="2"/>
  <c r="P385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2" i="2"/>
  <c r="BH362" i="2"/>
  <c r="BG362" i="2"/>
  <c r="BE362" i="2"/>
  <c r="T362" i="2"/>
  <c r="R362" i="2"/>
  <c r="P362" i="2"/>
  <c r="BI345" i="2"/>
  <c r="BH345" i="2"/>
  <c r="BG345" i="2"/>
  <c r="BE345" i="2"/>
  <c r="T345" i="2"/>
  <c r="R345" i="2"/>
  <c r="P345" i="2"/>
  <c r="BI328" i="2"/>
  <c r="BH328" i="2"/>
  <c r="BG328" i="2"/>
  <c r="BE328" i="2"/>
  <c r="T328" i="2"/>
  <c r="R328" i="2"/>
  <c r="P328" i="2"/>
  <c r="BI323" i="2"/>
  <c r="BH323" i="2"/>
  <c r="BG323" i="2"/>
  <c r="BE323" i="2"/>
  <c r="T323" i="2"/>
  <c r="T322" i="2"/>
  <c r="R323" i="2"/>
  <c r="R322" i="2"/>
  <c r="P323" i="2"/>
  <c r="P322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2" i="2"/>
  <c r="BH312" i="2"/>
  <c r="BG312" i="2"/>
  <c r="BE312" i="2"/>
  <c r="T312" i="2"/>
  <c r="R312" i="2"/>
  <c r="P312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86" i="2"/>
  <c r="BH286" i="2"/>
  <c r="BG286" i="2"/>
  <c r="BE286" i="2"/>
  <c r="T286" i="2"/>
  <c r="R286" i="2"/>
  <c r="P286" i="2"/>
  <c r="BI279" i="2"/>
  <c r="BH279" i="2"/>
  <c r="BG279" i="2"/>
  <c r="BE279" i="2"/>
  <c r="T279" i="2"/>
  <c r="R279" i="2"/>
  <c r="P279" i="2"/>
  <c r="BI271" i="2"/>
  <c r="BH271" i="2"/>
  <c r="BG271" i="2"/>
  <c r="BE271" i="2"/>
  <c r="T271" i="2"/>
  <c r="R271" i="2"/>
  <c r="P271" i="2"/>
  <c r="BI262" i="2"/>
  <c r="BH262" i="2"/>
  <c r="BG262" i="2"/>
  <c r="BE262" i="2"/>
  <c r="T262" i="2"/>
  <c r="R262" i="2"/>
  <c r="P262" i="2"/>
  <c r="BI250" i="2"/>
  <c r="BH250" i="2"/>
  <c r="BG250" i="2"/>
  <c r="BE250" i="2"/>
  <c r="T250" i="2"/>
  <c r="R250" i="2"/>
  <c r="P250" i="2"/>
  <c r="BI247" i="2"/>
  <c r="BH247" i="2"/>
  <c r="BG247" i="2"/>
  <c r="BE247" i="2"/>
  <c r="T247" i="2"/>
  <c r="R247" i="2"/>
  <c r="P247" i="2"/>
  <c r="BI242" i="2"/>
  <c r="BH242" i="2"/>
  <c r="BG242" i="2"/>
  <c r="BE242" i="2"/>
  <c r="T242" i="2"/>
  <c r="R242" i="2"/>
  <c r="P242" i="2"/>
  <c r="BI227" i="2"/>
  <c r="BH227" i="2"/>
  <c r="BG227" i="2"/>
  <c r="BE227" i="2"/>
  <c r="T227" i="2"/>
  <c r="R227" i="2"/>
  <c r="P227" i="2"/>
  <c r="P218" i="2"/>
  <c r="BI219" i="2"/>
  <c r="BH219" i="2"/>
  <c r="BG219" i="2"/>
  <c r="BE219" i="2"/>
  <c r="T219" i="2"/>
  <c r="T218" i="2" s="1"/>
  <c r="R219" i="2"/>
  <c r="R218" i="2" s="1"/>
  <c r="P219" i="2"/>
  <c r="BI215" i="2"/>
  <c r="BH215" i="2"/>
  <c r="BG215" i="2"/>
  <c r="BE215" i="2"/>
  <c r="T215" i="2"/>
  <c r="T214" i="2"/>
  <c r="R215" i="2"/>
  <c r="R214" i="2"/>
  <c r="P215" i="2"/>
  <c r="P214" i="2" s="1"/>
  <c r="BI210" i="2"/>
  <c r="BH210" i="2"/>
  <c r="BG210" i="2"/>
  <c r="BE210" i="2"/>
  <c r="T210" i="2"/>
  <c r="R210" i="2"/>
  <c r="P210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8" i="2"/>
  <c r="BH198" i="2"/>
  <c r="BG198" i="2"/>
  <c r="BE198" i="2"/>
  <c r="T198" i="2"/>
  <c r="R198" i="2"/>
  <c r="P198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63" i="2"/>
  <c r="BH163" i="2"/>
  <c r="BG163" i="2"/>
  <c r="BE163" i="2"/>
  <c r="T163" i="2"/>
  <c r="R163" i="2"/>
  <c r="P163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28" i="2"/>
  <c r="BH128" i="2"/>
  <c r="BG128" i="2"/>
  <c r="BE128" i="2"/>
  <c r="T128" i="2"/>
  <c r="R128" i="2"/>
  <c r="P128" i="2"/>
  <c r="BI117" i="2"/>
  <c r="BH117" i="2"/>
  <c r="BG117" i="2"/>
  <c r="BE117" i="2"/>
  <c r="T117" i="2"/>
  <c r="R117" i="2"/>
  <c r="P117" i="2"/>
  <c r="BI112" i="2"/>
  <c r="BH112" i="2"/>
  <c r="BG112" i="2"/>
  <c r="BE112" i="2"/>
  <c r="T112" i="2"/>
  <c r="R112" i="2"/>
  <c r="R95" i="2"/>
  <c r="P112" i="2"/>
  <c r="BI96" i="2"/>
  <c r="BH96" i="2"/>
  <c r="BG96" i="2"/>
  <c r="BE96" i="2"/>
  <c r="T96" i="2"/>
  <c r="T95" i="2" s="1"/>
  <c r="R96" i="2"/>
  <c r="P96" i="2"/>
  <c r="J90" i="2"/>
  <c r="J89" i="2"/>
  <c r="F89" i="2"/>
  <c r="F87" i="2"/>
  <c r="E85" i="2"/>
  <c r="J51" i="2"/>
  <c r="J50" i="2"/>
  <c r="F50" i="2"/>
  <c r="F48" i="2"/>
  <c r="E46" i="2"/>
  <c r="J16" i="2"/>
  <c r="E16" i="2"/>
  <c r="F90" i="2"/>
  <c r="J15" i="2"/>
  <c r="J10" i="2"/>
  <c r="J48" i="2"/>
  <c r="L50" i="1"/>
  <c r="AM50" i="1"/>
  <c r="AM49" i="1"/>
  <c r="L49" i="1"/>
  <c r="AM47" i="1"/>
  <c r="L47" i="1"/>
  <c r="L45" i="1"/>
  <c r="L44" i="1"/>
  <c r="BK704" i="2"/>
  <c r="J443" i="2"/>
  <c r="J679" i="2"/>
  <c r="J570" i="2"/>
  <c r="J215" i="2"/>
  <c r="BK323" i="2"/>
  <c r="BK478" i="2"/>
  <c r="BK286" i="2"/>
  <c r="BK308" i="2"/>
  <c r="J424" i="2"/>
  <c r="J436" i="2"/>
  <c r="J559" i="2"/>
  <c r="J362" i="2"/>
  <c r="BK393" i="2"/>
  <c r="J690" i="2"/>
  <c r="BK720" i="2"/>
  <c r="BK192" i="2"/>
  <c r="BK206" i="2"/>
  <c r="J140" i="2"/>
  <c r="BK134" i="2"/>
  <c r="J408" i="2"/>
  <c r="J345" i="2"/>
  <c r="J580" i="2"/>
  <c r="BK679" i="2"/>
  <c r="BK548" i="2"/>
  <c r="BK401" i="2"/>
  <c r="BK659" i="2"/>
  <c r="J186" i="2"/>
  <c r="J159" i="2"/>
  <c r="J819" i="2"/>
  <c r="J704" i="2"/>
  <c r="BK690" i="2"/>
  <c r="BK758" i="2"/>
  <c r="J555" i="2"/>
  <c r="J670" i="2"/>
  <c r="J210" i="2"/>
  <c r="BK531" i="2"/>
  <c r="J250" i="2"/>
  <c r="J155" i="2"/>
  <c r="BK620" i="2"/>
  <c r="BK132" i="2"/>
  <c r="J752" i="2"/>
  <c r="BK559" i="2"/>
  <c r="BK804" i="2"/>
  <c r="BK202" i="2"/>
  <c r="BK367" i="2"/>
  <c r="J318" i="2"/>
  <c r="J307" i="2"/>
  <c r="J298" i="2"/>
  <c r="J761" i="2"/>
  <c r="J614" i="2"/>
  <c r="BK580" i="2"/>
  <c r="BK271" i="2"/>
  <c r="BK705" i="2"/>
  <c r="BK594" i="2"/>
  <c r="BK695" i="2"/>
  <c r="J657" i="2"/>
  <c r="J695" i="2"/>
  <c r="J806" i="2"/>
  <c r="J328" i="2"/>
  <c r="J594" i="2"/>
  <c r="BK298" i="2"/>
  <c r="J804" i="2"/>
  <c r="BK318" i="2"/>
  <c r="J575" i="2"/>
  <c r="BK650" i="2"/>
  <c r="BK450" i="2"/>
  <c r="J247" i="2"/>
  <c r="J206" i="2"/>
  <c r="BK666" i="2"/>
  <c r="BK96" i="2"/>
  <c r="J190" i="2"/>
  <c r="J153" i="2"/>
  <c r="J300" i="2"/>
  <c r="BK483" i="2"/>
  <c r="BK307" i="2"/>
  <c r="BK388" i="2"/>
  <c r="BK507" i="2"/>
  <c r="J659" i="2"/>
  <c r="BK566" i="2"/>
  <c r="BK468" i="2"/>
  <c r="BK365" i="2"/>
  <c r="J428" i="2"/>
  <c r="J128" i="2"/>
  <c r="BK681" i="2"/>
  <c r="BK182" i="2"/>
  <c r="BK320" i="2"/>
  <c r="BK694" i="2"/>
  <c r="J401" i="2"/>
  <c r="J413" i="2"/>
  <c r="BK362" i="2"/>
  <c r="BK413" i="2"/>
  <c r="J671" i="2"/>
  <c r="J681" i="2"/>
  <c r="J566" i="2"/>
  <c r="J367" i="2"/>
  <c r="BK735" i="2"/>
  <c r="J490" i="2"/>
  <c r="J194" i="2"/>
  <c r="J96" i="2"/>
  <c r="J692" i="2"/>
  <c r="BK397" i="2"/>
  <c r="BK434" i="2"/>
  <c r="BK700" i="2"/>
  <c r="BK319" i="2"/>
  <c r="J762" i="2"/>
  <c r="J180" i="2"/>
  <c r="BK529" i="2"/>
  <c r="J705" i="2"/>
  <c r="BK734" i="2"/>
  <c r="BK128" i="2"/>
  <c r="BK716" i="2"/>
  <c r="BK227" i="2"/>
  <c r="BK802" i="2"/>
  <c r="BK155" i="2"/>
  <c r="BK757" i="2"/>
  <c r="BK785" i="2"/>
  <c r="J117" i="2"/>
  <c r="BK570" i="2"/>
  <c r="J757" i="2"/>
  <c r="J271" i="2"/>
  <c r="J730" i="2"/>
  <c r="J149" i="2"/>
  <c r="J637" i="2"/>
  <c r="J136" i="2"/>
  <c r="J315" i="2"/>
  <c r="BK404" i="2"/>
  <c r="BK635" i="2"/>
  <c r="BK431" i="2"/>
  <c r="BK487" i="2"/>
  <c r="J735" i="2"/>
  <c r="BK441" i="2"/>
  <c r="BK117" i="2"/>
  <c r="BK415" i="2"/>
  <c r="J734" i="2"/>
  <c r="J279" i="2"/>
  <c r="BK614" i="2"/>
  <c r="BK242" i="2"/>
  <c r="BK664" i="2"/>
  <c r="J132" i="2"/>
  <c r="J397" i="2"/>
  <c r="J548" i="2"/>
  <c r="BK424" i="2"/>
  <c r="BK761" i="2"/>
  <c r="BK136" i="2"/>
  <c r="BK699" i="2"/>
  <c r="BK198" i="2"/>
  <c r="BK300" i="2"/>
  <c r="BK520" i="2"/>
  <c r="J388" i="2"/>
  <c r="J431" i="2"/>
  <c r="J393" i="2"/>
  <c r="BK163" i="2"/>
  <c r="J758" i="2"/>
  <c r="BK153" i="2"/>
  <c r="J450" i="2"/>
  <c r="BK262" i="2"/>
  <c r="J219" i="2"/>
  <c r="J385" i="2"/>
  <c r="J805" i="2"/>
  <c r="BK448" i="2"/>
  <c r="J483" i="2"/>
  <c r="BK436" i="2"/>
  <c r="J320" i="2"/>
  <c r="J426" i="2"/>
  <c r="BK419" i="2"/>
  <c r="BK464" i="2"/>
  <c r="BK250" i="2"/>
  <c r="J448" i="2"/>
  <c r="J464" i="2"/>
  <c r="J323" i="2"/>
  <c r="BK428" i="2"/>
  <c r="BK315" i="2"/>
  <c r="BK142" i="2"/>
  <c r="BK312" i="2"/>
  <c r="BK194" i="2"/>
  <c r="BK186" i="2"/>
  <c r="BK783" i="2"/>
  <c r="J286" i="2"/>
  <c r="J520" i="2"/>
  <c r="J785" i="2"/>
  <c r="J700" i="2"/>
  <c r="J468" i="2"/>
  <c r="BK527" i="2"/>
  <c r="J755" i="2"/>
  <c r="J198" i="2"/>
  <c r="BK637" i="2"/>
  <c r="AS54" i="1"/>
  <c r="J404" i="2"/>
  <c r="BK140" i="2"/>
  <c r="J531" i="2"/>
  <c r="BK819" i="2"/>
  <c r="J478" i="2"/>
  <c r="J618" i="2"/>
  <c r="J716" i="2"/>
  <c r="J809" i="2"/>
  <c r="J202" i="2"/>
  <c r="J192" i="2"/>
  <c r="BK443" i="2"/>
  <c r="BK575" i="2"/>
  <c r="BK670" i="2"/>
  <c r="J507" i="2"/>
  <c r="J664" i="2"/>
  <c r="BK671" i="2"/>
  <c r="J620" i="2"/>
  <c r="J802" i="2"/>
  <c r="BK809" i="2"/>
  <c r="BK692" i="2"/>
  <c r="BK215" i="2"/>
  <c r="J720" i="2"/>
  <c r="J262" i="2"/>
  <c r="J666" i="2"/>
  <c r="BK408" i="2"/>
  <c r="BK555" i="2"/>
  <c r="J312" i="2"/>
  <c r="BK755" i="2"/>
  <c r="J112" i="2"/>
  <c r="J319" i="2"/>
  <c r="BK149" i="2"/>
  <c r="BK762" i="2"/>
  <c r="J487" i="2"/>
  <c r="J812" i="2"/>
  <c r="J163" i="2"/>
  <c r="BK345" i="2"/>
  <c r="J815" i="2"/>
  <c r="J242" i="2"/>
  <c r="J441" i="2"/>
  <c r="J529" i="2"/>
  <c r="BK815" i="2"/>
  <c r="J699" i="2"/>
  <c r="BK210" i="2"/>
  <c r="BK279" i="2"/>
  <c r="J694" i="2"/>
  <c r="BK812" i="2"/>
  <c r="J182" i="2"/>
  <c r="BK490" i="2"/>
  <c r="J650" i="2"/>
  <c r="J434" i="2"/>
  <c r="BK730" i="2"/>
  <c r="BK190" i="2"/>
  <c r="BK112" i="2"/>
  <c r="J308" i="2"/>
  <c r="J419" i="2"/>
  <c r="J317" i="2"/>
  <c r="BK247" i="2"/>
  <c r="J612" i="2"/>
  <c r="BK317" i="2"/>
  <c r="J227" i="2"/>
  <c r="J365" i="2"/>
  <c r="BK426" i="2"/>
  <c r="BK657" i="2"/>
  <c r="BK805" i="2"/>
  <c r="BK806" i="2"/>
  <c r="J527" i="2"/>
  <c r="BK752" i="2"/>
  <c r="J765" i="2"/>
  <c r="BK180" i="2"/>
  <c r="J142" i="2"/>
  <c r="BK385" i="2"/>
  <c r="BK219" i="2"/>
  <c r="BK618" i="2"/>
  <c r="BK328" i="2"/>
  <c r="BK612" i="2"/>
  <c r="BK159" i="2"/>
  <c r="BK765" i="2"/>
  <c r="J635" i="2"/>
  <c r="J134" i="2"/>
  <c r="J783" i="2"/>
  <c r="J415" i="2"/>
  <c r="P95" i="2" l="1"/>
  <c r="T116" i="2"/>
  <c r="P249" i="2"/>
  <c r="T314" i="2"/>
  <c r="BK489" i="2"/>
  <c r="J489" i="2" s="1"/>
  <c r="J69" i="2" s="1"/>
  <c r="BK754" i="2"/>
  <c r="J754" i="2" s="1"/>
  <c r="J70" i="2" s="1"/>
  <c r="P764" i="2"/>
  <c r="P116" i="2"/>
  <c r="P179" i="2"/>
  <c r="BK249" i="2"/>
  <c r="J249" i="2" s="1"/>
  <c r="J64" i="2" s="1"/>
  <c r="BK314" i="2"/>
  <c r="J314" i="2"/>
  <c r="J65" i="2"/>
  <c r="R314" i="2"/>
  <c r="T489" i="2"/>
  <c r="T754" i="2"/>
  <c r="BK808" i="2"/>
  <c r="J808" i="2"/>
  <c r="J74" i="2" s="1"/>
  <c r="R116" i="2"/>
  <c r="T249" i="2"/>
  <c r="R327" i="2"/>
  <c r="BK403" i="2"/>
  <c r="J403" i="2" s="1"/>
  <c r="J68" i="2" s="1"/>
  <c r="T403" i="2"/>
  <c r="BK764" i="2"/>
  <c r="J764" i="2"/>
  <c r="J71" i="2"/>
  <c r="BK801" i="2"/>
  <c r="J801" i="2"/>
  <c r="J72" i="2" s="1"/>
  <c r="P808" i="2"/>
  <c r="P807" i="2"/>
  <c r="BK179" i="2"/>
  <c r="J179" i="2"/>
  <c r="J59" i="2"/>
  <c r="P241" i="2"/>
  <c r="R241" i="2"/>
  <c r="BK327" i="2"/>
  <c r="J327" i="2" s="1"/>
  <c r="J67" i="2" s="1"/>
  <c r="P489" i="2"/>
  <c r="T764" i="2"/>
  <c r="R801" i="2"/>
  <c r="T808" i="2"/>
  <c r="T807" i="2"/>
  <c r="BK116" i="2"/>
  <c r="J116" i="2" s="1"/>
  <c r="J58" i="2" s="1"/>
  <c r="R179" i="2"/>
  <c r="BK241" i="2"/>
  <c r="J241" i="2"/>
  <c r="J63" i="2"/>
  <c r="T241" i="2"/>
  <c r="P327" i="2"/>
  <c r="R489" i="2"/>
  <c r="P754" i="2"/>
  <c r="R754" i="2"/>
  <c r="P801" i="2"/>
  <c r="R808" i="2"/>
  <c r="R807" i="2"/>
  <c r="T179" i="2"/>
  <c r="R249" i="2"/>
  <c r="P314" i="2"/>
  <c r="T327" i="2"/>
  <c r="P403" i="2"/>
  <c r="R403" i="2"/>
  <c r="R764" i="2"/>
  <c r="T801" i="2"/>
  <c r="BK95" i="2"/>
  <c r="J95" i="2" s="1"/>
  <c r="J57" i="2" s="1"/>
  <c r="BK322" i="2"/>
  <c r="J322" i="2" s="1"/>
  <c r="J66" i="2" s="1"/>
  <c r="BK818" i="2"/>
  <c r="J818" i="2"/>
  <c r="J75" i="2"/>
  <c r="BK214" i="2"/>
  <c r="J214" i="2" s="1"/>
  <c r="J60" i="2" s="1"/>
  <c r="BK218" i="2"/>
  <c r="BK217" i="2" s="1"/>
  <c r="J217" i="2" s="1"/>
  <c r="J61" i="2" s="1"/>
  <c r="F51" i="2"/>
  <c r="BF136" i="2"/>
  <c r="BF140" i="2"/>
  <c r="BF142" i="2"/>
  <c r="BF186" i="2"/>
  <c r="BF190" i="2"/>
  <c r="BF192" i="2"/>
  <c r="BF206" i="2"/>
  <c r="BF219" i="2"/>
  <c r="BF300" i="2"/>
  <c r="BF307" i="2"/>
  <c r="BF320" i="2"/>
  <c r="BF345" i="2"/>
  <c r="BF393" i="2"/>
  <c r="BF419" i="2"/>
  <c r="BF548" i="2"/>
  <c r="BF614" i="2"/>
  <c r="BF692" i="2"/>
  <c r="BF720" i="2"/>
  <c r="BF761" i="2"/>
  <c r="BF815" i="2"/>
  <c r="J87" i="2"/>
  <c r="BF128" i="2"/>
  <c r="BF210" i="2"/>
  <c r="BF262" i="2"/>
  <c r="BF401" i="2"/>
  <c r="BF426" i="2"/>
  <c r="BF468" i="2"/>
  <c r="BF483" i="2"/>
  <c r="BF580" i="2"/>
  <c r="BF612" i="2"/>
  <c r="BF700" i="2"/>
  <c r="BF783" i="2"/>
  <c r="BF804" i="2"/>
  <c r="BF806" i="2"/>
  <c r="BF153" i="2"/>
  <c r="BF242" i="2"/>
  <c r="BF365" i="2"/>
  <c r="BF385" i="2"/>
  <c r="BF413" i="2"/>
  <c r="BF428" i="2"/>
  <c r="BF448" i="2"/>
  <c r="BF464" i="2"/>
  <c r="BF478" i="2"/>
  <c r="BF490" i="2"/>
  <c r="BF507" i="2"/>
  <c r="BF555" i="2"/>
  <c r="BF659" i="2"/>
  <c r="BF670" i="2"/>
  <c r="BF690" i="2"/>
  <c r="BF695" i="2"/>
  <c r="BF699" i="2"/>
  <c r="BF716" i="2"/>
  <c r="BF735" i="2"/>
  <c r="BF180" i="2"/>
  <c r="BF182" i="2"/>
  <c r="BF215" i="2"/>
  <c r="BF315" i="2"/>
  <c r="BF317" i="2"/>
  <c r="BF319" i="2"/>
  <c r="BF323" i="2"/>
  <c r="BF328" i="2"/>
  <c r="BF397" i="2"/>
  <c r="BF404" i="2"/>
  <c r="BF436" i="2"/>
  <c r="BF443" i="2"/>
  <c r="BF450" i="2"/>
  <c r="BF657" i="2"/>
  <c r="BF664" i="2"/>
  <c r="BF755" i="2"/>
  <c r="BF757" i="2"/>
  <c r="BF805" i="2"/>
  <c r="BF149" i="2"/>
  <c r="BF155" i="2"/>
  <c r="BF163" i="2"/>
  <c r="BF194" i="2"/>
  <c r="BF227" i="2"/>
  <c r="BF362" i="2"/>
  <c r="BF408" i="2"/>
  <c r="BF415" i="2"/>
  <c r="BF424" i="2"/>
  <c r="BF570" i="2"/>
  <c r="BF618" i="2"/>
  <c r="BF635" i="2"/>
  <c r="BF650" i="2"/>
  <c r="BF758" i="2"/>
  <c r="BF762" i="2"/>
  <c r="BF765" i="2"/>
  <c r="BF785" i="2"/>
  <c r="BF802" i="2"/>
  <c r="BF96" i="2"/>
  <c r="BF198" i="2"/>
  <c r="BF202" i="2"/>
  <c r="BF247" i="2"/>
  <c r="BF250" i="2"/>
  <c r="BF279" i="2"/>
  <c r="BF286" i="2"/>
  <c r="BF308" i="2"/>
  <c r="BF312" i="2"/>
  <c r="BF431" i="2"/>
  <c r="BF520" i="2"/>
  <c r="BF527" i="2"/>
  <c r="BF529" i="2"/>
  <c r="BF531" i="2"/>
  <c r="BF566" i="2"/>
  <c r="BF575" i="2"/>
  <c r="BF671" i="2"/>
  <c r="BF681" i="2"/>
  <c r="BF704" i="2"/>
  <c r="BF705" i="2"/>
  <c r="BF730" i="2"/>
  <c r="BF117" i="2"/>
  <c r="BF134" i="2"/>
  <c r="BF271" i="2"/>
  <c r="BF298" i="2"/>
  <c r="BF318" i="2"/>
  <c r="BF487" i="2"/>
  <c r="BF559" i="2"/>
  <c r="BF666" i="2"/>
  <c r="BF679" i="2"/>
  <c r="BF734" i="2"/>
  <c r="BF809" i="2"/>
  <c r="BF812" i="2"/>
  <c r="BF819" i="2"/>
  <c r="BF112" i="2"/>
  <c r="BF132" i="2"/>
  <c r="BF159" i="2"/>
  <c r="BF367" i="2"/>
  <c r="BF388" i="2"/>
  <c r="BF434" i="2"/>
  <c r="BF441" i="2"/>
  <c r="BF594" i="2"/>
  <c r="BF620" i="2"/>
  <c r="BF637" i="2"/>
  <c r="BF694" i="2"/>
  <c r="BF752" i="2"/>
  <c r="F34" i="2"/>
  <c r="BC55" i="1" s="1"/>
  <c r="BC54" i="1" s="1"/>
  <c r="W32" i="1" s="1"/>
  <c r="J31" i="2"/>
  <c r="AV55" i="1" s="1"/>
  <c r="F35" i="2"/>
  <c r="BD55" i="1" s="1"/>
  <c r="BD54" i="1" s="1"/>
  <c r="W33" i="1" s="1"/>
  <c r="F33" i="2"/>
  <c r="BB55" i="1"/>
  <c r="BB54" i="1" s="1"/>
  <c r="W31" i="1" s="1"/>
  <c r="F31" i="2"/>
  <c r="AZ55" i="1" s="1"/>
  <c r="AZ54" i="1" s="1"/>
  <c r="AV54" i="1" s="1"/>
  <c r="AK29" i="1" s="1"/>
  <c r="P217" i="2" l="1"/>
  <c r="R217" i="2"/>
  <c r="T217" i="2"/>
  <c r="R94" i="2"/>
  <c r="R93" i="2" s="1"/>
  <c r="P94" i="2"/>
  <c r="P93" i="2"/>
  <c r="AU55" i="1"/>
  <c r="AU54" i="1" s="1"/>
  <c r="T94" i="2"/>
  <c r="T93" i="2" s="1"/>
  <c r="BK94" i="2"/>
  <c r="J94" i="2"/>
  <c r="J56" i="2" s="1"/>
  <c r="J218" i="2"/>
  <c r="J62" i="2"/>
  <c r="BK807" i="2"/>
  <c r="J807" i="2" s="1"/>
  <c r="J73" i="2" s="1"/>
  <c r="J32" i="2"/>
  <c r="AW55" i="1" s="1"/>
  <c r="AT55" i="1" s="1"/>
  <c r="F32" i="2"/>
  <c r="BA55" i="1" s="1"/>
  <c r="BA54" i="1" s="1"/>
  <c r="W30" i="1" s="1"/>
  <c r="W29" i="1"/>
  <c r="AY54" i="1"/>
  <c r="AX54" i="1"/>
  <c r="BK93" i="2" l="1"/>
  <c r="J93" i="2" s="1"/>
  <c r="J28" i="2" s="1"/>
  <c r="AG55" i="1" s="1"/>
  <c r="AG54" i="1" s="1"/>
  <c r="AK26" i="1" s="1"/>
  <c r="AK35" i="1" s="1"/>
  <c r="AW54" i="1"/>
  <c r="AK30" i="1"/>
  <c r="J37" i="2" l="1"/>
  <c r="J55" i="2"/>
  <c r="AN55" i="1"/>
  <c r="AT54" i="1"/>
  <c r="AN54" i="1" l="1"/>
</calcChain>
</file>

<file path=xl/sharedStrings.xml><?xml version="1.0" encoding="utf-8"?>
<sst xmlns="http://schemas.openxmlformats.org/spreadsheetml/2006/main" count="7634" uniqueCount="1157">
  <si>
    <t>Export Komplet</t>
  </si>
  <si>
    <t>VZ</t>
  </si>
  <si>
    <t>2.0</t>
  </si>
  <si>
    <t>ZAMOK</t>
  </si>
  <si>
    <t>False</t>
  </si>
  <si>
    <t>{2941f443-a0a6-42b9-80a8-9b011cafc601}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</si>
  <si>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</si>
  <si>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</si>
  <si>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</si>
  <si>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</si>
  <si>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</si>
  <si>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</si>
  <si>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</si>
  <si>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</si>
  <si>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20240823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</si>
  <si>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</si>
  <si>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</si>
  <si>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Výměny střešní krytiny - bytový dům, Mírové náměstí 93/21 a 94/23 v Bílině</t>
  </si>
  <si>
    <t>KSO:</t>
  </si>
  <si>
    <t/>
  </si>
  <si>
    <t>CC-CZ:</t>
  </si>
  <si>
    <t>Místo:</t>
  </si>
  <si>
    <t>Mírové náměstí 93/21 a 94/23</t>
  </si>
  <si>
    <t>Datum:</t>
  </si>
  <si>
    <t>14. 1. 2025</t>
  </si>
  <si>
    <t>Zadavatel:</t>
  </si>
  <si>
    <t>IČ:</t>
  </si>
  <si>
    <t>00266230</t>
  </si>
  <si>
    <t>Město Bílina</t>
  </si>
  <si>
    <t>DIČ:</t>
  </si>
  <si>
    <t>CZ00266230</t>
  </si>
  <si>
    <t>Účastník:</t>
  </si>
  <si>
    <t>Vyplň údaj</t>
  </si>
  <si>
    <t>Projektant:</t>
  </si>
  <si>
    <t>27642411</t>
  </si>
  <si>
    <t>DEKPROJEKT s.r.o.</t>
  </si>
  <si>
    <t>CZ699000797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</si>
  <si>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</si>
  <si>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</si>
  <si>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</si>
  <si>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</si>
  <si>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</si>
  <si>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</si>
  <si>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</si>
  <si>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</si>
  <si>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</si>
  <si>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</si>
  <si>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</si>
  <si>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</si>
  <si>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</si>
  <si>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</si>
  <si>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</si>
  <si>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</si>
  <si>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</si>
  <si>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</si>
  <si>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</si>
  <si>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</si>
  <si>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</si>
  <si>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</si>
  <si>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</si>
  <si>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</si>
  <si>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</si>
  <si>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</si>
  <si>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</si>
  <si>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</si>
  <si>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</si>
  <si>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</si>
  <si>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</si>
  <si>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</si>
  <si>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</si>
  <si>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</si>
  <si>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</si>
  <si>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</si>
  <si>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</si>
  <si>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</si>
  <si>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</si>
  <si>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</si>
  <si>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</si>
  <si>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</si>
  <si>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</si>
  <si>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</si>
  <si>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</si>
  <si>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</si>
  <si>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</si>
  <si>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</si>
  <si>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</si>
  <si>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</si>
  <si>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</si>
  <si>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</si>
  <si>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</si>
  <si>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</si>
  <si>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</si>
  <si>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</si>
  <si>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</si>
  <si>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</si>
  <si>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</si>
  <si>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</si>
  <si>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</si>
  <si>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</si>
  <si>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</si>
  <si>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</si>
  <si>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</si>
  <si>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</si>
  <si>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OST - Ostatní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</si>
  <si>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</si>
  <si>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</si>
  <si>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</si>
  <si>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</si>
  <si>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</si>
  <si>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</si>
  <si>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</si>
  <si>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</si>
  <si>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</si>
  <si>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</si>
  <si>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</si>
  <si>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</si>
  <si>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</si>
  <si>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</si>
  <si>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</si>
  <si>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</si>
  <si>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</si>
  <si>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</si>
  <si>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</si>
  <si>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</si>
  <si>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</si>
  <si>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</si>
  <si>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622326252</t>
  </si>
  <si>
    <t>Oprava vápenocementové omítky s celoplošným přeštukováním vnějších ploch stupně členitosti 1, v rozsahu opravované plochy přes 10 do 30%</t>
  </si>
  <si>
    <t>m2</t>
  </si>
  <si>
    <t>CS ÚRS 2024 02</t>
  </si>
  <si>
    <t>4</t>
  </si>
  <si>
    <t>2</t>
  </si>
  <si>
    <t>820833299</t>
  </si>
  <si>
    <t>Online PSC</t>
  </si>
  <si>
    <t>https://podminky.urs.cz/item/CS_URS_2024_02/622326252</t>
  </si>
  <si>
    <t>VV</t>
  </si>
  <si>
    <t>oprava povrchové úpravy zdiva/komínů</t>
  </si>
  <si>
    <t>- komíny</t>
  </si>
  <si>
    <t>1*(2,1+0,47)*2</t>
  </si>
  <si>
    <t>(3,07*0,45)+(1*0,45)+(2*(0,85))</t>
  </si>
  <si>
    <t>0,75*(4*0,45)</t>
  </si>
  <si>
    <t>4,15*(1,7+0,45)*2</t>
  </si>
  <si>
    <t>- zeď</t>
  </si>
  <si>
    <t>(1,89/2)*1,27</t>
  </si>
  <si>
    <t>1,89*5,47</t>
  </si>
  <si>
    <t>4,14*(2,09+0,76)</t>
  </si>
  <si>
    <t>(1,24/2)*(2,86+6,97)</t>
  </si>
  <si>
    <t>- zaokrouhlení</t>
  </si>
  <si>
    <t>7,701</t>
  </si>
  <si>
    <t>Součet</t>
  </si>
  <si>
    <t>619995001</t>
  </si>
  <si>
    <t>Začištění omítek (s dodáním hmot) kolem oken, dveří, podlah, obkladů apod.</t>
  </si>
  <si>
    <t>m</t>
  </si>
  <si>
    <t>700632101</t>
  </si>
  <si>
    <t>https://podminky.urs.cz/item/CS_URS_2024_02/619995001</t>
  </si>
  <si>
    <t>pro světlovody</t>
  </si>
  <si>
    <t>2*3,14*0,35</t>
  </si>
  <si>
    <t>9</t>
  </si>
  <si>
    <t>Ostatní konstrukce a práce, bourání</t>
  </si>
  <si>
    <t>3</t>
  </si>
  <si>
    <t>941211111</t>
  </si>
  <si>
    <t>Lešení řadové rámové lehké pracovní s podlahami s provozním zatížením tř. 3 do 200 kg/m2 šířky tř. SW06 od 0,6 do 0,9 m výšky do 10 m montáž</t>
  </si>
  <si>
    <t>2125510713</t>
  </si>
  <si>
    <t>https://podminky.urs.cz/item/CS_URS_2024_02/941211111</t>
  </si>
  <si>
    <t>lešení dle koordinační situace - předpoklad do výšky 8 m (cca 1,5 nad okapovou hranu)</t>
  </si>
  <si>
    <t>8*(17,269+15,455+13,635+12,112)</t>
  </si>
  <si>
    <t>- výška cca 11 m</t>
  </si>
  <si>
    <t>11*6,14</t>
  </si>
  <si>
    <t>- na terase</t>
  </si>
  <si>
    <t>5*(6,72+2,95)</t>
  </si>
  <si>
    <t>zaokrouhlení - resp. přípočet za rohy a štíty</t>
  </si>
  <si>
    <t>16,342</t>
  </si>
  <si>
    <t>941211211</t>
  </si>
  <si>
    <t>Lešení řadové rámové lehké pracovní s podlahami s provozním zatížením tř. 3 do 200 kg/m2 šířky tř. SW06 od 0,6 do 0,9 m výšky do 10 m příplatek za každý den použití</t>
  </si>
  <si>
    <t>489666960</t>
  </si>
  <si>
    <t>https://podminky.urs.cz/item/CS_URS_2024_02/941211211</t>
  </si>
  <si>
    <t>P</t>
  </si>
  <si>
    <t>Poznámka k položce:_x000D_
předpoklad na dobu 90 dní</t>
  </si>
  <si>
    <t>600*90 'Přepočtené koeficientem množství</t>
  </si>
  <si>
    <t>5</t>
  </si>
  <si>
    <t>941211811</t>
  </si>
  <si>
    <t>Lešení řadové rámové lehké pracovní s podlahami s provozním zatížením tř. 3 do 200 kg/m2 šířky tř. SW06 od 0,6 do 0,9 m výšky do 10 m demontáž</t>
  </si>
  <si>
    <t>2124209062</t>
  </si>
  <si>
    <t>https://podminky.urs.cz/item/CS_URS_2024_02/941211811</t>
  </si>
  <si>
    <t>944511111</t>
  </si>
  <si>
    <t>Síť ochranná zavěšená na konstrukci lešení z textilie z umělých vláken montáž</t>
  </si>
  <si>
    <t>962708794</t>
  </si>
  <si>
    <t>https://podminky.urs.cz/item/CS_URS_2024_02/944511111</t>
  </si>
  <si>
    <t>7</t>
  </si>
  <si>
    <t>944511211</t>
  </si>
  <si>
    <t>Síť ochranná zavěšená na konstrukci lešení z textilie z umělých vláken příplatek k ceně za každý den použití</t>
  </si>
  <si>
    <t>2130766787</t>
  </si>
  <si>
    <t>https://podminky.urs.cz/item/CS_URS_2024_02/944511211</t>
  </si>
  <si>
    <t>8</t>
  </si>
  <si>
    <t>944511811</t>
  </si>
  <si>
    <t>Síť ochranná zavěšená na konstrukci lešení z textilie z umělých vláken demontáž</t>
  </si>
  <si>
    <t>-1061364299</t>
  </si>
  <si>
    <t>https://podminky.urs.cz/item/CS_URS_2024_02/944511811</t>
  </si>
  <si>
    <t>944121122</t>
  </si>
  <si>
    <t>Zábradlí ochranné dílcové vnitřní na lešeňových konstrukcích dvoutyčové montáž</t>
  </si>
  <si>
    <t>1731338918</t>
  </si>
  <si>
    <t>https://podminky.urs.cz/item/CS_URS_2024_02/944121122</t>
  </si>
  <si>
    <t>zábradlí dle koordinační situace</t>
  </si>
  <si>
    <t>17,269+15,455+13,635+12,112</t>
  </si>
  <si>
    <t>zaokrouhlení</t>
  </si>
  <si>
    <t>1,529</t>
  </si>
  <si>
    <t>10</t>
  </si>
  <si>
    <t>944121222</t>
  </si>
  <si>
    <t>Zábradlí ochranné dílcové vnitřní na lešeňových konstrukcích dvoutyčové příplatek k ceně za každý den použití</t>
  </si>
  <si>
    <t>1603789357</t>
  </si>
  <si>
    <t>https://podminky.urs.cz/item/CS_URS_2024_02/944121222</t>
  </si>
  <si>
    <t>60*90 'Přepočtené koeficientem množství</t>
  </si>
  <si>
    <t>11</t>
  </si>
  <si>
    <t>944121822</t>
  </si>
  <si>
    <t>Zábradlí ochranné dílcové vnitřní na lešeňových konstrukcích dvoutyčové demontáž</t>
  </si>
  <si>
    <t>539159846</t>
  </si>
  <si>
    <t>https://podminky.urs.cz/item/CS_URS_2024_02/944121822</t>
  </si>
  <si>
    <t>977151129</t>
  </si>
  <si>
    <t>Jádrové vrty diamantovými korunkami do stavebních materiálů (železobetonu, betonu, cihel, obkladů, dlažeb, kamene) průměru přes 300 do 350 mm</t>
  </si>
  <si>
    <t>-1522590489</t>
  </si>
  <si>
    <t>https://podminky.urs.cz/item/CS_URS_2024_02/977151129</t>
  </si>
  <si>
    <t>2*0,2</t>
  </si>
  <si>
    <t>13</t>
  </si>
  <si>
    <t>972044351</t>
  </si>
  <si>
    <t>Vybourání otvorů ve stropech nebo klenbách z dutých tvárnic bez odstranění podlahy a násypu, plochy do 0,25 m2, tl. přes 100 mm</t>
  </si>
  <si>
    <t>kus</t>
  </si>
  <si>
    <t>-1126461968</t>
  </si>
  <si>
    <t>https://podminky.urs.cz/item/CS_URS_2024_02/972044351</t>
  </si>
  <si>
    <t>14</t>
  </si>
  <si>
    <t>978015341</t>
  </si>
  <si>
    <t>Otlučení vápenných nebo vápenocementových omítek vnějších ploch s vyškrabáním spar a s očištěním zdiva stupně členitosti 1 a 2, v rozsahu přes 10 do 30 %</t>
  </si>
  <si>
    <t>-268805033</t>
  </si>
  <si>
    <t>https://podminky.urs.cz/item/CS_URS_2024_02/978015341</t>
  </si>
  <si>
    <t>997</t>
  </si>
  <si>
    <t>Přesun sutě</t>
  </si>
  <si>
    <t>15</t>
  </si>
  <si>
    <t>997013154</t>
  </si>
  <si>
    <t>Vnitrostaveništní doprava suti a vybouraných hmot vodorovně do 50 m s naložením s omezením mechanizace pro budovy a haly výšky přes 12 do 15 m</t>
  </si>
  <si>
    <t>t</t>
  </si>
  <si>
    <t>1316932484</t>
  </si>
  <si>
    <t>https://podminky.urs.cz/item/CS_URS_2024_02/997013154</t>
  </si>
  <si>
    <t>16</t>
  </si>
  <si>
    <t>997013312</t>
  </si>
  <si>
    <t>Shoz na stavební suť montáž a demontáž shozu výšky přes 10 do 20 m</t>
  </si>
  <si>
    <t>-682913209</t>
  </si>
  <si>
    <t>https://podminky.urs.cz/item/CS_URS_2024_02/997013312</t>
  </si>
  <si>
    <t>od nejvyššího hřebene k terénu</t>
  </si>
  <si>
    <t>17</t>
  </si>
  <si>
    <t>997013322</t>
  </si>
  <si>
    <t>Shoz na stavební suť montáž a demontáž shozu výšky Příplatek za první a každý další den použití shozu výšky přes 10 do 20 m</t>
  </si>
  <si>
    <t>-364818740</t>
  </si>
  <si>
    <t>https://podminky.urs.cz/item/CS_URS_2024_02/997013322</t>
  </si>
  <si>
    <t>Poznámka k položce:_x000D_
předpoklad 30 dní na demontážní práce</t>
  </si>
  <si>
    <t>17*30 'Přepočtené koeficientem množství</t>
  </si>
  <si>
    <t>18</t>
  </si>
  <si>
    <t>997006012</t>
  </si>
  <si>
    <t>Úprava stavebního odpadu třídění ruční</t>
  </si>
  <si>
    <t>-1488765155</t>
  </si>
  <si>
    <t>https://podminky.urs.cz/item/CS_URS_2024_02/997006012</t>
  </si>
  <si>
    <t>19</t>
  </si>
  <si>
    <t>997013501</t>
  </si>
  <si>
    <t>Odvoz suti a vybouraných hmot na skládku nebo meziskládku se složením, na vzdálenost do 1 km</t>
  </si>
  <si>
    <t>-1661983799</t>
  </si>
  <si>
    <t>https://podminky.urs.cz/item/CS_URS_2024_02/997013501</t>
  </si>
  <si>
    <t>20</t>
  </si>
  <si>
    <t>997013509</t>
  </si>
  <si>
    <t>Odvoz suti a vybouraných hmot na skládku nebo meziskládku se složením, na vzdálenost Příplatek k ceně za každý další započatý 1 km přes 1 km</t>
  </si>
  <si>
    <t>-287446072</t>
  </si>
  <si>
    <t>https://podminky.urs.cz/item/CS_URS_2024_02/997013509</t>
  </si>
  <si>
    <t>Poznámka k položce:_x000D_
předpoklad 20 km</t>
  </si>
  <si>
    <t>33,147*19 'Přepočtené koeficientem množství</t>
  </si>
  <si>
    <t>997013867</t>
  </si>
  <si>
    <t>Poplatek za uložení stavebního odpadu na recyklační skládce (skládkovné) z tašek a keramických výrobků zatříděného do Katalogu odpadů pod kódem 17 01 03</t>
  </si>
  <si>
    <t>754673129</t>
  </si>
  <si>
    <t>https://podminky.urs.cz/item/CS_URS_2024_02/997013867</t>
  </si>
  <si>
    <t>stávající krytina</t>
  </si>
  <si>
    <t>27,17+0,422</t>
  </si>
  <si>
    <t>22</t>
  </si>
  <si>
    <t>997013811</t>
  </si>
  <si>
    <t>Poplatek za uložení stavebního odpadu na skládce (skládkovné) dřevěného zatříděného do Katalogu odpadů pod kódem 17 02 01</t>
  </si>
  <si>
    <t>-532232456</t>
  </si>
  <si>
    <t>https://podminky.urs.cz/item/CS_URS_2024_02/997013811</t>
  </si>
  <si>
    <t>dle tesařských konstrukcí demontovaných</t>
  </si>
  <si>
    <t>3,176</t>
  </si>
  <si>
    <t>23</t>
  </si>
  <si>
    <t>997013847</t>
  </si>
  <si>
    <t>Poplatek za uložení stavebního odpadu na skládce (skládkovné) asfaltového s obsahem dehtu zatříděného do Katalogu odpadů pod kódem 17 03 01</t>
  </si>
  <si>
    <t>-1937387963</t>
  </si>
  <si>
    <t>https://podminky.urs.cz/item/CS_URS_2024_02/997013847</t>
  </si>
  <si>
    <t>DHV z asf. lepenky</t>
  </si>
  <si>
    <t>0,27</t>
  </si>
  <si>
    <t>24</t>
  </si>
  <si>
    <t>997013631</t>
  </si>
  <si>
    <t>Poplatek za uložení stavebního odpadu na skládce (skládkovné) směsného stavebního a demoličního zatříděného do Katalogu odpadů pod kódem 17 09 04</t>
  </si>
  <si>
    <t>-1009962645</t>
  </si>
  <si>
    <t>https://podminky.urs.cz/item/CS_URS_2024_02/997013631</t>
  </si>
  <si>
    <t>ostatní</t>
  </si>
  <si>
    <t>33,147-27,592-3,176-0,27</t>
  </si>
  <si>
    <t>998</t>
  </si>
  <si>
    <t>Přesun hmot</t>
  </si>
  <si>
    <t>25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</si>
  <si>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</si>
  <si>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</si>
  <si>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1938370554</t>
  </si>
  <si>
    <t>https://podminky.urs.cz/item/CS_URS_2024_02/998011010</t>
  </si>
  <si>
    <t>PSV</t>
  </si>
  <si>
    <t>Práce a dodávky PSV</t>
  </si>
  <si>
    <t>712</t>
  </si>
  <si>
    <t>Povlakové krytiny</t>
  </si>
  <si>
    <t>26</t>
  </si>
  <si>
    <t>712431801</t>
  </si>
  <si>
    <t>Odstranění povlakové krytiny střech šikmých přes 10° do 30° z pásů uložených na sucho AIP nebo NAIP</t>
  </si>
  <si>
    <t>158495362</t>
  </si>
  <si>
    <t>https://podminky.urs.cz/item/CS_URS_2024_02/712431801</t>
  </si>
  <si>
    <t>DHV</t>
  </si>
  <si>
    <t>sklon 16°</t>
  </si>
  <si>
    <t>(36-(3,05*1,315))*1,04</t>
  </si>
  <si>
    <t>sklon 27°</t>
  </si>
  <si>
    <t>20,313*1,12</t>
  </si>
  <si>
    <t>27</t>
  </si>
  <si>
    <t>712631801</t>
  </si>
  <si>
    <t>Odstranění povlakové krytiny střech šikmých přes 30° z pásů uložených na sucho AIP nebo NAIP</t>
  </si>
  <si>
    <t>1010076421</t>
  </si>
  <si>
    <t>https://podminky.urs.cz/item/CS_URS_2024_02/712631801</t>
  </si>
  <si>
    <t>sklon 38°</t>
  </si>
  <si>
    <t>71,162*1,27</t>
  </si>
  <si>
    <t>sklon 39°</t>
  </si>
  <si>
    <t>13,229*1,29</t>
  </si>
  <si>
    <t>sklon 42°</t>
  </si>
  <si>
    <t>137,22*1,35</t>
  </si>
  <si>
    <t>sklon 50°</t>
  </si>
  <si>
    <t>26,017*1,56</t>
  </si>
  <si>
    <t>sklon 58°</t>
  </si>
  <si>
    <t>10,525*1,89</t>
  </si>
  <si>
    <t>721</t>
  </si>
  <si>
    <t>Zdravotechnika - vnitřní kanalizace</t>
  </si>
  <si>
    <t>28</t>
  </si>
  <si>
    <t>721174063</t>
  </si>
  <si>
    <t>Potrubí z trub polypropylenových větrací DN 110</t>
  </si>
  <si>
    <t>-1553643384</t>
  </si>
  <si>
    <t>https://podminky.urs.cz/item/CS_URS_2024_02/721174063</t>
  </si>
  <si>
    <t>dle řezu A-A</t>
  </si>
  <si>
    <t>nastavení potrubí v prostoru půdy</t>
  </si>
  <si>
    <t>2+2,1+2,1+1,4</t>
  </si>
  <si>
    <t>29</t>
  </si>
  <si>
    <t>998721113</t>
  </si>
  <si>
    <t>Přesun hmot pro vnitřní kanalizaci stanovený z hmotnosti přesunovaného materiálu vodorovná dopravní vzdálenost do 50 m s omezením mechanizace v objektech výšky přes 12 do 24 m</t>
  </si>
  <si>
    <t>1362930649</t>
  </si>
  <si>
    <t>https://podminky.urs.cz/item/CS_URS_2024_02/998721113</t>
  </si>
  <si>
    <t>741</t>
  </si>
  <si>
    <t>Elektroinstalace - silnoproud</t>
  </si>
  <si>
    <t>30</t>
  </si>
  <si>
    <t>741421833</t>
  </si>
  <si>
    <t>Demontáž hromosvodného vedení bez zachování funkčnosti svodových drátů nebo lan na šikmé střeše, průměru přes 8 mm</t>
  </si>
  <si>
    <t>1531727905</t>
  </si>
  <si>
    <t>https://podminky.urs.cz/item/CS_URS_2024_02/741421833</t>
  </si>
  <si>
    <t>hřeben</t>
  </si>
  <si>
    <t>7,38+4,7</t>
  </si>
  <si>
    <t>nároží</t>
  </si>
  <si>
    <t>8,78+8,5+7,51</t>
  </si>
  <si>
    <t>šikmina</t>
  </si>
  <si>
    <t>(1,35*(7,67+2,81+1,97+0,34))</t>
  </si>
  <si>
    <t>(1,56*(3,45))</t>
  </si>
  <si>
    <t>na oplechování</t>
  </si>
  <si>
    <t>2,875+4,64+7,33</t>
  </si>
  <si>
    <t>31</t>
  </si>
  <si>
    <t>741421851</t>
  </si>
  <si>
    <t>Demontáž hromosvodného vedení podpěr střešního vedení pod hřeben</t>
  </si>
  <si>
    <t>1114569852</t>
  </si>
  <si>
    <t>https://podminky.urs.cz/item/CS_URS_2024_02/741421851</t>
  </si>
  <si>
    <t>8,78+8,5+7,54</t>
  </si>
  <si>
    <t>0,1</t>
  </si>
  <si>
    <t>32</t>
  </si>
  <si>
    <t>741421853</t>
  </si>
  <si>
    <t>Demontáž hromosvodného vedení podpěr střešního vedení pod tašky</t>
  </si>
  <si>
    <t>-1889318107</t>
  </si>
  <si>
    <t>https://podminky.urs.cz/item/CS_URS_2024_02/741421853</t>
  </si>
  <si>
    <t>0,351</t>
  </si>
  <si>
    <t>33</t>
  </si>
  <si>
    <t>741421841</t>
  </si>
  <si>
    <t>Demontáž hromosvodného vedení bez zachování funkčnosti svorek šroubových s 1 šroubem</t>
  </si>
  <si>
    <t>1054970079</t>
  </si>
  <si>
    <t>https://podminky.urs.cz/item/CS_URS_2024_02/741421841</t>
  </si>
  <si>
    <t>0,155</t>
  </si>
  <si>
    <t>34</t>
  </si>
  <si>
    <t>741420001</t>
  </si>
  <si>
    <t>Montáž hromosvodného vedení svodových drátů nebo lan s podpěrami, Ø do 10 mm</t>
  </si>
  <si>
    <t>602563194</t>
  </si>
  <si>
    <t>https://podminky.urs.cz/item/CS_URS_2024_02/741420001</t>
  </si>
  <si>
    <t>35</t>
  </si>
  <si>
    <t>M</t>
  </si>
  <si>
    <t>35441073</t>
  </si>
  <si>
    <t>drát D 10mm FeZn</t>
  </si>
  <si>
    <t>kg</t>
  </si>
  <si>
    <t>-862491128</t>
  </si>
  <si>
    <t>74,394*0,65 'Přepočtené koeficientem množství</t>
  </si>
  <si>
    <t>36</t>
  </si>
  <si>
    <t>741420020</t>
  </si>
  <si>
    <t>Montáž hromosvodného vedení svorek s jedním šroubem</t>
  </si>
  <si>
    <t>942983057</t>
  </si>
  <si>
    <t>https://podminky.urs.cz/item/CS_URS_2024_02/741420020</t>
  </si>
  <si>
    <t>37</t>
  </si>
  <si>
    <t>35441905</t>
  </si>
  <si>
    <t>svorka připojovací k připojení okapových žlabů</t>
  </si>
  <si>
    <t>1206460777</t>
  </si>
  <si>
    <t>38</t>
  </si>
  <si>
    <t>741810001</t>
  </si>
  <si>
    <t>Zkoušky a prohlídky elektrických rozvodů a zařízení celková prohlídka a vyhotovení revizní zprávy pro objem montážních prací do 100 tis. Kč</t>
  </si>
  <si>
    <t>1705199229</t>
  </si>
  <si>
    <t>https://podminky.urs.cz/item/CS_URS_2024_02/741810001</t>
  </si>
  <si>
    <t>revize hromosvodového vedení</t>
  </si>
  <si>
    <t>39</t>
  </si>
  <si>
    <t>998741113</t>
  </si>
  <si>
    <t>Přesun hmot pro silnoproud stanovený z hmotnosti přesunovaného materiálu vodorovná dopravní vzdálenost do 50 m s omezením mechanizace v objektech výšky přes 12 do 24 m</t>
  </si>
  <si>
    <t>-1921432334</t>
  </si>
  <si>
    <t>https://podminky.urs.cz/item/CS_URS_2024_02/998741113</t>
  </si>
  <si>
    <t>742</t>
  </si>
  <si>
    <t>Elektroinstalace - slaboproud</t>
  </si>
  <si>
    <t>40</t>
  </si>
  <si>
    <t>742420021</t>
  </si>
  <si>
    <t>Montáž společné televizní antény antenního stožáru včetně upevňovacího materiálu</t>
  </si>
  <si>
    <t>1566729293</t>
  </si>
  <si>
    <t>https://podminky.urs.cz/item/CS_URS_2024_02/742420021</t>
  </si>
  <si>
    <t>41</t>
  </si>
  <si>
    <t>31686011</t>
  </si>
  <si>
    <t>stožár anténní kov žárový zinek plastová záslepka průměr 35mm délka 1,5m</t>
  </si>
  <si>
    <t>-461654150</t>
  </si>
  <si>
    <t>42</t>
  </si>
  <si>
    <t>27311040</t>
  </si>
  <si>
    <t>manžeta stožárová guma černá průměr 38-55mm</t>
  </si>
  <si>
    <t>-1021233943</t>
  </si>
  <si>
    <t>43</t>
  </si>
  <si>
    <t>31686018</t>
  </si>
  <si>
    <t>držák antény mezi krovy stavitelný 62-95 cm žárový zinek průměr stožáru 48mm výška 1m</t>
  </si>
  <si>
    <t>-307110160</t>
  </si>
  <si>
    <t>44</t>
  </si>
  <si>
    <t>998742113</t>
  </si>
  <si>
    <t>Přesun hmot pro slaboproud stanovený z hmotnosti přesunovaného materiálu vodorovná dopravní vzdálenost do 50 m s omezením mechanizace v objektech výšky přes 12 do 24 m</t>
  </si>
  <si>
    <t>209404777</t>
  </si>
  <si>
    <t>https://podminky.urs.cz/item/CS_URS_2024_02/998742113</t>
  </si>
  <si>
    <t>751</t>
  </si>
  <si>
    <t>Vzduchotechnika</t>
  </si>
  <si>
    <t>45</t>
  </si>
  <si>
    <t>751526880</t>
  </si>
  <si>
    <t>Demontáž protidešťové stříšky nebo výfukové hlavice z plastového potrubí kruhové s přírubou nebo bez příruby, průměru do 200 mm</t>
  </si>
  <si>
    <t>1769838797</t>
  </si>
  <si>
    <t>https://podminky.urs.cz/item/CS_URS_2024_02/751526880</t>
  </si>
  <si>
    <t>demontáž stávajícího odvětrávacího komínku</t>
  </si>
  <si>
    <t>762</t>
  </si>
  <si>
    <t>Konstrukce tesařské</t>
  </si>
  <si>
    <t>46</t>
  </si>
  <si>
    <t>762342811</t>
  </si>
  <si>
    <t>Demontáž bednění a laťování laťování střech sklonu do 60° se všemi nadstřešními konstrukcemi, z latí průřezové plochy do 25 cm2 při osové vzdálenosti do 0,22 m</t>
  </si>
  <si>
    <t>614635610</t>
  </si>
  <si>
    <t>https://podminky.urs.cz/item/CS_URS_2024_02/762342811</t>
  </si>
  <si>
    <t>47</t>
  </si>
  <si>
    <t>762342311</t>
  </si>
  <si>
    <t>Montáž laťování střech složitých sklonu do 60° při osové vzdálenosti latí do 150 mm</t>
  </si>
  <si>
    <t>1435492359</t>
  </si>
  <si>
    <t>https://podminky.urs.cz/item/CS_URS_2024_02/762342311</t>
  </si>
  <si>
    <t>48</t>
  </si>
  <si>
    <t>60514114</t>
  </si>
  <si>
    <t>řezivo jehličnaté lať impregnovaná dl 4 m</t>
  </si>
  <si>
    <t>m3</t>
  </si>
  <si>
    <t>967793165</t>
  </si>
  <si>
    <t>(409,187/0,15)*(0,04*0,06)</t>
  </si>
  <si>
    <t>6,547*1,1 'Přepočtené koeficientem množství</t>
  </si>
  <si>
    <t>49</t>
  </si>
  <si>
    <t>762395000</t>
  </si>
  <si>
    <t>Spojovací prostředky krovů, bednění a laťování, nadstřešních konstrukcí svorníky, prkna, hřebíky, pásová ocel, vruty</t>
  </si>
  <si>
    <t>-1038612108</t>
  </si>
  <si>
    <t>https://podminky.urs.cz/item/CS_URS_2024_02/762395000</t>
  </si>
  <si>
    <t>50</t>
  </si>
  <si>
    <t>762342511</t>
  </si>
  <si>
    <t>Montáž laťování montáž kontralatí na podklad bez tepelné izolace</t>
  </si>
  <si>
    <t>889432996</t>
  </si>
  <si>
    <t>https://podminky.urs.cz/item/CS_URS_2024_02/762342511</t>
  </si>
  <si>
    <t>kontalatě - předpoklad á 0,75 m</t>
  </si>
  <si>
    <t>(36-(3,05*1,315))*1,04/0,75</t>
  </si>
  <si>
    <t>20,313*1,12/0,75</t>
  </si>
  <si>
    <t>71,162*1,27/0,75</t>
  </si>
  <si>
    <t>13,229*1,29/0,75</t>
  </si>
  <si>
    <t>137,22*1,35/0,75</t>
  </si>
  <si>
    <t>26,017*1,56/0,75</t>
  </si>
  <si>
    <t>10,525*1,89/0,75</t>
  </si>
  <si>
    <t>51</t>
  </si>
  <si>
    <t>-190825964</t>
  </si>
  <si>
    <t>545,581*(0,04*0,06)</t>
  </si>
  <si>
    <t>1,309*1,1 'Přepočtené koeficientem množství</t>
  </si>
  <si>
    <t>52</t>
  </si>
  <si>
    <t>762341931</t>
  </si>
  <si>
    <t>Vyřezání otvorů v bednění střech bez rozebrání krytiny z prken tl. do 32 mm, otvoru plochy jednotlivě do 1 m2</t>
  </si>
  <si>
    <t>1871303172</t>
  </si>
  <si>
    <t>https://podminky.urs.cz/item/CS_URS_2024_02/762341931</t>
  </si>
  <si>
    <t>prořezání bednění pro realizaci volských ok</t>
  </si>
  <si>
    <t>- 5 ks, dle tvaru cca 6 bm řezu/kus</t>
  </si>
  <si>
    <t>5*6</t>
  </si>
  <si>
    <t>53</t>
  </si>
  <si>
    <t>-786175427</t>
  </si>
  <si>
    <t>předpoklad 5% plochy x 2 bm řezu</t>
  </si>
  <si>
    <t>409,187*0,05*2</t>
  </si>
  <si>
    <t>54</t>
  </si>
  <si>
    <t>762343911</t>
  </si>
  <si>
    <t>Zabednění otvorů ve střeše prkny (materiál v ceně) tl. do 32 mm, otvoru plochy jednotlivě do 1 m2</t>
  </si>
  <si>
    <t>1337395979</t>
  </si>
  <si>
    <t>https://podminky.urs.cz/item/CS_URS_2024_02/762343911</t>
  </si>
  <si>
    <t>předpoklad 5% plochy</t>
  </si>
  <si>
    <t>409,187*0,05</t>
  </si>
  <si>
    <t>55</t>
  </si>
  <si>
    <t>998762113</t>
  </si>
  <si>
    <t>Přesun hmot pro konstrukce tesařské stanovený z hmotnosti přesunovaného materiálu vodorovná dopravní vzdálenost do 50 m s omezením mechanizace v objektech výšky přes 12 do 24 m</t>
  </si>
  <si>
    <t>-876936247</t>
  </si>
  <si>
    <t>https://podminky.urs.cz/item/CS_URS_2024_02/998762113</t>
  </si>
  <si>
    <t>764</t>
  </si>
  <si>
    <t>Konstrukce klempířské</t>
  </si>
  <si>
    <t>56</t>
  </si>
  <si>
    <t>764002841</t>
  </si>
  <si>
    <t>Demontáž klempířských konstrukcí oplechování horních ploch zdí a nadezdívek do suti</t>
  </si>
  <si>
    <t>-164151359</t>
  </si>
  <si>
    <t>https://podminky.urs.cz/item/CS_URS_2024_02/764002841</t>
  </si>
  <si>
    <t>dle půdorysu střechy</t>
  </si>
  <si>
    <t>57</t>
  </si>
  <si>
    <t>764214606</t>
  </si>
  <si>
    <t>Oplechování horních ploch zdí a nadezdívek (atik) z pozinkovaného plechu s povrchovou úpravou mechanicky kotvené rš 500 mm</t>
  </si>
  <si>
    <t>1820927970</t>
  </si>
  <si>
    <t>https://podminky.urs.cz/item/CS_URS_2024_02/764214606</t>
  </si>
  <si>
    <t>- detail K - r.š. dle projektu 430 mm + příponky</t>
  </si>
  <si>
    <t>58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</si>
  <si>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</si>
  <si>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</si>
  <si>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-944537568</t>
  </si>
  <si>
    <t>https://podminky.urs.cz/item/CS_URS_2024_02/764215646</t>
  </si>
  <si>
    <t>59</t>
  </si>
  <si>
    <t>764004801</t>
  </si>
  <si>
    <t>Demontáž klempířských konstrukcí žlabu podokapního do suti</t>
  </si>
  <si>
    <t>-780847217</t>
  </si>
  <si>
    <t>https://podminky.urs.cz/item/CS_URS_2024_02/764004801</t>
  </si>
  <si>
    <t>14,135+0,4+7,18+0,4+13,49+5,75+3,195+3,81+1,74+6,27</t>
  </si>
  <si>
    <t>60</t>
  </si>
  <si>
    <t>764511602</t>
  </si>
  <si>
    <t>Žlab podokapní z pozinkovaného plechu s povrchovou úpravou včetně háků a čel půlkruhový rš 330 mm</t>
  </si>
  <si>
    <t>-577344237</t>
  </si>
  <si>
    <t>https://podminky.urs.cz/item/CS_URS_2024_02/764511602</t>
  </si>
  <si>
    <t>detail E - žlab</t>
  </si>
  <si>
    <t>61</t>
  </si>
  <si>
    <t>764511622</t>
  </si>
  <si>
    <t>Žlab podokapní z pozinkovaného plechu s povrchovou úpravou roh nebo kout, žlabu půlkruhového rš 330 mm</t>
  </si>
  <si>
    <t>1940227820</t>
  </si>
  <si>
    <t>https://podminky.urs.cz/item/CS_URS_2024_02/764511622</t>
  </si>
  <si>
    <t>62</t>
  </si>
  <si>
    <t>764511643</t>
  </si>
  <si>
    <t>Žlab podokapní z pozinkovaného plechu s povrchovou úpravou kotlík oválný (trychtýřový), rš žlabu/průměr svodu 330/120 mm</t>
  </si>
  <si>
    <t>-281275686</t>
  </si>
  <si>
    <t>https://podminky.urs.cz/item/CS_URS_2024_02/764511643</t>
  </si>
  <si>
    <t>63</t>
  </si>
  <si>
    <t>764004861</t>
  </si>
  <si>
    <t>Demontáž klempířských konstrukcí svodu do suti</t>
  </si>
  <si>
    <t>875151656</t>
  </si>
  <si>
    <t>https://podminky.urs.cz/item/CS_URS_2024_02/764004861</t>
  </si>
  <si>
    <t>5*6,5</t>
  </si>
  <si>
    <t>64</t>
  </si>
  <si>
    <t>764518623</t>
  </si>
  <si>
    <t>Svod z pozinkovaného plechu s upraveným povrchem včetně objímek, kolen a odskoků kruhový, průměru 120 mm</t>
  </si>
  <si>
    <t>-802727873</t>
  </si>
  <si>
    <t>https://podminky.urs.cz/item/CS_URS_2024_02/764518623</t>
  </si>
  <si>
    <t>65</t>
  </si>
  <si>
    <t>764001891</t>
  </si>
  <si>
    <t>Demontáž klempířských konstrukcí oplechování úžlabí do suti</t>
  </si>
  <si>
    <t>1903130682</t>
  </si>
  <si>
    <t>https://podminky.urs.cz/item/CS_URS_2024_02/764001891</t>
  </si>
  <si>
    <t>66</t>
  </si>
  <si>
    <t>764212607</t>
  </si>
  <si>
    <t>Oplechování střešních prvků z pozinkovaného plechu s povrchovou úpravou úžlabí rš 670 mm</t>
  </si>
  <si>
    <t>1202415656</t>
  </si>
  <si>
    <t>https://podminky.urs.cz/item/CS_URS_2024_02/764212607</t>
  </si>
  <si>
    <t>detail D - úžlabí</t>
  </si>
  <si>
    <t>délka úžlabí - dle skyfox</t>
  </si>
  <si>
    <t>7,74+4,38</t>
  </si>
  <si>
    <t>67</t>
  </si>
  <si>
    <t>764002812</t>
  </si>
  <si>
    <t>Demontáž klempířských konstrukcí okapového plechu do suti, v krytině skládané</t>
  </si>
  <si>
    <t>1933471295</t>
  </si>
  <si>
    <t>https://podminky.urs.cz/item/CS_URS_2024_02/764002812</t>
  </si>
  <si>
    <t>68</t>
  </si>
  <si>
    <t>764212661</t>
  </si>
  <si>
    <t>Oplechování střešních prvků z pozinkovaného plechu s povrchovou úpravou okapu střechy rovné okapovým plechem rš 150 mm</t>
  </si>
  <si>
    <t>-1849927966</t>
  </si>
  <si>
    <t>https://podminky.urs.cz/item/CS_URS_2024_02/764212661</t>
  </si>
  <si>
    <t>69</t>
  </si>
  <si>
    <t>764002801</t>
  </si>
  <si>
    <t>Demontáž klempířských konstrukcí závětrné lišty do suti</t>
  </si>
  <si>
    <t>1276827193</t>
  </si>
  <si>
    <t>https://podminky.urs.cz/item/CS_URS_2024_02/764002801</t>
  </si>
  <si>
    <t>70</t>
  </si>
  <si>
    <t>764212635</t>
  </si>
  <si>
    <t>Oplechování střešních prvků z pozinkovaného plechu s povrchovou úpravou štítu závětrnou lištou rš 400 mm</t>
  </si>
  <si>
    <t>2122337926</t>
  </si>
  <si>
    <t>https://podminky.urs.cz/item/CS_URS_2024_02/764212635</t>
  </si>
  <si>
    <t>detail I - závětrná lišta</t>
  </si>
  <si>
    <t>(2*3,05)*1,04</t>
  </si>
  <si>
    <t>3,045*1,29</t>
  </si>
  <si>
    <t>(5,36+1,92)*1,35</t>
  </si>
  <si>
    <t>3,38*1,56</t>
  </si>
  <si>
    <t>2,76*1,89</t>
  </si>
  <si>
    <t>71</t>
  </si>
  <si>
    <t>764002871</t>
  </si>
  <si>
    <t>Demontáž klempířských konstrukcí lemování zdí do suti</t>
  </si>
  <si>
    <t>-158968962</t>
  </si>
  <si>
    <t>https://podminky.urs.cz/item/CS_URS_2024_02/764002871</t>
  </si>
  <si>
    <t>dle délek lemování celkem</t>
  </si>
  <si>
    <t>56,903+2,62+1,37</t>
  </si>
  <si>
    <t>72</t>
  </si>
  <si>
    <t>764311616</t>
  </si>
  <si>
    <t>Lemování zdí z pozinkovaného plechu s povrchovou úpravou boční nebo horní rovné, střech s krytinou skládanou mimo prejzovou rš 500 mm</t>
  </si>
  <si>
    <t>-1068316047</t>
  </si>
  <si>
    <t>https://podminky.urs.cz/item/CS_URS_2024_02/764311616</t>
  </si>
  <si>
    <t>- boční oplechování</t>
  </si>
  <si>
    <t>detail F - komín</t>
  </si>
  <si>
    <t>(2,1*1,35)+((2*0,45)*1,04)+((2*0,15)*1,29)+((2*0,3)*1,56)</t>
  </si>
  <si>
    <t>detail J - napojení na stěnu</t>
  </si>
  <si>
    <t>(1,27*1,89)+(5,47-0,45)+((2,28+6,97)*1,04)+((7,575+2,665)*1,35)+(5,865*1,04)</t>
  </si>
  <si>
    <t>detail K - oplechování koruny atiky</t>
  </si>
  <si>
    <t>73</t>
  </si>
  <si>
    <t>-1305445500</t>
  </si>
  <si>
    <t>- horní oplechování</t>
  </si>
  <si>
    <t>0,47+0,45+1,7</t>
  </si>
  <si>
    <t>74</t>
  </si>
  <si>
    <t>764312616</t>
  </si>
  <si>
    <t>Lemování zdí z pozinkovaného plechu s povrchovou úpravou spodní s formováním do tvaru krytiny rovných, střech s krytinou skládanou mimo prejzovou rš 500 mm</t>
  </si>
  <si>
    <t>-1707277854</t>
  </si>
  <si>
    <t>https://podminky.urs.cz/item/CS_URS_2024_02/764312616</t>
  </si>
  <si>
    <t>- spodní lemování</t>
  </si>
  <si>
    <t>0,47+0,45+0,45</t>
  </si>
  <si>
    <t>75</t>
  </si>
  <si>
    <t>998764113</t>
  </si>
  <si>
    <t>Přesun hmot pro konstrukce klempířské stanovený z hmotnosti přesunovaného materiálu vodorovná dopravní vzdálenost do 50 m s omezením mechanizace v objektech výšky přes 12 do 24 m</t>
  </si>
  <si>
    <t>-1986964201</t>
  </si>
  <si>
    <t>https://podminky.urs.cz/item/CS_URS_2024_02/998764113</t>
  </si>
  <si>
    <t>765</t>
  </si>
  <si>
    <t>Krytina skládaná</t>
  </si>
  <si>
    <t>76</t>
  </si>
  <si>
    <t>765111821</t>
  </si>
  <si>
    <t>Demontáž krytiny keramické hladké (bobrovky), sklonu do 30° na sucho do suti</t>
  </si>
  <si>
    <t>795447180</t>
  </si>
  <si>
    <t>https://podminky.urs.cz/item/CS_URS_2024_02/765111821</t>
  </si>
  <si>
    <t>77</t>
  </si>
  <si>
    <t>765111831</t>
  </si>
  <si>
    <t>Demontáž krytiny keramické Příplatek k cenám za sklon přes 30° do suti</t>
  </si>
  <si>
    <t>-706102634</t>
  </si>
  <si>
    <t>https://podminky.urs.cz/item/CS_URS_2024_02/765111831</t>
  </si>
  <si>
    <t>78</t>
  </si>
  <si>
    <t>765111861</t>
  </si>
  <si>
    <t>Demontáž krytiny keramické hřebenů a nároží, sklonu do 30° z hřebenáčů na sucho do suti</t>
  </si>
  <si>
    <t>669663613</t>
  </si>
  <si>
    <t>https://podminky.urs.cz/item/CS_URS_2024_02/765111861</t>
  </si>
  <si>
    <t>7,38+4,59</t>
  </si>
  <si>
    <t>nároží - dle skyfox</t>
  </si>
  <si>
    <t>79</t>
  </si>
  <si>
    <t>765111881</t>
  </si>
  <si>
    <t>-2138027857</t>
  </si>
  <si>
    <t>https://podminky.urs.cz/item/CS_URS_2024_02/765111881</t>
  </si>
  <si>
    <t>80</t>
  </si>
  <si>
    <t>765192811</t>
  </si>
  <si>
    <t>Demontáž střešního výlezu jakékoliv plochy</t>
  </si>
  <si>
    <t>-491372957</t>
  </si>
  <si>
    <t>https://podminky.urs.cz/item/CS_URS_2024_02/765192811</t>
  </si>
  <si>
    <t>81</t>
  </si>
  <si>
    <t>765114021</t>
  </si>
  <si>
    <t>Krytina keramická hladká bobrovka sklonu střechy do 30° na sucho šupinové krytí režná</t>
  </si>
  <si>
    <t>-406304658</t>
  </si>
  <si>
    <t>https://podminky.urs.cz/item/CS_URS_2024_02/765114021</t>
  </si>
  <si>
    <t>82</t>
  </si>
  <si>
    <t>765114581</t>
  </si>
  <si>
    <t>Krytina keramická hladká bobrovka Příplatek k cenám za sklon přes 30°do 40°</t>
  </si>
  <si>
    <t>1930187994</t>
  </si>
  <si>
    <t>https://podminky.urs.cz/item/CS_URS_2024_02/765114581</t>
  </si>
  <si>
    <t>83</t>
  </si>
  <si>
    <t>765114585</t>
  </si>
  <si>
    <t>Krytina keramická hladká bobrovka Příplatek k cenám za sklon přes 40°do 50°</t>
  </si>
  <si>
    <t>416159278</t>
  </si>
  <si>
    <t>https://podminky.urs.cz/item/CS_URS_2024_02/765114585</t>
  </si>
  <si>
    <t>84</t>
  </si>
  <si>
    <t>765114589</t>
  </si>
  <si>
    <t>Krytina keramická hladká bobrovka Příplatek k cenám za sklon přes 50°</t>
  </si>
  <si>
    <t>576381464</t>
  </si>
  <si>
    <t>https://podminky.urs.cz/item/CS_URS_2024_02/765114589</t>
  </si>
  <si>
    <t>85</t>
  </si>
  <si>
    <t>765111431</t>
  </si>
  <si>
    <t>Montáž krytiny keramické speciálních tvarů z krytiny hladké volských ok</t>
  </si>
  <si>
    <t>1860604649</t>
  </si>
  <si>
    <t>https://podminky.urs.cz/item/CS_URS_2024_02/765111431</t>
  </si>
  <si>
    <t>5 x slepý vikýř - slepé volské oko</t>
  </si>
  <si>
    <t>5*(2,495*1,075)</t>
  </si>
  <si>
    <t>86</t>
  </si>
  <si>
    <t>765114351</t>
  </si>
  <si>
    <t>Krytina keramická hladká bobrovka sklonu střechy do 30° hřeben zplna do malty, z hřebenáčů režných</t>
  </si>
  <si>
    <t>-894329205</t>
  </si>
  <si>
    <t>https://podminky.urs.cz/item/CS_URS_2024_02/765114351</t>
  </si>
  <si>
    <t>detail B - hřeben</t>
  </si>
  <si>
    <t>87</t>
  </si>
  <si>
    <t>765114251</t>
  </si>
  <si>
    <t>Krytina keramická hladká bobrovka sklonu střechy do 30° nárožní hrana do malty, z hřebenáčů režných</t>
  </si>
  <si>
    <t>608167470</t>
  </si>
  <si>
    <t>https://podminky.urs.cz/item/CS_URS_2024_02/765114251</t>
  </si>
  <si>
    <t>detail C - nároží</t>
  </si>
  <si>
    <t>dle půdorysu střechy - skyfox</t>
  </si>
  <si>
    <t>88</t>
  </si>
  <si>
    <t>765114511</t>
  </si>
  <si>
    <t>Krytina keramická hladká bobrovka sklonu střechy do 30° štítová hrana do malty okrajovými taškami režnými</t>
  </si>
  <si>
    <t>1206581654</t>
  </si>
  <si>
    <t>https://podminky.urs.cz/item/CS_URS_2024_02/765114511</t>
  </si>
  <si>
    <t>89</t>
  </si>
  <si>
    <t>765191031</t>
  </si>
  <si>
    <t>Montáž pojistné hydroizolační nebo parotěsné fólie lepení těsnících pásků pod kontralatě</t>
  </si>
  <si>
    <t>1427486010</t>
  </si>
  <si>
    <t>https://podminky.urs.cz/item/CS_URS_2024_02/765191031</t>
  </si>
  <si>
    <t>90</t>
  </si>
  <si>
    <t>28329303</t>
  </si>
  <si>
    <t>páska těsnící jednostranně lepící butylkaučuková pod kontralatě š 50mm</t>
  </si>
  <si>
    <t>-1246870542</t>
  </si>
  <si>
    <t>545,581*1,1 'Přepočtené koeficientem množství</t>
  </si>
  <si>
    <t>91</t>
  </si>
  <si>
    <t>765191001</t>
  </si>
  <si>
    <t>Montáž pojistné hydroizolační nebo parotěsné fólie kladené ve sklonu do 20° lepením (vodotěsné podstřeší) na bednění nebo tepelnou izolaci</t>
  </si>
  <si>
    <t>-1370720147</t>
  </si>
  <si>
    <t>https://podminky.urs.cz/item/CS_URS_2024_02/765191001</t>
  </si>
  <si>
    <t>92</t>
  </si>
  <si>
    <t>28329031</t>
  </si>
  <si>
    <t>fólie kontaktní difuzně propustná pro doplňkovou hydroizolační vrstvu, monolitická dvouvrstvá PES/PR 270g/m2, integrovaná samolepící páska</t>
  </si>
  <si>
    <t>2127428998</t>
  </si>
  <si>
    <t>33,269*1,1 'Přepočtené koeficientem množství</t>
  </si>
  <si>
    <t>93</t>
  </si>
  <si>
    <t>765191023</t>
  </si>
  <si>
    <t>Montáž pojistné hydroizolační nebo parotěsné fólie kladené ve sklonu přes 20° s lepenými přesahy na bednění nebo tepelnou izolaci</t>
  </si>
  <si>
    <t>-1384378978</t>
  </si>
  <si>
    <t>https://podminky.urs.cz/item/CS_URS_2024_02/765191023</t>
  </si>
  <si>
    <t>94</t>
  </si>
  <si>
    <t>300948678</t>
  </si>
  <si>
    <t>375,918*1,1 'Přepočtené koeficientem množství</t>
  </si>
  <si>
    <t>95</t>
  </si>
  <si>
    <t>765191091</t>
  </si>
  <si>
    <t>Montáž pojistné hydroizolační nebo parotěsné fólie Příplatek k cenám montáže na bednění nebo tepelnou izolaci za sklon přes 30°</t>
  </si>
  <si>
    <t>-1751069017</t>
  </si>
  <si>
    <t>https://podminky.urs.cz/item/CS_URS_2024_02/765191091</t>
  </si>
  <si>
    <t>96</t>
  </si>
  <si>
    <t>765115021</t>
  </si>
  <si>
    <t>Montáž střešních doplňků krytiny keramické speciálních tašek větracích, protisněhových, prostupových, ukončovacích hladkých (bobrovky) na sucho</t>
  </si>
  <si>
    <t>-54366493</t>
  </si>
  <si>
    <t>https://podminky.urs.cz/item/CS_URS_2024_02/765115021</t>
  </si>
  <si>
    <t>dle doporučení výrobce 0,42 ks/m2</t>
  </si>
  <si>
    <t>0,42*409,187</t>
  </si>
  <si>
    <t>0,141</t>
  </si>
  <si>
    <t>97</t>
  </si>
  <si>
    <t>59660026</t>
  </si>
  <si>
    <t>taška bobrovka režná větrací</t>
  </si>
  <si>
    <t>762408825</t>
  </si>
  <si>
    <t>172*1,03 'Přepočtené koeficientem množství</t>
  </si>
  <si>
    <t>98</t>
  </si>
  <si>
    <t>765115202</t>
  </si>
  <si>
    <t>Montáž střešních doplňků krytiny keramické nástavce pro odvětrání kanalizace</t>
  </si>
  <si>
    <t>-418515057</t>
  </si>
  <si>
    <t>https://podminky.urs.cz/item/CS_URS_2024_02/765115202</t>
  </si>
  <si>
    <t>detail G - odvětrávací komínek</t>
  </si>
  <si>
    <t>prostup odvětrání kanalizace</t>
  </si>
  <si>
    <t>99</t>
  </si>
  <si>
    <t>59660212</t>
  </si>
  <si>
    <t>nástavec pro odvětrání kanalizace</t>
  </si>
  <si>
    <t>-1074406009</t>
  </si>
  <si>
    <t>Poznámka k položce:_x000D_
= odvětrávací komplet pro krytinu bobrovku</t>
  </si>
  <si>
    <t>100</t>
  </si>
  <si>
    <t>765115201</t>
  </si>
  <si>
    <t>Montáž střešních doplňků krytiny keramické nástavce pro anténu</t>
  </si>
  <si>
    <t>186592912</t>
  </si>
  <si>
    <t>https://podminky.urs.cz/item/CS_URS_2024_02/765115201</t>
  </si>
  <si>
    <t>pro anténu u hřebene</t>
  </si>
  <si>
    <t>101</t>
  </si>
  <si>
    <t>59660252</t>
  </si>
  <si>
    <t>taška prostupová kovová pro keramickou hladkou krytinu</t>
  </si>
  <si>
    <t>-1182945075</t>
  </si>
  <si>
    <t>102</t>
  </si>
  <si>
    <t>765115251</t>
  </si>
  <si>
    <t>Montáž střešních doplňků krytiny keramické držáku hromosvodu na tašku</t>
  </si>
  <si>
    <t>-1497924526</t>
  </si>
  <si>
    <t>https://podminky.urs.cz/item/CS_URS_2024_02/765115251</t>
  </si>
  <si>
    <t>103</t>
  </si>
  <si>
    <t>59660651</t>
  </si>
  <si>
    <t>držák hromosvodu Pz na tašky keramické hladké krytiny</t>
  </si>
  <si>
    <t>-896591173</t>
  </si>
  <si>
    <t>22,3300970873787*1,03 'Přepočtené koeficientem množství</t>
  </si>
  <si>
    <t>104</t>
  </si>
  <si>
    <t>765115252</t>
  </si>
  <si>
    <t>Montáž střešních doplňků krytiny keramické držáku hromosvodu na hřeben</t>
  </si>
  <si>
    <t>-607467536</t>
  </si>
  <si>
    <t>https://podminky.urs.cz/item/CS_URS_2024_02/765115252</t>
  </si>
  <si>
    <t>105</t>
  </si>
  <si>
    <t>59660654</t>
  </si>
  <si>
    <t>držák hromosvodu Pz na hřebenáč keramické krytiny</t>
  </si>
  <si>
    <t>1145103052</t>
  </si>
  <si>
    <t>35,9223300970874*1,03 'Přepočtené koeficientem množství</t>
  </si>
  <si>
    <t>106</t>
  </si>
  <si>
    <t>765115302</t>
  </si>
  <si>
    <t>Montáž střešních doplňků krytiny keramické střešního výlezu plochy jednotlivě přes 0,25 m2</t>
  </si>
  <si>
    <t>-1204223075</t>
  </si>
  <si>
    <t>https://podminky.urs.cz/item/CS_URS_2024_02/765115302</t>
  </si>
  <si>
    <t>107</t>
  </si>
  <si>
    <t>61124002</t>
  </si>
  <si>
    <t>okno střešní výstupní Al otvor 600x600mm</t>
  </si>
  <si>
    <t>1914625632</t>
  </si>
  <si>
    <t>108</t>
  </si>
  <si>
    <t>765115351</t>
  </si>
  <si>
    <t>Montáž střešních doplňků krytiny keramické stoupací plošiny délky do 400 mm</t>
  </si>
  <si>
    <t>1852053522</t>
  </si>
  <si>
    <t>https://podminky.urs.cz/item/CS_URS_2024_02/765115351</t>
  </si>
  <si>
    <t>krátké komínové lávky/respektive stoupací plošiny</t>
  </si>
  <si>
    <t>109</t>
  </si>
  <si>
    <t>59660034</t>
  </si>
  <si>
    <t>komplet stoupací rovný pro keramickou krytinu rošt š 250mm d 400mm (2x závěsný držák, spojovací materiál, plošina)</t>
  </si>
  <si>
    <t>sada</t>
  </si>
  <si>
    <t>1751970220</t>
  </si>
  <si>
    <t>110</t>
  </si>
  <si>
    <t>765115352</t>
  </si>
  <si>
    <t>Montáž střešních doplňků krytiny keramické stoupací plošiny délky přes 400 do 800 mm</t>
  </si>
  <si>
    <t>284029065</t>
  </si>
  <si>
    <t>https://podminky.urs.cz/item/CS_URS_2024_02/765115352</t>
  </si>
  <si>
    <t>dlouhé komínové lávky/respektive stoupací plošiny</t>
  </si>
  <si>
    <t>111</t>
  </si>
  <si>
    <t>59660007</t>
  </si>
  <si>
    <t>komplet stoupací rovný pro keramickou krytinu rošt š 250mm d 800mm (2x závěsný držák, spojovací materiál, plošina)</t>
  </si>
  <si>
    <t>1317930910</t>
  </si>
  <si>
    <t>112</t>
  </si>
  <si>
    <t>765115402</t>
  </si>
  <si>
    <t>Montáž střešních doplňků krytiny keramické protisněhové zábrany držáku (mříže sněholamu, kulatiny)</t>
  </si>
  <si>
    <t>66968648</t>
  </si>
  <si>
    <t>https://podminky.urs.cz/item/CS_URS_2024_02/765115402</t>
  </si>
  <si>
    <t>pro délku 5 875 mm</t>
  </si>
  <si>
    <t>2*4</t>
  </si>
  <si>
    <t>pro délku 11 694 mm</t>
  </si>
  <si>
    <t>4*4</t>
  </si>
  <si>
    <t>pro délku 1 100 mm</t>
  </si>
  <si>
    <t>1*4</t>
  </si>
  <si>
    <t>pro délku 3 000 mm</t>
  </si>
  <si>
    <t>113</t>
  </si>
  <si>
    <t>765115403</t>
  </si>
  <si>
    <t>Montáž střešních doplňků krytiny keramické protisněhové zábrany mříže sněholamu</t>
  </si>
  <si>
    <t>-1625939896</t>
  </si>
  <si>
    <t>https://podminky.urs.cz/item/CS_URS_2024_02/765115403</t>
  </si>
  <si>
    <t>dle délek v půdorysu</t>
  </si>
  <si>
    <t>5,875+11,694+1,1+3</t>
  </si>
  <si>
    <t>114</t>
  </si>
  <si>
    <t>59660033</t>
  </si>
  <si>
    <t>komplet protisněhový (4x držák mříže, sněhová mříž d 3000mm, 2x spojka mříže)</t>
  </si>
  <si>
    <t>363446808</t>
  </si>
  <si>
    <t>115</t>
  </si>
  <si>
    <t>765111201</t>
  </si>
  <si>
    <t>Montáž krytiny keramické okapové hrany s okapním větracím pásem</t>
  </si>
  <si>
    <t>1113668473</t>
  </si>
  <si>
    <t>https://podminky.urs.cz/item/CS_URS_2024_02/765111201</t>
  </si>
  <si>
    <t>116</t>
  </si>
  <si>
    <t>59660022</t>
  </si>
  <si>
    <t>pás plastový okapní ochranný a větrací šířky 100mm</t>
  </si>
  <si>
    <t>-1329866085</t>
  </si>
  <si>
    <t>117</t>
  </si>
  <si>
    <t>765192001</t>
  </si>
  <si>
    <t>Nouzové zakrytí střechy plachtou</t>
  </si>
  <si>
    <t>1718882050</t>
  </si>
  <si>
    <t>https://podminky.urs.cz/item/CS_URS_2024_02/765192001</t>
  </si>
  <si>
    <t>118</t>
  </si>
  <si>
    <t>998765113</t>
  </si>
  <si>
    <t>Přesun hmot pro krytiny skládané stanovený z hmotnosti přesunovaného materiálu vodorovná dopravní vzdálenost do 50 m s omezením mechanizace na objektech výšky přes 12 do 24 m</t>
  </si>
  <si>
    <t>1406700105</t>
  </si>
  <si>
    <t>https://podminky.urs.cz/item/CS_URS_2024_02/998765113</t>
  </si>
  <si>
    <t>767</t>
  </si>
  <si>
    <t>Konstrukce zámečnické</t>
  </si>
  <si>
    <t>119</t>
  </si>
  <si>
    <t>767330111</t>
  </si>
  <si>
    <t>Montáž tubusových světlovodů kopule s lemováním šikmá střecha</t>
  </si>
  <si>
    <t>-192492945</t>
  </si>
  <si>
    <t>https://podminky.urs.cz/item/CS_URS_2024_02/767330111</t>
  </si>
  <si>
    <t>120</t>
  </si>
  <si>
    <t>55381003</t>
  </si>
  <si>
    <t>světlovod tubusový základní sada bez světlovodného tubusu D 350mm</t>
  </si>
  <si>
    <t>-991527500</t>
  </si>
  <si>
    <t>121</t>
  </si>
  <si>
    <t>767330122</t>
  </si>
  <si>
    <t>Montáž tubusových světlovodů tubus, průměru přes 250 do 350 mm</t>
  </si>
  <si>
    <t>-1872541664</t>
  </si>
  <si>
    <t>https://podminky.urs.cz/item/CS_URS_2024_02/767330122</t>
  </si>
  <si>
    <t>2*2*1,24</t>
  </si>
  <si>
    <t>122</t>
  </si>
  <si>
    <t>55381051</t>
  </si>
  <si>
    <t>prodlužovací díl tubusového světlovodu 1240mm</t>
  </si>
  <si>
    <t>-2074608806</t>
  </si>
  <si>
    <t>123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</si>
  <si>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</si>
  <si>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</si>
  <si>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1995948089</t>
  </si>
  <si>
    <t>https://podminky.urs.cz/item/CS_URS_2024_02/998767113</t>
  </si>
  <si>
    <t>783</t>
  </si>
  <si>
    <t>Dokončovací práce - nátěry</t>
  </si>
  <si>
    <t>124</t>
  </si>
  <si>
    <t>783223121</t>
  </si>
  <si>
    <t>Preventivní napouštěcí nátěr tesařských prvků proti dřevokazným houbám, hmyzu a plísním zabudovaných do konstrukce dvojnásobný akrylátový</t>
  </si>
  <si>
    <t>-2016860686</t>
  </si>
  <si>
    <t>https://podminky.urs.cz/item/CS_URS_2024_02/783223121</t>
  </si>
  <si>
    <t>- bednění střechy - oboustranně</t>
  </si>
  <si>
    <t>(36-(3,05*1,315))*1,04*2</t>
  </si>
  <si>
    <t>20,313*1,12*2</t>
  </si>
  <si>
    <t>71,162*1,27*2</t>
  </si>
  <si>
    <t>13,229*1,29*2</t>
  </si>
  <si>
    <t>137,22*1,35*2</t>
  </si>
  <si>
    <t>26,017*1,56*2</t>
  </si>
  <si>
    <t>10,525*1,89*2</t>
  </si>
  <si>
    <t>125</t>
  </si>
  <si>
    <t>783823135</t>
  </si>
  <si>
    <t>Penetrační nátěr omítek hladkých omítek hladkých, zrnitých tenkovrstvých nebo štukových stupně členitosti 1 a 2 silikonový</t>
  </si>
  <si>
    <t>1709579473</t>
  </si>
  <si>
    <t>https://podminky.urs.cz/item/CS_URS_2024_02/783823135</t>
  </si>
  <si>
    <t>126</t>
  </si>
  <si>
    <t>783827425</t>
  </si>
  <si>
    <t>Krycí (ochranný ) nátěr omítek dvojnásobný hladkých omítek hladkých, zrnitých tenkovrstvých nebo štukových stupně členitosti 1 a 2 silikonový</t>
  </si>
  <si>
    <t>1318777437</t>
  </si>
  <si>
    <t>https://podminky.urs.cz/item/CS_URS_2024_02/783827425</t>
  </si>
  <si>
    <t>OST</t>
  </si>
  <si>
    <t>Ostatní</t>
  </si>
  <si>
    <t>127</t>
  </si>
  <si>
    <t>OST.Rpol.001</t>
  </si>
  <si>
    <t>D+M přesazení (překotvení) některých technických zařízení a instalací (antény, telekomunikační zařízení, kabelová vedení, trubní vedení apod.)</t>
  </si>
  <si>
    <t>…</t>
  </si>
  <si>
    <t>-500765131</t>
  </si>
  <si>
    <t>Poznámka k položce:_x000D_
viz: B. Souhrnná technická zpráva: strana 10: "Satelitní a jiné antény včetně přidružené kabeláže umístěné na střeše budou v souvislosti s navrženými stavebními pracemi přesazeny. Tyto práce budou prováděny pracovníky s příslušnou kvalifikací a v koordinaci s majiteli příslušných zařízení a instalací."</t>
  </si>
  <si>
    <t>128</t>
  </si>
  <si>
    <t>OST.Rpol.002</t>
  </si>
  <si>
    <t>D+M záchytný systém proti pádu osob - kotvící body</t>
  </si>
  <si>
    <t>513423814</t>
  </si>
  <si>
    <t>129</t>
  </si>
  <si>
    <t>OST.Rpol.003</t>
  </si>
  <si>
    <t>D+M záchytný systém proti pádu osob - školení a montáž</t>
  </si>
  <si>
    <t>-1765441269</t>
  </si>
  <si>
    <t>130</t>
  </si>
  <si>
    <t>OST.Rpol.004</t>
  </si>
  <si>
    <t>D+M záchytný systém proti pádu osob - revize a předání do užívání</t>
  </si>
  <si>
    <t>1085840758</t>
  </si>
  <si>
    <t>VRN</t>
  </si>
  <si>
    <t>Vedlejší rozpočtové náklady</t>
  </si>
  <si>
    <t>VRN3</t>
  </si>
  <si>
    <t>Zařízení staveniště</t>
  </si>
  <si>
    <t>131</t>
  </si>
  <si>
    <t>030001000</t>
  </si>
  <si>
    <t>1024</t>
  </si>
  <si>
    <t>1922025060</t>
  </si>
  <si>
    <t>https://podminky.urs.cz/item/CS_URS_2024_02/030001000</t>
  </si>
  <si>
    <t>Poznámka k položce:_x000D_
ve vybavení dle koordinační situace: "Dále bude umístěn kontejner pro demontovaný materiál a odřezky nových stavebních materiálů, skládka materiálu, mobilní WC a šikmý stavební výtah. Toto bude umístěno na pozemku p. č. 127/10."</t>
  </si>
  <si>
    <t>132</t>
  </si>
  <si>
    <t>031303000</t>
  </si>
  <si>
    <t>Náklady na zábor</t>
  </si>
  <si>
    <t>-1654239058</t>
  </si>
  <si>
    <t>https://podminky.urs.cz/item/CS_URS_2024_02/031303000</t>
  </si>
  <si>
    <t>Poznámka k položce:_x000D_
viz: B. Souhrnná technická zpráva: strana 5 a 15: "Lešení a veškeré další zařízení staveniště budou umístěny na přilehlém pozemku parcelní číslo 127/10 – po dobu realizace stavebních prací dojde k dočasnému záboru části tohoto pozemku. Vlastníkem tohoto pozemku je Město Bílina, výpis z http://nahlizenidokn.cuzk.cz. Grafické znázornění viz „C.3 Koordinační situační výkres“ v této dokumentaci."</t>
  </si>
  <si>
    <t>133</t>
  </si>
  <si>
    <t>033002000</t>
  </si>
  <si>
    <t>Připojení a spotřeba energií pro zařízení staveniště</t>
  </si>
  <si>
    <t>703438120</t>
  </si>
  <si>
    <t>https://podminky.urs.cz/item/CS_URS_2024_02/033002000</t>
  </si>
  <si>
    <t>Poznámka k položce:_x000D_
viz: B. Souhrnná technická zpráva: strana 14: "Zajištění dodávek a způsob úhrady elektrické energie bude zajištěno po dohodě s investorem. Pro provedení navržených stavebních prací je nutné zajistit dodávky napětí 400 V (připojení z hlavního rozvaděče provede realizační firma) a 230 V. Voda bude odebírána z objektu v odběrném místě určeném investorem. Doporučujeme osazení přes samostatné měřidlo spotřeby vody."</t>
  </si>
  <si>
    <t>VRN6</t>
  </si>
  <si>
    <t>Územní vlivy</t>
  </si>
  <si>
    <t>134</t>
  </si>
  <si>
    <t>065002000</t>
  </si>
  <si>
    <t>Mimostaveništní doprava materiálů, výrobků a strojů</t>
  </si>
  <si>
    <t>-67047318</t>
  </si>
  <si>
    <t>https://podminky.urs.cz/item/CS_URS_2024_02/065002000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</si>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</sst>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712431801" TargetMode="External"/><Relationship Id="rId21" Type="http://schemas.openxmlformats.org/officeDocument/2006/relationships/hyperlink" Target="https://podminky.urs.cz/item/CS_URS_2024_02/997013867" TargetMode="External"/><Relationship Id="rId42" Type="http://schemas.openxmlformats.org/officeDocument/2006/relationships/hyperlink" Target="https://podminky.urs.cz/item/CS_URS_2024_02/762342311" TargetMode="External"/><Relationship Id="rId47" Type="http://schemas.openxmlformats.org/officeDocument/2006/relationships/hyperlink" Target="https://podminky.urs.cz/item/CS_URS_2024_02/762343911" TargetMode="External"/><Relationship Id="rId63" Type="http://schemas.openxmlformats.org/officeDocument/2006/relationships/hyperlink" Target="https://podminky.urs.cz/item/CS_URS_2024_02/764212635" TargetMode="External"/><Relationship Id="rId68" Type="http://schemas.openxmlformats.org/officeDocument/2006/relationships/hyperlink" Target="https://podminky.urs.cz/item/CS_URS_2024_02/998764113" TargetMode="External"/><Relationship Id="rId84" Type="http://schemas.openxmlformats.org/officeDocument/2006/relationships/hyperlink" Target="https://podminky.urs.cz/item/CS_URS_2024_02/765191023" TargetMode="External"/><Relationship Id="rId89" Type="http://schemas.openxmlformats.org/officeDocument/2006/relationships/hyperlink" Target="https://podminky.urs.cz/item/CS_URS_2024_02/765115251" TargetMode="External"/><Relationship Id="rId2" Type="http://schemas.openxmlformats.org/officeDocument/2006/relationships/hyperlink" Target="https://podminky.urs.cz/item/CS_URS_2024_02/619995001" TargetMode="External"/><Relationship Id="rId16" Type="http://schemas.openxmlformats.org/officeDocument/2006/relationships/hyperlink" Target="https://podminky.urs.cz/item/CS_URS_2024_02/997013312" TargetMode="External"/><Relationship Id="rId29" Type="http://schemas.openxmlformats.org/officeDocument/2006/relationships/hyperlink" Target="https://podminky.urs.cz/item/CS_URS_2024_02/998721113" TargetMode="External"/><Relationship Id="rId107" Type="http://schemas.openxmlformats.org/officeDocument/2006/relationships/hyperlink" Target="https://podminky.urs.cz/item/CS_URS_2024_02/033002000" TargetMode="External"/><Relationship Id="rId11" Type="http://schemas.openxmlformats.org/officeDocument/2006/relationships/hyperlink" Target="https://podminky.urs.cz/item/CS_URS_2024_02/944121822" TargetMode="External"/><Relationship Id="rId24" Type="http://schemas.openxmlformats.org/officeDocument/2006/relationships/hyperlink" Target="https://podminky.urs.cz/item/CS_URS_2024_02/997013631" TargetMode="External"/><Relationship Id="rId32" Type="http://schemas.openxmlformats.org/officeDocument/2006/relationships/hyperlink" Target="https://podminky.urs.cz/item/CS_URS_2024_02/741421853" TargetMode="External"/><Relationship Id="rId37" Type="http://schemas.openxmlformats.org/officeDocument/2006/relationships/hyperlink" Target="https://podminky.urs.cz/item/CS_URS_2024_02/998741113" TargetMode="External"/><Relationship Id="rId40" Type="http://schemas.openxmlformats.org/officeDocument/2006/relationships/hyperlink" Target="https://podminky.urs.cz/item/CS_URS_2024_02/751526880" TargetMode="External"/><Relationship Id="rId45" Type="http://schemas.openxmlformats.org/officeDocument/2006/relationships/hyperlink" Target="https://podminky.urs.cz/item/CS_URS_2024_02/762341931" TargetMode="External"/><Relationship Id="rId53" Type="http://schemas.openxmlformats.org/officeDocument/2006/relationships/hyperlink" Target="https://podminky.urs.cz/item/CS_URS_2024_02/764511602" TargetMode="External"/><Relationship Id="rId58" Type="http://schemas.openxmlformats.org/officeDocument/2006/relationships/hyperlink" Target="https://podminky.urs.cz/item/CS_URS_2024_02/764001891" TargetMode="External"/><Relationship Id="rId66" Type="http://schemas.openxmlformats.org/officeDocument/2006/relationships/hyperlink" Target="https://podminky.urs.cz/item/CS_URS_2024_02/764311616" TargetMode="External"/><Relationship Id="rId74" Type="http://schemas.openxmlformats.org/officeDocument/2006/relationships/hyperlink" Target="https://podminky.urs.cz/item/CS_URS_2024_02/765114021" TargetMode="External"/><Relationship Id="rId79" Type="http://schemas.openxmlformats.org/officeDocument/2006/relationships/hyperlink" Target="https://podminky.urs.cz/item/CS_URS_2024_02/765114351" TargetMode="External"/><Relationship Id="rId87" Type="http://schemas.openxmlformats.org/officeDocument/2006/relationships/hyperlink" Target="https://podminky.urs.cz/item/CS_URS_2024_02/765115202" TargetMode="External"/><Relationship Id="rId102" Type="http://schemas.openxmlformats.org/officeDocument/2006/relationships/hyperlink" Target="https://podminky.urs.cz/item/CS_URS_2024_02/783223121" TargetMode="External"/><Relationship Id="rId5" Type="http://schemas.openxmlformats.org/officeDocument/2006/relationships/hyperlink" Target="https://podminky.urs.cz/item/CS_URS_2024_02/941211811" TargetMode="External"/><Relationship Id="rId61" Type="http://schemas.openxmlformats.org/officeDocument/2006/relationships/hyperlink" Target="https://podminky.urs.cz/item/CS_URS_2024_02/764212661" TargetMode="External"/><Relationship Id="rId82" Type="http://schemas.openxmlformats.org/officeDocument/2006/relationships/hyperlink" Target="https://podminky.urs.cz/item/CS_URS_2024_02/765191031" TargetMode="External"/><Relationship Id="rId90" Type="http://schemas.openxmlformats.org/officeDocument/2006/relationships/hyperlink" Target="https://podminky.urs.cz/item/CS_URS_2024_02/765115252" TargetMode="External"/><Relationship Id="rId95" Type="http://schemas.openxmlformats.org/officeDocument/2006/relationships/hyperlink" Target="https://podminky.urs.cz/item/CS_URS_2024_02/765115403" TargetMode="External"/><Relationship Id="rId19" Type="http://schemas.openxmlformats.org/officeDocument/2006/relationships/hyperlink" Target="https://podminky.urs.cz/item/CS_URS_2024_02/997013501" TargetMode="External"/><Relationship Id="rId14" Type="http://schemas.openxmlformats.org/officeDocument/2006/relationships/hyperlink" Target="https://podminky.urs.cz/item/CS_URS_2024_02/978015341" TargetMode="External"/><Relationship Id="rId22" Type="http://schemas.openxmlformats.org/officeDocument/2006/relationships/hyperlink" Target="https://podminky.urs.cz/item/CS_URS_2024_02/997013811" TargetMode="External"/><Relationship Id="rId27" Type="http://schemas.openxmlformats.org/officeDocument/2006/relationships/hyperlink" Target="https://podminky.urs.cz/item/CS_URS_2024_02/712631801" TargetMode="External"/><Relationship Id="rId30" Type="http://schemas.openxmlformats.org/officeDocument/2006/relationships/hyperlink" Target="https://podminky.urs.cz/item/CS_URS_2024_02/741421833" TargetMode="External"/><Relationship Id="rId35" Type="http://schemas.openxmlformats.org/officeDocument/2006/relationships/hyperlink" Target="https://podminky.urs.cz/item/CS_URS_2024_02/741420020" TargetMode="External"/><Relationship Id="rId43" Type="http://schemas.openxmlformats.org/officeDocument/2006/relationships/hyperlink" Target="https://podminky.urs.cz/item/CS_URS_2024_02/762395000" TargetMode="External"/><Relationship Id="rId48" Type="http://schemas.openxmlformats.org/officeDocument/2006/relationships/hyperlink" Target="https://podminky.urs.cz/item/CS_URS_2024_02/998762113" TargetMode="External"/><Relationship Id="rId56" Type="http://schemas.openxmlformats.org/officeDocument/2006/relationships/hyperlink" Target="https://podminky.urs.cz/item/CS_URS_2024_02/764004861" TargetMode="External"/><Relationship Id="rId64" Type="http://schemas.openxmlformats.org/officeDocument/2006/relationships/hyperlink" Target="https://podminky.urs.cz/item/CS_URS_2024_02/764002871" TargetMode="External"/><Relationship Id="rId69" Type="http://schemas.openxmlformats.org/officeDocument/2006/relationships/hyperlink" Target="https://podminky.urs.cz/item/CS_URS_2024_02/765111821" TargetMode="External"/><Relationship Id="rId77" Type="http://schemas.openxmlformats.org/officeDocument/2006/relationships/hyperlink" Target="https://podminky.urs.cz/item/CS_URS_2024_02/765114589" TargetMode="External"/><Relationship Id="rId100" Type="http://schemas.openxmlformats.org/officeDocument/2006/relationships/hyperlink" Target="https://podminky.urs.cz/item/CS_URS_2024_02/767330122" TargetMode="External"/><Relationship Id="rId105" Type="http://schemas.openxmlformats.org/officeDocument/2006/relationships/hyperlink" Target="https://podminky.urs.cz/item/CS_URS_2024_02/030001000" TargetMode="External"/><Relationship Id="rId8" Type="http://schemas.openxmlformats.org/officeDocument/2006/relationships/hyperlink" Target="https://podminky.urs.cz/item/CS_URS_2024_02/944511811" TargetMode="External"/><Relationship Id="rId51" Type="http://schemas.openxmlformats.org/officeDocument/2006/relationships/hyperlink" Target="https://podminky.urs.cz/item/CS_URS_2024_02/764215646" TargetMode="External"/><Relationship Id="rId72" Type="http://schemas.openxmlformats.org/officeDocument/2006/relationships/hyperlink" Target="https://podminky.urs.cz/item/CS_URS_2024_02/765111881" TargetMode="External"/><Relationship Id="rId80" Type="http://schemas.openxmlformats.org/officeDocument/2006/relationships/hyperlink" Target="https://podminky.urs.cz/item/CS_URS_2024_02/765114251" TargetMode="External"/><Relationship Id="rId85" Type="http://schemas.openxmlformats.org/officeDocument/2006/relationships/hyperlink" Target="https://podminky.urs.cz/item/CS_URS_2024_02/765191091" TargetMode="External"/><Relationship Id="rId93" Type="http://schemas.openxmlformats.org/officeDocument/2006/relationships/hyperlink" Target="https://podminky.urs.cz/item/CS_URS_2024_02/765115352" TargetMode="External"/><Relationship Id="rId98" Type="http://schemas.openxmlformats.org/officeDocument/2006/relationships/hyperlink" Target="https://podminky.urs.cz/item/CS_URS_2024_02/998765113" TargetMode="External"/><Relationship Id="rId3" Type="http://schemas.openxmlformats.org/officeDocument/2006/relationships/hyperlink" Target="https://podminky.urs.cz/item/CS_URS_2024_02/941211111" TargetMode="External"/><Relationship Id="rId12" Type="http://schemas.openxmlformats.org/officeDocument/2006/relationships/hyperlink" Target="https://podminky.urs.cz/item/CS_URS_2024_02/977151129" TargetMode="External"/><Relationship Id="rId17" Type="http://schemas.openxmlformats.org/officeDocument/2006/relationships/hyperlink" Target="https://podminky.urs.cz/item/CS_URS_2024_02/997013322" TargetMode="External"/><Relationship Id="rId25" Type="http://schemas.openxmlformats.org/officeDocument/2006/relationships/hyperlink" Target="https://podminky.urs.cz/item/CS_URS_2024_02/998011010" TargetMode="External"/><Relationship Id="rId33" Type="http://schemas.openxmlformats.org/officeDocument/2006/relationships/hyperlink" Target="https://podminky.urs.cz/item/CS_URS_2024_02/741421841" TargetMode="External"/><Relationship Id="rId38" Type="http://schemas.openxmlformats.org/officeDocument/2006/relationships/hyperlink" Target="https://podminky.urs.cz/item/CS_URS_2024_02/742420021" TargetMode="External"/><Relationship Id="rId46" Type="http://schemas.openxmlformats.org/officeDocument/2006/relationships/hyperlink" Target="https://podminky.urs.cz/item/CS_URS_2024_02/762341931" TargetMode="External"/><Relationship Id="rId59" Type="http://schemas.openxmlformats.org/officeDocument/2006/relationships/hyperlink" Target="https://podminky.urs.cz/item/CS_URS_2024_02/764212607" TargetMode="External"/><Relationship Id="rId67" Type="http://schemas.openxmlformats.org/officeDocument/2006/relationships/hyperlink" Target="https://podminky.urs.cz/item/CS_URS_2024_02/764312616" TargetMode="External"/><Relationship Id="rId103" Type="http://schemas.openxmlformats.org/officeDocument/2006/relationships/hyperlink" Target="https://podminky.urs.cz/item/CS_URS_2024_02/783823135" TargetMode="External"/><Relationship Id="rId108" Type="http://schemas.openxmlformats.org/officeDocument/2006/relationships/hyperlink" Target="https://podminky.urs.cz/item/CS_URS_2024_02/065002000" TargetMode="External"/><Relationship Id="rId20" Type="http://schemas.openxmlformats.org/officeDocument/2006/relationships/hyperlink" Target="https://podminky.urs.cz/item/CS_URS_2024_02/997013509" TargetMode="External"/><Relationship Id="rId41" Type="http://schemas.openxmlformats.org/officeDocument/2006/relationships/hyperlink" Target="https://podminky.urs.cz/item/CS_URS_2024_02/762342811" TargetMode="External"/><Relationship Id="rId54" Type="http://schemas.openxmlformats.org/officeDocument/2006/relationships/hyperlink" Target="https://podminky.urs.cz/item/CS_URS_2024_02/764511622" TargetMode="External"/><Relationship Id="rId62" Type="http://schemas.openxmlformats.org/officeDocument/2006/relationships/hyperlink" Target="https://podminky.urs.cz/item/CS_URS_2024_02/764002801" TargetMode="External"/><Relationship Id="rId70" Type="http://schemas.openxmlformats.org/officeDocument/2006/relationships/hyperlink" Target="https://podminky.urs.cz/item/CS_URS_2024_02/765111831" TargetMode="External"/><Relationship Id="rId75" Type="http://schemas.openxmlformats.org/officeDocument/2006/relationships/hyperlink" Target="https://podminky.urs.cz/item/CS_URS_2024_02/765114581" TargetMode="External"/><Relationship Id="rId83" Type="http://schemas.openxmlformats.org/officeDocument/2006/relationships/hyperlink" Target="https://podminky.urs.cz/item/CS_URS_2024_02/765191001" TargetMode="External"/><Relationship Id="rId88" Type="http://schemas.openxmlformats.org/officeDocument/2006/relationships/hyperlink" Target="https://podminky.urs.cz/item/CS_URS_2024_02/765115201" TargetMode="External"/><Relationship Id="rId91" Type="http://schemas.openxmlformats.org/officeDocument/2006/relationships/hyperlink" Target="https://podminky.urs.cz/item/CS_URS_2024_02/765115302" TargetMode="External"/><Relationship Id="rId96" Type="http://schemas.openxmlformats.org/officeDocument/2006/relationships/hyperlink" Target="https://podminky.urs.cz/item/CS_URS_2024_02/765111201" TargetMode="External"/><Relationship Id="rId1" Type="http://schemas.openxmlformats.org/officeDocument/2006/relationships/hyperlink" Target="https://podminky.urs.cz/item/CS_URS_2024_02/622326252" TargetMode="External"/><Relationship Id="rId6" Type="http://schemas.openxmlformats.org/officeDocument/2006/relationships/hyperlink" Target="https://podminky.urs.cz/item/CS_URS_2024_02/944511111" TargetMode="External"/><Relationship Id="rId15" Type="http://schemas.openxmlformats.org/officeDocument/2006/relationships/hyperlink" Target="https://podminky.urs.cz/item/CS_URS_2024_02/997013154" TargetMode="External"/><Relationship Id="rId23" Type="http://schemas.openxmlformats.org/officeDocument/2006/relationships/hyperlink" Target="https://podminky.urs.cz/item/CS_URS_2024_02/997013847" TargetMode="External"/><Relationship Id="rId28" Type="http://schemas.openxmlformats.org/officeDocument/2006/relationships/hyperlink" Target="https://podminky.urs.cz/item/CS_URS_2024_02/721174063" TargetMode="External"/><Relationship Id="rId36" Type="http://schemas.openxmlformats.org/officeDocument/2006/relationships/hyperlink" Target="https://podminky.urs.cz/item/CS_URS_2024_02/741810001" TargetMode="External"/><Relationship Id="rId49" Type="http://schemas.openxmlformats.org/officeDocument/2006/relationships/hyperlink" Target="https://podminky.urs.cz/item/CS_URS_2024_02/764002841" TargetMode="External"/><Relationship Id="rId57" Type="http://schemas.openxmlformats.org/officeDocument/2006/relationships/hyperlink" Target="https://podminky.urs.cz/item/CS_URS_2024_02/764518623" TargetMode="External"/><Relationship Id="rId106" Type="http://schemas.openxmlformats.org/officeDocument/2006/relationships/hyperlink" Target="https://podminky.urs.cz/item/CS_URS_2024_02/031303000" TargetMode="External"/><Relationship Id="rId10" Type="http://schemas.openxmlformats.org/officeDocument/2006/relationships/hyperlink" Target="https://podminky.urs.cz/item/CS_URS_2024_02/944121222" TargetMode="External"/><Relationship Id="rId31" Type="http://schemas.openxmlformats.org/officeDocument/2006/relationships/hyperlink" Target="https://podminky.urs.cz/item/CS_URS_2024_02/741421851" TargetMode="External"/><Relationship Id="rId44" Type="http://schemas.openxmlformats.org/officeDocument/2006/relationships/hyperlink" Target="https://podminky.urs.cz/item/CS_URS_2024_02/762342511" TargetMode="External"/><Relationship Id="rId52" Type="http://schemas.openxmlformats.org/officeDocument/2006/relationships/hyperlink" Target="https://podminky.urs.cz/item/CS_URS_2024_02/764004801" TargetMode="External"/><Relationship Id="rId60" Type="http://schemas.openxmlformats.org/officeDocument/2006/relationships/hyperlink" Target="https://podminky.urs.cz/item/CS_URS_2024_02/764002812" TargetMode="External"/><Relationship Id="rId65" Type="http://schemas.openxmlformats.org/officeDocument/2006/relationships/hyperlink" Target="https://podminky.urs.cz/item/CS_URS_2024_02/764311616" TargetMode="External"/><Relationship Id="rId73" Type="http://schemas.openxmlformats.org/officeDocument/2006/relationships/hyperlink" Target="https://podminky.urs.cz/item/CS_URS_2024_02/765192811" TargetMode="External"/><Relationship Id="rId78" Type="http://schemas.openxmlformats.org/officeDocument/2006/relationships/hyperlink" Target="https://podminky.urs.cz/item/CS_URS_2024_02/765111431" TargetMode="External"/><Relationship Id="rId81" Type="http://schemas.openxmlformats.org/officeDocument/2006/relationships/hyperlink" Target="https://podminky.urs.cz/item/CS_URS_2024_02/765114511" TargetMode="External"/><Relationship Id="rId86" Type="http://schemas.openxmlformats.org/officeDocument/2006/relationships/hyperlink" Target="https://podminky.urs.cz/item/CS_URS_2024_02/765115021" TargetMode="External"/><Relationship Id="rId94" Type="http://schemas.openxmlformats.org/officeDocument/2006/relationships/hyperlink" Target="https://podminky.urs.cz/item/CS_URS_2024_02/765115402" TargetMode="External"/><Relationship Id="rId99" Type="http://schemas.openxmlformats.org/officeDocument/2006/relationships/hyperlink" Target="https://podminky.urs.cz/item/CS_URS_2024_02/767330111" TargetMode="External"/><Relationship Id="rId101" Type="http://schemas.openxmlformats.org/officeDocument/2006/relationships/hyperlink" Target="https://podminky.urs.cz/item/CS_URS_2024_02/998767113" TargetMode="External"/><Relationship Id="rId4" Type="http://schemas.openxmlformats.org/officeDocument/2006/relationships/hyperlink" Target="https://podminky.urs.cz/item/CS_URS_2024_02/941211211" TargetMode="External"/><Relationship Id="rId9" Type="http://schemas.openxmlformats.org/officeDocument/2006/relationships/hyperlink" Target="https://podminky.urs.cz/item/CS_URS_2024_02/944121122" TargetMode="External"/><Relationship Id="rId13" Type="http://schemas.openxmlformats.org/officeDocument/2006/relationships/hyperlink" Target="https://podminky.urs.cz/item/CS_URS_2024_02/972044351" TargetMode="External"/><Relationship Id="rId18" Type="http://schemas.openxmlformats.org/officeDocument/2006/relationships/hyperlink" Target="https://podminky.urs.cz/item/CS_URS_2024_02/997006012" TargetMode="External"/><Relationship Id="rId39" Type="http://schemas.openxmlformats.org/officeDocument/2006/relationships/hyperlink" Target="https://podminky.urs.cz/item/CS_URS_2024_02/998742113" TargetMode="External"/><Relationship Id="rId109" Type="http://schemas.openxmlformats.org/officeDocument/2006/relationships/drawing" Target="../drawings/drawing2.xml"/><Relationship Id="rId34" Type="http://schemas.openxmlformats.org/officeDocument/2006/relationships/hyperlink" Target="https://podminky.urs.cz/item/CS_URS_2024_02/741420001" TargetMode="External"/><Relationship Id="rId50" Type="http://schemas.openxmlformats.org/officeDocument/2006/relationships/hyperlink" Target="https://podminky.urs.cz/item/CS_URS_2024_02/764214606" TargetMode="External"/><Relationship Id="rId55" Type="http://schemas.openxmlformats.org/officeDocument/2006/relationships/hyperlink" Target="https://podminky.urs.cz/item/CS_URS_2024_02/764511643" TargetMode="External"/><Relationship Id="rId76" Type="http://schemas.openxmlformats.org/officeDocument/2006/relationships/hyperlink" Target="https://podminky.urs.cz/item/CS_URS_2024_02/765114585" TargetMode="External"/><Relationship Id="rId97" Type="http://schemas.openxmlformats.org/officeDocument/2006/relationships/hyperlink" Target="https://podminky.urs.cz/item/CS_URS_2024_02/765192001" TargetMode="External"/><Relationship Id="rId104" Type="http://schemas.openxmlformats.org/officeDocument/2006/relationships/hyperlink" Target="https://podminky.urs.cz/item/CS_URS_2024_02/783827425" TargetMode="External"/><Relationship Id="rId7" Type="http://schemas.openxmlformats.org/officeDocument/2006/relationships/hyperlink" Target="https://podminky.urs.cz/item/CS_URS_2024_02/944511211" TargetMode="External"/><Relationship Id="rId71" Type="http://schemas.openxmlformats.org/officeDocument/2006/relationships/hyperlink" Target="https://podminky.urs.cz/item/CS_URS_2024_02/765111861" TargetMode="External"/><Relationship Id="rId92" Type="http://schemas.openxmlformats.org/officeDocument/2006/relationships/hyperlink" Target="https://podminky.urs.cz/item/CS_URS_2024_02/76511535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4"/>
      <c r="AQ5" s="24"/>
      <c r="AR5" s="22"/>
      <c r="BE5" s="323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4"/>
      <c r="AQ6" s="24"/>
      <c r="AR6" s="22"/>
      <c r="BE6" s="324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24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24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24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24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24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24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24"/>
      <c r="BS13" s="19" t="s">
        <v>6</v>
      </c>
    </row>
    <row r="14" spans="1:74" ht="12.75">
      <c r="B14" s="23"/>
      <c r="C14" s="24"/>
      <c r="D14" s="24"/>
      <c r="E14" s="329" t="s">
        <v>32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24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24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24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24"/>
      <c r="BS17" s="19" t="s">
        <v>37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24"/>
      <c r="BS18" s="19" t="s">
        <v>6</v>
      </c>
    </row>
    <row r="19" spans="1:71" s="1" customFormat="1" ht="12" customHeight="1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24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24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24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24"/>
    </row>
    <row r="23" spans="1:71" s="1" customFormat="1" ht="47.25" customHeight="1">
      <c r="B23" s="23"/>
      <c r="C23" s="24"/>
      <c r="D23" s="24"/>
      <c r="E23" s="331" t="s">
        <v>40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4"/>
      <c r="AP23" s="24"/>
      <c r="AQ23" s="24"/>
      <c r="AR23" s="22"/>
      <c r="BE23" s="324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24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24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2">
        <f>ROUND(AG54,2)</f>
        <v>0</v>
      </c>
      <c r="AL26" s="333"/>
      <c r="AM26" s="333"/>
      <c r="AN26" s="333"/>
      <c r="AO26" s="333"/>
      <c r="AP26" s="38"/>
      <c r="AQ26" s="38"/>
      <c r="AR26" s="41"/>
      <c r="BE26" s="324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24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34" t="s">
        <v>42</v>
      </c>
      <c r="M28" s="334"/>
      <c r="N28" s="334"/>
      <c r="O28" s="334"/>
      <c r="P28" s="334"/>
      <c r="Q28" s="38"/>
      <c r="R28" s="38"/>
      <c r="S28" s="38"/>
      <c r="T28" s="38"/>
      <c r="U28" s="38"/>
      <c r="V28" s="38"/>
      <c r="W28" s="334" t="s">
        <v>43</v>
      </c>
      <c r="X28" s="334"/>
      <c r="Y28" s="334"/>
      <c r="Z28" s="334"/>
      <c r="AA28" s="334"/>
      <c r="AB28" s="334"/>
      <c r="AC28" s="334"/>
      <c r="AD28" s="334"/>
      <c r="AE28" s="334"/>
      <c r="AF28" s="38"/>
      <c r="AG28" s="38"/>
      <c r="AH28" s="38"/>
      <c r="AI28" s="38"/>
      <c r="AJ28" s="38"/>
      <c r="AK28" s="334" t="s">
        <v>44</v>
      </c>
      <c r="AL28" s="334"/>
      <c r="AM28" s="334"/>
      <c r="AN28" s="334"/>
      <c r="AO28" s="334"/>
      <c r="AP28" s="38"/>
      <c r="AQ28" s="38"/>
      <c r="AR28" s="41"/>
      <c r="BE28" s="324"/>
    </row>
    <row r="29" spans="1:71" s="3" customFormat="1" ht="14.45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37">
        <v>0.21</v>
      </c>
      <c r="M29" s="336"/>
      <c r="N29" s="336"/>
      <c r="O29" s="336"/>
      <c r="P29" s="336"/>
      <c r="Q29" s="43"/>
      <c r="R29" s="43"/>
      <c r="S29" s="43"/>
      <c r="T29" s="43"/>
      <c r="U29" s="43"/>
      <c r="V29" s="43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3"/>
      <c r="AG29" s="43"/>
      <c r="AH29" s="43"/>
      <c r="AI29" s="43"/>
      <c r="AJ29" s="43"/>
      <c r="AK29" s="335">
        <f>ROUND(AV54, 2)</f>
        <v>0</v>
      </c>
      <c r="AL29" s="336"/>
      <c r="AM29" s="336"/>
      <c r="AN29" s="336"/>
      <c r="AO29" s="336"/>
      <c r="AP29" s="43"/>
      <c r="AQ29" s="43"/>
      <c r="AR29" s="44"/>
      <c r="BE29" s="325"/>
    </row>
    <row r="30" spans="1:71" s="3" customFormat="1" ht="14.45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37">
        <v>0.12</v>
      </c>
      <c r="M30" s="336"/>
      <c r="N30" s="336"/>
      <c r="O30" s="336"/>
      <c r="P30" s="336"/>
      <c r="Q30" s="43"/>
      <c r="R30" s="43"/>
      <c r="S30" s="43"/>
      <c r="T30" s="43"/>
      <c r="U30" s="43"/>
      <c r="V30" s="43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3"/>
      <c r="AG30" s="43"/>
      <c r="AH30" s="43"/>
      <c r="AI30" s="43"/>
      <c r="AJ30" s="43"/>
      <c r="AK30" s="335">
        <f>ROUND(AW54, 2)</f>
        <v>0</v>
      </c>
      <c r="AL30" s="336"/>
      <c r="AM30" s="336"/>
      <c r="AN30" s="336"/>
      <c r="AO30" s="336"/>
      <c r="AP30" s="43"/>
      <c r="AQ30" s="43"/>
      <c r="AR30" s="44"/>
      <c r="BE30" s="325"/>
    </row>
    <row r="31" spans="1:71" s="3" customFormat="1" ht="14.45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37">
        <v>0.21</v>
      </c>
      <c r="M31" s="336"/>
      <c r="N31" s="336"/>
      <c r="O31" s="336"/>
      <c r="P31" s="336"/>
      <c r="Q31" s="43"/>
      <c r="R31" s="43"/>
      <c r="S31" s="43"/>
      <c r="T31" s="43"/>
      <c r="U31" s="43"/>
      <c r="V31" s="43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3"/>
      <c r="AG31" s="43"/>
      <c r="AH31" s="43"/>
      <c r="AI31" s="43"/>
      <c r="AJ31" s="43"/>
      <c r="AK31" s="335">
        <v>0</v>
      </c>
      <c r="AL31" s="336"/>
      <c r="AM31" s="336"/>
      <c r="AN31" s="336"/>
      <c r="AO31" s="336"/>
      <c r="AP31" s="43"/>
      <c r="AQ31" s="43"/>
      <c r="AR31" s="44"/>
      <c r="BE31" s="325"/>
    </row>
    <row r="32" spans="1:71" s="3" customFormat="1" ht="14.45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37">
        <v>0.12</v>
      </c>
      <c r="M32" s="336"/>
      <c r="N32" s="336"/>
      <c r="O32" s="336"/>
      <c r="P32" s="336"/>
      <c r="Q32" s="43"/>
      <c r="R32" s="43"/>
      <c r="S32" s="43"/>
      <c r="T32" s="43"/>
      <c r="U32" s="43"/>
      <c r="V32" s="43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3"/>
      <c r="AG32" s="43"/>
      <c r="AH32" s="43"/>
      <c r="AI32" s="43"/>
      <c r="AJ32" s="43"/>
      <c r="AK32" s="335">
        <v>0</v>
      </c>
      <c r="AL32" s="336"/>
      <c r="AM32" s="336"/>
      <c r="AN32" s="336"/>
      <c r="AO32" s="336"/>
      <c r="AP32" s="43"/>
      <c r="AQ32" s="43"/>
      <c r="AR32" s="44"/>
      <c r="BE32" s="325"/>
    </row>
    <row r="33" spans="1:57" s="3" customFormat="1" ht="14.45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37">
        <v>0</v>
      </c>
      <c r="M33" s="336"/>
      <c r="N33" s="336"/>
      <c r="O33" s="336"/>
      <c r="P33" s="336"/>
      <c r="Q33" s="43"/>
      <c r="R33" s="43"/>
      <c r="S33" s="43"/>
      <c r="T33" s="43"/>
      <c r="U33" s="43"/>
      <c r="V33" s="43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3"/>
      <c r="AG33" s="43"/>
      <c r="AH33" s="43"/>
      <c r="AI33" s="43"/>
      <c r="AJ33" s="43"/>
      <c r="AK33" s="335">
        <v>0</v>
      </c>
      <c r="AL33" s="336"/>
      <c r="AM33" s="336"/>
      <c r="AN33" s="336"/>
      <c r="AO33" s="336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38" t="s">
        <v>53</v>
      </c>
      <c r="Y35" s="339"/>
      <c r="Z35" s="339"/>
      <c r="AA35" s="339"/>
      <c r="AB35" s="339"/>
      <c r="AC35" s="47"/>
      <c r="AD35" s="47"/>
      <c r="AE35" s="47"/>
      <c r="AF35" s="47"/>
      <c r="AG35" s="47"/>
      <c r="AH35" s="47"/>
      <c r="AI35" s="47"/>
      <c r="AJ35" s="47"/>
      <c r="AK35" s="340">
        <f>SUM(AK26:AK33)</f>
        <v>0</v>
      </c>
      <c r="AL35" s="339"/>
      <c r="AM35" s="339"/>
      <c r="AN35" s="339"/>
      <c r="AO35" s="341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20240823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2" t="str">
        <f>K6</f>
        <v>Výměny střešní krytiny - bytový dům, Mírové náměstí 93/21 a 94/23 v Bílině</v>
      </c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Mírové náměstí 93/21 a 94/23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4" t="str">
        <f>IF(AN8= "","",AN8)</f>
        <v>14. 1. 2025</v>
      </c>
      <c r="AN47" s="34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0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Bílina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45" t="str">
        <f>IF(E17="","",E17)</f>
        <v>DEKPROJEKT s.r.o.</v>
      </c>
      <c r="AN49" s="346"/>
      <c r="AO49" s="346"/>
      <c r="AP49" s="346"/>
      <c r="AQ49" s="38"/>
      <c r="AR49" s="41"/>
      <c r="AS49" s="347" t="s">
        <v>55</v>
      </c>
      <c r="AT49" s="34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0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345" t="str">
        <f>IF(E20="","",E20)</f>
        <v>DEKPROJEKT s.r.o.</v>
      </c>
      <c r="AN50" s="346"/>
      <c r="AO50" s="346"/>
      <c r="AP50" s="346"/>
      <c r="AQ50" s="38"/>
      <c r="AR50" s="41"/>
      <c r="AS50" s="349"/>
      <c r="AT50" s="35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0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1"/>
      <c r="AT51" s="35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0" s="2" customFormat="1" ht="29.25" customHeight="1">
      <c r="A52" s="36"/>
      <c r="B52" s="37"/>
      <c r="C52" s="353" t="s">
        <v>56</v>
      </c>
      <c r="D52" s="354"/>
      <c r="E52" s="354"/>
      <c r="F52" s="354"/>
      <c r="G52" s="354"/>
      <c r="H52" s="68"/>
      <c r="I52" s="355" t="s">
        <v>57</v>
      </c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6" t="s">
        <v>58</v>
      </c>
      <c r="AH52" s="354"/>
      <c r="AI52" s="354"/>
      <c r="AJ52" s="354"/>
      <c r="AK52" s="354"/>
      <c r="AL52" s="354"/>
      <c r="AM52" s="354"/>
      <c r="AN52" s="355" t="s">
        <v>59</v>
      </c>
      <c r="AO52" s="354"/>
      <c r="AP52" s="354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0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0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0">
        <f>ROUND(AG55,2)</f>
        <v>0</v>
      </c>
      <c r="AH54" s="360"/>
      <c r="AI54" s="360"/>
      <c r="AJ54" s="360"/>
      <c r="AK54" s="360"/>
      <c r="AL54" s="360"/>
      <c r="AM54" s="360"/>
      <c r="AN54" s="361">
        <f>SUM(AG54,AT54)</f>
        <v>0</v>
      </c>
      <c r="AO54" s="361"/>
      <c r="AP54" s="361"/>
      <c r="AQ54" s="80" t="s">
        <v>19</v>
      </c>
      <c r="AR54" s="81"/>
      <c r="AS54" s="82">
        <f>ROUND(AS55,2)</f>
        <v>0</v>
      </c>
      <c r="AT54" s="83">
        <f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74</v>
      </c>
      <c r="BT54" s="86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0" s="7" customFormat="1" ht="24.75" customHeight="1">
      <c r="A55" s="87" t="s">
        <v>78</v>
      </c>
      <c r="B55" s="88"/>
      <c r="C55" s="89"/>
      <c r="D55" s="359" t="s">
        <v>14</v>
      </c>
      <c r="E55" s="359"/>
      <c r="F55" s="359"/>
      <c r="G55" s="359"/>
      <c r="H55" s="359"/>
      <c r="I55" s="90"/>
      <c r="J55" s="359" t="s">
        <v>17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7">
        <f>'20240823 - Výměny střešní...'!J28</f>
        <v>0</v>
      </c>
      <c r="AH55" s="358"/>
      <c r="AI55" s="358"/>
      <c r="AJ55" s="358"/>
      <c r="AK55" s="358"/>
      <c r="AL55" s="358"/>
      <c r="AM55" s="358"/>
      <c r="AN55" s="357">
        <f>SUM(AG55,AT55)</f>
        <v>0</v>
      </c>
      <c r="AO55" s="358"/>
      <c r="AP55" s="358"/>
      <c r="AQ55" s="91" t="s">
        <v>79</v>
      </c>
      <c r="AR55" s="92"/>
      <c r="AS55" s="93">
        <v>0</v>
      </c>
      <c r="AT55" s="94">
        <f>ROUND(SUM(AV55:AW55),2)</f>
        <v>0</v>
      </c>
      <c r="AU55" s="95">
        <f>'20240823 - Výměny střešní...'!P93</f>
        <v>0</v>
      </c>
      <c r="AV55" s="94">
        <f>'20240823 - Výměny střešní...'!J31</f>
        <v>0</v>
      </c>
      <c r="AW55" s="94">
        <f>'20240823 - Výměny střešní...'!J32</f>
        <v>0</v>
      </c>
      <c r="AX55" s="94">
        <f>'20240823 - Výměny střešní...'!J33</f>
        <v>0</v>
      </c>
      <c r="AY55" s="94">
        <f>'20240823 - Výměny střešní...'!J34</f>
        <v>0</v>
      </c>
      <c r="AZ55" s="94">
        <f>'20240823 - Výměny střešní...'!F31</f>
        <v>0</v>
      </c>
      <c r="BA55" s="94">
        <f>'20240823 - Výměny střešní...'!F32</f>
        <v>0</v>
      </c>
      <c r="BB55" s="94">
        <f>'20240823 - Výměny střešní...'!F33</f>
        <v>0</v>
      </c>
      <c r="BC55" s="94">
        <f>'20240823 - Výměny střešní...'!F34</f>
        <v>0</v>
      </c>
      <c r="BD55" s="96">
        <f>'20240823 - Výměny střešní...'!F35</f>
        <v>0</v>
      </c>
      <c r="BT55" s="97" t="s">
        <v>80</v>
      </c>
      <c r="BU55" s="97" t="s">
        <v>81</v>
      </c>
      <c r="BV55" s="97" t="s">
        <v>76</v>
      </c>
      <c r="BW55" s="97" t="s">
        <v>5</v>
      </c>
      <c r="BX55" s="97" t="s">
        <v>77</v>
      </c>
      <c r="CL55" s="97" t="s">
        <v>19</v>
      </c>
    </row>
    <row r="56" spans="1:90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0" s="2" customFormat="1" ht="6.95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eZg3yoPyRBdUA4V/VrojOObJx7ugA6ILFXu/j5yLJJcsU2IRHIiNI8LTLxkD8ltl5sTqako2vuOiePmM/vPWaw==" saltValue="1Vji97uyePMwIE65PtgNUjmKnBWwJX5S2rLoVxILtyy8SdSqEUplW8cePhAeLGb74ZwhVOhrJSv2zlF+Lrvj/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0823 - Výměny střešn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9" t="s">
        <v>5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2"/>
      <c r="AT3" s="19" t="s">
        <v>80</v>
      </c>
    </row>
    <row r="4" spans="1:46" s="1" customFormat="1" ht="24.95" customHeight="1">
      <c r="B4" s="22"/>
      <c r="D4" s="100" t="s">
        <v>82</v>
      </c>
      <c r="L4" s="22"/>
      <c r="M4" s="101" t="s">
        <v>10</v>
      </c>
      <c r="AT4" s="19" t="s">
        <v>4</v>
      </c>
    </row>
    <row r="5" spans="1:46" s="1" customFormat="1" ht="6.95" customHeight="1">
      <c r="B5" s="22"/>
      <c r="L5" s="22"/>
    </row>
    <row r="6" spans="1:46" s="2" customFormat="1" ht="12" customHeight="1">
      <c r="A6" s="36"/>
      <c r="B6" s="41"/>
      <c r="C6" s="36"/>
      <c r="D6" s="102" t="s">
        <v>16</v>
      </c>
      <c r="E6" s="36"/>
      <c r="F6" s="36"/>
      <c r="G6" s="36"/>
      <c r="H6" s="36"/>
      <c r="I6" s="36"/>
      <c r="J6" s="36"/>
      <c r="K6" s="36"/>
      <c r="L6" s="10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46" s="2" customFormat="1" ht="30" customHeight="1">
      <c r="A7" s="36"/>
      <c r="B7" s="41"/>
      <c r="C7" s="36"/>
      <c r="D7" s="36"/>
      <c r="E7" s="363" t="s">
        <v>17</v>
      </c>
      <c r="F7" s="364"/>
      <c r="G7" s="364"/>
      <c r="H7" s="364"/>
      <c r="I7" s="36"/>
      <c r="J7" s="36"/>
      <c r="K7" s="36"/>
      <c r="L7" s="10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pans="1:46" s="2" customFormat="1" ht="11.25">
      <c r="A8" s="36"/>
      <c r="B8" s="41"/>
      <c r="C8" s="36"/>
      <c r="D8" s="36"/>
      <c r="E8" s="36"/>
      <c r="F8" s="36"/>
      <c r="G8" s="36"/>
      <c r="H8" s="36"/>
      <c r="I8" s="36"/>
      <c r="J8" s="36"/>
      <c r="K8" s="36"/>
      <c r="L8" s="10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2" customHeight="1">
      <c r="A9" s="36"/>
      <c r="B9" s="41"/>
      <c r="C9" s="36"/>
      <c r="D9" s="102" t="s">
        <v>18</v>
      </c>
      <c r="E9" s="36"/>
      <c r="F9" s="104" t="s">
        <v>19</v>
      </c>
      <c r="G9" s="36"/>
      <c r="H9" s="36"/>
      <c r="I9" s="102" t="s">
        <v>20</v>
      </c>
      <c r="J9" s="104" t="s">
        <v>19</v>
      </c>
      <c r="K9" s="36"/>
      <c r="L9" s="10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02" t="s">
        <v>21</v>
      </c>
      <c r="E10" s="36"/>
      <c r="F10" s="104" t="s">
        <v>22</v>
      </c>
      <c r="G10" s="36"/>
      <c r="H10" s="36"/>
      <c r="I10" s="102" t="s">
        <v>23</v>
      </c>
      <c r="J10" s="105" t="str">
        <f>'Rekapitulace stavby'!AN8</f>
        <v>14. 1. 2025</v>
      </c>
      <c r="K10" s="36"/>
      <c r="L10" s="10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0.9" customHeight="1">
      <c r="A11" s="36"/>
      <c r="B11" s="41"/>
      <c r="C11" s="36"/>
      <c r="D11" s="36"/>
      <c r="E11" s="36"/>
      <c r="F11" s="36"/>
      <c r="G11" s="36"/>
      <c r="H11" s="36"/>
      <c r="I11" s="36"/>
      <c r="J11" s="36"/>
      <c r="K11" s="36"/>
      <c r="L11" s="10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2" t="s">
        <v>25</v>
      </c>
      <c r="E12" s="36"/>
      <c r="F12" s="36"/>
      <c r="G12" s="36"/>
      <c r="H12" s="36"/>
      <c r="I12" s="102" t="s">
        <v>26</v>
      </c>
      <c r="J12" s="104" t="s">
        <v>27</v>
      </c>
      <c r="K12" s="36"/>
      <c r="L12" s="10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8" customHeight="1">
      <c r="A13" s="36"/>
      <c r="B13" s="41"/>
      <c r="C13" s="36"/>
      <c r="D13" s="36"/>
      <c r="E13" s="104" t="s">
        <v>28</v>
      </c>
      <c r="F13" s="36"/>
      <c r="G13" s="36"/>
      <c r="H13" s="36"/>
      <c r="I13" s="102" t="s">
        <v>29</v>
      </c>
      <c r="J13" s="104" t="s">
        <v>30</v>
      </c>
      <c r="K13" s="36"/>
      <c r="L13" s="10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6.95" customHeigh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0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02" t="s">
        <v>31</v>
      </c>
      <c r="E15" s="36"/>
      <c r="F15" s="36"/>
      <c r="G15" s="36"/>
      <c r="H15" s="36"/>
      <c r="I15" s="102" t="s">
        <v>26</v>
      </c>
      <c r="J15" s="32" t="str">
        <f>'Rekapitulace stavby'!AN13</f>
        <v>Vyplň údaj</v>
      </c>
      <c r="K15" s="36"/>
      <c r="L15" s="10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8" customHeight="1">
      <c r="A16" s="36"/>
      <c r="B16" s="41"/>
      <c r="C16" s="36"/>
      <c r="D16" s="36"/>
      <c r="E16" s="365" t="str">
        <f>'Rekapitulace stavby'!E14</f>
        <v>Vyplň údaj</v>
      </c>
      <c r="F16" s="366"/>
      <c r="G16" s="366"/>
      <c r="H16" s="366"/>
      <c r="I16" s="102" t="s">
        <v>29</v>
      </c>
      <c r="J16" s="32" t="str">
        <f>'Rekapitulace stavby'!AN14</f>
        <v>Vyplň údaj</v>
      </c>
      <c r="K16" s="36"/>
      <c r="L16" s="10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6.95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0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02" t="s">
        <v>33</v>
      </c>
      <c r="E18" s="36"/>
      <c r="F18" s="36"/>
      <c r="G18" s="36"/>
      <c r="H18" s="36"/>
      <c r="I18" s="102" t="s">
        <v>26</v>
      </c>
      <c r="J18" s="104" t="s">
        <v>34</v>
      </c>
      <c r="K18" s="36"/>
      <c r="L18" s="10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35</v>
      </c>
      <c r="F19" s="36"/>
      <c r="G19" s="36"/>
      <c r="H19" s="36"/>
      <c r="I19" s="102" t="s">
        <v>29</v>
      </c>
      <c r="J19" s="104" t="s">
        <v>36</v>
      </c>
      <c r="K19" s="36"/>
      <c r="L19" s="10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0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02" t="s">
        <v>38</v>
      </c>
      <c r="E21" s="36"/>
      <c r="F21" s="36"/>
      <c r="G21" s="36"/>
      <c r="H21" s="36"/>
      <c r="I21" s="102" t="s">
        <v>26</v>
      </c>
      <c r="J21" s="104" t="s">
        <v>34</v>
      </c>
      <c r="K21" s="36"/>
      <c r="L21" s="10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104" t="s">
        <v>35</v>
      </c>
      <c r="F22" s="36"/>
      <c r="G22" s="36"/>
      <c r="H22" s="36"/>
      <c r="I22" s="102" t="s">
        <v>29</v>
      </c>
      <c r="J22" s="104" t="s">
        <v>36</v>
      </c>
      <c r="K22" s="36"/>
      <c r="L22" s="10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0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02" t="s">
        <v>39</v>
      </c>
      <c r="E24" s="36"/>
      <c r="F24" s="36"/>
      <c r="G24" s="36"/>
      <c r="H24" s="36"/>
      <c r="I24" s="36"/>
      <c r="J24" s="36"/>
      <c r="K24" s="36"/>
      <c r="L24" s="10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8" customFormat="1" ht="71.25" customHeight="1">
      <c r="A25" s="106"/>
      <c r="B25" s="107"/>
      <c r="C25" s="106"/>
      <c r="D25" s="106"/>
      <c r="E25" s="367" t="s">
        <v>40</v>
      </c>
      <c r="F25" s="367"/>
      <c r="G25" s="367"/>
      <c r="H25" s="367"/>
      <c r="I25" s="106"/>
      <c r="J25" s="106"/>
      <c r="K25" s="106"/>
      <c r="L25" s="108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0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109"/>
      <c r="E27" s="109"/>
      <c r="F27" s="109"/>
      <c r="G27" s="109"/>
      <c r="H27" s="109"/>
      <c r="I27" s="109"/>
      <c r="J27" s="109"/>
      <c r="K27" s="109"/>
      <c r="L27" s="10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25.35" customHeight="1">
      <c r="A28" s="36"/>
      <c r="B28" s="41"/>
      <c r="C28" s="36"/>
      <c r="D28" s="110" t="s">
        <v>41</v>
      </c>
      <c r="E28" s="36"/>
      <c r="F28" s="36"/>
      <c r="G28" s="36"/>
      <c r="H28" s="36"/>
      <c r="I28" s="36"/>
      <c r="J28" s="111">
        <f>ROUND(J93, 2)</f>
        <v>0</v>
      </c>
      <c r="K28" s="36"/>
      <c r="L28" s="10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09"/>
      <c r="E29" s="109"/>
      <c r="F29" s="109"/>
      <c r="G29" s="109"/>
      <c r="H29" s="109"/>
      <c r="I29" s="109"/>
      <c r="J29" s="109"/>
      <c r="K29" s="109"/>
      <c r="L29" s="10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5" customHeight="1">
      <c r="A30" s="36"/>
      <c r="B30" s="41"/>
      <c r="C30" s="36"/>
      <c r="D30" s="36"/>
      <c r="E30" s="36"/>
      <c r="F30" s="112" t="s">
        <v>43</v>
      </c>
      <c r="G30" s="36"/>
      <c r="H30" s="36"/>
      <c r="I30" s="112" t="s">
        <v>42</v>
      </c>
      <c r="J30" s="112" t="s">
        <v>44</v>
      </c>
      <c r="K30" s="36"/>
      <c r="L30" s="10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5" customHeight="1">
      <c r="A31" s="36"/>
      <c r="B31" s="41"/>
      <c r="C31" s="36"/>
      <c r="D31" s="113" t="s">
        <v>45</v>
      </c>
      <c r="E31" s="102" t="s">
        <v>46</v>
      </c>
      <c r="F31" s="114">
        <f>ROUND((SUM(BE93:BE820)),  2)</f>
        <v>0</v>
      </c>
      <c r="G31" s="36"/>
      <c r="H31" s="36"/>
      <c r="I31" s="115">
        <v>0.21</v>
      </c>
      <c r="J31" s="114">
        <f>ROUND(((SUM(BE93:BE820))*I31),  2)</f>
        <v>0</v>
      </c>
      <c r="K31" s="36"/>
      <c r="L31" s="10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102" t="s">
        <v>47</v>
      </c>
      <c r="F32" s="114">
        <f>ROUND((SUM(BF93:BF820)),  2)</f>
        <v>0</v>
      </c>
      <c r="G32" s="36"/>
      <c r="H32" s="36"/>
      <c r="I32" s="115">
        <v>0.12</v>
      </c>
      <c r="J32" s="114">
        <f>ROUND(((SUM(BF93:BF820))*I32),  2)</f>
        <v>0</v>
      </c>
      <c r="K32" s="36"/>
      <c r="L32" s="10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36"/>
      <c r="E33" s="102" t="s">
        <v>48</v>
      </c>
      <c r="F33" s="114">
        <f>ROUND((SUM(BG93:BG820)),  2)</f>
        <v>0</v>
      </c>
      <c r="G33" s="36"/>
      <c r="H33" s="36"/>
      <c r="I33" s="115">
        <v>0.21</v>
      </c>
      <c r="J33" s="114">
        <f>0</f>
        <v>0</v>
      </c>
      <c r="K33" s="36"/>
      <c r="L33" s="10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02" t="s">
        <v>49</v>
      </c>
      <c r="F34" s="114">
        <f>ROUND((SUM(BH93:BH820)),  2)</f>
        <v>0</v>
      </c>
      <c r="G34" s="36"/>
      <c r="H34" s="36"/>
      <c r="I34" s="115">
        <v>0.12</v>
      </c>
      <c r="J34" s="114">
        <f>0</f>
        <v>0</v>
      </c>
      <c r="K34" s="36"/>
      <c r="L34" s="10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2" t="s">
        <v>50</v>
      </c>
      <c r="F35" s="114">
        <f>ROUND((SUM(BI93:BI820)),  2)</f>
        <v>0</v>
      </c>
      <c r="G35" s="36"/>
      <c r="H35" s="36"/>
      <c r="I35" s="115">
        <v>0</v>
      </c>
      <c r="J35" s="114">
        <f>0</f>
        <v>0</v>
      </c>
      <c r="K35" s="36"/>
      <c r="L35" s="10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6.95" customHeight="1">
      <c r="A36" s="36"/>
      <c r="B36" s="41"/>
      <c r="C36" s="36"/>
      <c r="D36" s="36"/>
      <c r="E36" s="36"/>
      <c r="F36" s="36"/>
      <c r="G36" s="36"/>
      <c r="H36" s="36"/>
      <c r="I36" s="36"/>
      <c r="J36" s="36"/>
      <c r="K36" s="36"/>
      <c r="L36" s="10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25.35" customHeight="1">
      <c r="A37" s="36"/>
      <c r="B37" s="41"/>
      <c r="C37" s="116"/>
      <c r="D37" s="117" t="s">
        <v>51</v>
      </c>
      <c r="E37" s="118"/>
      <c r="F37" s="118"/>
      <c r="G37" s="119" t="s">
        <v>52</v>
      </c>
      <c r="H37" s="120" t="s">
        <v>53</v>
      </c>
      <c r="I37" s="118"/>
      <c r="J37" s="121">
        <f>SUM(J28:J35)</f>
        <v>0</v>
      </c>
      <c r="K37" s="122"/>
      <c r="L37" s="10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0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pans="1:31" s="2" customFormat="1" ht="6.95" customHeight="1">
      <c r="A42" s="36"/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0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4.95" customHeight="1">
      <c r="A43" s="36"/>
      <c r="B43" s="37"/>
      <c r="C43" s="25" t="s">
        <v>83</v>
      </c>
      <c r="D43" s="38"/>
      <c r="E43" s="38"/>
      <c r="F43" s="38"/>
      <c r="G43" s="38"/>
      <c r="H43" s="38"/>
      <c r="I43" s="38"/>
      <c r="J43" s="38"/>
      <c r="K43" s="38"/>
      <c r="L43" s="10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6.95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0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12" customHeight="1">
      <c r="A45" s="36"/>
      <c r="B45" s="37"/>
      <c r="C45" s="31" t="s">
        <v>16</v>
      </c>
      <c r="D45" s="38"/>
      <c r="E45" s="38"/>
      <c r="F45" s="38"/>
      <c r="G45" s="38"/>
      <c r="H45" s="38"/>
      <c r="I45" s="38"/>
      <c r="J45" s="38"/>
      <c r="K45" s="38"/>
      <c r="L45" s="103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30" customHeight="1">
      <c r="A46" s="36"/>
      <c r="B46" s="37"/>
      <c r="C46" s="38"/>
      <c r="D46" s="38"/>
      <c r="E46" s="342" t="str">
        <f>E7</f>
        <v>Výměny střešní krytiny - bytový dům, Mírové náměstí 93/21 a 94/23 v Bílině</v>
      </c>
      <c r="F46" s="368"/>
      <c r="G46" s="368"/>
      <c r="H46" s="368"/>
      <c r="I46" s="38"/>
      <c r="J46" s="38"/>
      <c r="K46" s="38"/>
      <c r="L46" s="103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6.95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03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2" customHeight="1">
      <c r="A48" s="36"/>
      <c r="B48" s="37"/>
      <c r="C48" s="31" t="s">
        <v>21</v>
      </c>
      <c r="D48" s="38"/>
      <c r="E48" s="38"/>
      <c r="F48" s="29" t="str">
        <f>F10</f>
        <v>Mírové náměstí 93/21 a 94/23</v>
      </c>
      <c r="G48" s="38"/>
      <c r="H48" s="38"/>
      <c r="I48" s="31" t="s">
        <v>23</v>
      </c>
      <c r="J48" s="61" t="str">
        <f>IF(J10="","",J10)</f>
        <v>14. 1. 2025</v>
      </c>
      <c r="K48" s="38"/>
      <c r="L48" s="103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6.95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03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2" customHeight="1">
      <c r="A50" s="36"/>
      <c r="B50" s="37"/>
      <c r="C50" s="31" t="s">
        <v>25</v>
      </c>
      <c r="D50" s="38"/>
      <c r="E50" s="38"/>
      <c r="F50" s="29" t="str">
        <f>E13</f>
        <v>Město Bílina</v>
      </c>
      <c r="G50" s="38"/>
      <c r="H50" s="38"/>
      <c r="I50" s="31" t="s">
        <v>33</v>
      </c>
      <c r="J50" s="34" t="str">
        <f>E19</f>
        <v>DEKPROJEKT s.r.o.</v>
      </c>
      <c r="K50" s="38"/>
      <c r="L50" s="103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15.2" customHeight="1">
      <c r="A51" s="36"/>
      <c r="B51" s="37"/>
      <c r="C51" s="31" t="s">
        <v>31</v>
      </c>
      <c r="D51" s="38"/>
      <c r="E51" s="38"/>
      <c r="F51" s="29" t="str">
        <f>IF(E16="","",E16)</f>
        <v>Vyplň údaj</v>
      </c>
      <c r="G51" s="38"/>
      <c r="H51" s="38"/>
      <c r="I51" s="31" t="s">
        <v>38</v>
      </c>
      <c r="J51" s="34" t="str">
        <f>E22</f>
        <v>DEKPROJEKT s.r.o.</v>
      </c>
      <c r="K51" s="38"/>
      <c r="L51" s="103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0.35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03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29.25" customHeight="1">
      <c r="A53" s="36"/>
      <c r="B53" s="37"/>
      <c r="C53" s="127" t="s">
        <v>84</v>
      </c>
      <c r="D53" s="128"/>
      <c r="E53" s="128"/>
      <c r="F53" s="128"/>
      <c r="G53" s="128"/>
      <c r="H53" s="128"/>
      <c r="I53" s="128"/>
      <c r="J53" s="129" t="s">
        <v>85</v>
      </c>
      <c r="K53" s="128"/>
      <c r="L53" s="103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0.35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03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2.9" customHeight="1">
      <c r="A55" s="36"/>
      <c r="B55" s="37"/>
      <c r="C55" s="130" t="s">
        <v>73</v>
      </c>
      <c r="D55" s="38"/>
      <c r="E55" s="38"/>
      <c r="F55" s="38"/>
      <c r="G55" s="38"/>
      <c r="H55" s="38"/>
      <c r="I55" s="38"/>
      <c r="J55" s="79">
        <f>J93</f>
        <v>0</v>
      </c>
      <c r="K55" s="38"/>
      <c r="L55" s="103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9" t="s">
        <v>86</v>
      </c>
    </row>
    <row r="56" spans="1:47" s="9" customFormat="1" ht="24.95" customHeight="1">
      <c r="B56" s="131"/>
      <c r="C56" s="132"/>
      <c r="D56" s="133" t="s">
        <v>87</v>
      </c>
      <c r="E56" s="134"/>
      <c r="F56" s="134"/>
      <c r="G56" s="134"/>
      <c r="H56" s="134"/>
      <c r="I56" s="134"/>
      <c r="J56" s="135">
        <f>J94</f>
        <v>0</v>
      </c>
      <c r="K56" s="132"/>
      <c r="L56" s="136"/>
    </row>
    <row r="57" spans="1:47" s="10" customFormat="1" ht="19.899999999999999" customHeight="1">
      <c r="B57" s="137"/>
      <c r="C57" s="138"/>
      <c r="D57" s="139" t="s">
        <v>88</v>
      </c>
      <c r="E57" s="140"/>
      <c r="F57" s="140"/>
      <c r="G57" s="140"/>
      <c r="H57" s="140"/>
      <c r="I57" s="140"/>
      <c r="J57" s="141">
        <f>J95</f>
        <v>0</v>
      </c>
      <c r="K57" s="138"/>
      <c r="L57" s="142"/>
    </row>
    <row r="58" spans="1:47" s="10" customFormat="1" ht="19.899999999999999" customHeight="1">
      <c r="B58" s="137"/>
      <c r="C58" s="138"/>
      <c r="D58" s="139" t="s">
        <v>89</v>
      </c>
      <c r="E58" s="140"/>
      <c r="F58" s="140"/>
      <c r="G58" s="140"/>
      <c r="H58" s="140"/>
      <c r="I58" s="140"/>
      <c r="J58" s="141">
        <f>J116</f>
        <v>0</v>
      </c>
      <c r="K58" s="138"/>
      <c r="L58" s="142"/>
    </row>
    <row r="59" spans="1:47" s="10" customFormat="1" ht="19.899999999999999" customHeight="1">
      <c r="B59" s="137"/>
      <c r="C59" s="138"/>
      <c r="D59" s="139" t="s">
        <v>90</v>
      </c>
      <c r="E59" s="140"/>
      <c r="F59" s="140"/>
      <c r="G59" s="140"/>
      <c r="H59" s="140"/>
      <c r="I59" s="140"/>
      <c r="J59" s="141">
        <f>J179</f>
        <v>0</v>
      </c>
      <c r="K59" s="138"/>
      <c r="L59" s="142"/>
    </row>
    <row r="60" spans="1:47" s="10" customFormat="1" ht="19.899999999999999" customHeight="1">
      <c r="B60" s="137"/>
      <c r="C60" s="138"/>
      <c r="D60" s="139" t="s">
        <v>91</v>
      </c>
      <c r="E60" s="140"/>
      <c r="F60" s="140"/>
      <c r="G60" s="140"/>
      <c r="H60" s="140"/>
      <c r="I60" s="140"/>
      <c r="J60" s="141">
        <f>J214</f>
        <v>0</v>
      </c>
      <c r="K60" s="138"/>
      <c r="L60" s="142"/>
    </row>
    <row r="61" spans="1:47" s="9" customFormat="1" ht="24.95" customHeight="1">
      <c r="B61" s="131"/>
      <c r="C61" s="132"/>
      <c r="D61" s="133" t="s">
        <v>92</v>
      </c>
      <c r="E61" s="134"/>
      <c r="F61" s="134"/>
      <c r="G61" s="134"/>
      <c r="H61" s="134"/>
      <c r="I61" s="134"/>
      <c r="J61" s="135">
        <f>J217</f>
        <v>0</v>
      </c>
      <c r="K61" s="132"/>
      <c r="L61" s="136"/>
    </row>
    <row r="62" spans="1:47" s="10" customFormat="1" ht="19.899999999999999" customHeight="1">
      <c r="B62" s="137"/>
      <c r="C62" s="138"/>
      <c r="D62" s="139" t="s">
        <v>93</v>
      </c>
      <c r="E62" s="140"/>
      <c r="F62" s="140"/>
      <c r="G62" s="140"/>
      <c r="H62" s="140"/>
      <c r="I62" s="140"/>
      <c r="J62" s="141">
        <f>J218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94</v>
      </c>
      <c r="E63" s="140"/>
      <c r="F63" s="140"/>
      <c r="G63" s="140"/>
      <c r="H63" s="140"/>
      <c r="I63" s="140"/>
      <c r="J63" s="141">
        <f>J241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95</v>
      </c>
      <c r="E64" s="140"/>
      <c r="F64" s="140"/>
      <c r="G64" s="140"/>
      <c r="H64" s="140"/>
      <c r="I64" s="140"/>
      <c r="J64" s="141">
        <f>J249</f>
        <v>0</v>
      </c>
      <c r="K64" s="138"/>
      <c r="L64" s="142"/>
    </row>
    <row r="65" spans="1:31" s="10" customFormat="1" ht="19.899999999999999" customHeight="1">
      <c r="B65" s="137"/>
      <c r="C65" s="138"/>
      <c r="D65" s="139" t="s">
        <v>96</v>
      </c>
      <c r="E65" s="140"/>
      <c r="F65" s="140"/>
      <c r="G65" s="140"/>
      <c r="H65" s="140"/>
      <c r="I65" s="140"/>
      <c r="J65" s="141">
        <f>J314</f>
        <v>0</v>
      </c>
      <c r="K65" s="138"/>
      <c r="L65" s="142"/>
    </row>
    <row r="66" spans="1:31" s="10" customFormat="1" ht="19.899999999999999" customHeight="1">
      <c r="B66" s="137"/>
      <c r="C66" s="138"/>
      <c r="D66" s="139" t="s">
        <v>97</v>
      </c>
      <c r="E66" s="140"/>
      <c r="F66" s="140"/>
      <c r="G66" s="140"/>
      <c r="H66" s="140"/>
      <c r="I66" s="140"/>
      <c r="J66" s="141">
        <f>J322</f>
        <v>0</v>
      </c>
      <c r="K66" s="138"/>
      <c r="L66" s="142"/>
    </row>
    <row r="67" spans="1:31" s="10" customFormat="1" ht="19.899999999999999" customHeight="1">
      <c r="B67" s="137"/>
      <c r="C67" s="138"/>
      <c r="D67" s="139" t="s">
        <v>98</v>
      </c>
      <c r="E67" s="140"/>
      <c r="F67" s="140"/>
      <c r="G67" s="140"/>
      <c r="H67" s="140"/>
      <c r="I67" s="140"/>
      <c r="J67" s="141">
        <f>J327</f>
        <v>0</v>
      </c>
      <c r="K67" s="138"/>
      <c r="L67" s="142"/>
    </row>
    <row r="68" spans="1:31" s="10" customFormat="1" ht="19.899999999999999" customHeight="1">
      <c r="B68" s="137"/>
      <c r="C68" s="138"/>
      <c r="D68" s="139" t="s">
        <v>99</v>
      </c>
      <c r="E68" s="140"/>
      <c r="F68" s="140"/>
      <c r="G68" s="140"/>
      <c r="H68" s="140"/>
      <c r="I68" s="140"/>
      <c r="J68" s="141">
        <f>J403</f>
        <v>0</v>
      </c>
      <c r="K68" s="138"/>
      <c r="L68" s="142"/>
    </row>
    <row r="69" spans="1:31" s="10" customFormat="1" ht="19.899999999999999" customHeight="1">
      <c r="B69" s="137"/>
      <c r="C69" s="138"/>
      <c r="D69" s="139" t="s">
        <v>100</v>
      </c>
      <c r="E69" s="140"/>
      <c r="F69" s="140"/>
      <c r="G69" s="140"/>
      <c r="H69" s="140"/>
      <c r="I69" s="140"/>
      <c r="J69" s="141">
        <f>J489</f>
        <v>0</v>
      </c>
      <c r="K69" s="138"/>
      <c r="L69" s="142"/>
    </row>
    <row r="70" spans="1:31" s="10" customFormat="1" ht="19.899999999999999" customHeight="1">
      <c r="B70" s="137"/>
      <c r="C70" s="138"/>
      <c r="D70" s="139" t="s">
        <v>101</v>
      </c>
      <c r="E70" s="140"/>
      <c r="F70" s="140"/>
      <c r="G70" s="140"/>
      <c r="H70" s="140"/>
      <c r="I70" s="140"/>
      <c r="J70" s="141">
        <f>J754</f>
        <v>0</v>
      </c>
      <c r="K70" s="138"/>
      <c r="L70" s="142"/>
    </row>
    <row r="71" spans="1:31" s="10" customFormat="1" ht="19.899999999999999" customHeight="1">
      <c r="B71" s="137"/>
      <c r="C71" s="138"/>
      <c r="D71" s="139" t="s">
        <v>102</v>
      </c>
      <c r="E71" s="140"/>
      <c r="F71" s="140"/>
      <c r="G71" s="140"/>
      <c r="H71" s="140"/>
      <c r="I71" s="140"/>
      <c r="J71" s="141">
        <f>J764</f>
        <v>0</v>
      </c>
      <c r="K71" s="138"/>
      <c r="L71" s="142"/>
    </row>
    <row r="72" spans="1:31" s="9" customFormat="1" ht="24.95" customHeight="1">
      <c r="B72" s="131"/>
      <c r="C72" s="132"/>
      <c r="D72" s="133" t="s">
        <v>103</v>
      </c>
      <c r="E72" s="134"/>
      <c r="F72" s="134"/>
      <c r="G72" s="134"/>
      <c r="H72" s="134"/>
      <c r="I72" s="134"/>
      <c r="J72" s="135">
        <f>J801</f>
        <v>0</v>
      </c>
      <c r="K72" s="132"/>
      <c r="L72" s="136"/>
    </row>
    <row r="73" spans="1:31" s="9" customFormat="1" ht="24.95" customHeight="1">
      <c r="B73" s="131"/>
      <c r="C73" s="132"/>
      <c r="D73" s="133" t="s">
        <v>104</v>
      </c>
      <c r="E73" s="134"/>
      <c r="F73" s="134"/>
      <c r="G73" s="134"/>
      <c r="H73" s="134"/>
      <c r="I73" s="134"/>
      <c r="J73" s="135">
        <f>J807</f>
        <v>0</v>
      </c>
      <c r="K73" s="132"/>
      <c r="L73" s="136"/>
    </row>
    <row r="74" spans="1:31" s="10" customFormat="1" ht="19.899999999999999" customHeight="1">
      <c r="B74" s="137"/>
      <c r="C74" s="138"/>
      <c r="D74" s="139" t="s">
        <v>105</v>
      </c>
      <c r="E74" s="140"/>
      <c r="F74" s="140"/>
      <c r="G74" s="140"/>
      <c r="H74" s="140"/>
      <c r="I74" s="140"/>
      <c r="J74" s="141">
        <f>J808</f>
        <v>0</v>
      </c>
      <c r="K74" s="138"/>
      <c r="L74" s="142"/>
    </row>
    <row r="75" spans="1:31" s="10" customFormat="1" ht="19.899999999999999" customHeight="1">
      <c r="B75" s="137"/>
      <c r="C75" s="138"/>
      <c r="D75" s="139" t="s">
        <v>106</v>
      </c>
      <c r="E75" s="140"/>
      <c r="F75" s="140"/>
      <c r="G75" s="140"/>
      <c r="H75" s="140"/>
      <c r="I75" s="140"/>
      <c r="J75" s="141">
        <f>J818</f>
        <v>0</v>
      </c>
      <c r="K75" s="138"/>
      <c r="L75" s="142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0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65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0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4.95" customHeight="1">
      <c r="A82" s="36"/>
      <c r="B82" s="37"/>
      <c r="C82" s="25" t="s">
        <v>107</v>
      </c>
      <c r="D82" s="38"/>
      <c r="E82" s="38"/>
      <c r="F82" s="38"/>
      <c r="G82" s="38"/>
      <c r="H82" s="38"/>
      <c r="I82" s="38"/>
      <c r="J82" s="38"/>
      <c r="K82" s="38"/>
      <c r="L82" s="10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0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30" customHeight="1">
      <c r="A85" s="36"/>
      <c r="B85" s="37"/>
      <c r="C85" s="38"/>
      <c r="D85" s="38"/>
      <c r="E85" s="342" t="str">
        <f>E7</f>
        <v>Výměny střešní krytiny - bytový dům, Mírové náměstí 93/21 a 94/23 v Bílině</v>
      </c>
      <c r="F85" s="368"/>
      <c r="G85" s="368"/>
      <c r="H85" s="368"/>
      <c r="I85" s="38"/>
      <c r="J85" s="38"/>
      <c r="K85" s="38"/>
      <c r="L85" s="10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F10</f>
        <v>Mírové náměstí 93/21 a 94/23</v>
      </c>
      <c r="G87" s="38"/>
      <c r="H87" s="38"/>
      <c r="I87" s="31" t="s">
        <v>23</v>
      </c>
      <c r="J87" s="61" t="str">
        <f>IF(J10="","",J10)</f>
        <v>14. 1. 2025</v>
      </c>
      <c r="K87" s="38"/>
      <c r="L87" s="10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E13</f>
        <v>Město Bílina</v>
      </c>
      <c r="G89" s="38"/>
      <c r="H89" s="38"/>
      <c r="I89" s="31" t="s">
        <v>33</v>
      </c>
      <c r="J89" s="34" t="str">
        <f>E19</f>
        <v>DEKPROJEKT s.r.o.</v>
      </c>
      <c r="K89" s="38"/>
      <c r="L89" s="10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IF(E16="","",E16)</f>
        <v>Vyplň údaj</v>
      </c>
      <c r="G90" s="38"/>
      <c r="H90" s="38"/>
      <c r="I90" s="31" t="s">
        <v>38</v>
      </c>
      <c r="J90" s="34" t="str">
        <f>E22</f>
        <v>DEKPROJEKT s.r.o.</v>
      </c>
      <c r="K90" s="38"/>
      <c r="L90" s="10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43"/>
      <c r="B92" s="144"/>
      <c r="C92" s="145" t="s">
        <v>108</v>
      </c>
      <c r="D92" s="146" t="s">
        <v>60</v>
      </c>
      <c r="E92" s="146" t="s">
        <v>56</v>
      </c>
      <c r="F92" s="146" t="s">
        <v>57</v>
      </c>
      <c r="G92" s="146" t="s">
        <v>109</v>
      </c>
      <c r="H92" s="146" t="s">
        <v>110</v>
      </c>
      <c r="I92" s="146" t="s">
        <v>111</v>
      </c>
      <c r="J92" s="146" t="s">
        <v>85</v>
      </c>
      <c r="K92" s="147" t="s">
        <v>112</v>
      </c>
      <c r="L92" s="148"/>
      <c r="M92" s="70" t="s">
        <v>19</v>
      </c>
      <c r="N92" s="71" t="s">
        <v>45</v>
      </c>
      <c r="O92" s="71" t="s">
        <v>113</v>
      </c>
      <c r="P92" s="71" t="s">
        <v>114</v>
      </c>
      <c r="Q92" s="71" t="s">
        <v>115</v>
      </c>
      <c r="R92" s="71" t="s">
        <v>116</v>
      </c>
      <c r="S92" s="71" t="s">
        <v>117</v>
      </c>
      <c r="T92" s="72" t="s">
        <v>118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</row>
    <row r="93" spans="1:65" s="2" customFormat="1" ht="22.9" customHeight="1">
      <c r="A93" s="36"/>
      <c r="B93" s="37"/>
      <c r="C93" s="77" t="s">
        <v>119</v>
      </c>
      <c r="D93" s="38"/>
      <c r="E93" s="38"/>
      <c r="F93" s="38"/>
      <c r="G93" s="38"/>
      <c r="H93" s="38"/>
      <c r="I93" s="38"/>
      <c r="J93" s="149">
        <f>BK93</f>
        <v>0</v>
      </c>
      <c r="K93" s="38"/>
      <c r="L93" s="41"/>
      <c r="M93" s="73"/>
      <c r="N93" s="150"/>
      <c r="O93" s="74"/>
      <c r="P93" s="151">
        <f>P94+P217+P801+P807</f>
        <v>0</v>
      </c>
      <c r="Q93" s="74"/>
      <c r="R93" s="151">
        <f>R94+R217+R801+R807</f>
        <v>36.478739010000012</v>
      </c>
      <c r="S93" s="74"/>
      <c r="T93" s="152">
        <f>T94+T217+T801+T807</f>
        <v>33.147240920000002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74</v>
      </c>
      <c r="AU93" s="19" t="s">
        <v>86</v>
      </c>
      <c r="BK93" s="153">
        <f>BK94+BK217+BK801+BK807</f>
        <v>0</v>
      </c>
    </row>
    <row r="94" spans="1:65" s="12" customFormat="1" ht="25.9" customHeight="1">
      <c r="B94" s="154"/>
      <c r="C94" s="155"/>
      <c r="D94" s="156" t="s">
        <v>74</v>
      </c>
      <c r="E94" s="157" t="s">
        <v>120</v>
      </c>
      <c r="F94" s="157" t="s">
        <v>121</v>
      </c>
      <c r="G94" s="155"/>
      <c r="H94" s="155"/>
      <c r="I94" s="158"/>
      <c r="J94" s="159">
        <f>BK94</f>
        <v>0</v>
      </c>
      <c r="K94" s="155"/>
      <c r="L94" s="160"/>
      <c r="M94" s="161"/>
      <c r="N94" s="162"/>
      <c r="O94" s="162"/>
      <c r="P94" s="163">
        <f>P95+P116+P179+P214</f>
        <v>0</v>
      </c>
      <c r="Q94" s="162"/>
      <c r="R94" s="163">
        <f>R95+R116+R179+R214</f>
        <v>1.2996490000000001</v>
      </c>
      <c r="S94" s="162"/>
      <c r="T94" s="164">
        <f>T95+T116+T179+T214</f>
        <v>1.284</v>
      </c>
      <c r="AR94" s="165" t="s">
        <v>80</v>
      </c>
      <c r="AT94" s="166" t="s">
        <v>74</v>
      </c>
      <c r="AU94" s="166" t="s">
        <v>75</v>
      </c>
      <c r="AY94" s="165" t="s">
        <v>122</v>
      </c>
      <c r="BK94" s="167">
        <f>BK95+BK116+BK179+BK214</f>
        <v>0</v>
      </c>
    </row>
    <row r="95" spans="1:65" s="12" customFormat="1" ht="22.9" customHeight="1">
      <c r="B95" s="154"/>
      <c r="C95" s="155"/>
      <c r="D95" s="156" t="s">
        <v>74</v>
      </c>
      <c r="E95" s="168" t="s">
        <v>123</v>
      </c>
      <c r="F95" s="168" t="s">
        <v>124</v>
      </c>
      <c r="G95" s="155"/>
      <c r="H95" s="155"/>
      <c r="I95" s="158"/>
      <c r="J95" s="169">
        <f>BK95</f>
        <v>0</v>
      </c>
      <c r="K95" s="155"/>
      <c r="L95" s="160"/>
      <c r="M95" s="161"/>
      <c r="N95" s="162"/>
      <c r="O95" s="162"/>
      <c r="P95" s="163">
        <f>SUM(P96:P115)</f>
        <v>0</v>
      </c>
      <c r="Q95" s="162"/>
      <c r="R95" s="163">
        <f>SUM(R96:R115)</f>
        <v>1.2980970000000001</v>
      </c>
      <c r="S95" s="162"/>
      <c r="T95" s="164">
        <f>SUM(T96:T115)</f>
        <v>0</v>
      </c>
      <c r="AR95" s="165" t="s">
        <v>80</v>
      </c>
      <c r="AT95" s="166" t="s">
        <v>74</v>
      </c>
      <c r="AU95" s="166" t="s">
        <v>80</v>
      </c>
      <c r="AY95" s="165" t="s">
        <v>122</v>
      </c>
      <c r="BK95" s="167">
        <f>SUM(BK96:BK115)</f>
        <v>0</v>
      </c>
    </row>
    <row r="96" spans="1:65" s="2" customFormat="1" ht="37.9" customHeight="1">
      <c r="A96" s="36"/>
      <c r="B96" s="37"/>
      <c r="C96" s="170" t="s">
        <v>80</v>
      </c>
      <c r="D96" s="170" t="s">
        <v>125</v>
      </c>
      <c r="E96" s="171" t="s">
        <v>126</v>
      </c>
      <c r="F96" s="172" t="s">
        <v>127</v>
      </c>
      <c r="G96" s="173" t="s">
        <v>128</v>
      </c>
      <c r="H96" s="174">
        <v>65</v>
      </c>
      <c r="I96" s="175"/>
      <c r="J96" s="176">
        <f>ROUND(I96*H96,2)</f>
        <v>0</v>
      </c>
      <c r="K96" s="172" t="s">
        <v>129</v>
      </c>
      <c r="L96" s="41"/>
      <c r="M96" s="177" t="s">
        <v>19</v>
      </c>
      <c r="N96" s="178" t="s">
        <v>47</v>
      </c>
      <c r="O96" s="66"/>
      <c r="P96" s="179">
        <f>O96*H96</f>
        <v>0</v>
      </c>
      <c r="Q96" s="179">
        <v>1.992E-2</v>
      </c>
      <c r="R96" s="179">
        <f>Q96*H96</f>
        <v>1.2948</v>
      </c>
      <c r="S96" s="179">
        <v>0</v>
      </c>
      <c r="T96" s="18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1" t="s">
        <v>130</v>
      </c>
      <c r="AT96" s="181" t="s">
        <v>125</v>
      </c>
      <c r="AU96" s="181" t="s">
        <v>131</v>
      </c>
      <c r="AY96" s="19" t="s">
        <v>122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9" t="s">
        <v>131</v>
      </c>
      <c r="BK96" s="182">
        <f>ROUND(I96*H96,2)</f>
        <v>0</v>
      </c>
      <c r="BL96" s="19" t="s">
        <v>130</v>
      </c>
      <c r="BM96" s="181" t="s">
        <v>132</v>
      </c>
    </row>
    <row r="97" spans="1:65" s="2" customFormat="1" ht="11.25">
      <c r="A97" s="36"/>
      <c r="B97" s="37"/>
      <c r="C97" s="38"/>
      <c r="D97" s="183" t="s">
        <v>133</v>
      </c>
      <c r="E97" s="38"/>
      <c r="F97" s="184" t="s">
        <v>134</v>
      </c>
      <c r="G97" s="38"/>
      <c r="H97" s="38"/>
      <c r="I97" s="185"/>
      <c r="J97" s="38"/>
      <c r="K97" s="38"/>
      <c r="L97" s="41"/>
      <c r="M97" s="186"/>
      <c r="N97" s="18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133</v>
      </c>
      <c r="AU97" s="19" t="s">
        <v>131</v>
      </c>
    </row>
    <row r="98" spans="1:65" s="13" customFormat="1" ht="11.25">
      <c r="B98" s="188"/>
      <c r="C98" s="189"/>
      <c r="D98" s="190" t="s">
        <v>135</v>
      </c>
      <c r="E98" s="191" t="s">
        <v>19</v>
      </c>
      <c r="F98" s="192" t="s">
        <v>136</v>
      </c>
      <c r="G98" s="189"/>
      <c r="H98" s="191" t="s">
        <v>19</v>
      </c>
      <c r="I98" s="193"/>
      <c r="J98" s="189"/>
      <c r="K98" s="189"/>
      <c r="L98" s="194"/>
      <c r="M98" s="195"/>
      <c r="N98" s="196"/>
      <c r="O98" s="196"/>
      <c r="P98" s="196"/>
      <c r="Q98" s="196"/>
      <c r="R98" s="196"/>
      <c r="S98" s="196"/>
      <c r="T98" s="197"/>
      <c r="AT98" s="198" t="s">
        <v>135</v>
      </c>
      <c r="AU98" s="198" t="s">
        <v>131</v>
      </c>
      <c r="AV98" s="13" t="s">
        <v>80</v>
      </c>
      <c r="AW98" s="13" t="s">
        <v>37</v>
      </c>
      <c r="AX98" s="13" t="s">
        <v>75</v>
      </c>
      <c r="AY98" s="198" t="s">
        <v>122</v>
      </c>
    </row>
    <row r="99" spans="1:65" s="13" customFormat="1" ht="11.25">
      <c r="B99" s="188"/>
      <c r="C99" s="189"/>
      <c r="D99" s="190" t="s">
        <v>135</v>
      </c>
      <c r="E99" s="191" t="s">
        <v>19</v>
      </c>
      <c r="F99" s="192" t="s">
        <v>137</v>
      </c>
      <c r="G99" s="189"/>
      <c r="H99" s="191" t="s">
        <v>19</v>
      </c>
      <c r="I99" s="193"/>
      <c r="J99" s="189"/>
      <c r="K99" s="189"/>
      <c r="L99" s="194"/>
      <c r="M99" s="195"/>
      <c r="N99" s="196"/>
      <c r="O99" s="196"/>
      <c r="P99" s="196"/>
      <c r="Q99" s="196"/>
      <c r="R99" s="196"/>
      <c r="S99" s="196"/>
      <c r="T99" s="197"/>
      <c r="AT99" s="198" t="s">
        <v>135</v>
      </c>
      <c r="AU99" s="198" t="s">
        <v>131</v>
      </c>
      <c r="AV99" s="13" t="s">
        <v>80</v>
      </c>
      <c r="AW99" s="13" t="s">
        <v>37</v>
      </c>
      <c r="AX99" s="13" t="s">
        <v>75</v>
      </c>
      <c r="AY99" s="198" t="s">
        <v>122</v>
      </c>
    </row>
    <row r="100" spans="1:65" s="14" customFormat="1" ht="11.25">
      <c r="B100" s="199"/>
      <c r="C100" s="200"/>
      <c r="D100" s="190" t="s">
        <v>135</v>
      </c>
      <c r="E100" s="201" t="s">
        <v>19</v>
      </c>
      <c r="F100" s="202" t="s">
        <v>138</v>
      </c>
      <c r="G100" s="200"/>
      <c r="H100" s="203">
        <v>5.14</v>
      </c>
      <c r="I100" s="204"/>
      <c r="J100" s="200"/>
      <c r="K100" s="200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135</v>
      </c>
      <c r="AU100" s="209" t="s">
        <v>131</v>
      </c>
      <c r="AV100" s="14" t="s">
        <v>131</v>
      </c>
      <c r="AW100" s="14" t="s">
        <v>37</v>
      </c>
      <c r="AX100" s="14" t="s">
        <v>75</v>
      </c>
      <c r="AY100" s="209" t="s">
        <v>122</v>
      </c>
    </row>
    <row r="101" spans="1:65" s="14" customFormat="1" ht="11.25">
      <c r="B101" s="199"/>
      <c r="C101" s="200"/>
      <c r="D101" s="190" t="s">
        <v>135</v>
      </c>
      <c r="E101" s="201" t="s">
        <v>19</v>
      </c>
      <c r="F101" s="202" t="s">
        <v>139</v>
      </c>
      <c r="G101" s="200"/>
      <c r="H101" s="203">
        <v>3.532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135</v>
      </c>
      <c r="AU101" s="209" t="s">
        <v>131</v>
      </c>
      <c r="AV101" s="14" t="s">
        <v>131</v>
      </c>
      <c r="AW101" s="14" t="s">
        <v>37</v>
      </c>
      <c r="AX101" s="14" t="s">
        <v>75</v>
      </c>
      <c r="AY101" s="209" t="s">
        <v>122</v>
      </c>
    </row>
    <row r="102" spans="1:65" s="14" customFormat="1" ht="11.25">
      <c r="B102" s="199"/>
      <c r="C102" s="200"/>
      <c r="D102" s="190" t="s">
        <v>135</v>
      </c>
      <c r="E102" s="201" t="s">
        <v>19</v>
      </c>
      <c r="F102" s="202" t="s">
        <v>140</v>
      </c>
      <c r="G102" s="200"/>
      <c r="H102" s="203">
        <v>1.35</v>
      </c>
      <c r="I102" s="204"/>
      <c r="J102" s="200"/>
      <c r="K102" s="200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135</v>
      </c>
      <c r="AU102" s="209" t="s">
        <v>131</v>
      </c>
      <c r="AV102" s="14" t="s">
        <v>131</v>
      </c>
      <c r="AW102" s="14" t="s">
        <v>37</v>
      </c>
      <c r="AX102" s="14" t="s">
        <v>75</v>
      </c>
      <c r="AY102" s="209" t="s">
        <v>122</v>
      </c>
    </row>
    <row r="103" spans="1:65" s="14" customFormat="1" ht="11.25">
      <c r="B103" s="199"/>
      <c r="C103" s="200"/>
      <c r="D103" s="190" t="s">
        <v>135</v>
      </c>
      <c r="E103" s="201" t="s">
        <v>19</v>
      </c>
      <c r="F103" s="202" t="s">
        <v>141</v>
      </c>
      <c r="G103" s="200"/>
      <c r="H103" s="203">
        <v>17.844999999999999</v>
      </c>
      <c r="I103" s="204"/>
      <c r="J103" s="200"/>
      <c r="K103" s="200"/>
      <c r="L103" s="205"/>
      <c r="M103" s="206"/>
      <c r="N103" s="207"/>
      <c r="O103" s="207"/>
      <c r="P103" s="207"/>
      <c r="Q103" s="207"/>
      <c r="R103" s="207"/>
      <c r="S103" s="207"/>
      <c r="T103" s="208"/>
      <c r="AT103" s="209" t="s">
        <v>135</v>
      </c>
      <c r="AU103" s="209" t="s">
        <v>131</v>
      </c>
      <c r="AV103" s="14" t="s">
        <v>131</v>
      </c>
      <c r="AW103" s="14" t="s">
        <v>37</v>
      </c>
      <c r="AX103" s="14" t="s">
        <v>75</v>
      </c>
      <c r="AY103" s="209" t="s">
        <v>122</v>
      </c>
    </row>
    <row r="104" spans="1:65" s="13" customFormat="1" ht="11.25">
      <c r="B104" s="188"/>
      <c r="C104" s="189"/>
      <c r="D104" s="190" t="s">
        <v>135</v>
      </c>
      <c r="E104" s="191" t="s">
        <v>19</v>
      </c>
      <c r="F104" s="192" t="s">
        <v>142</v>
      </c>
      <c r="G104" s="189"/>
      <c r="H104" s="191" t="s">
        <v>19</v>
      </c>
      <c r="I104" s="193"/>
      <c r="J104" s="189"/>
      <c r="K104" s="189"/>
      <c r="L104" s="194"/>
      <c r="M104" s="195"/>
      <c r="N104" s="196"/>
      <c r="O104" s="196"/>
      <c r="P104" s="196"/>
      <c r="Q104" s="196"/>
      <c r="R104" s="196"/>
      <c r="S104" s="196"/>
      <c r="T104" s="197"/>
      <c r="AT104" s="198" t="s">
        <v>135</v>
      </c>
      <c r="AU104" s="198" t="s">
        <v>131</v>
      </c>
      <c r="AV104" s="13" t="s">
        <v>80</v>
      </c>
      <c r="AW104" s="13" t="s">
        <v>37</v>
      </c>
      <c r="AX104" s="13" t="s">
        <v>75</v>
      </c>
      <c r="AY104" s="198" t="s">
        <v>122</v>
      </c>
    </row>
    <row r="105" spans="1:65" s="14" customFormat="1" ht="11.25">
      <c r="B105" s="199"/>
      <c r="C105" s="200"/>
      <c r="D105" s="190" t="s">
        <v>135</v>
      </c>
      <c r="E105" s="201" t="s">
        <v>19</v>
      </c>
      <c r="F105" s="202" t="s">
        <v>143</v>
      </c>
      <c r="G105" s="200"/>
      <c r="H105" s="203">
        <v>1.2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135</v>
      </c>
      <c r="AU105" s="209" t="s">
        <v>131</v>
      </c>
      <c r="AV105" s="14" t="s">
        <v>131</v>
      </c>
      <c r="AW105" s="14" t="s">
        <v>37</v>
      </c>
      <c r="AX105" s="14" t="s">
        <v>75</v>
      </c>
      <c r="AY105" s="209" t="s">
        <v>122</v>
      </c>
    </row>
    <row r="106" spans="1:65" s="14" customFormat="1" ht="11.25">
      <c r="B106" s="199"/>
      <c r="C106" s="200"/>
      <c r="D106" s="190" t="s">
        <v>135</v>
      </c>
      <c r="E106" s="201" t="s">
        <v>19</v>
      </c>
      <c r="F106" s="202" t="s">
        <v>144</v>
      </c>
      <c r="G106" s="200"/>
      <c r="H106" s="203">
        <v>10.337999999999999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135</v>
      </c>
      <c r="AU106" s="209" t="s">
        <v>131</v>
      </c>
      <c r="AV106" s="14" t="s">
        <v>131</v>
      </c>
      <c r="AW106" s="14" t="s">
        <v>37</v>
      </c>
      <c r="AX106" s="14" t="s">
        <v>75</v>
      </c>
      <c r="AY106" s="209" t="s">
        <v>122</v>
      </c>
    </row>
    <row r="107" spans="1:65" s="14" customFormat="1" ht="11.25">
      <c r="B107" s="199"/>
      <c r="C107" s="200"/>
      <c r="D107" s="190" t="s">
        <v>135</v>
      </c>
      <c r="E107" s="201" t="s">
        <v>19</v>
      </c>
      <c r="F107" s="202" t="s">
        <v>145</v>
      </c>
      <c r="G107" s="200"/>
      <c r="H107" s="203">
        <v>11.798999999999999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135</v>
      </c>
      <c r="AU107" s="209" t="s">
        <v>131</v>
      </c>
      <c r="AV107" s="14" t="s">
        <v>131</v>
      </c>
      <c r="AW107" s="14" t="s">
        <v>37</v>
      </c>
      <c r="AX107" s="14" t="s">
        <v>75</v>
      </c>
      <c r="AY107" s="209" t="s">
        <v>122</v>
      </c>
    </row>
    <row r="108" spans="1:65" s="14" customFormat="1" ht="11.25">
      <c r="B108" s="199"/>
      <c r="C108" s="200"/>
      <c r="D108" s="190" t="s">
        <v>135</v>
      </c>
      <c r="E108" s="201" t="s">
        <v>19</v>
      </c>
      <c r="F108" s="202" t="s">
        <v>146</v>
      </c>
      <c r="G108" s="200"/>
      <c r="H108" s="203">
        <v>6.0949999999999998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135</v>
      </c>
      <c r="AU108" s="209" t="s">
        <v>131</v>
      </c>
      <c r="AV108" s="14" t="s">
        <v>131</v>
      </c>
      <c r="AW108" s="14" t="s">
        <v>37</v>
      </c>
      <c r="AX108" s="14" t="s">
        <v>75</v>
      </c>
      <c r="AY108" s="209" t="s">
        <v>122</v>
      </c>
    </row>
    <row r="109" spans="1:65" s="13" customFormat="1" ht="11.25">
      <c r="B109" s="188"/>
      <c r="C109" s="189"/>
      <c r="D109" s="190" t="s">
        <v>135</v>
      </c>
      <c r="E109" s="191" t="s">
        <v>19</v>
      </c>
      <c r="F109" s="192" t="s">
        <v>147</v>
      </c>
      <c r="G109" s="189"/>
      <c r="H109" s="191" t="s">
        <v>19</v>
      </c>
      <c r="I109" s="193"/>
      <c r="J109" s="189"/>
      <c r="K109" s="189"/>
      <c r="L109" s="194"/>
      <c r="M109" s="195"/>
      <c r="N109" s="196"/>
      <c r="O109" s="196"/>
      <c r="P109" s="196"/>
      <c r="Q109" s="196"/>
      <c r="R109" s="196"/>
      <c r="S109" s="196"/>
      <c r="T109" s="197"/>
      <c r="AT109" s="198" t="s">
        <v>135</v>
      </c>
      <c r="AU109" s="198" t="s">
        <v>131</v>
      </c>
      <c r="AV109" s="13" t="s">
        <v>80</v>
      </c>
      <c r="AW109" s="13" t="s">
        <v>37</v>
      </c>
      <c r="AX109" s="13" t="s">
        <v>75</v>
      </c>
      <c r="AY109" s="198" t="s">
        <v>122</v>
      </c>
    </row>
    <row r="110" spans="1:65" s="14" customFormat="1" ht="11.25">
      <c r="B110" s="199"/>
      <c r="C110" s="200"/>
      <c r="D110" s="190" t="s">
        <v>135</v>
      </c>
      <c r="E110" s="201" t="s">
        <v>19</v>
      </c>
      <c r="F110" s="202" t="s">
        <v>148</v>
      </c>
      <c r="G110" s="200"/>
      <c r="H110" s="203">
        <v>7.7009999999999996</v>
      </c>
      <c r="I110" s="204"/>
      <c r="J110" s="200"/>
      <c r="K110" s="200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135</v>
      </c>
      <c r="AU110" s="209" t="s">
        <v>131</v>
      </c>
      <c r="AV110" s="14" t="s">
        <v>131</v>
      </c>
      <c r="AW110" s="14" t="s">
        <v>37</v>
      </c>
      <c r="AX110" s="14" t="s">
        <v>75</v>
      </c>
      <c r="AY110" s="209" t="s">
        <v>122</v>
      </c>
    </row>
    <row r="111" spans="1:65" s="15" customFormat="1" ht="11.25">
      <c r="B111" s="210"/>
      <c r="C111" s="211"/>
      <c r="D111" s="190" t="s">
        <v>135</v>
      </c>
      <c r="E111" s="212" t="s">
        <v>19</v>
      </c>
      <c r="F111" s="213" t="s">
        <v>149</v>
      </c>
      <c r="G111" s="211"/>
      <c r="H111" s="214">
        <v>64.999999999999986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135</v>
      </c>
      <c r="AU111" s="220" t="s">
        <v>131</v>
      </c>
      <c r="AV111" s="15" t="s">
        <v>130</v>
      </c>
      <c r="AW111" s="15" t="s">
        <v>37</v>
      </c>
      <c r="AX111" s="15" t="s">
        <v>80</v>
      </c>
      <c r="AY111" s="220" t="s">
        <v>122</v>
      </c>
    </row>
    <row r="112" spans="1:65" s="2" customFormat="1" ht="24.2" customHeight="1">
      <c r="A112" s="36"/>
      <c r="B112" s="37"/>
      <c r="C112" s="170" t="s">
        <v>131</v>
      </c>
      <c r="D112" s="170" t="s">
        <v>125</v>
      </c>
      <c r="E112" s="171" t="s">
        <v>150</v>
      </c>
      <c r="F112" s="172" t="s">
        <v>151</v>
      </c>
      <c r="G112" s="173" t="s">
        <v>152</v>
      </c>
      <c r="H112" s="174">
        <v>2.198</v>
      </c>
      <c r="I112" s="175"/>
      <c r="J112" s="176">
        <f>ROUND(I112*H112,2)</f>
        <v>0</v>
      </c>
      <c r="K112" s="172" t="s">
        <v>129</v>
      </c>
      <c r="L112" s="41"/>
      <c r="M112" s="177" t="s">
        <v>19</v>
      </c>
      <c r="N112" s="178" t="s">
        <v>47</v>
      </c>
      <c r="O112" s="66"/>
      <c r="P112" s="179">
        <f>O112*H112</f>
        <v>0</v>
      </c>
      <c r="Q112" s="179">
        <v>1.5E-3</v>
      </c>
      <c r="R112" s="179">
        <f>Q112*H112</f>
        <v>3.297E-3</v>
      </c>
      <c r="S112" s="179">
        <v>0</v>
      </c>
      <c r="T112" s="18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1" t="s">
        <v>130</v>
      </c>
      <c r="AT112" s="181" t="s">
        <v>125</v>
      </c>
      <c r="AU112" s="181" t="s">
        <v>131</v>
      </c>
      <c r="AY112" s="19" t="s">
        <v>122</v>
      </c>
      <c r="BE112" s="182">
        <f>IF(N112="základní",J112,0)</f>
        <v>0</v>
      </c>
      <c r="BF112" s="182">
        <f>IF(N112="snížená",J112,0)</f>
        <v>0</v>
      </c>
      <c r="BG112" s="182">
        <f>IF(N112="zákl. přenesená",J112,0)</f>
        <v>0</v>
      </c>
      <c r="BH112" s="182">
        <f>IF(N112="sníž. přenesená",J112,0)</f>
        <v>0</v>
      </c>
      <c r="BI112" s="182">
        <f>IF(N112="nulová",J112,0)</f>
        <v>0</v>
      </c>
      <c r="BJ112" s="19" t="s">
        <v>131</v>
      </c>
      <c r="BK112" s="182">
        <f>ROUND(I112*H112,2)</f>
        <v>0</v>
      </c>
      <c r="BL112" s="19" t="s">
        <v>130</v>
      </c>
      <c r="BM112" s="181" t="s">
        <v>153</v>
      </c>
    </row>
    <row r="113" spans="1:65" s="2" customFormat="1" ht="11.25">
      <c r="A113" s="36"/>
      <c r="B113" s="37"/>
      <c r="C113" s="38"/>
      <c r="D113" s="183" t="s">
        <v>133</v>
      </c>
      <c r="E113" s="38"/>
      <c r="F113" s="184" t="s">
        <v>154</v>
      </c>
      <c r="G113" s="38"/>
      <c r="H113" s="38"/>
      <c r="I113" s="185"/>
      <c r="J113" s="38"/>
      <c r="K113" s="38"/>
      <c r="L113" s="41"/>
      <c r="M113" s="186"/>
      <c r="N113" s="18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133</v>
      </c>
      <c r="AU113" s="19" t="s">
        <v>131</v>
      </c>
    </row>
    <row r="114" spans="1:65" s="13" customFormat="1" ht="11.25">
      <c r="B114" s="188"/>
      <c r="C114" s="189"/>
      <c r="D114" s="190" t="s">
        <v>135</v>
      </c>
      <c r="E114" s="191" t="s">
        <v>19</v>
      </c>
      <c r="F114" s="192" t="s">
        <v>155</v>
      </c>
      <c r="G114" s="189"/>
      <c r="H114" s="191" t="s">
        <v>19</v>
      </c>
      <c r="I114" s="193"/>
      <c r="J114" s="189"/>
      <c r="K114" s="189"/>
      <c r="L114" s="194"/>
      <c r="M114" s="195"/>
      <c r="N114" s="196"/>
      <c r="O114" s="196"/>
      <c r="P114" s="196"/>
      <c r="Q114" s="196"/>
      <c r="R114" s="196"/>
      <c r="S114" s="196"/>
      <c r="T114" s="197"/>
      <c r="AT114" s="198" t="s">
        <v>135</v>
      </c>
      <c r="AU114" s="198" t="s">
        <v>131</v>
      </c>
      <c r="AV114" s="13" t="s">
        <v>80</v>
      </c>
      <c r="AW114" s="13" t="s">
        <v>37</v>
      </c>
      <c r="AX114" s="13" t="s">
        <v>75</v>
      </c>
      <c r="AY114" s="198" t="s">
        <v>122</v>
      </c>
    </row>
    <row r="115" spans="1:65" s="14" customFormat="1" ht="11.25">
      <c r="B115" s="199"/>
      <c r="C115" s="200"/>
      <c r="D115" s="190" t="s">
        <v>135</v>
      </c>
      <c r="E115" s="201" t="s">
        <v>19</v>
      </c>
      <c r="F115" s="202" t="s">
        <v>156</v>
      </c>
      <c r="G115" s="200"/>
      <c r="H115" s="203">
        <v>2.198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135</v>
      </c>
      <c r="AU115" s="209" t="s">
        <v>131</v>
      </c>
      <c r="AV115" s="14" t="s">
        <v>131</v>
      </c>
      <c r="AW115" s="14" t="s">
        <v>37</v>
      </c>
      <c r="AX115" s="14" t="s">
        <v>80</v>
      </c>
      <c r="AY115" s="209" t="s">
        <v>122</v>
      </c>
    </row>
    <row r="116" spans="1:65" s="12" customFormat="1" ht="22.9" customHeight="1">
      <c r="B116" s="154"/>
      <c r="C116" s="155"/>
      <c r="D116" s="156" t="s">
        <v>74</v>
      </c>
      <c r="E116" s="168" t="s">
        <v>157</v>
      </c>
      <c r="F116" s="168" t="s">
        <v>158</v>
      </c>
      <c r="G116" s="155"/>
      <c r="H116" s="155"/>
      <c r="I116" s="158"/>
      <c r="J116" s="169">
        <f>BK116</f>
        <v>0</v>
      </c>
      <c r="K116" s="155"/>
      <c r="L116" s="160"/>
      <c r="M116" s="161"/>
      <c r="N116" s="162"/>
      <c r="O116" s="162"/>
      <c r="P116" s="163">
        <f>SUM(P117:P178)</f>
        <v>0</v>
      </c>
      <c r="Q116" s="162"/>
      <c r="R116" s="163">
        <f>SUM(R117:R178)</f>
        <v>1.5520000000000002E-3</v>
      </c>
      <c r="S116" s="162"/>
      <c r="T116" s="164">
        <f>SUM(T117:T178)</f>
        <v>1.284</v>
      </c>
      <c r="AR116" s="165" t="s">
        <v>80</v>
      </c>
      <c r="AT116" s="166" t="s">
        <v>74</v>
      </c>
      <c r="AU116" s="166" t="s">
        <v>80</v>
      </c>
      <c r="AY116" s="165" t="s">
        <v>122</v>
      </c>
      <c r="BK116" s="167">
        <f>SUM(BK117:BK178)</f>
        <v>0</v>
      </c>
    </row>
    <row r="117" spans="1:65" s="2" customFormat="1" ht="44.25" customHeight="1">
      <c r="A117" s="36"/>
      <c r="B117" s="37"/>
      <c r="C117" s="170" t="s">
        <v>159</v>
      </c>
      <c r="D117" s="170" t="s">
        <v>125</v>
      </c>
      <c r="E117" s="171" t="s">
        <v>160</v>
      </c>
      <c r="F117" s="172" t="s">
        <v>161</v>
      </c>
      <c r="G117" s="173" t="s">
        <v>128</v>
      </c>
      <c r="H117" s="174">
        <v>600</v>
      </c>
      <c r="I117" s="175"/>
      <c r="J117" s="176">
        <f>ROUND(I117*H117,2)</f>
        <v>0</v>
      </c>
      <c r="K117" s="172" t="s">
        <v>129</v>
      </c>
      <c r="L117" s="41"/>
      <c r="M117" s="177" t="s">
        <v>19</v>
      </c>
      <c r="N117" s="178" t="s">
        <v>47</v>
      </c>
      <c r="O117" s="66"/>
      <c r="P117" s="179">
        <f>O117*H117</f>
        <v>0</v>
      </c>
      <c r="Q117" s="179">
        <v>0</v>
      </c>
      <c r="R117" s="179">
        <f>Q117*H117</f>
        <v>0</v>
      </c>
      <c r="S117" s="179">
        <v>0</v>
      </c>
      <c r="T117" s="18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1" t="s">
        <v>130</v>
      </c>
      <c r="AT117" s="181" t="s">
        <v>125</v>
      </c>
      <c r="AU117" s="181" t="s">
        <v>131</v>
      </c>
      <c r="AY117" s="19" t="s">
        <v>122</v>
      </c>
      <c r="BE117" s="182">
        <f>IF(N117="základní",J117,0)</f>
        <v>0</v>
      </c>
      <c r="BF117" s="182">
        <f>IF(N117="snížená",J117,0)</f>
        <v>0</v>
      </c>
      <c r="BG117" s="182">
        <f>IF(N117="zákl. přenesená",J117,0)</f>
        <v>0</v>
      </c>
      <c r="BH117" s="182">
        <f>IF(N117="sníž. přenesená",J117,0)</f>
        <v>0</v>
      </c>
      <c r="BI117" s="182">
        <f>IF(N117="nulová",J117,0)</f>
        <v>0</v>
      </c>
      <c r="BJ117" s="19" t="s">
        <v>131</v>
      </c>
      <c r="BK117" s="182">
        <f>ROUND(I117*H117,2)</f>
        <v>0</v>
      </c>
      <c r="BL117" s="19" t="s">
        <v>130</v>
      </c>
      <c r="BM117" s="181" t="s">
        <v>162</v>
      </c>
    </row>
    <row r="118" spans="1:65" s="2" customFormat="1" ht="11.25">
      <c r="A118" s="36"/>
      <c r="B118" s="37"/>
      <c r="C118" s="38"/>
      <c r="D118" s="183" t="s">
        <v>133</v>
      </c>
      <c r="E118" s="38"/>
      <c r="F118" s="184" t="s">
        <v>163</v>
      </c>
      <c r="G118" s="38"/>
      <c r="H118" s="38"/>
      <c r="I118" s="185"/>
      <c r="J118" s="38"/>
      <c r="K118" s="38"/>
      <c r="L118" s="41"/>
      <c r="M118" s="186"/>
      <c r="N118" s="18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133</v>
      </c>
      <c r="AU118" s="19" t="s">
        <v>131</v>
      </c>
    </row>
    <row r="119" spans="1:65" s="13" customFormat="1" ht="22.5">
      <c r="B119" s="188"/>
      <c r="C119" s="189"/>
      <c r="D119" s="190" t="s">
        <v>135</v>
      </c>
      <c r="E119" s="191" t="s">
        <v>19</v>
      </c>
      <c r="F119" s="192" t="s">
        <v>164</v>
      </c>
      <c r="G119" s="189"/>
      <c r="H119" s="191" t="s">
        <v>19</v>
      </c>
      <c r="I119" s="193"/>
      <c r="J119" s="189"/>
      <c r="K119" s="189"/>
      <c r="L119" s="194"/>
      <c r="M119" s="195"/>
      <c r="N119" s="196"/>
      <c r="O119" s="196"/>
      <c r="P119" s="196"/>
      <c r="Q119" s="196"/>
      <c r="R119" s="196"/>
      <c r="S119" s="196"/>
      <c r="T119" s="197"/>
      <c r="AT119" s="198" t="s">
        <v>135</v>
      </c>
      <c r="AU119" s="198" t="s">
        <v>131</v>
      </c>
      <c r="AV119" s="13" t="s">
        <v>80</v>
      </c>
      <c r="AW119" s="13" t="s">
        <v>37</v>
      </c>
      <c r="AX119" s="13" t="s">
        <v>75</v>
      </c>
      <c r="AY119" s="198" t="s">
        <v>122</v>
      </c>
    </row>
    <row r="120" spans="1:65" s="14" customFormat="1" ht="11.25">
      <c r="B120" s="199"/>
      <c r="C120" s="200"/>
      <c r="D120" s="190" t="s">
        <v>135</v>
      </c>
      <c r="E120" s="201" t="s">
        <v>19</v>
      </c>
      <c r="F120" s="202" t="s">
        <v>165</v>
      </c>
      <c r="G120" s="200"/>
      <c r="H120" s="203">
        <v>467.76799999999997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135</v>
      </c>
      <c r="AU120" s="209" t="s">
        <v>131</v>
      </c>
      <c r="AV120" s="14" t="s">
        <v>131</v>
      </c>
      <c r="AW120" s="14" t="s">
        <v>37</v>
      </c>
      <c r="AX120" s="14" t="s">
        <v>75</v>
      </c>
      <c r="AY120" s="209" t="s">
        <v>122</v>
      </c>
    </row>
    <row r="121" spans="1:65" s="13" customFormat="1" ht="11.25">
      <c r="B121" s="188"/>
      <c r="C121" s="189"/>
      <c r="D121" s="190" t="s">
        <v>135</v>
      </c>
      <c r="E121" s="191" t="s">
        <v>19</v>
      </c>
      <c r="F121" s="192" t="s">
        <v>166</v>
      </c>
      <c r="G121" s="189"/>
      <c r="H121" s="191" t="s">
        <v>19</v>
      </c>
      <c r="I121" s="193"/>
      <c r="J121" s="189"/>
      <c r="K121" s="189"/>
      <c r="L121" s="194"/>
      <c r="M121" s="195"/>
      <c r="N121" s="196"/>
      <c r="O121" s="196"/>
      <c r="P121" s="196"/>
      <c r="Q121" s="196"/>
      <c r="R121" s="196"/>
      <c r="S121" s="196"/>
      <c r="T121" s="197"/>
      <c r="AT121" s="198" t="s">
        <v>135</v>
      </c>
      <c r="AU121" s="198" t="s">
        <v>131</v>
      </c>
      <c r="AV121" s="13" t="s">
        <v>80</v>
      </c>
      <c r="AW121" s="13" t="s">
        <v>37</v>
      </c>
      <c r="AX121" s="13" t="s">
        <v>75</v>
      </c>
      <c r="AY121" s="198" t="s">
        <v>122</v>
      </c>
    </row>
    <row r="122" spans="1:65" s="14" customFormat="1" ht="11.25">
      <c r="B122" s="199"/>
      <c r="C122" s="200"/>
      <c r="D122" s="190" t="s">
        <v>135</v>
      </c>
      <c r="E122" s="201" t="s">
        <v>19</v>
      </c>
      <c r="F122" s="202" t="s">
        <v>167</v>
      </c>
      <c r="G122" s="200"/>
      <c r="H122" s="203">
        <v>67.540000000000006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135</v>
      </c>
      <c r="AU122" s="209" t="s">
        <v>131</v>
      </c>
      <c r="AV122" s="14" t="s">
        <v>131</v>
      </c>
      <c r="AW122" s="14" t="s">
        <v>37</v>
      </c>
      <c r="AX122" s="14" t="s">
        <v>75</v>
      </c>
      <c r="AY122" s="209" t="s">
        <v>122</v>
      </c>
    </row>
    <row r="123" spans="1:65" s="13" customFormat="1" ht="11.25">
      <c r="B123" s="188"/>
      <c r="C123" s="189"/>
      <c r="D123" s="190" t="s">
        <v>135</v>
      </c>
      <c r="E123" s="191" t="s">
        <v>19</v>
      </c>
      <c r="F123" s="192" t="s">
        <v>168</v>
      </c>
      <c r="G123" s="189"/>
      <c r="H123" s="191" t="s">
        <v>19</v>
      </c>
      <c r="I123" s="193"/>
      <c r="J123" s="189"/>
      <c r="K123" s="189"/>
      <c r="L123" s="194"/>
      <c r="M123" s="195"/>
      <c r="N123" s="196"/>
      <c r="O123" s="196"/>
      <c r="P123" s="196"/>
      <c r="Q123" s="196"/>
      <c r="R123" s="196"/>
      <c r="S123" s="196"/>
      <c r="T123" s="197"/>
      <c r="AT123" s="198" t="s">
        <v>135</v>
      </c>
      <c r="AU123" s="198" t="s">
        <v>131</v>
      </c>
      <c r="AV123" s="13" t="s">
        <v>80</v>
      </c>
      <c r="AW123" s="13" t="s">
        <v>37</v>
      </c>
      <c r="AX123" s="13" t="s">
        <v>75</v>
      </c>
      <c r="AY123" s="198" t="s">
        <v>122</v>
      </c>
    </row>
    <row r="124" spans="1:65" s="14" customFormat="1" ht="11.25">
      <c r="B124" s="199"/>
      <c r="C124" s="200"/>
      <c r="D124" s="190" t="s">
        <v>135</v>
      </c>
      <c r="E124" s="201" t="s">
        <v>19</v>
      </c>
      <c r="F124" s="202" t="s">
        <v>169</v>
      </c>
      <c r="G124" s="200"/>
      <c r="H124" s="203">
        <v>48.35</v>
      </c>
      <c r="I124" s="204"/>
      <c r="J124" s="200"/>
      <c r="K124" s="200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135</v>
      </c>
      <c r="AU124" s="209" t="s">
        <v>131</v>
      </c>
      <c r="AV124" s="14" t="s">
        <v>131</v>
      </c>
      <c r="AW124" s="14" t="s">
        <v>37</v>
      </c>
      <c r="AX124" s="14" t="s">
        <v>75</v>
      </c>
      <c r="AY124" s="209" t="s">
        <v>122</v>
      </c>
    </row>
    <row r="125" spans="1:65" s="13" customFormat="1" ht="11.25">
      <c r="B125" s="188"/>
      <c r="C125" s="189"/>
      <c r="D125" s="190" t="s">
        <v>135</v>
      </c>
      <c r="E125" s="191" t="s">
        <v>19</v>
      </c>
      <c r="F125" s="192" t="s">
        <v>170</v>
      </c>
      <c r="G125" s="189"/>
      <c r="H125" s="191" t="s">
        <v>19</v>
      </c>
      <c r="I125" s="193"/>
      <c r="J125" s="189"/>
      <c r="K125" s="189"/>
      <c r="L125" s="194"/>
      <c r="M125" s="195"/>
      <c r="N125" s="196"/>
      <c r="O125" s="196"/>
      <c r="P125" s="196"/>
      <c r="Q125" s="196"/>
      <c r="R125" s="196"/>
      <c r="S125" s="196"/>
      <c r="T125" s="197"/>
      <c r="AT125" s="198" t="s">
        <v>135</v>
      </c>
      <c r="AU125" s="198" t="s">
        <v>131</v>
      </c>
      <c r="AV125" s="13" t="s">
        <v>80</v>
      </c>
      <c r="AW125" s="13" t="s">
        <v>37</v>
      </c>
      <c r="AX125" s="13" t="s">
        <v>75</v>
      </c>
      <c r="AY125" s="198" t="s">
        <v>122</v>
      </c>
    </row>
    <row r="126" spans="1:65" s="14" customFormat="1" ht="11.25">
      <c r="B126" s="199"/>
      <c r="C126" s="200"/>
      <c r="D126" s="190" t="s">
        <v>135</v>
      </c>
      <c r="E126" s="201" t="s">
        <v>19</v>
      </c>
      <c r="F126" s="202" t="s">
        <v>171</v>
      </c>
      <c r="G126" s="200"/>
      <c r="H126" s="203">
        <v>16.341999999999999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135</v>
      </c>
      <c r="AU126" s="209" t="s">
        <v>131</v>
      </c>
      <c r="AV126" s="14" t="s">
        <v>131</v>
      </c>
      <c r="AW126" s="14" t="s">
        <v>37</v>
      </c>
      <c r="AX126" s="14" t="s">
        <v>75</v>
      </c>
      <c r="AY126" s="209" t="s">
        <v>122</v>
      </c>
    </row>
    <row r="127" spans="1:65" s="15" customFormat="1" ht="11.25">
      <c r="B127" s="210"/>
      <c r="C127" s="211"/>
      <c r="D127" s="190" t="s">
        <v>135</v>
      </c>
      <c r="E127" s="212" t="s">
        <v>19</v>
      </c>
      <c r="F127" s="213" t="s">
        <v>149</v>
      </c>
      <c r="G127" s="211"/>
      <c r="H127" s="214">
        <v>600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135</v>
      </c>
      <c r="AU127" s="220" t="s">
        <v>131</v>
      </c>
      <c r="AV127" s="15" t="s">
        <v>130</v>
      </c>
      <c r="AW127" s="15" t="s">
        <v>37</v>
      </c>
      <c r="AX127" s="15" t="s">
        <v>80</v>
      </c>
      <c r="AY127" s="220" t="s">
        <v>122</v>
      </c>
    </row>
    <row r="128" spans="1:65" s="2" customFormat="1" ht="49.15" customHeight="1">
      <c r="A128" s="36"/>
      <c r="B128" s="37"/>
      <c r="C128" s="170" t="s">
        <v>130</v>
      </c>
      <c r="D128" s="170" t="s">
        <v>125</v>
      </c>
      <c r="E128" s="171" t="s">
        <v>172</v>
      </c>
      <c r="F128" s="172" t="s">
        <v>173</v>
      </c>
      <c r="G128" s="173" t="s">
        <v>128</v>
      </c>
      <c r="H128" s="174">
        <v>54000</v>
      </c>
      <c r="I128" s="175"/>
      <c r="J128" s="176">
        <f>ROUND(I128*H128,2)</f>
        <v>0</v>
      </c>
      <c r="K128" s="172" t="s">
        <v>129</v>
      </c>
      <c r="L128" s="41"/>
      <c r="M128" s="177" t="s">
        <v>19</v>
      </c>
      <c r="N128" s="178" t="s">
        <v>47</v>
      </c>
      <c r="O128" s="66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1" t="s">
        <v>130</v>
      </c>
      <c r="AT128" s="181" t="s">
        <v>125</v>
      </c>
      <c r="AU128" s="181" t="s">
        <v>131</v>
      </c>
      <c r="AY128" s="19" t="s">
        <v>122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9" t="s">
        <v>131</v>
      </c>
      <c r="BK128" s="182">
        <f>ROUND(I128*H128,2)</f>
        <v>0</v>
      </c>
      <c r="BL128" s="19" t="s">
        <v>130</v>
      </c>
      <c r="BM128" s="181" t="s">
        <v>174</v>
      </c>
    </row>
    <row r="129" spans="1:65" s="2" customFormat="1" ht="11.25">
      <c r="A129" s="36"/>
      <c r="B129" s="37"/>
      <c r="C129" s="38"/>
      <c r="D129" s="183" t="s">
        <v>133</v>
      </c>
      <c r="E129" s="38"/>
      <c r="F129" s="184" t="s">
        <v>175</v>
      </c>
      <c r="G129" s="38"/>
      <c r="H129" s="38"/>
      <c r="I129" s="185"/>
      <c r="J129" s="38"/>
      <c r="K129" s="38"/>
      <c r="L129" s="41"/>
      <c r="M129" s="186"/>
      <c r="N129" s="18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133</v>
      </c>
      <c r="AU129" s="19" t="s">
        <v>131</v>
      </c>
    </row>
    <row r="130" spans="1:65" s="2" customFormat="1" ht="19.5">
      <c r="A130" s="36"/>
      <c r="B130" s="37"/>
      <c r="C130" s="38"/>
      <c r="D130" s="190" t="s">
        <v>176</v>
      </c>
      <c r="E130" s="38"/>
      <c r="F130" s="221" t="s">
        <v>177</v>
      </c>
      <c r="G130" s="38"/>
      <c r="H130" s="38"/>
      <c r="I130" s="185"/>
      <c r="J130" s="38"/>
      <c r="K130" s="38"/>
      <c r="L130" s="41"/>
      <c r="M130" s="186"/>
      <c r="N130" s="18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176</v>
      </c>
      <c r="AU130" s="19" t="s">
        <v>131</v>
      </c>
    </row>
    <row r="131" spans="1:65" s="14" customFormat="1" ht="11.25">
      <c r="B131" s="199"/>
      <c r="C131" s="200"/>
      <c r="D131" s="190" t="s">
        <v>135</v>
      </c>
      <c r="E131" s="200"/>
      <c r="F131" s="202" t="s">
        <v>178</v>
      </c>
      <c r="G131" s="200"/>
      <c r="H131" s="203">
        <v>54000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135</v>
      </c>
      <c r="AU131" s="209" t="s">
        <v>131</v>
      </c>
      <c r="AV131" s="14" t="s">
        <v>131</v>
      </c>
      <c r="AW131" s="14" t="s">
        <v>4</v>
      </c>
      <c r="AX131" s="14" t="s">
        <v>80</v>
      </c>
      <c r="AY131" s="209" t="s">
        <v>122</v>
      </c>
    </row>
    <row r="132" spans="1:65" s="2" customFormat="1" ht="44.25" customHeight="1">
      <c r="A132" s="36"/>
      <c r="B132" s="37"/>
      <c r="C132" s="170" t="s">
        <v>179</v>
      </c>
      <c r="D132" s="170" t="s">
        <v>125</v>
      </c>
      <c r="E132" s="171" t="s">
        <v>180</v>
      </c>
      <c r="F132" s="172" t="s">
        <v>181</v>
      </c>
      <c r="G132" s="173" t="s">
        <v>128</v>
      </c>
      <c r="H132" s="174">
        <v>600</v>
      </c>
      <c r="I132" s="175"/>
      <c r="J132" s="176">
        <f>ROUND(I132*H132,2)</f>
        <v>0</v>
      </c>
      <c r="K132" s="172" t="s">
        <v>129</v>
      </c>
      <c r="L132" s="41"/>
      <c r="M132" s="177" t="s">
        <v>19</v>
      </c>
      <c r="N132" s="178" t="s">
        <v>47</v>
      </c>
      <c r="O132" s="66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1" t="s">
        <v>130</v>
      </c>
      <c r="AT132" s="181" t="s">
        <v>125</v>
      </c>
      <c r="AU132" s="181" t="s">
        <v>131</v>
      </c>
      <c r="AY132" s="19" t="s">
        <v>122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9" t="s">
        <v>131</v>
      </c>
      <c r="BK132" s="182">
        <f>ROUND(I132*H132,2)</f>
        <v>0</v>
      </c>
      <c r="BL132" s="19" t="s">
        <v>130</v>
      </c>
      <c r="BM132" s="181" t="s">
        <v>182</v>
      </c>
    </row>
    <row r="133" spans="1:65" s="2" customFormat="1" ht="11.25">
      <c r="A133" s="36"/>
      <c r="B133" s="37"/>
      <c r="C133" s="38"/>
      <c r="D133" s="183" t="s">
        <v>133</v>
      </c>
      <c r="E133" s="38"/>
      <c r="F133" s="184" t="s">
        <v>183</v>
      </c>
      <c r="G133" s="38"/>
      <c r="H133" s="38"/>
      <c r="I133" s="185"/>
      <c r="J133" s="38"/>
      <c r="K133" s="38"/>
      <c r="L133" s="41"/>
      <c r="M133" s="186"/>
      <c r="N133" s="18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133</v>
      </c>
      <c r="AU133" s="19" t="s">
        <v>131</v>
      </c>
    </row>
    <row r="134" spans="1:65" s="2" customFormat="1" ht="24.2" customHeight="1">
      <c r="A134" s="36"/>
      <c r="B134" s="37"/>
      <c r="C134" s="170" t="s">
        <v>123</v>
      </c>
      <c r="D134" s="170" t="s">
        <v>125</v>
      </c>
      <c r="E134" s="171" t="s">
        <v>184</v>
      </c>
      <c r="F134" s="172" t="s">
        <v>185</v>
      </c>
      <c r="G134" s="173" t="s">
        <v>128</v>
      </c>
      <c r="H134" s="174">
        <v>600</v>
      </c>
      <c r="I134" s="175"/>
      <c r="J134" s="176">
        <f>ROUND(I134*H134,2)</f>
        <v>0</v>
      </c>
      <c r="K134" s="172" t="s">
        <v>129</v>
      </c>
      <c r="L134" s="41"/>
      <c r="M134" s="177" t="s">
        <v>19</v>
      </c>
      <c r="N134" s="178" t="s">
        <v>47</v>
      </c>
      <c r="O134" s="66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1" t="s">
        <v>130</v>
      </c>
      <c r="AT134" s="181" t="s">
        <v>125</v>
      </c>
      <c r="AU134" s="181" t="s">
        <v>131</v>
      </c>
      <c r="AY134" s="19" t="s">
        <v>122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9" t="s">
        <v>131</v>
      </c>
      <c r="BK134" s="182">
        <f>ROUND(I134*H134,2)</f>
        <v>0</v>
      </c>
      <c r="BL134" s="19" t="s">
        <v>130</v>
      </c>
      <c r="BM134" s="181" t="s">
        <v>186</v>
      </c>
    </row>
    <row r="135" spans="1:65" s="2" customFormat="1" ht="11.25">
      <c r="A135" s="36"/>
      <c r="B135" s="37"/>
      <c r="C135" s="38"/>
      <c r="D135" s="183" t="s">
        <v>133</v>
      </c>
      <c r="E135" s="38"/>
      <c r="F135" s="184" t="s">
        <v>187</v>
      </c>
      <c r="G135" s="38"/>
      <c r="H135" s="38"/>
      <c r="I135" s="185"/>
      <c r="J135" s="38"/>
      <c r="K135" s="38"/>
      <c r="L135" s="41"/>
      <c r="M135" s="186"/>
      <c r="N135" s="18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133</v>
      </c>
      <c r="AU135" s="19" t="s">
        <v>131</v>
      </c>
    </row>
    <row r="136" spans="1:65" s="2" customFormat="1" ht="33" customHeight="1">
      <c r="A136" s="36"/>
      <c r="B136" s="37"/>
      <c r="C136" s="170" t="s">
        <v>188</v>
      </c>
      <c r="D136" s="170" t="s">
        <v>125</v>
      </c>
      <c r="E136" s="171" t="s">
        <v>189</v>
      </c>
      <c r="F136" s="172" t="s">
        <v>190</v>
      </c>
      <c r="G136" s="173" t="s">
        <v>128</v>
      </c>
      <c r="H136" s="174">
        <v>54000</v>
      </c>
      <c r="I136" s="175"/>
      <c r="J136" s="176">
        <f>ROUND(I136*H136,2)</f>
        <v>0</v>
      </c>
      <c r="K136" s="172" t="s">
        <v>129</v>
      </c>
      <c r="L136" s="41"/>
      <c r="M136" s="177" t="s">
        <v>19</v>
      </c>
      <c r="N136" s="178" t="s">
        <v>47</v>
      </c>
      <c r="O136" s="66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1" t="s">
        <v>130</v>
      </c>
      <c r="AT136" s="181" t="s">
        <v>125</v>
      </c>
      <c r="AU136" s="181" t="s">
        <v>131</v>
      </c>
      <c r="AY136" s="19" t="s">
        <v>122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9" t="s">
        <v>131</v>
      </c>
      <c r="BK136" s="182">
        <f>ROUND(I136*H136,2)</f>
        <v>0</v>
      </c>
      <c r="BL136" s="19" t="s">
        <v>130</v>
      </c>
      <c r="BM136" s="181" t="s">
        <v>191</v>
      </c>
    </row>
    <row r="137" spans="1:65" s="2" customFormat="1" ht="11.25">
      <c r="A137" s="36"/>
      <c r="B137" s="37"/>
      <c r="C137" s="38"/>
      <c r="D137" s="183" t="s">
        <v>133</v>
      </c>
      <c r="E137" s="38"/>
      <c r="F137" s="184" t="s">
        <v>192</v>
      </c>
      <c r="G137" s="38"/>
      <c r="H137" s="38"/>
      <c r="I137" s="185"/>
      <c r="J137" s="38"/>
      <c r="K137" s="38"/>
      <c r="L137" s="41"/>
      <c r="M137" s="186"/>
      <c r="N137" s="18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133</v>
      </c>
      <c r="AU137" s="19" t="s">
        <v>131</v>
      </c>
    </row>
    <row r="138" spans="1:65" s="2" customFormat="1" ht="19.5">
      <c r="A138" s="36"/>
      <c r="B138" s="37"/>
      <c r="C138" s="38"/>
      <c r="D138" s="190" t="s">
        <v>176</v>
      </c>
      <c r="E138" s="38"/>
      <c r="F138" s="221" t="s">
        <v>177</v>
      </c>
      <c r="G138" s="38"/>
      <c r="H138" s="38"/>
      <c r="I138" s="185"/>
      <c r="J138" s="38"/>
      <c r="K138" s="38"/>
      <c r="L138" s="41"/>
      <c r="M138" s="186"/>
      <c r="N138" s="18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176</v>
      </c>
      <c r="AU138" s="19" t="s">
        <v>131</v>
      </c>
    </row>
    <row r="139" spans="1:65" s="14" customFormat="1" ht="11.25">
      <c r="B139" s="199"/>
      <c r="C139" s="200"/>
      <c r="D139" s="190" t="s">
        <v>135</v>
      </c>
      <c r="E139" s="200"/>
      <c r="F139" s="202" t="s">
        <v>178</v>
      </c>
      <c r="G139" s="200"/>
      <c r="H139" s="203">
        <v>54000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135</v>
      </c>
      <c r="AU139" s="209" t="s">
        <v>131</v>
      </c>
      <c r="AV139" s="14" t="s">
        <v>131</v>
      </c>
      <c r="AW139" s="14" t="s">
        <v>4</v>
      </c>
      <c r="AX139" s="14" t="s">
        <v>80</v>
      </c>
      <c r="AY139" s="209" t="s">
        <v>122</v>
      </c>
    </row>
    <row r="140" spans="1:65" s="2" customFormat="1" ht="24.2" customHeight="1">
      <c r="A140" s="36"/>
      <c r="B140" s="37"/>
      <c r="C140" s="170" t="s">
        <v>193</v>
      </c>
      <c r="D140" s="170" t="s">
        <v>125</v>
      </c>
      <c r="E140" s="171" t="s">
        <v>194</v>
      </c>
      <c r="F140" s="172" t="s">
        <v>195</v>
      </c>
      <c r="G140" s="173" t="s">
        <v>128</v>
      </c>
      <c r="H140" s="174">
        <v>600</v>
      </c>
      <c r="I140" s="175"/>
      <c r="J140" s="176">
        <f>ROUND(I140*H140,2)</f>
        <v>0</v>
      </c>
      <c r="K140" s="172" t="s">
        <v>129</v>
      </c>
      <c r="L140" s="41"/>
      <c r="M140" s="177" t="s">
        <v>19</v>
      </c>
      <c r="N140" s="178" t="s">
        <v>47</v>
      </c>
      <c r="O140" s="66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1" t="s">
        <v>130</v>
      </c>
      <c r="AT140" s="181" t="s">
        <v>125</v>
      </c>
      <c r="AU140" s="181" t="s">
        <v>131</v>
      </c>
      <c r="AY140" s="19" t="s">
        <v>122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9" t="s">
        <v>131</v>
      </c>
      <c r="BK140" s="182">
        <f>ROUND(I140*H140,2)</f>
        <v>0</v>
      </c>
      <c r="BL140" s="19" t="s">
        <v>130</v>
      </c>
      <c r="BM140" s="181" t="s">
        <v>196</v>
      </c>
    </row>
    <row r="141" spans="1:65" s="2" customFormat="1" ht="11.25">
      <c r="A141" s="36"/>
      <c r="B141" s="37"/>
      <c r="C141" s="38"/>
      <c r="D141" s="183" t="s">
        <v>133</v>
      </c>
      <c r="E141" s="38"/>
      <c r="F141" s="184" t="s">
        <v>197</v>
      </c>
      <c r="G141" s="38"/>
      <c r="H141" s="38"/>
      <c r="I141" s="185"/>
      <c r="J141" s="38"/>
      <c r="K141" s="38"/>
      <c r="L141" s="41"/>
      <c r="M141" s="186"/>
      <c r="N141" s="18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133</v>
      </c>
      <c r="AU141" s="19" t="s">
        <v>131</v>
      </c>
    </row>
    <row r="142" spans="1:65" s="2" customFormat="1" ht="24.2" customHeight="1">
      <c r="A142" s="36"/>
      <c r="B142" s="37"/>
      <c r="C142" s="170" t="s">
        <v>157</v>
      </c>
      <c r="D142" s="170" t="s">
        <v>125</v>
      </c>
      <c r="E142" s="171" t="s">
        <v>198</v>
      </c>
      <c r="F142" s="172" t="s">
        <v>199</v>
      </c>
      <c r="G142" s="173" t="s">
        <v>152</v>
      </c>
      <c r="H142" s="174">
        <v>60</v>
      </c>
      <c r="I142" s="175"/>
      <c r="J142" s="176">
        <f>ROUND(I142*H142,2)</f>
        <v>0</v>
      </c>
      <c r="K142" s="172" t="s">
        <v>129</v>
      </c>
      <c r="L142" s="41"/>
      <c r="M142" s="177" t="s">
        <v>19</v>
      </c>
      <c r="N142" s="178" t="s">
        <v>47</v>
      </c>
      <c r="O142" s="66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1" t="s">
        <v>130</v>
      </c>
      <c r="AT142" s="181" t="s">
        <v>125</v>
      </c>
      <c r="AU142" s="181" t="s">
        <v>131</v>
      </c>
      <c r="AY142" s="19" t="s">
        <v>122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9" t="s">
        <v>131</v>
      </c>
      <c r="BK142" s="182">
        <f>ROUND(I142*H142,2)</f>
        <v>0</v>
      </c>
      <c r="BL142" s="19" t="s">
        <v>130</v>
      </c>
      <c r="BM142" s="181" t="s">
        <v>200</v>
      </c>
    </row>
    <row r="143" spans="1:65" s="2" customFormat="1" ht="11.25">
      <c r="A143" s="36"/>
      <c r="B143" s="37"/>
      <c r="C143" s="38"/>
      <c r="D143" s="183" t="s">
        <v>133</v>
      </c>
      <c r="E143" s="38"/>
      <c r="F143" s="184" t="s">
        <v>201</v>
      </c>
      <c r="G143" s="38"/>
      <c r="H143" s="38"/>
      <c r="I143" s="185"/>
      <c r="J143" s="38"/>
      <c r="K143" s="38"/>
      <c r="L143" s="41"/>
      <c r="M143" s="186"/>
      <c r="N143" s="18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133</v>
      </c>
      <c r="AU143" s="19" t="s">
        <v>131</v>
      </c>
    </row>
    <row r="144" spans="1:65" s="13" customFormat="1" ht="11.25">
      <c r="B144" s="188"/>
      <c r="C144" s="189"/>
      <c r="D144" s="190" t="s">
        <v>135</v>
      </c>
      <c r="E144" s="191" t="s">
        <v>19</v>
      </c>
      <c r="F144" s="192" t="s">
        <v>202</v>
      </c>
      <c r="G144" s="189"/>
      <c r="H144" s="191" t="s">
        <v>19</v>
      </c>
      <c r="I144" s="193"/>
      <c r="J144" s="189"/>
      <c r="K144" s="189"/>
      <c r="L144" s="194"/>
      <c r="M144" s="195"/>
      <c r="N144" s="196"/>
      <c r="O144" s="196"/>
      <c r="P144" s="196"/>
      <c r="Q144" s="196"/>
      <c r="R144" s="196"/>
      <c r="S144" s="196"/>
      <c r="T144" s="197"/>
      <c r="AT144" s="198" t="s">
        <v>135</v>
      </c>
      <c r="AU144" s="198" t="s">
        <v>131</v>
      </c>
      <c r="AV144" s="13" t="s">
        <v>80</v>
      </c>
      <c r="AW144" s="13" t="s">
        <v>37</v>
      </c>
      <c r="AX144" s="13" t="s">
        <v>75</v>
      </c>
      <c r="AY144" s="198" t="s">
        <v>122</v>
      </c>
    </row>
    <row r="145" spans="1:65" s="14" customFormat="1" ht="11.25">
      <c r="B145" s="199"/>
      <c r="C145" s="200"/>
      <c r="D145" s="190" t="s">
        <v>135</v>
      </c>
      <c r="E145" s="201" t="s">
        <v>19</v>
      </c>
      <c r="F145" s="202" t="s">
        <v>203</v>
      </c>
      <c r="G145" s="200"/>
      <c r="H145" s="203">
        <v>58.470999999999997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135</v>
      </c>
      <c r="AU145" s="209" t="s">
        <v>131</v>
      </c>
      <c r="AV145" s="14" t="s">
        <v>131</v>
      </c>
      <c r="AW145" s="14" t="s">
        <v>37</v>
      </c>
      <c r="AX145" s="14" t="s">
        <v>75</v>
      </c>
      <c r="AY145" s="209" t="s">
        <v>122</v>
      </c>
    </row>
    <row r="146" spans="1:65" s="13" customFormat="1" ht="11.25">
      <c r="B146" s="188"/>
      <c r="C146" s="189"/>
      <c r="D146" s="190" t="s">
        <v>135</v>
      </c>
      <c r="E146" s="191" t="s">
        <v>19</v>
      </c>
      <c r="F146" s="192" t="s">
        <v>204</v>
      </c>
      <c r="G146" s="189"/>
      <c r="H146" s="191" t="s">
        <v>19</v>
      </c>
      <c r="I146" s="193"/>
      <c r="J146" s="189"/>
      <c r="K146" s="189"/>
      <c r="L146" s="194"/>
      <c r="M146" s="195"/>
      <c r="N146" s="196"/>
      <c r="O146" s="196"/>
      <c r="P146" s="196"/>
      <c r="Q146" s="196"/>
      <c r="R146" s="196"/>
      <c r="S146" s="196"/>
      <c r="T146" s="197"/>
      <c r="AT146" s="198" t="s">
        <v>135</v>
      </c>
      <c r="AU146" s="198" t="s">
        <v>131</v>
      </c>
      <c r="AV146" s="13" t="s">
        <v>80</v>
      </c>
      <c r="AW146" s="13" t="s">
        <v>37</v>
      </c>
      <c r="AX146" s="13" t="s">
        <v>75</v>
      </c>
      <c r="AY146" s="198" t="s">
        <v>122</v>
      </c>
    </row>
    <row r="147" spans="1:65" s="14" customFormat="1" ht="11.25">
      <c r="B147" s="199"/>
      <c r="C147" s="200"/>
      <c r="D147" s="190" t="s">
        <v>135</v>
      </c>
      <c r="E147" s="201" t="s">
        <v>19</v>
      </c>
      <c r="F147" s="202" t="s">
        <v>205</v>
      </c>
      <c r="G147" s="200"/>
      <c r="H147" s="203">
        <v>1.5289999999999999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135</v>
      </c>
      <c r="AU147" s="209" t="s">
        <v>131</v>
      </c>
      <c r="AV147" s="14" t="s">
        <v>131</v>
      </c>
      <c r="AW147" s="14" t="s">
        <v>37</v>
      </c>
      <c r="AX147" s="14" t="s">
        <v>75</v>
      </c>
      <c r="AY147" s="209" t="s">
        <v>122</v>
      </c>
    </row>
    <row r="148" spans="1:65" s="15" customFormat="1" ht="11.25">
      <c r="B148" s="210"/>
      <c r="C148" s="211"/>
      <c r="D148" s="190" t="s">
        <v>135</v>
      </c>
      <c r="E148" s="212" t="s">
        <v>19</v>
      </c>
      <c r="F148" s="213" t="s">
        <v>149</v>
      </c>
      <c r="G148" s="211"/>
      <c r="H148" s="214">
        <v>60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135</v>
      </c>
      <c r="AU148" s="220" t="s">
        <v>131</v>
      </c>
      <c r="AV148" s="15" t="s">
        <v>130</v>
      </c>
      <c r="AW148" s="15" t="s">
        <v>37</v>
      </c>
      <c r="AX148" s="15" t="s">
        <v>80</v>
      </c>
      <c r="AY148" s="220" t="s">
        <v>122</v>
      </c>
    </row>
    <row r="149" spans="1:65" s="2" customFormat="1" ht="37.9" customHeight="1">
      <c r="A149" s="36"/>
      <c r="B149" s="37"/>
      <c r="C149" s="170" t="s">
        <v>206</v>
      </c>
      <c r="D149" s="170" t="s">
        <v>125</v>
      </c>
      <c r="E149" s="171" t="s">
        <v>207</v>
      </c>
      <c r="F149" s="172" t="s">
        <v>208</v>
      </c>
      <c r="G149" s="173" t="s">
        <v>152</v>
      </c>
      <c r="H149" s="174">
        <v>5400</v>
      </c>
      <c r="I149" s="175"/>
      <c r="J149" s="176">
        <f>ROUND(I149*H149,2)</f>
        <v>0</v>
      </c>
      <c r="K149" s="172" t="s">
        <v>129</v>
      </c>
      <c r="L149" s="41"/>
      <c r="M149" s="177" t="s">
        <v>19</v>
      </c>
      <c r="N149" s="178" t="s">
        <v>47</v>
      </c>
      <c r="O149" s="66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1" t="s">
        <v>130</v>
      </c>
      <c r="AT149" s="181" t="s">
        <v>125</v>
      </c>
      <c r="AU149" s="181" t="s">
        <v>131</v>
      </c>
      <c r="AY149" s="19" t="s">
        <v>122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9" t="s">
        <v>131</v>
      </c>
      <c r="BK149" s="182">
        <f>ROUND(I149*H149,2)</f>
        <v>0</v>
      </c>
      <c r="BL149" s="19" t="s">
        <v>130</v>
      </c>
      <c r="BM149" s="181" t="s">
        <v>209</v>
      </c>
    </row>
    <row r="150" spans="1:65" s="2" customFormat="1" ht="11.25">
      <c r="A150" s="36"/>
      <c r="B150" s="37"/>
      <c r="C150" s="38"/>
      <c r="D150" s="183" t="s">
        <v>133</v>
      </c>
      <c r="E150" s="38"/>
      <c r="F150" s="184" t="s">
        <v>210</v>
      </c>
      <c r="G150" s="38"/>
      <c r="H150" s="38"/>
      <c r="I150" s="185"/>
      <c r="J150" s="38"/>
      <c r="K150" s="38"/>
      <c r="L150" s="41"/>
      <c r="M150" s="186"/>
      <c r="N150" s="18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133</v>
      </c>
      <c r="AU150" s="19" t="s">
        <v>131</v>
      </c>
    </row>
    <row r="151" spans="1:65" s="2" customFormat="1" ht="19.5">
      <c r="A151" s="36"/>
      <c r="B151" s="37"/>
      <c r="C151" s="38"/>
      <c r="D151" s="190" t="s">
        <v>176</v>
      </c>
      <c r="E151" s="38"/>
      <c r="F151" s="221" t="s">
        <v>177</v>
      </c>
      <c r="G151" s="38"/>
      <c r="H151" s="38"/>
      <c r="I151" s="185"/>
      <c r="J151" s="38"/>
      <c r="K151" s="38"/>
      <c r="L151" s="41"/>
      <c r="M151" s="186"/>
      <c r="N151" s="18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176</v>
      </c>
      <c r="AU151" s="19" t="s">
        <v>131</v>
      </c>
    </row>
    <row r="152" spans="1:65" s="14" customFormat="1" ht="11.25">
      <c r="B152" s="199"/>
      <c r="C152" s="200"/>
      <c r="D152" s="190" t="s">
        <v>135</v>
      </c>
      <c r="E152" s="200"/>
      <c r="F152" s="202" t="s">
        <v>211</v>
      </c>
      <c r="G152" s="200"/>
      <c r="H152" s="203">
        <v>5400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135</v>
      </c>
      <c r="AU152" s="209" t="s">
        <v>131</v>
      </c>
      <c r="AV152" s="14" t="s">
        <v>131</v>
      </c>
      <c r="AW152" s="14" t="s">
        <v>4</v>
      </c>
      <c r="AX152" s="14" t="s">
        <v>80</v>
      </c>
      <c r="AY152" s="209" t="s">
        <v>122</v>
      </c>
    </row>
    <row r="153" spans="1:65" s="2" customFormat="1" ht="24.2" customHeight="1">
      <c r="A153" s="36"/>
      <c r="B153" s="37"/>
      <c r="C153" s="170" t="s">
        <v>212</v>
      </c>
      <c r="D153" s="170" t="s">
        <v>125</v>
      </c>
      <c r="E153" s="171" t="s">
        <v>213</v>
      </c>
      <c r="F153" s="172" t="s">
        <v>214</v>
      </c>
      <c r="G153" s="173" t="s">
        <v>152</v>
      </c>
      <c r="H153" s="174">
        <v>60</v>
      </c>
      <c r="I153" s="175"/>
      <c r="J153" s="176">
        <f>ROUND(I153*H153,2)</f>
        <v>0</v>
      </c>
      <c r="K153" s="172" t="s">
        <v>129</v>
      </c>
      <c r="L153" s="41"/>
      <c r="M153" s="177" t="s">
        <v>19</v>
      </c>
      <c r="N153" s="178" t="s">
        <v>47</v>
      </c>
      <c r="O153" s="66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1" t="s">
        <v>130</v>
      </c>
      <c r="AT153" s="181" t="s">
        <v>125</v>
      </c>
      <c r="AU153" s="181" t="s">
        <v>131</v>
      </c>
      <c r="AY153" s="19" t="s">
        <v>122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9" t="s">
        <v>131</v>
      </c>
      <c r="BK153" s="182">
        <f>ROUND(I153*H153,2)</f>
        <v>0</v>
      </c>
      <c r="BL153" s="19" t="s">
        <v>130</v>
      </c>
      <c r="BM153" s="181" t="s">
        <v>215</v>
      </c>
    </row>
    <row r="154" spans="1:65" s="2" customFormat="1" ht="11.25">
      <c r="A154" s="36"/>
      <c r="B154" s="37"/>
      <c r="C154" s="38"/>
      <c r="D154" s="183" t="s">
        <v>133</v>
      </c>
      <c r="E154" s="38"/>
      <c r="F154" s="184" t="s">
        <v>216</v>
      </c>
      <c r="G154" s="38"/>
      <c r="H154" s="38"/>
      <c r="I154" s="185"/>
      <c r="J154" s="38"/>
      <c r="K154" s="38"/>
      <c r="L154" s="41"/>
      <c r="M154" s="186"/>
      <c r="N154" s="18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133</v>
      </c>
      <c r="AU154" s="19" t="s">
        <v>131</v>
      </c>
    </row>
    <row r="155" spans="1:65" s="2" customFormat="1" ht="44.25" customHeight="1">
      <c r="A155" s="36"/>
      <c r="B155" s="37"/>
      <c r="C155" s="170" t="s">
        <v>8</v>
      </c>
      <c r="D155" s="170" t="s">
        <v>125</v>
      </c>
      <c r="E155" s="171" t="s">
        <v>217</v>
      </c>
      <c r="F155" s="172" t="s">
        <v>218</v>
      </c>
      <c r="G155" s="173" t="s">
        <v>152</v>
      </c>
      <c r="H155" s="174">
        <v>0.4</v>
      </c>
      <c r="I155" s="175"/>
      <c r="J155" s="176">
        <f>ROUND(I155*H155,2)</f>
        <v>0</v>
      </c>
      <c r="K155" s="172" t="s">
        <v>129</v>
      </c>
      <c r="L155" s="41"/>
      <c r="M155" s="177" t="s">
        <v>19</v>
      </c>
      <c r="N155" s="178" t="s">
        <v>47</v>
      </c>
      <c r="O155" s="66"/>
      <c r="P155" s="179">
        <f>O155*H155</f>
        <v>0</v>
      </c>
      <c r="Q155" s="179">
        <v>3.8800000000000002E-3</v>
      </c>
      <c r="R155" s="179">
        <f>Q155*H155</f>
        <v>1.5520000000000002E-3</v>
      </c>
      <c r="S155" s="179">
        <v>0.21</v>
      </c>
      <c r="T155" s="180">
        <f>S155*H155</f>
        <v>8.4000000000000005E-2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1" t="s">
        <v>130</v>
      </c>
      <c r="AT155" s="181" t="s">
        <v>125</v>
      </c>
      <c r="AU155" s="181" t="s">
        <v>131</v>
      </c>
      <c r="AY155" s="19" t="s">
        <v>122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9" t="s">
        <v>131</v>
      </c>
      <c r="BK155" s="182">
        <f>ROUND(I155*H155,2)</f>
        <v>0</v>
      </c>
      <c r="BL155" s="19" t="s">
        <v>130</v>
      </c>
      <c r="BM155" s="181" t="s">
        <v>219</v>
      </c>
    </row>
    <row r="156" spans="1:65" s="2" customFormat="1" ht="11.25">
      <c r="A156" s="36"/>
      <c r="B156" s="37"/>
      <c r="C156" s="38"/>
      <c r="D156" s="183" t="s">
        <v>133</v>
      </c>
      <c r="E156" s="38"/>
      <c r="F156" s="184" t="s">
        <v>220</v>
      </c>
      <c r="G156" s="38"/>
      <c r="H156" s="38"/>
      <c r="I156" s="185"/>
      <c r="J156" s="38"/>
      <c r="K156" s="38"/>
      <c r="L156" s="41"/>
      <c r="M156" s="186"/>
      <c r="N156" s="18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133</v>
      </c>
      <c r="AU156" s="19" t="s">
        <v>131</v>
      </c>
    </row>
    <row r="157" spans="1:65" s="13" customFormat="1" ht="11.25">
      <c r="B157" s="188"/>
      <c r="C157" s="189"/>
      <c r="D157" s="190" t="s">
        <v>135</v>
      </c>
      <c r="E157" s="191" t="s">
        <v>19</v>
      </c>
      <c r="F157" s="192" t="s">
        <v>155</v>
      </c>
      <c r="G157" s="189"/>
      <c r="H157" s="191" t="s">
        <v>19</v>
      </c>
      <c r="I157" s="193"/>
      <c r="J157" s="189"/>
      <c r="K157" s="189"/>
      <c r="L157" s="194"/>
      <c r="M157" s="195"/>
      <c r="N157" s="196"/>
      <c r="O157" s="196"/>
      <c r="P157" s="196"/>
      <c r="Q157" s="196"/>
      <c r="R157" s="196"/>
      <c r="S157" s="196"/>
      <c r="T157" s="197"/>
      <c r="AT157" s="198" t="s">
        <v>135</v>
      </c>
      <c r="AU157" s="198" t="s">
        <v>131</v>
      </c>
      <c r="AV157" s="13" t="s">
        <v>80</v>
      </c>
      <c r="AW157" s="13" t="s">
        <v>37</v>
      </c>
      <c r="AX157" s="13" t="s">
        <v>75</v>
      </c>
      <c r="AY157" s="198" t="s">
        <v>122</v>
      </c>
    </row>
    <row r="158" spans="1:65" s="14" customFormat="1" ht="11.25">
      <c r="B158" s="199"/>
      <c r="C158" s="200"/>
      <c r="D158" s="190" t="s">
        <v>135</v>
      </c>
      <c r="E158" s="201" t="s">
        <v>19</v>
      </c>
      <c r="F158" s="202" t="s">
        <v>221</v>
      </c>
      <c r="G158" s="200"/>
      <c r="H158" s="203">
        <v>0.4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135</v>
      </c>
      <c r="AU158" s="209" t="s">
        <v>131</v>
      </c>
      <c r="AV158" s="14" t="s">
        <v>131</v>
      </c>
      <c r="AW158" s="14" t="s">
        <v>37</v>
      </c>
      <c r="AX158" s="14" t="s">
        <v>80</v>
      </c>
      <c r="AY158" s="209" t="s">
        <v>122</v>
      </c>
    </row>
    <row r="159" spans="1:65" s="2" customFormat="1" ht="37.9" customHeight="1">
      <c r="A159" s="36"/>
      <c r="B159" s="37"/>
      <c r="C159" s="170" t="s">
        <v>222</v>
      </c>
      <c r="D159" s="170" t="s">
        <v>125</v>
      </c>
      <c r="E159" s="171" t="s">
        <v>223</v>
      </c>
      <c r="F159" s="172" t="s">
        <v>224</v>
      </c>
      <c r="G159" s="173" t="s">
        <v>225</v>
      </c>
      <c r="H159" s="174">
        <v>2</v>
      </c>
      <c r="I159" s="175"/>
      <c r="J159" s="176">
        <f>ROUND(I159*H159,2)</f>
        <v>0</v>
      </c>
      <c r="K159" s="172" t="s">
        <v>129</v>
      </c>
      <c r="L159" s="41"/>
      <c r="M159" s="177" t="s">
        <v>19</v>
      </c>
      <c r="N159" s="178" t="s">
        <v>47</v>
      </c>
      <c r="O159" s="66"/>
      <c r="P159" s="179">
        <f>O159*H159</f>
        <v>0</v>
      </c>
      <c r="Q159" s="179">
        <v>0</v>
      </c>
      <c r="R159" s="179">
        <f>Q159*H159</f>
        <v>0</v>
      </c>
      <c r="S159" s="179">
        <v>0.08</v>
      </c>
      <c r="T159" s="180">
        <f>S159*H159</f>
        <v>0.16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1" t="s">
        <v>130</v>
      </c>
      <c r="AT159" s="181" t="s">
        <v>125</v>
      </c>
      <c r="AU159" s="181" t="s">
        <v>131</v>
      </c>
      <c r="AY159" s="19" t="s">
        <v>122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9" t="s">
        <v>131</v>
      </c>
      <c r="BK159" s="182">
        <f>ROUND(I159*H159,2)</f>
        <v>0</v>
      </c>
      <c r="BL159" s="19" t="s">
        <v>130</v>
      </c>
      <c r="BM159" s="181" t="s">
        <v>226</v>
      </c>
    </row>
    <row r="160" spans="1:65" s="2" customFormat="1" ht="11.25">
      <c r="A160" s="36"/>
      <c r="B160" s="37"/>
      <c r="C160" s="38"/>
      <c r="D160" s="183" t="s">
        <v>133</v>
      </c>
      <c r="E160" s="38"/>
      <c r="F160" s="184" t="s">
        <v>227</v>
      </c>
      <c r="G160" s="38"/>
      <c r="H160" s="38"/>
      <c r="I160" s="185"/>
      <c r="J160" s="38"/>
      <c r="K160" s="38"/>
      <c r="L160" s="41"/>
      <c r="M160" s="186"/>
      <c r="N160" s="18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133</v>
      </c>
      <c r="AU160" s="19" t="s">
        <v>131</v>
      </c>
    </row>
    <row r="161" spans="1:65" s="13" customFormat="1" ht="11.25">
      <c r="B161" s="188"/>
      <c r="C161" s="189"/>
      <c r="D161" s="190" t="s">
        <v>135</v>
      </c>
      <c r="E161" s="191" t="s">
        <v>19</v>
      </c>
      <c r="F161" s="192" t="s">
        <v>155</v>
      </c>
      <c r="G161" s="189"/>
      <c r="H161" s="191" t="s">
        <v>19</v>
      </c>
      <c r="I161" s="193"/>
      <c r="J161" s="189"/>
      <c r="K161" s="189"/>
      <c r="L161" s="194"/>
      <c r="M161" s="195"/>
      <c r="N161" s="196"/>
      <c r="O161" s="196"/>
      <c r="P161" s="196"/>
      <c r="Q161" s="196"/>
      <c r="R161" s="196"/>
      <c r="S161" s="196"/>
      <c r="T161" s="197"/>
      <c r="AT161" s="198" t="s">
        <v>135</v>
      </c>
      <c r="AU161" s="198" t="s">
        <v>131</v>
      </c>
      <c r="AV161" s="13" t="s">
        <v>80</v>
      </c>
      <c r="AW161" s="13" t="s">
        <v>37</v>
      </c>
      <c r="AX161" s="13" t="s">
        <v>75</v>
      </c>
      <c r="AY161" s="198" t="s">
        <v>122</v>
      </c>
    </row>
    <row r="162" spans="1:65" s="14" customFormat="1" ht="11.25">
      <c r="B162" s="199"/>
      <c r="C162" s="200"/>
      <c r="D162" s="190" t="s">
        <v>135</v>
      </c>
      <c r="E162" s="201" t="s">
        <v>19</v>
      </c>
      <c r="F162" s="202" t="s">
        <v>131</v>
      </c>
      <c r="G162" s="200"/>
      <c r="H162" s="203">
        <v>2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135</v>
      </c>
      <c r="AU162" s="209" t="s">
        <v>131</v>
      </c>
      <c r="AV162" s="14" t="s">
        <v>131</v>
      </c>
      <c r="AW162" s="14" t="s">
        <v>37</v>
      </c>
      <c r="AX162" s="14" t="s">
        <v>80</v>
      </c>
      <c r="AY162" s="209" t="s">
        <v>122</v>
      </c>
    </row>
    <row r="163" spans="1:65" s="2" customFormat="1" ht="44.25" customHeight="1">
      <c r="A163" s="36"/>
      <c r="B163" s="37"/>
      <c r="C163" s="170" t="s">
        <v>228</v>
      </c>
      <c r="D163" s="170" t="s">
        <v>125</v>
      </c>
      <c r="E163" s="171" t="s">
        <v>229</v>
      </c>
      <c r="F163" s="172" t="s">
        <v>230</v>
      </c>
      <c r="G163" s="173" t="s">
        <v>128</v>
      </c>
      <c r="H163" s="174">
        <v>65</v>
      </c>
      <c r="I163" s="175"/>
      <c r="J163" s="176">
        <f>ROUND(I163*H163,2)</f>
        <v>0</v>
      </c>
      <c r="K163" s="172" t="s">
        <v>129</v>
      </c>
      <c r="L163" s="41"/>
      <c r="M163" s="177" t="s">
        <v>19</v>
      </c>
      <c r="N163" s="178" t="s">
        <v>47</v>
      </c>
      <c r="O163" s="66"/>
      <c r="P163" s="179">
        <f>O163*H163</f>
        <v>0</v>
      </c>
      <c r="Q163" s="179">
        <v>0</v>
      </c>
      <c r="R163" s="179">
        <f>Q163*H163</f>
        <v>0</v>
      </c>
      <c r="S163" s="179">
        <v>1.6E-2</v>
      </c>
      <c r="T163" s="180">
        <f>S163*H163</f>
        <v>1.04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1" t="s">
        <v>130</v>
      </c>
      <c r="AT163" s="181" t="s">
        <v>125</v>
      </c>
      <c r="AU163" s="181" t="s">
        <v>131</v>
      </c>
      <c r="AY163" s="19" t="s">
        <v>122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9" t="s">
        <v>131</v>
      </c>
      <c r="BK163" s="182">
        <f>ROUND(I163*H163,2)</f>
        <v>0</v>
      </c>
      <c r="BL163" s="19" t="s">
        <v>130</v>
      </c>
      <c r="BM163" s="181" t="s">
        <v>231</v>
      </c>
    </row>
    <row r="164" spans="1:65" s="2" customFormat="1" ht="11.25">
      <c r="A164" s="36"/>
      <c r="B164" s="37"/>
      <c r="C164" s="38"/>
      <c r="D164" s="183" t="s">
        <v>133</v>
      </c>
      <c r="E164" s="38"/>
      <c r="F164" s="184" t="s">
        <v>232</v>
      </c>
      <c r="G164" s="38"/>
      <c r="H164" s="38"/>
      <c r="I164" s="185"/>
      <c r="J164" s="38"/>
      <c r="K164" s="38"/>
      <c r="L164" s="41"/>
      <c r="M164" s="186"/>
      <c r="N164" s="18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133</v>
      </c>
      <c r="AU164" s="19" t="s">
        <v>131</v>
      </c>
    </row>
    <row r="165" spans="1:65" s="13" customFormat="1" ht="11.25">
      <c r="B165" s="188"/>
      <c r="C165" s="189"/>
      <c r="D165" s="190" t="s">
        <v>135</v>
      </c>
      <c r="E165" s="191" t="s">
        <v>19</v>
      </c>
      <c r="F165" s="192" t="s">
        <v>136</v>
      </c>
      <c r="G165" s="189"/>
      <c r="H165" s="191" t="s">
        <v>19</v>
      </c>
      <c r="I165" s="193"/>
      <c r="J165" s="189"/>
      <c r="K165" s="189"/>
      <c r="L165" s="194"/>
      <c r="M165" s="195"/>
      <c r="N165" s="196"/>
      <c r="O165" s="196"/>
      <c r="P165" s="196"/>
      <c r="Q165" s="196"/>
      <c r="R165" s="196"/>
      <c r="S165" s="196"/>
      <c r="T165" s="197"/>
      <c r="AT165" s="198" t="s">
        <v>135</v>
      </c>
      <c r="AU165" s="198" t="s">
        <v>131</v>
      </c>
      <c r="AV165" s="13" t="s">
        <v>80</v>
      </c>
      <c r="AW165" s="13" t="s">
        <v>37</v>
      </c>
      <c r="AX165" s="13" t="s">
        <v>75</v>
      </c>
      <c r="AY165" s="198" t="s">
        <v>122</v>
      </c>
    </row>
    <row r="166" spans="1:65" s="13" customFormat="1" ht="11.25">
      <c r="B166" s="188"/>
      <c r="C166" s="189"/>
      <c r="D166" s="190" t="s">
        <v>135</v>
      </c>
      <c r="E166" s="191" t="s">
        <v>19</v>
      </c>
      <c r="F166" s="192" t="s">
        <v>137</v>
      </c>
      <c r="G166" s="189"/>
      <c r="H166" s="191" t="s">
        <v>19</v>
      </c>
      <c r="I166" s="193"/>
      <c r="J166" s="189"/>
      <c r="K166" s="189"/>
      <c r="L166" s="194"/>
      <c r="M166" s="195"/>
      <c r="N166" s="196"/>
      <c r="O166" s="196"/>
      <c r="P166" s="196"/>
      <c r="Q166" s="196"/>
      <c r="R166" s="196"/>
      <c r="S166" s="196"/>
      <c r="T166" s="197"/>
      <c r="AT166" s="198" t="s">
        <v>135</v>
      </c>
      <c r="AU166" s="198" t="s">
        <v>131</v>
      </c>
      <c r="AV166" s="13" t="s">
        <v>80</v>
      </c>
      <c r="AW166" s="13" t="s">
        <v>37</v>
      </c>
      <c r="AX166" s="13" t="s">
        <v>75</v>
      </c>
      <c r="AY166" s="198" t="s">
        <v>122</v>
      </c>
    </row>
    <row r="167" spans="1:65" s="14" customFormat="1" ht="11.25">
      <c r="B167" s="199"/>
      <c r="C167" s="200"/>
      <c r="D167" s="190" t="s">
        <v>135</v>
      </c>
      <c r="E167" s="201" t="s">
        <v>19</v>
      </c>
      <c r="F167" s="202" t="s">
        <v>138</v>
      </c>
      <c r="G167" s="200"/>
      <c r="H167" s="203">
        <v>5.14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135</v>
      </c>
      <c r="AU167" s="209" t="s">
        <v>131</v>
      </c>
      <c r="AV167" s="14" t="s">
        <v>131</v>
      </c>
      <c r="AW167" s="14" t="s">
        <v>37</v>
      </c>
      <c r="AX167" s="14" t="s">
        <v>75</v>
      </c>
      <c r="AY167" s="209" t="s">
        <v>122</v>
      </c>
    </row>
    <row r="168" spans="1:65" s="14" customFormat="1" ht="11.25">
      <c r="B168" s="199"/>
      <c r="C168" s="200"/>
      <c r="D168" s="190" t="s">
        <v>135</v>
      </c>
      <c r="E168" s="201" t="s">
        <v>19</v>
      </c>
      <c r="F168" s="202" t="s">
        <v>139</v>
      </c>
      <c r="G168" s="200"/>
      <c r="H168" s="203">
        <v>3.532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135</v>
      </c>
      <c r="AU168" s="209" t="s">
        <v>131</v>
      </c>
      <c r="AV168" s="14" t="s">
        <v>131</v>
      </c>
      <c r="AW168" s="14" t="s">
        <v>37</v>
      </c>
      <c r="AX168" s="14" t="s">
        <v>75</v>
      </c>
      <c r="AY168" s="209" t="s">
        <v>122</v>
      </c>
    </row>
    <row r="169" spans="1:65" s="14" customFormat="1" ht="11.25">
      <c r="B169" s="199"/>
      <c r="C169" s="200"/>
      <c r="D169" s="190" t="s">
        <v>135</v>
      </c>
      <c r="E169" s="201" t="s">
        <v>19</v>
      </c>
      <c r="F169" s="202" t="s">
        <v>140</v>
      </c>
      <c r="G169" s="200"/>
      <c r="H169" s="203">
        <v>1.35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135</v>
      </c>
      <c r="AU169" s="209" t="s">
        <v>131</v>
      </c>
      <c r="AV169" s="14" t="s">
        <v>131</v>
      </c>
      <c r="AW169" s="14" t="s">
        <v>37</v>
      </c>
      <c r="AX169" s="14" t="s">
        <v>75</v>
      </c>
      <c r="AY169" s="209" t="s">
        <v>122</v>
      </c>
    </row>
    <row r="170" spans="1:65" s="14" customFormat="1" ht="11.25">
      <c r="B170" s="199"/>
      <c r="C170" s="200"/>
      <c r="D170" s="190" t="s">
        <v>135</v>
      </c>
      <c r="E170" s="201" t="s">
        <v>19</v>
      </c>
      <c r="F170" s="202" t="s">
        <v>141</v>
      </c>
      <c r="G170" s="200"/>
      <c r="H170" s="203">
        <v>17.844999999999999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135</v>
      </c>
      <c r="AU170" s="209" t="s">
        <v>131</v>
      </c>
      <c r="AV170" s="14" t="s">
        <v>131</v>
      </c>
      <c r="AW170" s="14" t="s">
        <v>37</v>
      </c>
      <c r="AX170" s="14" t="s">
        <v>75</v>
      </c>
      <c r="AY170" s="209" t="s">
        <v>122</v>
      </c>
    </row>
    <row r="171" spans="1:65" s="13" customFormat="1" ht="11.25">
      <c r="B171" s="188"/>
      <c r="C171" s="189"/>
      <c r="D171" s="190" t="s">
        <v>135</v>
      </c>
      <c r="E171" s="191" t="s">
        <v>19</v>
      </c>
      <c r="F171" s="192" t="s">
        <v>142</v>
      </c>
      <c r="G171" s="189"/>
      <c r="H171" s="191" t="s">
        <v>19</v>
      </c>
      <c r="I171" s="193"/>
      <c r="J171" s="189"/>
      <c r="K171" s="189"/>
      <c r="L171" s="194"/>
      <c r="M171" s="195"/>
      <c r="N171" s="196"/>
      <c r="O171" s="196"/>
      <c r="P171" s="196"/>
      <c r="Q171" s="196"/>
      <c r="R171" s="196"/>
      <c r="S171" s="196"/>
      <c r="T171" s="197"/>
      <c r="AT171" s="198" t="s">
        <v>135</v>
      </c>
      <c r="AU171" s="198" t="s">
        <v>131</v>
      </c>
      <c r="AV171" s="13" t="s">
        <v>80</v>
      </c>
      <c r="AW171" s="13" t="s">
        <v>37</v>
      </c>
      <c r="AX171" s="13" t="s">
        <v>75</v>
      </c>
      <c r="AY171" s="198" t="s">
        <v>122</v>
      </c>
    </row>
    <row r="172" spans="1:65" s="14" customFormat="1" ht="11.25">
      <c r="B172" s="199"/>
      <c r="C172" s="200"/>
      <c r="D172" s="190" t="s">
        <v>135</v>
      </c>
      <c r="E172" s="201" t="s">
        <v>19</v>
      </c>
      <c r="F172" s="202" t="s">
        <v>143</v>
      </c>
      <c r="G172" s="200"/>
      <c r="H172" s="203">
        <v>1.2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135</v>
      </c>
      <c r="AU172" s="209" t="s">
        <v>131</v>
      </c>
      <c r="AV172" s="14" t="s">
        <v>131</v>
      </c>
      <c r="AW172" s="14" t="s">
        <v>37</v>
      </c>
      <c r="AX172" s="14" t="s">
        <v>75</v>
      </c>
      <c r="AY172" s="209" t="s">
        <v>122</v>
      </c>
    </row>
    <row r="173" spans="1:65" s="14" customFormat="1" ht="11.25">
      <c r="B173" s="199"/>
      <c r="C173" s="200"/>
      <c r="D173" s="190" t="s">
        <v>135</v>
      </c>
      <c r="E173" s="201" t="s">
        <v>19</v>
      </c>
      <c r="F173" s="202" t="s">
        <v>144</v>
      </c>
      <c r="G173" s="200"/>
      <c r="H173" s="203">
        <v>10.337999999999999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135</v>
      </c>
      <c r="AU173" s="209" t="s">
        <v>131</v>
      </c>
      <c r="AV173" s="14" t="s">
        <v>131</v>
      </c>
      <c r="AW173" s="14" t="s">
        <v>37</v>
      </c>
      <c r="AX173" s="14" t="s">
        <v>75</v>
      </c>
      <c r="AY173" s="209" t="s">
        <v>122</v>
      </c>
    </row>
    <row r="174" spans="1:65" s="14" customFormat="1" ht="11.25">
      <c r="B174" s="199"/>
      <c r="C174" s="200"/>
      <c r="D174" s="190" t="s">
        <v>135</v>
      </c>
      <c r="E174" s="201" t="s">
        <v>19</v>
      </c>
      <c r="F174" s="202" t="s">
        <v>145</v>
      </c>
      <c r="G174" s="200"/>
      <c r="H174" s="203">
        <v>11.798999999999999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135</v>
      </c>
      <c r="AU174" s="209" t="s">
        <v>131</v>
      </c>
      <c r="AV174" s="14" t="s">
        <v>131</v>
      </c>
      <c r="AW174" s="14" t="s">
        <v>37</v>
      </c>
      <c r="AX174" s="14" t="s">
        <v>75</v>
      </c>
      <c r="AY174" s="209" t="s">
        <v>122</v>
      </c>
    </row>
    <row r="175" spans="1:65" s="14" customFormat="1" ht="11.25">
      <c r="B175" s="199"/>
      <c r="C175" s="200"/>
      <c r="D175" s="190" t="s">
        <v>135</v>
      </c>
      <c r="E175" s="201" t="s">
        <v>19</v>
      </c>
      <c r="F175" s="202" t="s">
        <v>146</v>
      </c>
      <c r="G175" s="200"/>
      <c r="H175" s="203">
        <v>6.0949999999999998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135</v>
      </c>
      <c r="AU175" s="209" t="s">
        <v>131</v>
      </c>
      <c r="AV175" s="14" t="s">
        <v>131</v>
      </c>
      <c r="AW175" s="14" t="s">
        <v>37</v>
      </c>
      <c r="AX175" s="14" t="s">
        <v>75</v>
      </c>
      <c r="AY175" s="209" t="s">
        <v>122</v>
      </c>
    </row>
    <row r="176" spans="1:65" s="13" customFormat="1" ht="11.25">
      <c r="B176" s="188"/>
      <c r="C176" s="189"/>
      <c r="D176" s="190" t="s">
        <v>135</v>
      </c>
      <c r="E176" s="191" t="s">
        <v>19</v>
      </c>
      <c r="F176" s="192" t="s">
        <v>147</v>
      </c>
      <c r="G176" s="189"/>
      <c r="H176" s="191" t="s">
        <v>19</v>
      </c>
      <c r="I176" s="193"/>
      <c r="J176" s="189"/>
      <c r="K176" s="189"/>
      <c r="L176" s="194"/>
      <c r="M176" s="195"/>
      <c r="N176" s="196"/>
      <c r="O176" s="196"/>
      <c r="P176" s="196"/>
      <c r="Q176" s="196"/>
      <c r="R176" s="196"/>
      <c r="S176" s="196"/>
      <c r="T176" s="197"/>
      <c r="AT176" s="198" t="s">
        <v>135</v>
      </c>
      <c r="AU176" s="198" t="s">
        <v>131</v>
      </c>
      <c r="AV176" s="13" t="s">
        <v>80</v>
      </c>
      <c r="AW176" s="13" t="s">
        <v>37</v>
      </c>
      <c r="AX176" s="13" t="s">
        <v>75</v>
      </c>
      <c r="AY176" s="198" t="s">
        <v>122</v>
      </c>
    </row>
    <row r="177" spans="1:65" s="14" customFormat="1" ht="11.25">
      <c r="B177" s="199"/>
      <c r="C177" s="200"/>
      <c r="D177" s="190" t="s">
        <v>135</v>
      </c>
      <c r="E177" s="201" t="s">
        <v>19</v>
      </c>
      <c r="F177" s="202" t="s">
        <v>148</v>
      </c>
      <c r="G177" s="200"/>
      <c r="H177" s="203">
        <v>7.7009999999999996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135</v>
      </c>
      <c r="AU177" s="209" t="s">
        <v>131</v>
      </c>
      <c r="AV177" s="14" t="s">
        <v>131</v>
      </c>
      <c r="AW177" s="14" t="s">
        <v>37</v>
      </c>
      <c r="AX177" s="14" t="s">
        <v>75</v>
      </c>
      <c r="AY177" s="209" t="s">
        <v>122</v>
      </c>
    </row>
    <row r="178" spans="1:65" s="15" customFormat="1" ht="11.25">
      <c r="B178" s="210"/>
      <c r="C178" s="211"/>
      <c r="D178" s="190" t="s">
        <v>135</v>
      </c>
      <c r="E178" s="212" t="s">
        <v>19</v>
      </c>
      <c r="F178" s="213" t="s">
        <v>149</v>
      </c>
      <c r="G178" s="211"/>
      <c r="H178" s="214">
        <v>64.999999999999986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135</v>
      </c>
      <c r="AU178" s="220" t="s">
        <v>131</v>
      </c>
      <c r="AV178" s="15" t="s">
        <v>130</v>
      </c>
      <c r="AW178" s="15" t="s">
        <v>37</v>
      </c>
      <c r="AX178" s="15" t="s">
        <v>80</v>
      </c>
      <c r="AY178" s="220" t="s">
        <v>122</v>
      </c>
    </row>
    <row r="179" spans="1:65" s="12" customFormat="1" ht="22.9" customHeight="1">
      <c r="B179" s="154"/>
      <c r="C179" s="155"/>
      <c r="D179" s="156" t="s">
        <v>74</v>
      </c>
      <c r="E179" s="168" t="s">
        <v>233</v>
      </c>
      <c r="F179" s="168" t="s">
        <v>234</v>
      </c>
      <c r="G179" s="155"/>
      <c r="H179" s="155"/>
      <c r="I179" s="158"/>
      <c r="J179" s="169">
        <f>BK179</f>
        <v>0</v>
      </c>
      <c r="K179" s="155"/>
      <c r="L179" s="160"/>
      <c r="M179" s="161"/>
      <c r="N179" s="162"/>
      <c r="O179" s="162"/>
      <c r="P179" s="163">
        <f>SUM(P180:P213)</f>
        <v>0</v>
      </c>
      <c r="Q179" s="162"/>
      <c r="R179" s="163">
        <f>SUM(R180:R213)</f>
        <v>0</v>
      </c>
      <c r="S179" s="162"/>
      <c r="T179" s="164">
        <f>SUM(T180:T213)</f>
        <v>0</v>
      </c>
      <c r="AR179" s="165" t="s">
        <v>80</v>
      </c>
      <c r="AT179" s="166" t="s">
        <v>74</v>
      </c>
      <c r="AU179" s="166" t="s">
        <v>80</v>
      </c>
      <c r="AY179" s="165" t="s">
        <v>122</v>
      </c>
      <c r="BK179" s="167">
        <f>SUM(BK180:BK213)</f>
        <v>0</v>
      </c>
    </row>
    <row r="180" spans="1:65" s="2" customFormat="1" ht="44.25" customHeight="1">
      <c r="A180" s="36"/>
      <c r="B180" s="37"/>
      <c r="C180" s="170" t="s">
        <v>235</v>
      </c>
      <c r="D180" s="170" t="s">
        <v>125</v>
      </c>
      <c r="E180" s="171" t="s">
        <v>236</v>
      </c>
      <c r="F180" s="172" t="s">
        <v>237</v>
      </c>
      <c r="G180" s="173" t="s">
        <v>238</v>
      </c>
      <c r="H180" s="174">
        <v>33.146999999999998</v>
      </c>
      <c r="I180" s="175"/>
      <c r="J180" s="176">
        <f>ROUND(I180*H180,2)</f>
        <v>0</v>
      </c>
      <c r="K180" s="172" t="s">
        <v>129</v>
      </c>
      <c r="L180" s="41"/>
      <c r="M180" s="177" t="s">
        <v>19</v>
      </c>
      <c r="N180" s="178" t="s">
        <v>47</v>
      </c>
      <c r="O180" s="66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1" t="s">
        <v>130</v>
      </c>
      <c r="AT180" s="181" t="s">
        <v>125</v>
      </c>
      <c r="AU180" s="181" t="s">
        <v>131</v>
      </c>
      <c r="AY180" s="19" t="s">
        <v>122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9" t="s">
        <v>131</v>
      </c>
      <c r="BK180" s="182">
        <f>ROUND(I180*H180,2)</f>
        <v>0</v>
      </c>
      <c r="BL180" s="19" t="s">
        <v>130</v>
      </c>
      <c r="BM180" s="181" t="s">
        <v>239</v>
      </c>
    </row>
    <row r="181" spans="1:65" s="2" customFormat="1" ht="11.25">
      <c r="A181" s="36"/>
      <c r="B181" s="37"/>
      <c r="C181" s="38"/>
      <c r="D181" s="183" t="s">
        <v>133</v>
      </c>
      <c r="E181" s="38"/>
      <c r="F181" s="184" t="s">
        <v>240</v>
      </c>
      <c r="G181" s="38"/>
      <c r="H181" s="38"/>
      <c r="I181" s="185"/>
      <c r="J181" s="38"/>
      <c r="K181" s="38"/>
      <c r="L181" s="41"/>
      <c r="M181" s="186"/>
      <c r="N181" s="18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133</v>
      </c>
      <c r="AU181" s="19" t="s">
        <v>131</v>
      </c>
    </row>
    <row r="182" spans="1:65" s="2" customFormat="1" ht="24.2" customHeight="1">
      <c r="A182" s="36"/>
      <c r="B182" s="37"/>
      <c r="C182" s="170" t="s">
        <v>241</v>
      </c>
      <c r="D182" s="170" t="s">
        <v>125</v>
      </c>
      <c r="E182" s="171" t="s">
        <v>242</v>
      </c>
      <c r="F182" s="172" t="s">
        <v>243</v>
      </c>
      <c r="G182" s="173" t="s">
        <v>152</v>
      </c>
      <c r="H182" s="174">
        <v>17</v>
      </c>
      <c r="I182" s="175"/>
      <c r="J182" s="176">
        <f>ROUND(I182*H182,2)</f>
        <v>0</v>
      </c>
      <c r="K182" s="172" t="s">
        <v>129</v>
      </c>
      <c r="L182" s="41"/>
      <c r="M182" s="177" t="s">
        <v>19</v>
      </c>
      <c r="N182" s="178" t="s">
        <v>47</v>
      </c>
      <c r="O182" s="66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1" t="s">
        <v>130</v>
      </c>
      <c r="AT182" s="181" t="s">
        <v>125</v>
      </c>
      <c r="AU182" s="181" t="s">
        <v>131</v>
      </c>
      <c r="AY182" s="19" t="s">
        <v>122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9" t="s">
        <v>131</v>
      </c>
      <c r="BK182" s="182">
        <f>ROUND(I182*H182,2)</f>
        <v>0</v>
      </c>
      <c r="BL182" s="19" t="s">
        <v>130</v>
      </c>
      <c r="BM182" s="181" t="s">
        <v>244</v>
      </c>
    </row>
    <row r="183" spans="1:65" s="2" customFormat="1" ht="11.25">
      <c r="A183" s="36"/>
      <c r="B183" s="37"/>
      <c r="C183" s="38"/>
      <c r="D183" s="183" t="s">
        <v>133</v>
      </c>
      <c r="E183" s="38"/>
      <c r="F183" s="184" t="s">
        <v>245</v>
      </c>
      <c r="G183" s="38"/>
      <c r="H183" s="38"/>
      <c r="I183" s="185"/>
      <c r="J183" s="38"/>
      <c r="K183" s="38"/>
      <c r="L183" s="41"/>
      <c r="M183" s="186"/>
      <c r="N183" s="18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133</v>
      </c>
      <c r="AU183" s="19" t="s">
        <v>131</v>
      </c>
    </row>
    <row r="184" spans="1:65" s="13" customFormat="1" ht="11.25">
      <c r="B184" s="188"/>
      <c r="C184" s="189"/>
      <c r="D184" s="190" t="s">
        <v>135</v>
      </c>
      <c r="E184" s="191" t="s">
        <v>19</v>
      </c>
      <c r="F184" s="192" t="s">
        <v>246</v>
      </c>
      <c r="G184" s="189"/>
      <c r="H184" s="191" t="s">
        <v>19</v>
      </c>
      <c r="I184" s="193"/>
      <c r="J184" s="189"/>
      <c r="K184" s="189"/>
      <c r="L184" s="194"/>
      <c r="M184" s="195"/>
      <c r="N184" s="196"/>
      <c r="O184" s="196"/>
      <c r="P184" s="196"/>
      <c r="Q184" s="196"/>
      <c r="R184" s="196"/>
      <c r="S184" s="196"/>
      <c r="T184" s="197"/>
      <c r="AT184" s="198" t="s">
        <v>135</v>
      </c>
      <c r="AU184" s="198" t="s">
        <v>131</v>
      </c>
      <c r="AV184" s="13" t="s">
        <v>80</v>
      </c>
      <c r="AW184" s="13" t="s">
        <v>37</v>
      </c>
      <c r="AX184" s="13" t="s">
        <v>75</v>
      </c>
      <c r="AY184" s="198" t="s">
        <v>122</v>
      </c>
    </row>
    <row r="185" spans="1:65" s="14" customFormat="1" ht="11.25">
      <c r="B185" s="199"/>
      <c r="C185" s="200"/>
      <c r="D185" s="190" t="s">
        <v>135</v>
      </c>
      <c r="E185" s="201" t="s">
        <v>19</v>
      </c>
      <c r="F185" s="202" t="s">
        <v>247</v>
      </c>
      <c r="G185" s="200"/>
      <c r="H185" s="203">
        <v>17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135</v>
      </c>
      <c r="AU185" s="209" t="s">
        <v>131</v>
      </c>
      <c r="AV185" s="14" t="s">
        <v>131</v>
      </c>
      <c r="AW185" s="14" t="s">
        <v>37</v>
      </c>
      <c r="AX185" s="14" t="s">
        <v>80</v>
      </c>
      <c r="AY185" s="209" t="s">
        <v>122</v>
      </c>
    </row>
    <row r="186" spans="1:65" s="2" customFormat="1" ht="37.9" customHeight="1">
      <c r="A186" s="36"/>
      <c r="B186" s="37"/>
      <c r="C186" s="170" t="s">
        <v>247</v>
      </c>
      <c r="D186" s="170" t="s">
        <v>125</v>
      </c>
      <c r="E186" s="171" t="s">
        <v>248</v>
      </c>
      <c r="F186" s="172" t="s">
        <v>249</v>
      </c>
      <c r="G186" s="173" t="s">
        <v>152</v>
      </c>
      <c r="H186" s="174">
        <v>510</v>
      </c>
      <c r="I186" s="175"/>
      <c r="J186" s="176">
        <f>ROUND(I186*H186,2)</f>
        <v>0</v>
      </c>
      <c r="K186" s="172" t="s">
        <v>129</v>
      </c>
      <c r="L186" s="41"/>
      <c r="M186" s="177" t="s">
        <v>19</v>
      </c>
      <c r="N186" s="178" t="s">
        <v>47</v>
      </c>
      <c r="O186" s="66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1" t="s">
        <v>130</v>
      </c>
      <c r="AT186" s="181" t="s">
        <v>125</v>
      </c>
      <c r="AU186" s="181" t="s">
        <v>131</v>
      </c>
      <c r="AY186" s="19" t="s">
        <v>122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9" t="s">
        <v>131</v>
      </c>
      <c r="BK186" s="182">
        <f>ROUND(I186*H186,2)</f>
        <v>0</v>
      </c>
      <c r="BL186" s="19" t="s">
        <v>130</v>
      </c>
      <c r="BM186" s="181" t="s">
        <v>250</v>
      </c>
    </row>
    <row r="187" spans="1:65" s="2" customFormat="1" ht="11.25">
      <c r="A187" s="36"/>
      <c r="B187" s="37"/>
      <c r="C187" s="38"/>
      <c r="D187" s="183" t="s">
        <v>133</v>
      </c>
      <c r="E187" s="38"/>
      <c r="F187" s="184" t="s">
        <v>251</v>
      </c>
      <c r="G187" s="38"/>
      <c r="H187" s="38"/>
      <c r="I187" s="185"/>
      <c r="J187" s="38"/>
      <c r="K187" s="38"/>
      <c r="L187" s="41"/>
      <c r="M187" s="186"/>
      <c r="N187" s="18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133</v>
      </c>
      <c r="AU187" s="19" t="s">
        <v>131</v>
      </c>
    </row>
    <row r="188" spans="1:65" s="2" customFormat="1" ht="19.5">
      <c r="A188" s="36"/>
      <c r="B188" s="37"/>
      <c r="C188" s="38"/>
      <c r="D188" s="190" t="s">
        <v>176</v>
      </c>
      <c r="E188" s="38"/>
      <c r="F188" s="221" t="s">
        <v>252</v>
      </c>
      <c r="G188" s="38"/>
      <c r="H188" s="38"/>
      <c r="I188" s="185"/>
      <c r="J188" s="38"/>
      <c r="K188" s="38"/>
      <c r="L188" s="41"/>
      <c r="M188" s="186"/>
      <c r="N188" s="18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176</v>
      </c>
      <c r="AU188" s="19" t="s">
        <v>131</v>
      </c>
    </row>
    <row r="189" spans="1:65" s="14" customFormat="1" ht="11.25">
      <c r="B189" s="199"/>
      <c r="C189" s="200"/>
      <c r="D189" s="190" t="s">
        <v>135</v>
      </c>
      <c r="E189" s="200"/>
      <c r="F189" s="202" t="s">
        <v>253</v>
      </c>
      <c r="G189" s="200"/>
      <c r="H189" s="203">
        <v>510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135</v>
      </c>
      <c r="AU189" s="209" t="s">
        <v>131</v>
      </c>
      <c r="AV189" s="14" t="s">
        <v>131</v>
      </c>
      <c r="AW189" s="14" t="s">
        <v>4</v>
      </c>
      <c r="AX189" s="14" t="s">
        <v>80</v>
      </c>
      <c r="AY189" s="209" t="s">
        <v>122</v>
      </c>
    </row>
    <row r="190" spans="1:65" s="2" customFormat="1" ht="16.5" customHeight="1">
      <c r="A190" s="36"/>
      <c r="B190" s="37"/>
      <c r="C190" s="170" t="s">
        <v>254</v>
      </c>
      <c r="D190" s="170" t="s">
        <v>125</v>
      </c>
      <c r="E190" s="171" t="s">
        <v>255</v>
      </c>
      <c r="F190" s="172" t="s">
        <v>256</v>
      </c>
      <c r="G190" s="173" t="s">
        <v>238</v>
      </c>
      <c r="H190" s="174">
        <v>33.146999999999998</v>
      </c>
      <c r="I190" s="175"/>
      <c r="J190" s="176">
        <f>ROUND(I190*H190,2)</f>
        <v>0</v>
      </c>
      <c r="K190" s="172" t="s">
        <v>129</v>
      </c>
      <c r="L190" s="41"/>
      <c r="M190" s="177" t="s">
        <v>19</v>
      </c>
      <c r="N190" s="178" t="s">
        <v>47</v>
      </c>
      <c r="O190" s="66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1" t="s">
        <v>130</v>
      </c>
      <c r="AT190" s="181" t="s">
        <v>125</v>
      </c>
      <c r="AU190" s="181" t="s">
        <v>131</v>
      </c>
      <c r="AY190" s="19" t="s">
        <v>122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9" t="s">
        <v>131</v>
      </c>
      <c r="BK190" s="182">
        <f>ROUND(I190*H190,2)</f>
        <v>0</v>
      </c>
      <c r="BL190" s="19" t="s">
        <v>130</v>
      </c>
      <c r="BM190" s="181" t="s">
        <v>257</v>
      </c>
    </row>
    <row r="191" spans="1:65" s="2" customFormat="1" ht="11.25">
      <c r="A191" s="36"/>
      <c r="B191" s="37"/>
      <c r="C191" s="38"/>
      <c r="D191" s="183" t="s">
        <v>133</v>
      </c>
      <c r="E191" s="38"/>
      <c r="F191" s="184" t="s">
        <v>258</v>
      </c>
      <c r="G191" s="38"/>
      <c r="H191" s="38"/>
      <c r="I191" s="185"/>
      <c r="J191" s="38"/>
      <c r="K191" s="38"/>
      <c r="L191" s="41"/>
      <c r="M191" s="186"/>
      <c r="N191" s="18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133</v>
      </c>
      <c r="AU191" s="19" t="s">
        <v>131</v>
      </c>
    </row>
    <row r="192" spans="1:65" s="2" customFormat="1" ht="33" customHeight="1">
      <c r="A192" s="36"/>
      <c r="B192" s="37"/>
      <c r="C192" s="170" t="s">
        <v>259</v>
      </c>
      <c r="D192" s="170" t="s">
        <v>125</v>
      </c>
      <c r="E192" s="171" t="s">
        <v>260</v>
      </c>
      <c r="F192" s="172" t="s">
        <v>261</v>
      </c>
      <c r="G192" s="173" t="s">
        <v>238</v>
      </c>
      <c r="H192" s="174">
        <v>33.146999999999998</v>
      </c>
      <c r="I192" s="175"/>
      <c r="J192" s="176">
        <f>ROUND(I192*H192,2)</f>
        <v>0</v>
      </c>
      <c r="K192" s="172" t="s">
        <v>129</v>
      </c>
      <c r="L192" s="41"/>
      <c r="M192" s="177" t="s">
        <v>19</v>
      </c>
      <c r="N192" s="178" t="s">
        <v>47</v>
      </c>
      <c r="O192" s="66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1" t="s">
        <v>130</v>
      </c>
      <c r="AT192" s="181" t="s">
        <v>125</v>
      </c>
      <c r="AU192" s="181" t="s">
        <v>131</v>
      </c>
      <c r="AY192" s="19" t="s">
        <v>122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9" t="s">
        <v>131</v>
      </c>
      <c r="BK192" s="182">
        <f>ROUND(I192*H192,2)</f>
        <v>0</v>
      </c>
      <c r="BL192" s="19" t="s">
        <v>130</v>
      </c>
      <c r="BM192" s="181" t="s">
        <v>262</v>
      </c>
    </row>
    <row r="193" spans="1:65" s="2" customFormat="1" ht="11.25">
      <c r="A193" s="36"/>
      <c r="B193" s="37"/>
      <c r="C193" s="38"/>
      <c r="D193" s="183" t="s">
        <v>133</v>
      </c>
      <c r="E193" s="38"/>
      <c r="F193" s="184" t="s">
        <v>263</v>
      </c>
      <c r="G193" s="38"/>
      <c r="H193" s="38"/>
      <c r="I193" s="185"/>
      <c r="J193" s="38"/>
      <c r="K193" s="38"/>
      <c r="L193" s="41"/>
      <c r="M193" s="186"/>
      <c r="N193" s="18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133</v>
      </c>
      <c r="AU193" s="19" t="s">
        <v>131</v>
      </c>
    </row>
    <row r="194" spans="1:65" s="2" customFormat="1" ht="44.25" customHeight="1">
      <c r="A194" s="36"/>
      <c r="B194" s="37"/>
      <c r="C194" s="170" t="s">
        <v>264</v>
      </c>
      <c r="D194" s="170" t="s">
        <v>125</v>
      </c>
      <c r="E194" s="171" t="s">
        <v>265</v>
      </c>
      <c r="F194" s="172" t="s">
        <v>266</v>
      </c>
      <c r="G194" s="173" t="s">
        <v>238</v>
      </c>
      <c r="H194" s="174">
        <v>629.79300000000001</v>
      </c>
      <c r="I194" s="175"/>
      <c r="J194" s="176">
        <f>ROUND(I194*H194,2)</f>
        <v>0</v>
      </c>
      <c r="K194" s="172" t="s">
        <v>129</v>
      </c>
      <c r="L194" s="41"/>
      <c r="M194" s="177" t="s">
        <v>19</v>
      </c>
      <c r="N194" s="178" t="s">
        <v>47</v>
      </c>
      <c r="O194" s="66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1" t="s">
        <v>130</v>
      </c>
      <c r="AT194" s="181" t="s">
        <v>125</v>
      </c>
      <c r="AU194" s="181" t="s">
        <v>131</v>
      </c>
      <c r="AY194" s="19" t="s">
        <v>122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9" t="s">
        <v>131</v>
      </c>
      <c r="BK194" s="182">
        <f>ROUND(I194*H194,2)</f>
        <v>0</v>
      </c>
      <c r="BL194" s="19" t="s">
        <v>130</v>
      </c>
      <c r="BM194" s="181" t="s">
        <v>267</v>
      </c>
    </row>
    <row r="195" spans="1:65" s="2" customFormat="1" ht="11.25">
      <c r="A195" s="36"/>
      <c r="B195" s="37"/>
      <c r="C195" s="38"/>
      <c r="D195" s="183" t="s">
        <v>133</v>
      </c>
      <c r="E195" s="38"/>
      <c r="F195" s="184" t="s">
        <v>268</v>
      </c>
      <c r="G195" s="38"/>
      <c r="H195" s="38"/>
      <c r="I195" s="185"/>
      <c r="J195" s="38"/>
      <c r="K195" s="38"/>
      <c r="L195" s="41"/>
      <c r="M195" s="186"/>
      <c r="N195" s="18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133</v>
      </c>
      <c r="AU195" s="19" t="s">
        <v>131</v>
      </c>
    </row>
    <row r="196" spans="1:65" s="2" customFormat="1" ht="19.5">
      <c r="A196" s="36"/>
      <c r="B196" s="37"/>
      <c r="C196" s="38"/>
      <c r="D196" s="190" t="s">
        <v>176</v>
      </c>
      <c r="E196" s="38"/>
      <c r="F196" s="221" t="s">
        <v>269</v>
      </c>
      <c r="G196" s="38"/>
      <c r="H196" s="38"/>
      <c r="I196" s="185"/>
      <c r="J196" s="38"/>
      <c r="K196" s="38"/>
      <c r="L196" s="41"/>
      <c r="M196" s="186"/>
      <c r="N196" s="18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176</v>
      </c>
      <c r="AU196" s="19" t="s">
        <v>131</v>
      </c>
    </row>
    <row r="197" spans="1:65" s="14" customFormat="1" ht="11.25">
      <c r="B197" s="199"/>
      <c r="C197" s="200"/>
      <c r="D197" s="190" t="s">
        <v>135</v>
      </c>
      <c r="E197" s="200"/>
      <c r="F197" s="202" t="s">
        <v>270</v>
      </c>
      <c r="G197" s="200"/>
      <c r="H197" s="203">
        <v>629.79300000000001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135</v>
      </c>
      <c r="AU197" s="209" t="s">
        <v>131</v>
      </c>
      <c r="AV197" s="14" t="s">
        <v>131</v>
      </c>
      <c r="AW197" s="14" t="s">
        <v>4</v>
      </c>
      <c r="AX197" s="14" t="s">
        <v>80</v>
      </c>
      <c r="AY197" s="209" t="s">
        <v>122</v>
      </c>
    </row>
    <row r="198" spans="1:65" s="2" customFormat="1" ht="44.25" customHeight="1">
      <c r="A198" s="36"/>
      <c r="B198" s="37"/>
      <c r="C198" s="170" t="s">
        <v>7</v>
      </c>
      <c r="D198" s="170" t="s">
        <v>125</v>
      </c>
      <c r="E198" s="171" t="s">
        <v>271</v>
      </c>
      <c r="F198" s="172" t="s">
        <v>272</v>
      </c>
      <c r="G198" s="173" t="s">
        <v>238</v>
      </c>
      <c r="H198" s="174">
        <v>27.591999999999999</v>
      </c>
      <c r="I198" s="175"/>
      <c r="J198" s="176">
        <f>ROUND(I198*H198,2)</f>
        <v>0</v>
      </c>
      <c r="K198" s="172" t="s">
        <v>129</v>
      </c>
      <c r="L198" s="41"/>
      <c r="M198" s="177" t="s">
        <v>19</v>
      </c>
      <c r="N198" s="178" t="s">
        <v>47</v>
      </c>
      <c r="O198" s="66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1" t="s">
        <v>130</v>
      </c>
      <c r="AT198" s="181" t="s">
        <v>125</v>
      </c>
      <c r="AU198" s="181" t="s">
        <v>131</v>
      </c>
      <c r="AY198" s="19" t="s">
        <v>122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9" t="s">
        <v>131</v>
      </c>
      <c r="BK198" s="182">
        <f>ROUND(I198*H198,2)</f>
        <v>0</v>
      </c>
      <c r="BL198" s="19" t="s">
        <v>130</v>
      </c>
      <c r="BM198" s="181" t="s">
        <v>273</v>
      </c>
    </row>
    <row r="199" spans="1:65" s="2" customFormat="1" ht="11.25">
      <c r="A199" s="36"/>
      <c r="B199" s="37"/>
      <c r="C199" s="38"/>
      <c r="D199" s="183" t="s">
        <v>133</v>
      </c>
      <c r="E199" s="38"/>
      <c r="F199" s="184" t="s">
        <v>274</v>
      </c>
      <c r="G199" s="38"/>
      <c r="H199" s="38"/>
      <c r="I199" s="185"/>
      <c r="J199" s="38"/>
      <c r="K199" s="38"/>
      <c r="L199" s="41"/>
      <c r="M199" s="186"/>
      <c r="N199" s="18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133</v>
      </c>
      <c r="AU199" s="19" t="s">
        <v>131</v>
      </c>
    </row>
    <row r="200" spans="1:65" s="13" customFormat="1" ht="11.25">
      <c r="B200" s="188"/>
      <c r="C200" s="189"/>
      <c r="D200" s="190" t="s">
        <v>135</v>
      </c>
      <c r="E200" s="191" t="s">
        <v>19</v>
      </c>
      <c r="F200" s="192" t="s">
        <v>275</v>
      </c>
      <c r="G200" s="189"/>
      <c r="H200" s="191" t="s">
        <v>19</v>
      </c>
      <c r="I200" s="193"/>
      <c r="J200" s="189"/>
      <c r="K200" s="189"/>
      <c r="L200" s="194"/>
      <c r="M200" s="195"/>
      <c r="N200" s="196"/>
      <c r="O200" s="196"/>
      <c r="P200" s="196"/>
      <c r="Q200" s="196"/>
      <c r="R200" s="196"/>
      <c r="S200" s="196"/>
      <c r="T200" s="197"/>
      <c r="AT200" s="198" t="s">
        <v>135</v>
      </c>
      <c r="AU200" s="198" t="s">
        <v>131</v>
      </c>
      <c r="AV200" s="13" t="s">
        <v>80</v>
      </c>
      <c r="AW200" s="13" t="s">
        <v>37</v>
      </c>
      <c r="AX200" s="13" t="s">
        <v>75</v>
      </c>
      <c r="AY200" s="198" t="s">
        <v>122</v>
      </c>
    </row>
    <row r="201" spans="1:65" s="14" customFormat="1" ht="11.25">
      <c r="B201" s="199"/>
      <c r="C201" s="200"/>
      <c r="D201" s="190" t="s">
        <v>135</v>
      </c>
      <c r="E201" s="201" t="s">
        <v>19</v>
      </c>
      <c r="F201" s="202" t="s">
        <v>276</v>
      </c>
      <c r="G201" s="200"/>
      <c r="H201" s="203">
        <v>27.591999999999999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135</v>
      </c>
      <c r="AU201" s="209" t="s">
        <v>131</v>
      </c>
      <c r="AV201" s="14" t="s">
        <v>131</v>
      </c>
      <c r="AW201" s="14" t="s">
        <v>37</v>
      </c>
      <c r="AX201" s="14" t="s">
        <v>80</v>
      </c>
      <c r="AY201" s="209" t="s">
        <v>122</v>
      </c>
    </row>
    <row r="202" spans="1:65" s="2" customFormat="1" ht="37.9" customHeight="1">
      <c r="A202" s="36"/>
      <c r="B202" s="37"/>
      <c r="C202" s="170" t="s">
        <v>277</v>
      </c>
      <c r="D202" s="170" t="s">
        <v>125</v>
      </c>
      <c r="E202" s="171" t="s">
        <v>278</v>
      </c>
      <c r="F202" s="172" t="s">
        <v>279</v>
      </c>
      <c r="G202" s="173" t="s">
        <v>238</v>
      </c>
      <c r="H202" s="174">
        <v>3.1760000000000002</v>
      </c>
      <c r="I202" s="175"/>
      <c r="J202" s="176">
        <f>ROUND(I202*H202,2)</f>
        <v>0</v>
      </c>
      <c r="K202" s="172" t="s">
        <v>129</v>
      </c>
      <c r="L202" s="41"/>
      <c r="M202" s="177" t="s">
        <v>19</v>
      </c>
      <c r="N202" s="178" t="s">
        <v>47</v>
      </c>
      <c r="O202" s="66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1" t="s">
        <v>130</v>
      </c>
      <c r="AT202" s="181" t="s">
        <v>125</v>
      </c>
      <c r="AU202" s="181" t="s">
        <v>131</v>
      </c>
      <c r="AY202" s="19" t="s">
        <v>122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9" t="s">
        <v>131</v>
      </c>
      <c r="BK202" s="182">
        <f>ROUND(I202*H202,2)</f>
        <v>0</v>
      </c>
      <c r="BL202" s="19" t="s">
        <v>130</v>
      </c>
      <c r="BM202" s="181" t="s">
        <v>280</v>
      </c>
    </row>
    <row r="203" spans="1:65" s="2" customFormat="1" ht="11.25">
      <c r="A203" s="36"/>
      <c r="B203" s="37"/>
      <c r="C203" s="38"/>
      <c r="D203" s="183" t="s">
        <v>133</v>
      </c>
      <c r="E203" s="38"/>
      <c r="F203" s="184" t="s">
        <v>281</v>
      </c>
      <c r="G203" s="38"/>
      <c r="H203" s="38"/>
      <c r="I203" s="185"/>
      <c r="J203" s="38"/>
      <c r="K203" s="38"/>
      <c r="L203" s="41"/>
      <c r="M203" s="186"/>
      <c r="N203" s="18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133</v>
      </c>
      <c r="AU203" s="19" t="s">
        <v>131</v>
      </c>
    </row>
    <row r="204" spans="1:65" s="13" customFormat="1" ht="11.25">
      <c r="B204" s="188"/>
      <c r="C204" s="189"/>
      <c r="D204" s="190" t="s">
        <v>135</v>
      </c>
      <c r="E204" s="191" t="s">
        <v>19</v>
      </c>
      <c r="F204" s="192" t="s">
        <v>282</v>
      </c>
      <c r="G204" s="189"/>
      <c r="H204" s="191" t="s">
        <v>19</v>
      </c>
      <c r="I204" s="193"/>
      <c r="J204" s="189"/>
      <c r="K204" s="189"/>
      <c r="L204" s="194"/>
      <c r="M204" s="195"/>
      <c r="N204" s="196"/>
      <c r="O204" s="196"/>
      <c r="P204" s="196"/>
      <c r="Q204" s="196"/>
      <c r="R204" s="196"/>
      <c r="S204" s="196"/>
      <c r="T204" s="197"/>
      <c r="AT204" s="198" t="s">
        <v>135</v>
      </c>
      <c r="AU204" s="198" t="s">
        <v>131</v>
      </c>
      <c r="AV204" s="13" t="s">
        <v>80</v>
      </c>
      <c r="AW204" s="13" t="s">
        <v>37</v>
      </c>
      <c r="AX204" s="13" t="s">
        <v>75</v>
      </c>
      <c r="AY204" s="198" t="s">
        <v>122</v>
      </c>
    </row>
    <row r="205" spans="1:65" s="14" customFormat="1" ht="11.25">
      <c r="B205" s="199"/>
      <c r="C205" s="200"/>
      <c r="D205" s="190" t="s">
        <v>135</v>
      </c>
      <c r="E205" s="201" t="s">
        <v>19</v>
      </c>
      <c r="F205" s="202" t="s">
        <v>283</v>
      </c>
      <c r="G205" s="200"/>
      <c r="H205" s="203">
        <v>3.1760000000000002</v>
      </c>
      <c r="I205" s="204"/>
      <c r="J205" s="200"/>
      <c r="K205" s="200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135</v>
      </c>
      <c r="AU205" s="209" t="s">
        <v>131</v>
      </c>
      <c r="AV205" s="14" t="s">
        <v>131</v>
      </c>
      <c r="AW205" s="14" t="s">
        <v>37</v>
      </c>
      <c r="AX205" s="14" t="s">
        <v>80</v>
      </c>
      <c r="AY205" s="209" t="s">
        <v>122</v>
      </c>
    </row>
    <row r="206" spans="1:65" s="2" customFormat="1" ht="44.25" customHeight="1">
      <c r="A206" s="36"/>
      <c r="B206" s="37"/>
      <c r="C206" s="170" t="s">
        <v>284</v>
      </c>
      <c r="D206" s="170" t="s">
        <v>125</v>
      </c>
      <c r="E206" s="171" t="s">
        <v>285</v>
      </c>
      <c r="F206" s="172" t="s">
        <v>286</v>
      </c>
      <c r="G206" s="173" t="s">
        <v>238</v>
      </c>
      <c r="H206" s="174">
        <v>0.27</v>
      </c>
      <c r="I206" s="175"/>
      <c r="J206" s="176">
        <f>ROUND(I206*H206,2)</f>
        <v>0</v>
      </c>
      <c r="K206" s="172" t="s">
        <v>129</v>
      </c>
      <c r="L206" s="41"/>
      <c r="M206" s="177" t="s">
        <v>19</v>
      </c>
      <c r="N206" s="178" t="s">
        <v>47</v>
      </c>
      <c r="O206" s="66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1" t="s">
        <v>130</v>
      </c>
      <c r="AT206" s="181" t="s">
        <v>125</v>
      </c>
      <c r="AU206" s="181" t="s">
        <v>131</v>
      </c>
      <c r="AY206" s="19" t="s">
        <v>122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9" t="s">
        <v>131</v>
      </c>
      <c r="BK206" s="182">
        <f>ROUND(I206*H206,2)</f>
        <v>0</v>
      </c>
      <c r="BL206" s="19" t="s">
        <v>130</v>
      </c>
      <c r="BM206" s="181" t="s">
        <v>287</v>
      </c>
    </row>
    <row r="207" spans="1:65" s="2" customFormat="1" ht="11.25">
      <c r="A207" s="36"/>
      <c r="B207" s="37"/>
      <c r="C207" s="38"/>
      <c r="D207" s="183" t="s">
        <v>133</v>
      </c>
      <c r="E207" s="38"/>
      <c r="F207" s="184" t="s">
        <v>288</v>
      </c>
      <c r="G207" s="38"/>
      <c r="H207" s="38"/>
      <c r="I207" s="185"/>
      <c r="J207" s="38"/>
      <c r="K207" s="38"/>
      <c r="L207" s="41"/>
      <c r="M207" s="186"/>
      <c r="N207" s="18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133</v>
      </c>
      <c r="AU207" s="19" t="s">
        <v>131</v>
      </c>
    </row>
    <row r="208" spans="1:65" s="13" customFormat="1" ht="11.25">
      <c r="B208" s="188"/>
      <c r="C208" s="189"/>
      <c r="D208" s="190" t="s">
        <v>135</v>
      </c>
      <c r="E208" s="191" t="s">
        <v>19</v>
      </c>
      <c r="F208" s="192" t="s">
        <v>289</v>
      </c>
      <c r="G208" s="189"/>
      <c r="H208" s="191" t="s">
        <v>19</v>
      </c>
      <c r="I208" s="193"/>
      <c r="J208" s="189"/>
      <c r="K208" s="189"/>
      <c r="L208" s="194"/>
      <c r="M208" s="195"/>
      <c r="N208" s="196"/>
      <c r="O208" s="196"/>
      <c r="P208" s="196"/>
      <c r="Q208" s="196"/>
      <c r="R208" s="196"/>
      <c r="S208" s="196"/>
      <c r="T208" s="197"/>
      <c r="AT208" s="198" t="s">
        <v>135</v>
      </c>
      <c r="AU208" s="198" t="s">
        <v>131</v>
      </c>
      <c r="AV208" s="13" t="s">
        <v>80</v>
      </c>
      <c r="AW208" s="13" t="s">
        <v>37</v>
      </c>
      <c r="AX208" s="13" t="s">
        <v>75</v>
      </c>
      <c r="AY208" s="198" t="s">
        <v>122</v>
      </c>
    </row>
    <row r="209" spans="1:65" s="14" customFormat="1" ht="11.25">
      <c r="B209" s="199"/>
      <c r="C209" s="200"/>
      <c r="D209" s="190" t="s">
        <v>135</v>
      </c>
      <c r="E209" s="201" t="s">
        <v>19</v>
      </c>
      <c r="F209" s="202" t="s">
        <v>290</v>
      </c>
      <c r="G209" s="200"/>
      <c r="H209" s="203">
        <v>0.27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135</v>
      </c>
      <c r="AU209" s="209" t="s">
        <v>131</v>
      </c>
      <c r="AV209" s="14" t="s">
        <v>131</v>
      </c>
      <c r="AW209" s="14" t="s">
        <v>37</v>
      </c>
      <c r="AX209" s="14" t="s">
        <v>80</v>
      </c>
      <c r="AY209" s="209" t="s">
        <v>122</v>
      </c>
    </row>
    <row r="210" spans="1:65" s="2" customFormat="1" ht="44.25" customHeight="1">
      <c r="A210" s="36"/>
      <c r="B210" s="37"/>
      <c r="C210" s="170" t="s">
        <v>291</v>
      </c>
      <c r="D210" s="170" t="s">
        <v>125</v>
      </c>
      <c r="E210" s="171" t="s">
        <v>292</v>
      </c>
      <c r="F210" s="172" t="s">
        <v>293</v>
      </c>
      <c r="G210" s="173" t="s">
        <v>238</v>
      </c>
      <c r="H210" s="174">
        <v>2.109</v>
      </c>
      <c r="I210" s="175"/>
      <c r="J210" s="176">
        <f>ROUND(I210*H210,2)</f>
        <v>0</v>
      </c>
      <c r="K210" s="172" t="s">
        <v>129</v>
      </c>
      <c r="L210" s="41"/>
      <c r="M210" s="177" t="s">
        <v>19</v>
      </c>
      <c r="N210" s="178" t="s">
        <v>47</v>
      </c>
      <c r="O210" s="66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1" t="s">
        <v>130</v>
      </c>
      <c r="AT210" s="181" t="s">
        <v>125</v>
      </c>
      <c r="AU210" s="181" t="s">
        <v>131</v>
      </c>
      <c r="AY210" s="19" t="s">
        <v>122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9" t="s">
        <v>131</v>
      </c>
      <c r="BK210" s="182">
        <f>ROUND(I210*H210,2)</f>
        <v>0</v>
      </c>
      <c r="BL210" s="19" t="s">
        <v>130</v>
      </c>
      <c r="BM210" s="181" t="s">
        <v>294</v>
      </c>
    </row>
    <row r="211" spans="1:65" s="2" customFormat="1" ht="11.25">
      <c r="A211" s="36"/>
      <c r="B211" s="37"/>
      <c r="C211" s="38"/>
      <c r="D211" s="183" t="s">
        <v>133</v>
      </c>
      <c r="E211" s="38"/>
      <c r="F211" s="184" t="s">
        <v>295</v>
      </c>
      <c r="G211" s="38"/>
      <c r="H211" s="38"/>
      <c r="I211" s="185"/>
      <c r="J211" s="38"/>
      <c r="K211" s="38"/>
      <c r="L211" s="41"/>
      <c r="M211" s="186"/>
      <c r="N211" s="18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133</v>
      </c>
      <c r="AU211" s="19" t="s">
        <v>131</v>
      </c>
    </row>
    <row r="212" spans="1:65" s="13" customFormat="1" ht="11.25">
      <c r="B212" s="188"/>
      <c r="C212" s="189"/>
      <c r="D212" s="190" t="s">
        <v>135</v>
      </c>
      <c r="E212" s="191" t="s">
        <v>19</v>
      </c>
      <c r="F212" s="192" t="s">
        <v>296</v>
      </c>
      <c r="G212" s="189"/>
      <c r="H212" s="191" t="s">
        <v>19</v>
      </c>
      <c r="I212" s="193"/>
      <c r="J212" s="189"/>
      <c r="K212" s="189"/>
      <c r="L212" s="194"/>
      <c r="M212" s="195"/>
      <c r="N212" s="196"/>
      <c r="O212" s="196"/>
      <c r="P212" s="196"/>
      <c r="Q212" s="196"/>
      <c r="R212" s="196"/>
      <c r="S212" s="196"/>
      <c r="T212" s="197"/>
      <c r="AT212" s="198" t="s">
        <v>135</v>
      </c>
      <c r="AU212" s="198" t="s">
        <v>131</v>
      </c>
      <c r="AV212" s="13" t="s">
        <v>80</v>
      </c>
      <c r="AW212" s="13" t="s">
        <v>37</v>
      </c>
      <c r="AX212" s="13" t="s">
        <v>75</v>
      </c>
      <c r="AY212" s="198" t="s">
        <v>122</v>
      </c>
    </row>
    <row r="213" spans="1:65" s="14" customFormat="1" ht="11.25">
      <c r="B213" s="199"/>
      <c r="C213" s="200"/>
      <c r="D213" s="190" t="s">
        <v>135</v>
      </c>
      <c r="E213" s="201" t="s">
        <v>19</v>
      </c>
      <c r="F213" s="202" t="s">
        <v>297</v>
      </c>
      <c r="G213" s="200"/>
      <c r="H213" s="203">
        <v>2.109</v>
      </c>
      <c r="I213" s="204"/>
      <c r="J213" s="200"/>
      <c r="K213" s="200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135</v>
      </c>
      <c r="AU213" s="209" t="s">
        <v>131</v>
      </c>
      <c r="AV213" s="14" t="s">
        <v>131</v>
      </c>
      <c r="AW213" s="14" t="s">
        <v>37</v>
      </c>
      <c r="AX213" s="14" t="s">
        <v>80</v>
      </c>
      <c r="AY213" s="209" t="s">
        <v>122</v>
      </c>
    </row>
    <row r="214" spans="1:65" s="12" customFormat="1" ht="22.9" customHeight="1">
      <c r="B214" s="154"/>
      <c r="C214" s="155"/>
      <c r="D214" s="156" t="s">
        <v>74</v>
      </c>
      <c r="E214" s="168" t="s">
        <v>298</v>
      </c>
      <c r="F214" s="168" t="s">
        <v>299</v>
      </c>
      <c r="G214" s="155"/>
      <c r="H214" s="155"/>
      <c r="I214" s="158"/>
      <c r="J214" s="169">
        <f>BK214</f>
        <v>0</v>
      </c>
      <c r="K214" s="155"/>
      <c r="L214" s="160"/>
      <c r="M214" s="161"/>
      <c r="N214" s="162"/>
      <c r="O214" s="162"/>
      <c r="P214" s="163">
        <f>SUM(P215:P216)</f>
        <v>0</v>
      </c>
      <c r="Q214" s="162"/>
      <c r="R214" s="163">
        <f>SUM(R215:R216)</f>
        <v>0</v>
      </c>
      <c r="S214" s="162"/>
      <c r="T214" s="164">
        <f>SUM(T215:T216)</f>
        <v>0</v>
      </c>
      <c r="AR214" s="165" t="s">
        <v>80</v>
      </c>
      <c r="AT214" s="166" t="s">
        <v>74</v>
      </c>
      <c r="AU214" s="166" t="s">
        <v>80</v>
      </c>
      <c r="AY214" s="165" t="s">
        <v>122</v>
      </c>
      <c r="BK214" s="167">
        <f>SUM(BK215:BK216)</f>
        <v>0</v>
      </c>
    </row>
    <row r="215" spans="1:65" s="2" customFormat="1" ht="66.75" customHeight="1">
      <c r="A215" s="36"/>
      <c r="B215" s="37"/>
      <c r="C215" s="170" t="s">
        <v>300</v>
      </c>
      <c r="D215" s="170" t="s">
        <v>125</v>
      </c>
      <c r="E215" s="171" t="s">
        <v>301</v>
      </c>
      <c r="F215" s="172" t="s">
        <v>302</v>
      </c>
      <c r="G215" s="173" t="s">
        <v>238</v>
      </c>
      <c r="H215" s="174">
        <v>1.4059999999999999</v>
      </c>
      <c r="I215" s="175"/>
      <c r="J215" s="176">
        <f>ROUND(I215*H215,2)</f>
        <v>0</v>
      </c>
      <c r="K215" s="172" t="s">
        <v>129</v>
      </c>
      <c r="L215" s="41"/>
      <c r="M215" s="177" t="s">
        <v>19</v>
      </c>
      <c r="N215" s="178" t="s">
        <v>47</v>
      </c>
      <c r="O215" s="66"/>
      <c r="P215" s="179">
        <f>O215*H215</f>
        <v>0</v>
      </c>
      <c r="Q215" s="179">
        <v>0</v>
      </c>
      <c r="R215" s="179">
        <f>Q215*H215</f>
        <v>0</v>
      </c>
      <c r="S215" s="179">
        <v>0</v>
      </c>
      <c r="T215" s="18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1" t="s">
        <v>130</v>
      </c>
      <c r="AT215" s="181" t="s">
        <v>125</v>
      </c>
      <c r="AU215" s="181" t="s">
        <v>131</v>
      </c>
      <c r="AY215" s="19" t="s">
        <v>122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9" t="s">
        <v>131</v>
      </c>
      <c r="BK215" s="182">
        <f>ROUND(I215*H215,2)</f>
        <v>0</v>
      </c>
      <c r="BL215" s="19" t="s">
        <v>130</v>
      </c>
      <c r="BM215" s="181" t="s">
        <v>303</v>
      </c>
    </row>
    <row r="216" spans="1:65" s="2" customFormat="1" ht="11.25">
      <c r="A216" s="36"/>
      <c r="B216" s="37"/>
      <c r="C216" s="38"/>
      <c r="D216" s="183" t="s">
        <v>133</v>
      </c>
      <c r="E216" s="38"/>
      <c r="F216" s="184" t="s">
        <v>304</v>
      </c>
      <c r="G216" s="38"/>
      <c r="H216" s="38"/>
      <c r="I216" s="185"/>
      <c r="J216" s="38"/>
      <c r="K216" s="38"/>
      <c r="L216" s="41"/>
      <c r="M216" s="186"/>
      <c r="N216" s="18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133</v>
      </c>
      <c r="AU216" s="19" t="s">
        <v>131</v>
      </c>
    </row>
    <row r="217" spans="1:65" s="12" customFormat="1" ht="25.9" customHeight="1">
      <c r="B217" s="154"/>
      <c r="C217" s="155"/>
      <c r="D217" s="156" t="s">
        <v>74</v>
      </c>
      <c r="E217" s="157" t="s">
        <v>305</v>
      </c>
      <c r="F217" s="157" t="s">
        <v>306</v>
      </c>
      <c r="G217" s="155"/>
      <c r="H217" s="155"/>
      <c r="I217" s="158"/>
      <c r="J217" s="159">
        <f>BK217</f>
        <v>0</v>
      </c>
      <c r="K217" s="155"/>
      <c r="L217" s="160"/>
      <c r="M217" s="161"/>
      <c r="N217" s="162"/>
      <c r="O217" s="162"/>
      <c r="P217" s="163">
        <f>P218+P241+P249+P314+P322+P327+P403+P489+P754+P764</f>
        <v>0</v>
      </c>
      <c r="Q217" s="162"/>
      <c r="R217" s="163">
        <f>R218+R241+R249+R314+R322+R327+R403+R489+R754+R764</f>
        <v>35.17909001000001</v>
      </c>
      <c r="S217" s="162"/>
      <c r="T217" s="164">
        <f>T218+T241+T249+T314+T322+T327+T403+T489+T754+T764</f>
        <v>31.863240920000003</v>
      </c>
      <c r="AR217" s="165" t="s">
        <v>131</v>
      </c>
      <c r="AT217" s="166" t="s">
        <v>74</v>
      </c>
      <c r="AU217" s="166" t="s">
        <v>75</v>
      </c>
      <c r="AY217" s="165" t="s">
        <v>122</v>
      </c>
      <c r="BK217" s="167">
        <f>BK218+BK241+BK249+BK314+BK322+BK327+BK403+BK489+BK754+BK764</f>
        <v>0</v>
      </c>
    </row>
    <row r="218" spans="1:65" s="12" customFormat="1" ht="22.9" customHeight="1">
      <c r="B218" s="154"/>
      <c r="C218" s="155"/>
      <c r="D218" s="156" t="s">
        <v>74</v>
      </c>
      <c r="E218" s="168" t="s">
        <v>307</v>
      </c>
      <c r="F218" s="168" t="s">
        <v>308</v>
      </c>
      <c r="G218" s="155"/>
      <c r="H218" s="155"/>
      <c r="I218" s="158"/>
      <c r="J218" s="169">
        <f>BK218</f>
        <v>0</v>
      </c>
      <c r="K218" s="155"/>
      <c r="L218" s="160"/>
      <c r="M218" s="161"/>
      <c r="N218" s="162"/>
      <c r="O218" s="162"/>
      <c r="P218" s="163">
        <f>SUM(P219:P240)</f>
        <v>0</v>
      </c>
      <c r="Q218" s="162"/>
      <c r="R218" s="163">
        <f>SUM(R219:R240)</f>
        <v>0</v>
      </c>
      <c r="S218" s="162"/>
      <c r="T218" s="164">
        <f>SUM(T219:T240)</f>
        <v>0.27006342</v>
      </c>
      <c r="AR218" s="165" t="s">
        <v>131</v>
      </c>
      <c r="AT218" s="166" t="s">
        <v>74</v>
      </c>
      <c r="AU218" s="166" t="s">
        <v>80</v>
      </c>
      <c r="AY218" s="165" t="s">
        <v>122</v>
      </c>
      <c r="BK218" s="167">
        <f>SUM(BK219:BK240)</f>
        <v>0</v>
      </c>
    </row>
    <row r="219" spans="1:65" s="2" customFormat="1" ht="33" customHeight="1">
      <c r="A219" s="36"/>
      <c r="B219" s="37"/>
      <c r="C219" s="170" t="s">
        <v>309</v>
      </c>
      <c r="D219" s="170" t="s">
        <v>125</v>
      </c>
      <c r="E219" s="171" t="s">
        <v>310</v>
      </c>
      <c r="F219" s="172" t="s">
        <v>311</v>
      </c>
      <c r="G219" s="173" t="s">
        <v>128</v>
      </c>
      <c r="H219" s="174">
        <v>56.02</v>
      </c>
      <c r="I219" s="175"/>
      <c r="J219" s="176">
        <f>ROUND(I219*H219,2)</f>
        <v>0</v>
      </c>
      <c r="K219" s="172" t="s">
        <v>129</v>
      </c>
      <c r="L219" s="41"/>
      <c r="M219" s="177" t="s">
        <v>19</v>
      </c>
      <c r="N219" s="178" t="s">
        <v>47</v>
      </c>
      <c r="O219" s="66"/>
      <c r="P219" s="179">
        <f>O219*H219</f>
        <v>0</v>
      </c>
      <c r="Q219" s="179">
        <v>0</v>
      </c>
      <c r="R219" s="179">
        <f>Q219*H219</f>
        <v>0</v>
      </c>
      <c r="S219" s="179">
        <v>6.6E-4</v>
      </c>
      <c r="T219" s="180">
        <f>S219*H219</f>
        <v>3.6973200000000005E-2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1" t="s">
        <v>241</v>
      </c>
      <c r="AT219" s="181" t="s">
        <v>125</v>
      </c>
      <c r="AU219" s="181" t="s">
        <v>131</v>
      </c>
      <c r="AY219" s="19" t="s">
        <v>122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19" t="s">
        <v>131</v>
      </c>
      <c r="BK219" s="182">
        <f>ROUND(I219*H219,2)</f>
        <v>0</v>
      </c>
      <c r="BL219" s="19" t="s">
        <v>241</v>
      </c>
      <c r="BM219" s="181" t="s">
        <v>312</v>
      </c>
    </row>
    <row r="220" spans="1:65" s="2" customFormat="1" ht="11.25">
      <c r="A220" s="36"/>
      <c r="B220" s="37"/>
      <c r="C220" s="38"/>
      <c r="D220" s="183" t="s">
        <v>133</v>
      </c>
      <c r="E220" s="38"/>
      <c r="F220" s="184" t="s">
        <v>313</v>
      </c>
      <c r="G220" s="38"/>
      <c r="H220" s="38"/>
      <c r="I220" s="185"/>
      <c r="J220" s="38"/>
      <c r="K220" s="38"/>
      <c r="L220" s="41"/>
      <c r="M220" s="186"/>
      <c r="N220" s="18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133</v>
      </c>
      <c r="AU220" s="19" t="s">
        <v>131</v>
      </c>
    </row>
    <row r="221" spans="1:65" s="13" customFormat="1" ht="11.25">
      <c r="B221" s="188"/>
      <c r="C221" s="189"/>
      <c r="D221" s="190" t="s">
        <v>135</v>
      </c>
      <c r="E221" s="191" t="s">
        <v>19</v>
      </c>
      <c r="F221" s="192" t="s">
        <v>314</v>
      </c>
      <c r="G221" s="189"/>
      <c r="H221" s="191" t="s">
        <v>19</v>
      </c>
      <c r="I221" s="193"/>
      <c r="J221" s="189"/>
      <c r="K221" s="189"/>
      <c r="L221" s="194"/>
      <c r="M221" s="195"/>
      <c r="N221" s="196"/>
      <c r="O221" s="196"/>
      <c r="P221" s="196"/>
      <c r="Q221" s="196"/>
      <c r="R221" s="196"/>
      <c r="S221" s="196"/>
      <c r="T221" s="197"/>
      <c r="AT221" s="198" t="s">
        <v>135</v>
      </c>
      <c r="AU221" s="198" t="s">
        <v>131</v>
      </c>
      <c r="AV221" s="13" t="s">
        <v>80</v>
      </c>
      <c r="AW221" s="13" t="s">
        <v>37</v>
      </c>
      <c r="AX221" s="13" t="s">
        <v>75</v>
      </c>
      <c r="AY221" s="198" t="s">
        <v>122</v>
      </c>
    </row>
    <row r="222" spans="1:65" s="13" customFormat="1" ht="11.25">
      <c r="B222" s="188"/>
      <c r="C222" s="189"/>
      <c r="D222" s="190" t="s">
        <v>135</v>
      </c>
      <c r="E222" s="191" t="s">
        <v>19</v>
      </c>
      <c r="F222" s="192" t="s">
        <v>315</v>
      </c>
      <c r="G222" s="189"/>
      <c r="H222" s="191" t="s">
        <v>19</v>
      </c>
      <c r="I222" s="193"/>
      <c r="J222" s="189"/>
      <c r="K222" s="189"/>
      <c r="L222" s="194"/>
      <c r="M222" s="195"/>
      <c r="N222" s="196"/>
      <c r="O222" s="196"/>
      <c r="P222" s="196"/>
      <c r="Q222" s="196"/>
      <c r="R222" s="196"/>
      <c r="S222" s="196"/>
      <c r="T222" s="197"/>
      <c r="AT222" s="198" t="s">
        <v>135</v>
      </c>
      <c r="AU222" s="198" t="s">
        <v>131</v>
      </c>
      <c r="AV222" s="13" t="s">
        <v>80</v>
      </c>
      <c r="AW222" s="13" t="s">
        <v>37</v>
      </c>
      <c r="AX222" s="13" t="s">
        <v>75</v>
      </c>
      <c r="AY222" s="198" t="s">
        <v>122</v>
      </c>
    </row>
    <row r="223" spans="1:65" s="14" customFormat="1" ht="11.25">
      <c r="B223" s="199"/>
      <c r="C223" s="200"/>
      <c r="D223" s="190" t="s">
        <v>135</v>
      </c>
      <c r="E223" s="201" t="s">
        <v>19</v>
      </c>
      <c r="F223" s="202" t="s">
        <v>316</v>
      </c>
      <c r="G223" s="200"/>
      <c r="H223" s="203">
        <v>33.268999999999998</v>
      </c>
      <c r="I223" s="204"/>
      <c r="J223" s="200"/>
      <c r="K223" s="200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135</v>
      </c>
      <c r="AU223" s="209" t="s">
        <v>131</v>
      </c>
      <c r="AV223" s="14" t="s">
        <v>131</v>
      </c>
      <c r="AW223" s="14" t="s">
        <v>37</v>
      </c>
      <c r="AX223" s="14" t="s">
        <v>75</v>
      </c>
      <c r="AY223" s="209" t="s">
        <v>122</v>
      </c>
    </row>
    <row r="224" spans="1:65" s="13" customFormat="1" ht="11.25">
      <c r="B224" s="188"/>
      <c r="C224" s="189"/>
      <c r="D224" s="190" t="s">
        <v>135</v>
      </c>
      <c r="E224" s="191" t="s">
        <v>19</v>
      </c>
      <c r="F224" s="192" t="s">
        <v>317</v>
      </c>
      <c r="G224" s="189"/>
      <c r="H224" s="191" t="s">
        <v>19</v>
      </c>
      <c r="I224" s="193"/>
      <c r="J224" s="189"/>
      <c r="K224" s="189"/>
      <c r="L224" s="194"/>
      <c r="M224" s="195"/>
      <c r="N224" s="196"/>
      <c r="O224" s="196"/>
      <c r="P224" s="196"/>
      <c r="Q224" s="196"/>
      <c r="R224" s="196"/>
      <c r="S224" s="196"/>
      <c r="T224" s="197"/>
      <c r="AT224" s="198" t="s">
        <v>135</v>
      </c>
      <c r="AU224" s="198" t="s">
        <v>131</v>
      </c>
      <c r="AV224" s="13" t="s">
        <v>80</v>
      </c>
      <c r="AW224" s="13" t="s">
        <v>37</v>
      </c>
      <c r="AX224" s="13" t="s">
        <v>75</v>
      </c>
      <c r="AY224" s="198" t="s">
        <v>122</v>
      </c>
    </row>
    <row r="225" spans="1:65" s="14" customFormat="1" ht="11.25">
      <c r="B225" s="199"/>
      <c r="C225" s="200"/>
      <c r="D225" s="190" t="s">
        <v>135</v>
      </c>
      <c r="E225" s="201" t="s">
        <v>19</v>
      </c>
      <c r="F225" s="202" t="s">
        <v>318</v>
      </c>
      <c r="G225" s="200"/>
      <c r="H225" s="203">
        <v>22.751000000000001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135</v>
      </c>
      <c r="AU225" s="209" t="s">
        <v>131</v>
      </c>
      <c r="AV225" s="14" t="s">
        <v>131</v>
      </c>
      <c r="AW225" s="14" t="s">
        <v>37</v>
      </c>
      <c r="AX225" s="14" t="s">
        <v>75</v>
      </c>
      <c r="AY225" s="209" t="s">
        <v>122</v>
      </c>
    </row>
    <row r="226" spans="1:65" s="15" customFormat="1" ht="11.25">
      <c r="B226" s="210"/>
      <c r="C226" s="211"/>
      <c r="D226" s="190" t="s">
        <v>135</v>
      </c>
      <c r="E226" s="212" t="s">
        <v>19</v>
      </c>
      <c r="F226" s="213" t="s">
        <v>149</v>
      </c>
      <c r="G226" s="211"/>
      <c r="H226" s="214">
        <v>56.019999999999996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135</v>
      </c>
      <c r="AU226" s="220" t="s">
        <v>131</v>
      </c>
      <c r="AV226" s="15" t="s">
        <v>130</v>
      </c>
      <c r="AW226" s="15" t="s">
        <v>37</v>
      </c>
      <c r="AX226" s="15" t="s">
        <v>80</v>
      </c>
      <c r="AY226" s="220" t="s">
        <v>122</v>
      </c>
    </row>
    <row r="227" spans="1:65" s="2" customFormat="1" ht="33" customHeight="1">
      <c r="A227" s="36"/>
      <c r="B227" s="37"/>
      <c r="C227" s="170" t="s">
        <v>319</v>
      </c>
      <c r="D227" s="170" t="s">
        <v>125</v>
      </c>
      <c r="E227" s="171" t="s">
        <v>320</v>
      </c>
      <c r="F227" s="172" t="s">
        <v>321</v>
      </c>
      <c r="G227" s="173" t="s">
        <v>128</v>
      </c>
      <c r="H227" s="174">
        <v>353.16699999999997</v>
      </c>
      <c r="I227" s="175"/>
      <c r="J227" s="176">
        <f>ROUND(I227*H227,2)</f>
        <v>0</v>
      </c>
      <c r="K227" s="172" t="s">
        <v>129</v>
      </c>
      <c r="L227" s="41"/>
      <c r="M227" s="177" t="s">
        <v>19</v>
      </c>
      <c r="N227" s="178" t="s">
        <v>47</v>
      </c>
      <c r="O227" s="66"/>
      <c r="P227" s="179">
        <f>O227*H227</f>
        <v>0</v>
      </c>
      <c r="Q227" s="179">
        <v>0</v>
      </c>
      <c r="R227" s="179">
        <f>Q227*H227</f>
        <v>0</v>
      </c>
      <c r="S227" s="179">
        <v>6.6E-4</v>
      </c>
      <c r="T227" s="180">
        <f>S227*H227</f>
        <v>0.23309021999999999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1" t="s">
        <v>241</v>
      </c>
      <c r="AT227" s="181" t="s">
        <v>125</v>
      </c>
      <c r="AU227" s="181" t="s">
        <v>131</v>
      </c>
      <c r="AY227" s="19" t="s">
        <v>122</v>
      </c>
      <c r="BE227" s="182">
        <f>IF(N227="základní",J227,0)</f>
        <v>0</v>
      </c>
      <c r="BF227" s="182">
        <f>IF(N227="snížená",J227,0)</f>
        <v>0</v>
      </c>
      <c r="BG227" s="182">
        <f>IF(N227="zákl. přenesená",J227,0)</f>
        <v>0</v>
      </c>
      <c r="BH227" s="182">
        <f>IF(N227="sníž. přenesená",J227,0)</f>
        <v>0</v>
      </c>
      <c r="BI227" s="182">
        <f>IF(N227="nulová",J227,0)</f>
        <v>0</v>
      </c>
      <c r="BJ227" s="19" t="s">
        <v>131</v>
      </c>
      <c r="BK227" s="182">
        <f>ROUND(I227*H227,2)</f>
        <v>0</v>
      </c>
      <c r="BL227" s="19" t="s">
        <v>241</v>
      </c>
      <c r="BM227" s="181" t="s">
        <v>322</v>
      </c>
    </row>
    <row r="228" spans="1:65" s="2" customFormat="1" ht="11.25">
      <c r="A228" s="36"/>
      <c r="B228" s="37"/>
      <c r="C228" s="38"/>
      <c r="D228" s="183" t="s">
        <v>133</v>
      </c>
      <c r="E228" s="38"/>
      <c r="F228" s="184" t="s">
        <v>323</v>
      </c>
      <c r="G228" s="38"/>
      <c r="H228" s="38"/>
      <c r="I228" s="185"/>
      <c r="J228" s="38"/>
      <c r="K228" s="38"/>
      <c r="L228" s="41"/>
      <c r="M228" s="186"/>
      <c r="N228" s="18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133</v>
      </c>
      <c r="AU228" s="19" t="s">
        <v>131</v>
      </c>
    </row>
    <row r="229" spans="1:65" s="13" customFormat="1" ht="11.25">
      <c r="B229" s="188"/>
      <c r="C229" s="189"/>
      <c r="D229" s="190" t="s">
        <v>135</v>
      </c>
      <c r="E229" s="191" t="s">
        <v>19</v>
      </c>
      <c r="F229" s="192" t="s">
        <v>314</v>
      </c>
      <c r="G229" s="189"/>
      <c r="H229" s="191" t="s">
        <v>19</v>
      </c>
      <c r="I229" s="193"/>
      <c r="J229" s="189"/>
      <c r="K229" s="189"/>
      <c r="L229" s="194"/>
      <c r="M229" s="195"/>
      <c r="N229" s="196"/>
      <c r="O229" s="196"/>
      <c r="P229" s="196"/>
      <c r="Q229" s="196"/>
      <c r="R229" s="196"/>
      <c r="S229" s="196"/>
      <c r="T229" s="197"/>
      <c r="AT229" s="198" t="s">
        <v>135</v>
      </c>
      <c r="AU229" s="198" t="s">
        <v>131</v>
      </c>
      <c r="AV229" s="13" t="s">
        <v>80</v>
      </c>
      <c r="AW229" s="13" t="s">
        <v>37</v>
      </c>
      <c r="AX229" s="13" t="s">
        <v>75</v>
      </c>
      <c r="AY229" s="198" t="s">
        <v>122</v>
      </c>
    </row>
    <row r="230" spans="1:65" s="13" customFormat="1" ht="11.25">
      <c r="B230" s="188"/>
      <c r="C230" s="189"/>
      <c r="D230" s="190" t="s">
        <v>135</v>
      </c>
      <c r="E230" s="191" t="s">
        <v>19</v>
      </c>
      <c r="F230" s="192" t="s">
        <v>324</v>
      </c>
      <c r="G230" s="189"/>
      <c r="H230" s="191" t="s">
        <v>19</v>
      </c>
      <c r="I230" s="193"/>
      <c r="J230" s="189"/>
      <c r="K230" s="189"/>
      <c r="L230" s="194"/>
      <c r="M230" s="195"/>
      <c r="N230" s="196"/>
      <c r="O230" s="196"/>
      <c r="P230" s="196"/>
      <c r="Q230" s="196"/>
      <c r="R230" s="196"/>
      <c r="S230" s="196"/>
      <c r="T230" s="197"/>
      <c r="AT230" s="198" t="s">
        <v>135</v>
      </c>
      <c r="AU230" s="198" t="s">
        <v>131</v>
      </c>
      <c r="AV230" s="13" t="s">
        <v>80</v>
      </c>
      <c r="AW230" s="13" t="s">
        <v>37</v>
      </c>
      <c r="AX230" s="13" t="s">
        <v>75</v>
      </c>
      <c r="AY230" s="198" t="s">
        <v>122</v>
      </c>
    </row>
    <row r="231" spans="1:65" s="14" customFormat="1" ht="11.25">
      <c r="B231" s="199"/>
      <c r="C231" s="200"/>
      <c r="D231" s="190" t="s">
        <v>135</v>
      </c>
      <c r="E231" s="201" t="s">
        <v>19</v>
      </c>
      <c r="F231" s="202" t="s">
        <v>325</v>
      </c>
      <c r="G231" s="200"/>
      <c r="H231" s="203">
        <v>90.376000000000005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135</v>
      </c>
      <c r="AU231" s="209" t="s">
        <v>131</v>
      </c>
      <c r="AV231" s="14" t="s">
        <v>131</v>
      </c>
      <c r="AW231" s="14" t="s">
        <v>37</v>
      </c>
      <c r="AX231" s="14" t="s">
        <v>75</v>
      </c>
      <c r="AY231" s="209" t="s">
        <v>122</v>
      </c>
    </row>
    <row r="232" spans="1:65" s="13" customFormat="1" ht="11.25">
      <c r="B232" s="188"/>
      <c r="C232" s="189"/>
      <c r="D232" s="190" t="s">
        <v>135</v>
      </c>
      <c r="E232" s="191" t="s">
        <v>19</v>
      </c>
      <c r="F232" s="192" t="s">
        <v>326</v>
      </c>
      <c r="G232" s="189"/>
      <c r="H232" s="191" t="s">
        <v>19</v>
      </c>
      <c r="I232" s="193"/>
      <c r="J232" s="189"/>
      <c r="K232" s="189"/>
      <c r="L232" s="194"/>
      <c r="M232" s="195"/>
      <c r="N232" s="196"/>
      <c r="O232" s="196"/>
      <c r="P232" s="196"/>
      <c r="Q232" s="196"/>
      <c r="R232" s="196"/>
      <c r="S232" s="196"/>
      <c r="T232" s="197"/>
      <c r="AT232" s="198" t="s">
        <v>135</v>
      </c>
      <c r="AU232" s="198" t="s">
        <v>131</v>
      </c>
      <c r="AV232" s="13" t="s">
        <v>80</v>
      </c>
      <c r="AW232" s="13" t="s">
        <v>37</v>
      </c>
      <c r="AX232" s="13" t="s">
        <v>75</v>
      </c>
      <c r="AY232" s="198" t="s">
        <v>122</v>
      </c>
    </row>
    <row r="233" spans="1:65" s="14" customFormat="1" ht="11.25">
      <c r="B233" s="199"/>
      <c r="C233" s="200"/>
      <c r="D233" s="190" t="s">
        <v>135</v>
      </c>
      <c r="E233" s="201" t="s">
        <v>19</v>
      </c>
      <c r="F233" s="202" t="s">
        <v>327</v>
      </c>
      <c r="G233" s="200"/>
      <c r="H233" s="203">
        <v>17.065000000000001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135</v>
      </c>
      <c r="AU233" s="209" t="s">
        <v>131</v>
      </c>
      <c r="AV233" s="14" t="s">
        <v>131</v>
      </c>
      <c r="AW233" s="14" t="s">
        <v>37</v>
      </c>
      <c r="AX233" s="14" t="s">
        <v>75</v>
      </c>
      <c r="AY233" s="209" t="s">
        <v>122</v>
      </c>
    </row>
    <row r="234" spans="1:65" s="13" customFormat="1" ht="11.25">
      <c r="B234" s="188"/>
      <c r="C234" s="189"/>
      <c r="D234" s="190" t="s">
        <v>135</v>
      </c>
      <c r="E234" s="191" t="s">
        <v>19</v>
      </c>
      <c r="F234" s="192" t="s">
        <v>328</v>
      </c>
      <c r="G234" s="189"/>
      <c r="H234" s="191" t="s">
        <v>19</v>
      </c>
      <c r="I234" s="193"/>
      <c r="J234" s="189"/>
      <c r="K234" s="189"/>
      <c r="L234" s="194"/>
      <c r="M234" s="195"/>
      <c r="N234" s="196"/>
      <c r="O234" s="196"/>
      <c r="P234" s="196"/>
      <c r="Q234" s="196"/>
      <c r="R234" s="196"/>
      <c r="S234" s="196"/>
      <c r="T234" s="197"/>
      <c r="AT234" s="198" t="s">
        <v>135</v>
      </c>
      <c r="AU234" s="198" t="s">
        <v>131</v>
      </c>
      <c r="AV234" s="13" t="s">
        <v>80</v>
      </c>
      <c r="AW234" s="13" t="s">
        <v>37</v>
      </c>
      <c r="AX234" s="13" t="s">
        <v>75</v>
      </c>
      <c r="AY234" s="198" t="s">
        <v>122</v>
      </c>
    </row>
    <row r="235" spans="1:65" s="14" customFormat="1" ht="11.25">
      <c r="B235" s="199"/>
      <c r="C235" s="200"/>
      <c r="D235" s="190" t="s">
        <v>135</v>
      </c>
      <c r="E235" s="201" t="s">
        <v>19</v>
      </c>
      <c r="F235" s="202" t="s">
        <v>329</v>
      </c>
      <c r="G235" s="200"/>
      <c r="H235" s="203">
        <v>185.24700000000001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135</v>
      </c>
      <c r="AU235" s="209" t="s">
        <v>131</v>
      </c>
      <c r="AV235" s="14" t="s">
        <v>131</v>
      </c>
      <c r="AW235" s="14" t="s">
        <v>37</v>
      </c>
      <c r="AX235" s="14" t="s">
        <v>75</v>
      </c>
      <c r="AY235" s="209" t="s">
        <v>122</v>
      </c>
    </row>
    <row r="236" spans="1:65" s="13" customFormat="1" ht="11.25">
      <c r="B236" s="188"/>
      <c r="C236" s="189"/>
      <c r="D236" s="190" t="s">
        <v>135</v>
      </c>
      <c r="E236" s="191" t="s">
        <v>19</v>
      </c>
      <c r="F236" s="192" t="s">
        <v>330</v>
      </c>
      <c r="G236" s="189"/>
      <c r="H236" s="191" t="s">
        <v>19</v>
      </c>
      <c r="I236" s="193"/>
      <c r="J236" s="189"/>
      <c r="K236" s="189"/>
      <c r="L236" s="194"/>
      <c r="M236" s="195"/>
      <c r="N236" s="196"/>
      <c r="O236" s="196"/>
      <c r="P236" s="196"/>
      <c r="Q236" s="196"/>
      <c r="R236" s="196"/>
      <c r="S236" s="196"/>
      <c r="T236" s="197"/>
      <c r="AT236" s="198" t="s">
        <v>135</v>
      </c>
      <c r="AU236" s="198" t="s">
        <v>131</v>
      </c>
      <c r="AV236" s="13" t="s">
        <v>80</v>
      </c>
      <c r="AW236" s="13" t="s">
        <v>37</v>
      </c>
      <c r="AX236" s="13" t="s">
        <v>75</v>
      </c>
      <c r="AY236" s="198" t="s">
        <v>122</v>
      </c>
    </row>
    <row r="237" spans="1:65" s="14" customFormat="1" ht="11.25">
      <c r="B237" s="199"/>
      <c r="C237" s="200"/>
      <c r="D237" s="190" t="s">
        <v>135</v>
      </c>
      <c r="E237" s="201" t="s">
        <v>19</v>
      </c>
      <c r="F237" s="202" t="s">
        <v>331</v>
      </c>
      <c r="G237" s="200"/>
      <c r="H237" s="203">
        <v>40.587000000000003</v>
      </c>
      <c r="I237" s="204"/>
      <c r="J237" s="200"/>
      <c r="K237" s="200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135</v>
      </c>
      <c r="AU237" s="209" t="s">
        <v>131</v>
      </c>
      <c r="AV237" s="14" t="s">
        <v>131</v>
      </c>
      <c r="AW237" s="14" t="s">
        <v>37</v>
      </c>
      <c r="AX237" s="14" t="s">
        <v>75</v>
      </c>
      <c r="AY237" s="209" t="s">
        <v>122</v>
      </c>
    </row>
    <row r="238" spans="1:65" s="13" customFormat="1" ht="11.25">
      <c r="B238" s="188"/>
      <c r="C238" s="189"/>
      <c r="D238" s="190" t="s">
        <v>135</v>
      </c>
      <c r="E238" s="191" t="s">
        <v>19</v>
      </c>
      <c r="F238" s="192" t="s">
        <v>332</v>
      </c>
      <c r="G238" s="189"/>
      <c r="H238" s="191" t="s">
        <v>19</v>
      </c>
      <c r="I238" s="193"/>
      <c r="J238" s="189"/>
      <c r="K238" s="189"/>
      <c r="L238" s="194"/>
      <c r="M238" s="195"/>
      <c r="N238" s="196"/>
      <c r="O238" s="196"/>
      <c r="P238" s="196"/>
      <c r="Q238" s="196"/>
      <c r="R238" s="196"/>
      <c r="S238" s="196"/>
      <c r="T238" s="197"/>
      <c r="AT238" s="198" t="s">
        <v>135</v>
      </c>
      <c r="AU238" s="198" t="s">
        <v>131</v>
      </c>
      <c r="AV238" s="13" t="s">
        <v>80</v>
      </c>
      <c r="AW238" s="13" t="s">
        <v>37</v>
      </c>
      <c r="AX238" s="13" t="s">
        <v>75</v>
      </c>
      <c r="AY238" s="198" t="s">
        <v>122</v>
      </c>
    </row>
    <row r="239" spans="1:65" s="14" customFormat="1" ht="11.25">
      <c r="B239" s="199"/>
      <c r="C239" s="200"/>
      <c r="D239" s="190" t="s">
        <v>135</v>
      </c>
      <c r="E239" s="201" t="s">
        <v>19</v>
      </c>
      <c r="F239" s="202" t="s">
        <v>333</v>
      </c>
      <c r="G239" s="200"/>
      <c r="H239" s="203">
        <v>19.891999999999999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135</v>
      </c>
      <c r="AU239" s="209" t="s">
        <v>131</v>
      </c>
      <c r="AV239" s="14" t="s">
        <v>131</v>
      </c>
      <c r="AW239" s="14" t="s">
        <v>37</v>
      </c>
      <c r="AX239" s="14" t="s">
        <v>75</v>
      </c>
      <c r="AY239" s="209" t="s">
        <v>122</v>
      </c>
    </row>
    <row r="240" spans="1:65" s="15" customFormat="1" ht="11.25">
      <c r="B240" s="210"/>
      <c r="C240" s="211"/>
      <c r="D240" s="190" t="s">
        <v>135</v>
      </c>
      <c r="E240" s="212" t="s">
        <v>19</v>
      </c>
      <c r="F240" s="213" t="s">
        <v>149</v>
      </c>
      <c r="G240" s="211"/>
      <c r="H240" s="214">
        <v>353.16699999999997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135</v>
      </c>
      <c r="AU240" s="220" t="s">
        <v>131</v>
      </c>
      <c r="AV240" s="15" t="s">
        <v>130</v>
      </c>
      <c r="AW240" s="15" t="s">
        <v>37</v>
      </c>
      <c r="AX240" s="15" t="s">
        <v>80</v>
      </c>
      <c r="AY240" s="220" t="s">
        <v>122</v>
      </c>
    </row>
    <row r="241" spans="1:65" s="12" customFormat="1" ht="22.9" customHeight="1">
      <c r="B241" s="154"/>
      <c r="C241" s="155"/>
      <c r="D241" s="156" t="s">
        <v>74</v>
      </c>
      <c r="E241" s="168" t="s">
        <v>334</v>
      </c>
      <c r="F241" s="168" t="s">
        <v>335</v>
      </c>
      <c r="G241" s="155"/>
      <c r="H241" s="155"/>
      <c r="I241" s="158"/>
      <c r="J241" s="169">
        <f>BK241</f>
        <v>0</v>
      </c>
      <c r="K241" s="155"/>
      <c r="L241" s="160"/>
      <c r="M241" s="161"/>
      <c r="N241" s="162"/>
      <c r="O241" s="162"/>
      <c r="P241" s="163">
        <f>SUM(P242:P248)</f>
        <v>0</v>
      </c>
      <c r="Q241" s="162"/>
      <c r="R241" s="163">
        <f>SUM(R242:R248)</f>
        <v>9.044E-3</v>
      </c>
      <c r="S241" s="162"/>
      <c r="T241" s="164">
        <f>SUM(T242:T248)</f>
        <v>0</v>
      </c>
      <c r="AR241" s="165" t="s">
        <v>131</v>
      </c>
      <c r="AT241" s="166" t="s">
        <v>74</v>
      </c>
      <c r="AU241" s="166" t="s">
        <v>80</v>
      </c>
      <c r="AY241" s="165" t="s">
        <v>122</v>
      </c>
      <c r="BK241" s="167">
        <f>SUM(BK242:BK248)</f>
        <v>0</v>
      </c>
    </row>
    <row r="242" spans="1:65" s="2" customFormat="1" ht="16.5" customHeight="1">
      <c r="A242" s="36"/>
      <c r="B242" s="37"/>
      <c r="C242" s="170" t="s">
        <v>336</v>
      </c>
      <c r="D242" s="170" t="s">
        <v>125</v>
      </c>
      <c r="E242" s="171" t="s">
        <v>337</v>
      </c>
      <c r="F242" s="172" t="s">
        <v>338</v>
      </c>
      <c r="G242" s="173" t="s">
        <v>152</v>
      </c>
      <c r="H242" s="174">
        <v>7.6</v>
      </c>
      <c r="I242" s="175"/>
      <c r="J242" s="176">
        <f>ROUND(I242*H242,2)</f>
        <v>0</v>
      </c>
      <c r="K242" s="172" t="s">
        <v>129</v>
      </c>
      <c r="L242" s="41"/>
      <c r="M242" s="177" t="s">
        <v>19</v>
      </c>
      <c r="N242" s="178" t="s">
        <v>47</v>
      </c>
      <c r="O242" s="66"/>
      <c r="P242" s="179">
        <f>O242*H242</f>
        <v>0</v>
      </c>
      <c r="Q242" s="179">
        <v>1.1900000000000001E-3</v>
      </c>
      <c r="R242" s="179">
        <f>Q242*H242</f>
        <v>9.044E-3</v>
      </c>
      <c r="S242" s="179">
        <v>0</v>
      </c>
      <c r="T242" s="18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1" t="s">
        <v>241</v>
      </c>
      <c r="AT242" s="181" t="s">
        <v>125</v>
      </c>
      <c r="AU242" s="181" t="s">
        <v>131</v>
      </c>
      <c r="AY242" s="19" t="s">
        <v>122</v>
      </c>
      <c r="BE242" s="182">
        <f>IF(N242="základní",J242,0)</f>
        <v>0</v>
      </c>
      <c r="BF242" s="182">
        <f>IF(N242="snížená",J242,0)</f>
        <v>0</v>
      </c>
      <c r="BG242" s="182">
        <f>IF(N242="zákl. přenesená",J242,0)</f>
        <v>0</v>
      </c>
      <c r="BH242" s="182">
        <f>IF(N242="sníž. přenesená",J242,0)</f>
        <v>0</v>
      </c>
      <c r="BI242" s="182">
        <f>IF(N242="nulová",J242,0)</f>
        <v>0</v>
      </c>
      <c r="BJ242" s="19" t="s">
        <v>131</v>
      </c>
      <c r="BK242" s="182">
        <f>ROUND(I242*H242,2)</f>
        <v>0</v>
      </c>
      <c r="BL242" s="19" t="s">
        <v>241</v>
      </c>
      <c r="BM242" s="181" t="s">
        <v>339</v>
      </c>
    </row>
    <row r="243" spans="1:65" s="2" customFormat="1" ht="11.25">
      <c r="A243" s="36"/>
      <c r="B243" s="37"/>
      <c r="C243" s="38"/>
      <c r="D243" s="183" t="s">
        <v>133</v>
      </c>
      <c r="E243" s="38"/>
      <c r="F243" s="184" t="s">
        <v>340</v>
      </c>
      <c r="G243" s="38"/>
      <c r="H243" s="38"/>
      <c r="I243" s="185"/>
      <c r="J243" s="38"/>
      <c r="K243" s="38"/>
      <c r="L243" s="41"/>
      <c r="M243" s="186"/>
      <c r="N243" s="18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133</v>
      </c>
      <c r="AU243" s="19" t="s">
        <v>131</v>
      </c>
    </row>
    <row r="244" spans="1:65" s="13" customFormat="1" ht="11.25">
      <c r="B244" s="188"/>
      <c r="C244" s="189"/>
      <c r="D244" s="190" t="s">
        <v>135</v>
      </c>
      <c r="E244" s="191" t="s">
        <v>19</v>
      </c>
      <c r="F244" s="192" t="s">
        <v>341</v>
      </c>
      <c r="G244" s="189"/>
      <c r="H244" s="191" t="s">
        <v>19</v>
      </c>
      <c r="I244" s="193"/>
      <c r="J244" s="189"/>
      <c r="K244" s="189"/>
      <c r="L244" s="194"/>
      <c r="M244" s="195"/>
      <c r="N244" s="196"/>
      <c r="O244" s="196"/>
      <c r="P244" s="196"/>
      <c r="Q244" s="196"/>
      <c r="R244" s="196"/>
      <c r="S244" s="196"/>
      <c r="T244" s="197"/>
      <c r="AT244" s="198" t="s">
        <v>135</v>
      </c>
      <c r="AU244" s="198" t="s">
        <v>131</v>
      </c>
      <c r="AV244" s="13" t="s">
        <v>80</v>
      </c>
      <c r="AW244" s="13" t="s">
        <v>37</v>
      </c>
      <c r="AX244" s="13" t="s">
        <v>75</v>
      </c>
      <c r="AY244" s="198" t="s">
        <v>122</v>
      </c>
    </row>
    <row r="245" spans="1:65" s="13" customFormat="1" ht="11.25">
      <c r="B245" s="188"/>
      <c r="C245" s="189"/>
      <c r="D245" s="190" t="s">
        <v>135</v>
      </c>
      <c r="E245" s="191" t="s">
        <v>19</v>
      </c>
      <c r="F245" s="192" t="s">
        <v>342</v>
      </c>
      <c r="G245" s="189"/>
      <c r="H245" s="191" t="s">
        <v>19</v>
      </c>
      <c r="I245" s="193"/>
      <c r="J245" s="189"/>
      <c r="K245" s="189"/>
      <c r="L245" s="194"/>
      <c r="M245" s="195"/>
      <c r="N245" s="196"/>
      <c r="O245" s="196"/>
      <c r="P245" s="196"/>
      <c r="Q245" s="196"/>
      <c r="R245" s="196"/>
      <c r="S245" s="196"/>
      <c r="T245" s="197"/>
      <c r="AT245" s="198" t="s">
        <v>135</v>
      </c>
      <c r="AU245" s="198" t="s">
        <v>131</v>
      </c>
      <c r="AV245" s="13" t="s">
        <v>80</v>
      </c>
      <c r="AW245" s="13" t="s">
        <v>37</v>
      </c>
      <c r="AX245" s="13" t="s">
        <v>75</v>
      </c>
      <c r="AY245" s="198" t="s">
        <v>122</v>
      </c>
    </row>
    <row r="246" spans="1:65" s="14" customFormat="1" ht="11.25">
      <c r="B246" s="199"/>
      <c r="C246" s="200"/>
      <c r="D246" s="190" t="s">
        <v>135</v>
      </c>
      <c r="E246" s="201" t="s">
        <v>19</v>
      </c>
      <c r="F246" s="202" t="s">
        <v>343</v>
      </c>
      <c r="G246" s="200"/>
      <c r="H246" s="203">
        <v>7.6</v>
      </c>
      <c r="I246" s="204"/>
      <c r="J246" s="200"/>
      <c r="K246" s="200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135</v>
      </c>
      <c r="AU246" s="209" t="s">
        <v>131</v>
      </c>
      <c r="AV246" s="14" t="s">
        <v>131</v>
      </c>
      <c r="AW246" s="14" t="s">
        <v>37</v>
      </c>
      <c r="AX246" s="14" t="s">
        <v>80</v>
      </c>
      <c r="AY246" s="209" t="s">
        <v>122</v>
      </c>
    </row>
    <row r="247" spans="1:65" s="2" customFormat="1" ht="55.5" customHeight="1">
      <c r="A247" s="36"/>
      <c r="B247" s="37"/>
      <c r="C247" s="170" t="s">
        <v>344</v>
      </c>
      <c r="D247" s="170" t="s">
        <v>125</v>
      </c>
      <c r="E247" s="171" t="s">
        <v>345</v>
      </c>
      <c r="F247" s="172" t="s">
        <v>346</v>
      </c>
      <c r="G247" s="173" t="s">
        <v>238</v>
      </c>
      <c r="H247" s="174">
        <v>8.9999999999999993E-3</v>
      </c>
      <c r="I247" s="175"/>
      <c r="J247" s="176">
        <f>ROUND(I247*H247,2)</f>
        <v>0</v>
      </c>
      <c r="K247" s="172" t="s">
        <v>129</v>
      </c>
      <c r="L247" s="41"/>
      <c r="M247" s="177" t="s">
        <v>19</v>
      </c>
      <c r="N247" s="178" t="s">
        <v>47</v>
      </c>
      <c r="O247" s="66"/>
      <c r="P247" s="179">
        <f>O247*H247</f>
        <v>0</v>
      </c>
      <c r="Q247" s="179">
        <v>0</v>
      </c>
      <c r="R247" s="179">
        <f>Q247*H247</f>
        <v>0</v>
      </c>
      <c r="S247" s="179">
        <v>0</v>
      </c>
      <c r="T247" s="18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1" t="s">
        <v>241</v>
      </c>
      <c r="AT247" s="181" t="s">
        <v>125</v>
      </c>
      <c r="AU247" s="181" t="s">
        <v>131</v>
      </c>
      <c r="AY247" s="19" t="s">
        <v>122</v>
      </c>
      <c r="BE247" s="182">
        <f>IF(N247="základní",J247,0)</f>
        <v>0</v>
      </c>
      <c r="BF247" s="182">
        <f>IF(N247="snížená",J247,0)</f>
        <v>0</v>
      </c>
      <c r="BG247" s="182">
        <f>IF(N247="zákl. přenesená",J247,0)</f>
        <v>0</v>
      </c>
      <c r="BH247" s="182">
        <f>IF(N247="sníž. přenesená",J247,0)</f>
        <v>0</v>
      </c>
      <c r="BI247" s="182">
        <f>IF(N247="nulová",J247,0)</f>
        <v>0</v>
      </c>
      <c r="BJ247" s="19" t="s">
        <v>131</v>
      </c>
      <c r="BK247" s="182">
        <f>ROUND(I247*H247,2)</f>
        <v>0</v>
      </c>
      <c r="BL247" s="19" t="s">
        <v>241</v>
      </c>
      <c r="BM247" s="181" t="s">
        <v>347</v>
      </c>
    </row>
    <row r="248" spans="1:65" s="2" customFormat="1" ht="11.25">
      <c r="A248" s="36"/>
      <c r="B248" s="37"/>
      <c r="C248" s="38"/>
      <c r="D248" s="183" t="s">
        <v>133</v>
      </c>
      <c r="E248" s="38"/>
      <c r="F248" s="184" t="s">
        <v>348</v>
      </c>
      <c r="G248" s="38"/>
      <c r="H248" s="38"/>
      <c r="I248" s="185"/>
      <c r="J248" s="38"/>
      <c r="K248" s="38"/>
      <c r="L248" s="41"/>
      <c r="M248" s="186"/>
      <c r="N248" s="187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133</v>
      </c>
      <c r="AU248" s="19" t="s">
        <v>131</v>
      </c>
    </row>
    <row r="249" spans="1:65" s="12" customFormat="1" ht="22.9" customHeight="1">
      <c r="B249" s="154"/>
      <c r="C249" s="155"/>
      <c r="D249" s="156" t="s">
        <v>74</v>
      </c>
      <c r="E249" s="168" t="s">
        <v>349</v>
      </c>
      <c r="F249" s="168" t="s">
        <v>350</v>
      </c>
      <c r="G249" s="155"/>
      <c r="H249" s="155"/>
      <c r="I249" s="158"/>
      <c r="J249" s="169">
        <f>BK249</f>
        <v>0</v>
      </c>
      <c r="K249" s="155"/>
      <c r="L249" s="160"/>
      <c r="M249" s="161"/>
      <c r="N249" s="162"/>
      <c r="O249" s="162"/>
      <c r="P249" s="163">
        <f>SUM(P250:P313)</f>
        <v>0</v>
      </c>
      <c r="Q249" s="162"/>
      <c r="R249" s="163">
        <f>SUM(R250:R313)</f>
        <v>5.0306000000000003E-2</v>
      </c>
      <c r="S249" s="162"/>
      <c r="T249" s="164">
        <f>SUM(T250:T313)</f>
        <v>8.1355680000000014E-2</v>
      </c>
      <c r="AR249" s="165" t="s">
        <v>131</v>
      </c>
      <c r="AT249" s="166" t="s">
        <v>74</v>
      </c>
      <c r="AU249" s="166" t="s">
        <v>80</v>
      </c>
      <c r="AY249" s="165" t="s">
        <v>122</v>
      </c>
      <c r="BK249" s="167">
        <f>SUM(BK250:BK313)</f>
        <v>0</v>
      </c>
    </row>
    <row r="250" spans="1:65" s="2" customFormat="1" ht="37.9" customHeight="1">
      <c r="A250" s="36"/>
      <c r="B250" s="37"/>
      <c r="C250" s="170" t="s">
        <v>351</v>
      </c>
      <c r="D250" s="170" t="s">
        <v>125</v>
      </c>
      <c r="E250" s="171" t="s">
        <v>352</v>
      </c>
      <c r="F250" s="172" t="s">
        <v>353</v>
      </c>
      <c r="G250" s="173" t="s">
        <v>152</v>
      </c>
      <c r="H250" s="174">
        <v>74.364000000000004</v>
      </c>
      <c r="I250" s="175"/>
      <c r="J250" s="176">
        <f>ROUND(I250*H250,2)</f>
        <v>0</v>
      </c>
      <c r="K250" s="172" t="s">
        <v>129</v>
      </c>
      <c r="L250" s="41"/>
      <c r="M250" s="177" t="s">
        <v>19</v>
      </c>
      <c r="N250" s="178" t="s">
        <v>47</v>
      </c>
      <c r="O250" s="66"/>
      <c r="P250" s="179">
        <f>O250*H250</f>
        <v>0</v>
      </c>
      <c r="Q250" s="179">
        <v>0</v>
      </c>
      <c r="R250" s="179">
        <f>Q250*H250</f>
        <v>0</v>
      </c>
      <c r="S250" s="179">
        <v>6.2E-4</v>
      </c>
      <c r="T250" s="180">
        <f>S250*H250</f>
        <v>4.6105680000000003E-2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1" t="s">
        <v>241</v>
      </c>
      <c r="AT250" s="181" t="s">
        <v>125</v>
      </c>
      <c r="AU250" s="181" t="s">
        <v>131</v>
      </c>
      <c r="AY250" s="19" t="s">
        <v>122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9" t="s">
        <v>131</v>
      </c>
      <c r="BK250" s="182">
        <f>ROUND(I250*H250,2)</f>
        <v>0</v>
      </c>
      <c r="BL250" s="19" t="s">
        <v>241</v>
      </c>
      <c r="BM250" s="181" t="s">
        <v>354</v>
      </c>
    </row>
    <row r="251" spans="1:65" s="2" customFormat="1" ht="11.25">
      <c r="A251" s="36"/>
      <c r="B251" s="37"/>
      <c r="C251" s="38"/>
      <c r="D251" s="183" t="s">
        <v>133</v>
      </c>
      <c r="E251" s="38"/>
      <c r="F251" s="184" t="s">
        <v>355</v>
      </c>
      <c r="G251" s="38"/>
      <c r="H251" s="38"/>
      <c r="I251" s="185"/>
      <c r="J251" s="38"/>
      <c r="K251" s="38"/>
      <c r="L251" s="41"/>
      <c r="M251" s="186"/>
      <c r="N251" s="18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133</v>
      </c>
      <c r="AU251" s="19" t="s">
        <v>131</v>
      </c>
    </row>
    <row r="252" spans="1:65" s="13" customFormat="1" ht="11.25">
      <c r="B252" s="188"/>
      <c r="C252" s="189"/>
      <c r="D252" s="190" t="s">
        <v>135</v>
      </c>
      <c r="E252" s="191" t="s">
        <v>19</v>
      </c>
      <c r="F252" s="192" t="s">
        <v>356</v>
      </c>
      <c r="G252" s="189"/>
      <c r="H252" s="191" t="s">
        <v>19</v>
      </c>
      <c r="I252" s="193"/>
      <c r="J252" s="189"/>
      <c r="K252" s="189"/>
      <c r="L252" s="194"/>
      <c r="M252" s="195"/>
      <c r="N252" s="196"/>
      <c r="O252" s="196"/>
      <c r="P252" s="196"/>
      <c r="Q252" s="196"/>
      <c r="R252" s="196"/>
      <c r="S252" s="196"/>
      <c r="T252" s="197"/>
      <c r="AT252" s="198" t="s">
        <v>135</v>
      </c>
      <c r="AU252" s="198" t="s">
        <v>131</v>
      </c>
      <c r="AV252" s="13" t="s">
        <v>80</v>
      </c>
      <c r="AW252" s="13" t="s">
        <v>37</v>
      </c>
      <c r="AX252" s="13" t="s">
        <v>75</v>
      </c>
      <c r="AY252" s="198" t="s">
        <v>122</v>
      </c>
    </row>
    <row r="253" spans="1:65" s="14" customFormat="1" ht="11.25">
      <c r="B253" s="199"/>
      <c r="C253" s="200"/>
      <c r="D253" s="190" t="s">
        <v>135</v>
      </c>
      <c r="E253" s="201" t="s">
        <v>19</v>
      </c>
      <c r="F253" s="202" t="s">
        <v>357</v>
      </c>
      <c r="G253" s="200"/>
      <c r="H253" s="203">
        <v>12.08</v>
      </c>
      <c r="I253" s="204"/>
      <c r="J253" s="200"/>
      <c r="K253" s="200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135</v>
      </c>
      <c r="AU253" s="209" t="s">
        <v>131</v>
      </c>
      <c r="AV253" s="14" t="s">
        <v>131</v>
      </c>
      <c r="AW253" s="14" t="s">
        <v>37</v>
      </c>
      <c r="AX253" s="14" t="s">
        <v>75</v>
      </c>
      <c r="AY253" s="209" t="s">
        <v>122</v>
      </c>
    </row>
    <row r="254" spans="1:65" s="13" customFormat="1" ht="11.25">
      <c r="B254" s="188"/>
      <c r="C254" s="189"/>
      <c r="D254" s="190" t="s">
        <v>135</v>
      </c>
      <c r="E254" s="191" t="s">
        <v>19</v>
      </c>
      <c r="F254" s="192" t="s">
        <v>358</v>
      </c>
      <c r="G254" s="189"/>
      <c r="H254" s="191" t="s">
        <v>19</v>
      </c>
      <c r="I254" s="193"/>
      <c r="J254" s="189"/>
      <c r="K254" s="189"/>
      <c r="L254" s="194"/>
      <c r="M254" s="195"/>
      <c r="N254" s="196"/>
      <c r="O254" s="196"/>
      <c r="P254" s="196"/>
      <c r="Q254" s="196"/>
      <c r="R254" s="196"/>
      <c r="S254" s="196"/>
      <c r="T254" s="197"/>
      <c r="AT254" s="198" t="s">
        <v>135</v>
      </c>
      <c r="AU254" s="198" t="s">
        <v>131</v>
      </c>
      <c r="AV254" s="13" t="s">
        <v>80</v>
      </c>
      <c r="AW254" s="13" t="s">
        <v>37</v>
      </c>
      <c r="AX254" s="13" t="s">
        <v>75</v>
      </c>
      <c r="AY254" s="198" t="s">
        <v>122</v>
      </c>
    </row>
    <row r="255" spans="1:65" s="14" customFormat="1" ht="11.25">
      <c r="B255" s="199"/>
      <c r="C255" s="200"/>
      <c r="D255" s="190" t="s">
        <v>135</v>
      </c>
      <c r="E255" s="201" t="s">
        <v>19</v>
      </c>
      <c r="F255" s="202" t="s">
        <v>359</v>
      </c>
      <c r="G255" s="200"/>
      <c r="H255" s="203">
        <v>24.79</v>
      </c>
      <c r="I255" s="204"/>
      <c r="J255" s="200"/>
      <c r="K255" s="200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135</v>
      </c>
      <c r="AU255" s="209" t="s">
        <v>131</v>
      </c>
      <c r="AV255" s="14" t="s">
        <v>131</v>
      </c>
      <c r="AW255" s="14" t="s">
        <v>37</v>
      </c>
      <c r="AX255" s="14" t="s">
        <v>75</v>
      </c>
      <c r="AY255" s="209" t="s">
        <v>122</v>
      </c>
    </row>
    <row r="256" spans="1:65" s="13" customFormat="1" ht="11.25">
      <c r="B256" s="188"/>
      <c r="C256" s="189"/>
      <c r="D256" s="190" t="s">
        <v>135</v>
      </c>
      <c r="E256" s="191" t="s">
        <v>19</v>
      </c>
      <c r="F256" s="192" t="s">
        <v>360</v>
      </c>
      <c r="G256" s="189"/>
      <c r="H256" s="191" t="s">
        <v>19</v>
      </c>
      <c r="I256" s="193"/>
      <c r="J256" s="189"/>
      <c r="K256" s="189"/>
      <c r="L256" s="194"/>
      <c r="M256" s="195"/>
      <c r="N256" s="196"/>
      <c r="O256" s="196"/>
      <c r="P256" s="196"/>
      <c r="Q256" s="196"/>
      <c r="R256" s="196"/>
      <c r="S256" s="196"/>
      <c r="T256" s="197"/>
      <c r="AT256" s="198" t="s">
        <v>135</v>
      </c>
      <c r="AU256" s="198" t="s">
        <v>131</v>
      </c>
      <c r="AV256" s="13" t="s">
        <v>80</v>
      </c>
      <c r="AW256" s="13" t="s">
        <v>37</v>
      </c>
      <c r="AX256" s="13" t="s">
        <v>75</v>
      </c>
      <c r="AY256" s="198" t="s">
        <v>122</v>
      </c>
    </row>
    <row r="257" spans="1:65" s="14" customFormat="1" ht="11.25">
      <c r="B257" s="199"/>
      <c r="C257" s="200"/>
      <c r="D257" s="190" t="s">
        <v>135</v>
      </c>
      <c r="E257" s="201" t="s">
        <v>19</v>
      </c>
      <c r="F257" s="202" t="s">
        <v>361</v>
      </c>
      <c r="G257" s="200"/>
      <c r="H257" s="203">
        <v>17.266999999999999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135</v>
      </c>
      <c r="AU257" s="209" t="s">
        <v>131</v>
      </c>
      <c r="AV257" s="14" t="s">
        <v>131</v>
      </c>
      <c r="AW257" s="14" t="s">
        <v>37</v>
      </c>
      <c r="AX257" s="14" t="s">
        <v>75</v>
      </c>
      <c r="AY257" s="209" t="s">
        <v>122</v>
      </c>
    </row>
    <row r="258" spans="1:65" s="14" customFormat="1" ht="11.25">
      <c r="B258" s="199"/>
      <c r="C258" s="200"/>
      <c r="D258" s="190" t="s">
        <v>135</v>
      </c>
      <c r="E258" s="201" t="s">
        <v>19</v>
      </c>
      <c r="F258" s="202" t="s">
        <v>362</v>
      </c>
      <c r="G258" s="200"/>
      <c r="H258" s="203">
        <v>5.3819999999999997</v>
      </c>
      <c r="I258" s="204"/>
      <c r="J258" s="200"/>
      <c r="K258" s="200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135</v>
      </c>
      <c r="AU258" s="209" t="s">
        <v>131</v>
      </c>
      <c r="AV258" s="14" t="s">
        <v>131</v>
      </c>
      <c r="AW258" s="14" t="s">
        <v>37</v>
      </c>
      <c r="AX258" s="14" t="s">
        <v>75</v>
      </c>
      <c r="AY258" s="209" t="s">
        <v>122</v>
      </c>
    </row>
    <row r="259" spans="1:65" s="13" customFormat="1" ht="11.25">
      <c r="B259" s="188"/>
      <c r="C259" s="189"/>
      <c r="D259" s="190" t="s">
        <v>135</v>
      </c>
      <c r="E259" s="191" t="s">
        <v>19</v>
      </c>
      <c r="F259" s="192" t="s">
        <v>363</v>
      </c>
      <c r="G259" s="189"/>
      <c r="H259" s="191" t="s">
        <v>19</v>
      </c>
      <c r="I259" s="193"/>
      <c r="J259" s="189"/>
      <c r="K259" s="189"/>
      <c r="L259" s="194"/>
      <c r="M259" s="195"/>
      <c r="N259" s="196"/>
      <c r="O259" s="196"/>
      <c r="P259" s="196"/>
      <c r="Q259" s="196"/>
      <c r="R259" s="196"/>
      <c r="S259" s="196"/>
      <c r="T259" s="197"/>
      <c r="AT259" s="198" t="s">
        <v>135</v>
      </c>
      <c r="AU259" s="198" t="s">
        <v>131</v>
      </c>
      <c r="AV259" s="13" t="s">
        <v>80</v>
      </c>
      <c r="AW259" s="13" t="s">
        <v>37</v>
      </c>
      <c r="AX259" s="13" t="s">
        <v>75</v>
      </c>
      <c r="AY259" s="198" t="s">
        <v>122</v>
      </c>
    </row>
    <row r="260" spans="1:65" s="14" customFormat="1" ht="11.25">
      <c r="B260" s="199"/>
      <c r="C260" s="200"/>
      <c r="D260" s="190" t="s">
        <v>135</v>
      </c>
      <c r="E260" s="201" t="s">
        <v>19</v>
      </c>
      <c r="F260" s="202" t="s">
        <v>364</v>
      </c>
      <c r="G260" s="200"/>
      <c r="H260" s="203">
        <v>14.845000000000001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135</v>
      </c>
      <c r="AU260" s="209" t="s">
        <v>131</v>
      </c>
      <c r="AV260" s="14" t="s">
        <v>131</v>
      </c>
      <c r="AW260" s="14" t="s">
        <v>37</v>
      </c>
      <c r="AX260" s="14" t="s">
        <v>75</v>
      </c>
      <c r="AY260" s="209" t="s">
        <v>122</v>
      </c>
    </row>
    <row r="261" spans="1:65" s="15" customFormat="1" ht="11.25">
      <c r="B261" s="210"/>
      <c r="C261" s="211"/>
      <c r="D261" s="190" t="s">
        <v>135</v>
      </c>
      <c r="E261" s="212" t="s">
        <v>19</v>
      </c>
      <c r="F261" s="213" t="s">
        <v>149</v>
      </c>
      <c r="G261" s="211"/>
      <c r="H261" s="214">
        <v>74.364000000000004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135</v>
      </c>
      <c r="AU261" s="220" t="s">
        <v>131</v>
      </c>
      <c r="AV261" s="15" t="s">
        <v>130</v>
      </c>
      <c r="AW261" s="15" t="s">
        <v>37</v>
      </c>
      <c r="AX261" s="15" t="s">
        <v>80</v>
      </c>
      <c r="AY261" s="220" t="s">
        <v>122</v>
      </c>
    </row>
    <row r="262" spans="1:65" s="2" customFormat="1" ht="24.2" customHeight="1">
      <c r="A262" s="36"/>
      <c r="B262" s="37"/>
      <c r="C262" s="170" t="s">
        <v>365</v>
      </c>
      <c r="D262" s="170" t="s">
        <v>125</v>
      </c>
      <c r="E262" s="171" t="s">
        <v>366</v>
      </c>
      <c r="F262" s="172" t="s">
        <v>367</v>
      </c>
      <c r="G262" s="173" t="s">
        <v>225</v>
      </c>
      <c r="H262" s="174">
        <v>37</v>
      </c>
      <c r="I262" s="175"/>
      <c r="J262" s="176">
        <f>ROUND(I262*H262,2)</f>
        <v>0</v>
      </c>
      <c r="K262" s="172" t="s">
        <v>129</v>
      </c>
      <c r="L262" s="41"/>
      <c r="M262" s="177" t="s">
        <v>19</v>
      </c>
      <c r="N262" s="178" t="s">
        <v>47</v>
      </c>
      <c r="O262" s="66"/>
      <c r="P262" s="179">
        <f>O262*H262</f>
        <v>0</v>
      </c>
      <c r="Q262" s="179">
        <v>0</v>
      </c>
      <c r="R262" s="179">
        <f>Q262*H262</f>
        <v>0</v>
      </c>
      <c r="S262" s="179">
        <v>5.5000000000000003E-4</v>
      </c>
      <c r="T262" s="180">
        <f>S262*H262</f>
        <v>2.035E-2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1" t="s">
        <v>241</v>
      </c>
      <c r="AT262" s="181" t="s">
        <v>125</v>
      </c>
      <c r="AU262" s="181" t="s">
        <v>131</v>
      </c>
      <c r="AY262" s="19" t="s">
        <v>122</v>
      </c>
      <c r="BE262" s="182">
        <f>IF(N262="základní",J262,0)</f>
        <v>0</v>
      </c>
      <c r="BF262" s="182">
        <f>IF(N262="snížená",J262,0)</f>
        <v>0</v>
      </c>
      <c r="BG262" s="182">
        <f>IF(N262="zákl. přenesená",J262,0)</f>
        <v>0</v>
      </c>
      <c r="BH262" s="182">
        <f>IF(N262="sníž. přenesená",J262,0)</f>
        <v>0</v>
      </c>
      <c r="BI262" s="182">
        <f>IF(N262="nulová",J262,0)</f>
        <v>0</v>
      </c>
      <c r="BJ262" s="19" t="s">
        <v>131</v>
      </c>
      <c r="BK262" s="182">
        <f>ROUND(I262*H262,2)</f>
        <v>0</v>
      </c>
      <c r="BL262" s="19" t="s">
        <v>241</v>
      </c>
      <c r="BM262" s="181" t="s">
        <v>368</v>
      </c>
    </row>
    <row r="263" spans="1:65" s="2" customFormat="1" ht="11.25">
      <c r="A263" s="36"/>
      <c r="B263" s="37"/>
      <c r="C263" s="38"/>
      <c r="D263" s="183" t="s">
        <v>133</v>
      </c>
      <c r="E263" s="38"/>
      <c r="F263" s="184" t="s">
        <v>369</v>
      </c>
      <c r="G263" s="38"/>
      <c r="H263" s="38"/>
      <c r="I263" s="185"/>
      <c r="J263" s="38"/>
      <c r="K263" s="38"/>
      <c r="L263" s="41"/>
      <c r="M263" s="186"/>
      <c r="N263" s="18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133</v>
      </c>
      <c r="AU263" s="19" t="s">
        <v>131</v>
      </c>
    </row>
    <row r="264" spans="1:65" s="13" customFormat="1" ht="11.25">
      <c r="B264" s="188"/>
      <c r="C264" s="189"/>
      <c r="D264" s="190" t="s">
        <v>135</v>
      </c>
      <c r="E264" s="191" t="s">
        <v>19</v>
      </c>
      <c r="F264" s="192" t="s">
        <v>356</v>
      </c>
      <c r="G264" s="189"/>
      <c r="H264" s="191" t="s">
        <v>19</v>
      </c>
      <c r="I264" s="193"/>
      <c r="J264" s="189"/>
      <c r="K264" s="189"/>
      <c r="L264" s="194"/>
      <c r="M264" s="195"/>
      <c r="N264" s="196"/>
      <c r="O264" s="196"/>
      <c r="P264" s="196"/>
      <c r="Q264" s="196"/>
      <c r="R264" s="196"/>
      <c r="S264" s="196"/>
      <c r="T264" s="197"/>
      <c r="AT264" s="198" t="s">
        <v>135</v>
      </c>
      <c r="AU264" s="198" t="s">
        <v>131</v>
      </c>
      <c r="AV264" s="13" t="s">
        <v>80</v>
      </c>
      <c r="AW264" s="13" t="s">
        <v>37</v>
      </c>
      <c r="AX264" s="13" t="s">
        <v>75</v>
      </c>
      <c r="AY264" s="198" t="s">
        <v>122</v>
      </c>
    </row>
    <row r="265" spans="1:65" s="14" customFormat="1" ht="11.25">
      <c r="B265" s="199"/>
      <c r="C265" s="200"/>
      <c r="D265" s="190" t="s">
        <v>135</v>
      </c>
      <c r="E265" s="201" t="s">
        <v>19</v>
      </c>
      <c r="F265" s="202" t="s">
        <v>357</v>
      </c>
      <c r="G265" s="200"/>
      <c r="H265" s="203">
        <v>12.08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135</v>
      </c>
      <c r="AU265" s="209" t="s">
        <v>131</v>
      </c>
      <c r="AV265" s="14" t="s">
        <v>131</v>
      </c>
      <c r="AW265" s="14" t="s">
        <v>37</v>
      </c>
      <c r="AX265" s="14" t="s">
        <v>75</v>
      </c>
      <c r="AY265" s="209" t="s">
        <v>122</v>
      </c>
    </row>
    <row r="266" spans="1:65" s="13" customFormat="1" ht="11.25">
      <c r="B266" s="188"/>
      <c r="C266" s="189"/>
      <c r="D266" s="190" t="s">
        <v>135</v>
      </c>
      <c r="E266" s="191" t="s">
        <v>19</v>
      </c>
      <c r="F266" s="192" t="s">
        <v>358</v>
      </c>
      <c r="G266" s="189"/>
      <c r="H266" s="191" t="s">
        <v>19</v>
      </c>
      <c r="I266" s="193"/>
      <c r="J266" s="189"/>
      <c r="K266" s="189"/>
      <c r="L266" s="194"/>
      <c r="M266" s="195"/>
      <c r="N266" s="196"/>
      <c r="O266" s="196"/>
      <c r="P266" s="196"/>
      <c r="Q266" s="196"/>
      <c r="R266" s="196"/>
      <c r="S266" s="196"/>
      <c r="T266" s="197"/>
      <c r="AT266" s="198" t="s">
        <v>135</v>
      </c>
      <c r="AU266" s="198" t="s">
        <v>131</v>
      </c>
      <c r="AV266" s="13" t="s">
        <v>80</v>
      </c>
      <c r="AW266" s="13" t="s">
        <v>37</v>
      </c>
      <c r="AX266" s="13" t="s">
        <v>75</v>
      </c>
      <c r="AY266" s="198" t="s">
        <v>122</v>
      </c>
    </row>
    <row r="267" spans="1:65" s="14" customFormat="1" ht="11.25">
      <c r="B267" s="199"/>
      <c r="C267" s="200"/>
      <c r="D267" s="190" t="s">
        <v>135</v>
      </c>
      <c r="E267" s="201" t="s">
        <v>19</v>
      </c>
      <c r="F267" s="202" t="s">
        <v>370</v>
      </c>
      <c r="G267" s="200"/>
      <c r="H267" s="203">
        <v>24.82</v>
      </c>
      <c r="I267" s="204"/>
      <c r="J267" s="200"/>
      <c r="K267" s="200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135</v>
      </c>
      <c r="AU267" s="209" t="s">
        <v>131</v>
      </c>
      <c r="AV267" s="14" t="s">
        <v>131</v>
      </c>
      <c r="AW267" s="14" t="s">
        <v>37</v>
      </c>
      <c r="AX267" s="14" t="s">
        <v>75</v>
      </c>
      <c r="AY267" s="209" t="s">
        <v>122</v>
      </c>
    </row>
    <row r="268" spans="1:65" s="13" customFormat="1" ht="11.25">
      <c r="B268" s="188"/>
      <c r="C268" s="189"/>
      <c r="D268" s="190" t="s">
        <v>135</v>
      </c>
      <c r="E268" s="191" t="s">
        <v>19</v>
      </c>
      <c r="F268" s="192" t="s">
        <v>204</v>
      </c>
      <c r="G268" s="189"/>
      <c r="H268" s="191" t="s">
        <v>19</v>
      </c>
      <c r="I268" s="193"/>
      <c r="J268" s="189"/>
      <c r="K268" s="189"/>
      <c r="L268" s="194"/>
      <c r="M268" s="195"/>
      <c r="N268" s="196"/>
      <c r="O268" s="196"/>
      <c r="P268" s="196"/>
      <c r="Q268" s="196"/>
      <c r="R268" s="196"/>
      <c r="S268" s="196"/>
      <c r="T268" s="197"/>
      <c r="AT268" s="198" t="s">
        <v>135</v>
      </c>
      <c r="AU268" s="198" t="s">
        <v>131</v>
      </c>
      <c r="AV268" s="13" t="s">
        <v>80</v>
      </c>
      <c r="AW268" s="13" t="s">
        <v>37</v>
      </c>
      <c r="AX268" s="13" t="s">
        <v>75</v>
      </c>
      <c r="AY268" s="198" t="s">
        <v>122</v>
      </c>
    </row>
    <row r="269" spans="1:65" s="14" customFormat="1" ht="11.25">
      <c r="B269" s="199"/>
      <c r="C269" s="200"/>
      <c r="D269" s="190" t="s">
        <v>135</v>
      </c>
      <c r="E269" s="201" t="s">
        <v>19</v>
      </c>
      <c r="F269" s="202" t="s">
        <v>371</v>
      </c>
      <c r="G269" s="200"/>
      <c r="H269" s="203">
        <v>0.1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135</v>
      </c>
      <c r="AU269" s="209" t="s">
        <v>131</v>
      </c>
      <c r="AV269" s="14" t="s">
        <v>131</v>
      </c>
      <c r="AW269" s="14" t="s">
        <v>37</v>
      </c>
      <c r="AX269" s="14" t="s">
        <v>75</v>
      </c>
      <c r="AY269" s="209" t="s">
        <v>122</v>
      </c>
    </row>
    <row r="270" spans="1:65" s="15" customFormat="1" ht="11.25">
      <c r="B270" s="210"/>
      <c r="C270" s="211"/>
      <c r="D270" s="190" t="s">
        <v>135</v>
      </c>
      <c r="E270" s="212" t="s">
        <v>19</v>
      </c>
      <c r="F270" s="213" t="s">
        <v>149</v>
      </c>
      <c r="G270" s="211"/>
      <c r="H270" s="214">
        <v>37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135</v>
      </c>
      <c r="AU270" s="220" t="s">
        <v>131</v>
      </c>
      <c r="AV270" s="15" t="s">
        <v>130</v>
      </c>
      <c r="AW270" s="15" t="s">
        <v>37</v>
      </c>
      <c r="AX270" s="15" t="s">
        <v>80</v>
      </c>
      <c r="AY270" s="220" t="s">
        <v>122</v>
      </c>
    </row>
    <row r="271" spans="1:65" s="2" customFormat="1" ht="24.2" customHeight="1">
      <c r="A271" s="36"/>
      <c r="B271" s="37"/>
      <c r="C271" s="170" t="s">
        <v>372</v>
      </c>
      <c r="D271" s="170" t="s">
        <v>125</v>
      </c>
      <c r="E271" s="171" t="s">
        <v>373</v>
      </c>
      <c r="F271" s="172" t="s">
        <v>374</v>
      </c>
      <c r="G271" s="173" t="s">
        <v>225</v>
      </c>
      <c r="H271" s="174">
        <v>23</v>
      </c>
      <c r="I271" s="175"/>
      <c r="J271" s="176">
        <f>ROUND(I271*H271,2)</f>
        <v>0</v>
      </c>
      <c r="K271" s="172" t="s">
        <v>129</v>
      </c>
      <c r="L271" s="41"/>
      <c r="M271" s="177" t="s">
        <v>19</v>
      </c>
      <c r="N271" s="178" t="s">
        <v>47</v>
      </c>
      <c r="O271" s="66"/>
      <c r="P271" s="179">
        <f>O271*H271</f>
        <v>0</v>
      </c>
      <c r="Q271" s="179">
        <v>0</v>
      </c>
      <c r="R271" s="179">
        <f>Q271*H271</f>
        <v>0</v>
      </c>
      <c r="S271" s="179">
        <v>5.5000000000000003E-4</v>
      </c>
      <c r="T271" s="180">
        <f>S271*H271</f>
        <v>1.2650000000000002E-2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1" t="s">
        <v>241</v>
      </c>
      <c r="AT271" s="181" t="s">
        <v>125</v>
      </c>
      <c r="AU271" s="181" t="s">
        <v>131</v>
      </c>
      <c r="AY271" s="19" t="s">
        <v>122</v>
      </c>
      <c r="BE271" s="182">
        <f>IF(N271="základní",J271,0)</f>
        <v>0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9" t="s">
        <v>131</v>
      </c>
      <c r="BK271" s="182">
        <f>ROUND(I271*H271,2)</f>
        <v>0</v>
      </c>
      <c r="BL271" s="19" t="s">
        <v>241</v>
      </c>
      <c r="BM271" s="181" t="s">
        <v>375</v>
      </c>
    </row>
    <row r="272" spans="1:65" s="2" customFormat="1" ht="11.25">
      <c r="A272" s="36"/>
      <c r="B272" s="37"/>
      <c r="C272" s="38"/>
      <c r="D272" s="183" t="s">
        <v>133</v>
      </c>
      <c r="E272" s="38"/>
      <c r="F272" s="184" t="s">
        <v>376</v>
      </c>
      <c r="G272" s="38"/>
      <c r="H272" s="38"/>
      <c r="I272" s="185"/>
      <c r="J272" s="38"/>
      <c r="K272" s="38"/>
      <c r="L272" s="41"/>
      <c r="M272" s="186"/>
      <c r="N272" s="18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133</v>
      </c>
      <c r="AU272" s="19" t="s">
        <v>131</v>
      </c>
    </row>
    <row r="273" spans="1:65" s="13" customFormat="1" ht="11.25">
      <c r="B273" s="188"/>
      <c r="C273" s="189"/>
      <c r="D273" s="190" t="s">
        <v>135</v>
      </c>
      <c r="E273" s="191" t="s">
        <v>19</v>
      </c>
      <c r="F273" s="192" t="s">
        <v>360</v>
      </c>
      <c r="G273" s="189"/>
      <c r="H273" s="191" t="s">
        <v>19</v>
      </c>
      <c r="I273" s="193"/>
      <c r="J273" s="189"/>
      <c r="K273" s="189"/>
      <c r="L273" s="194"/>
      <c r="M273" s="195"/>
      <c r="N273" s="196"/>
      <c r="O273" s="196"/>
      <c r="P273" s="196"/>
      <c r="Q273" s="196"/>
      <c r="R273" s="196"/>
      <c r="S273" s="196"/>
      <c r="T273" s="197"/>
      <c r="AT273" s="198" t="s">
        <v>135</v>
      </c>
      <c r="AU273" s="198" t="s">
        <v>131</v>
      </c>
      <c r="AV273" s="13" t="s">
        <v>80</v>
      </c>
      <c r="AW273" s="13" t="s">
        <v>37</v>
      </c>
      <c r="AX273" s="13" t="s">
        <v>75</v>
      </c>
      <c r="AY273" s="198" t="s">
        <v>122</v>
      </c>
    </row>
    <row r="274" spans="1:65" s="14" customFormat="1" ht="11.25">
      <c r="B274" s="199"/>
      <c r="C274" s="200"/>
      <c r="D274" s="190" t="s">
        <v>135</v>
      </c>
      <c r="E274" s="201" t="s">
        <v>19</v>
      </c>
      <c r="F274" s="202" t="s">
        <v>361</v>
      </c>
      <c r="G274" s="200"/>
      <c r="H274" s="203">
        <v>17.266999999999999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135</v>
      </c>
      <c r="AU274" s="209" t="s">
        <v>131</v>
      </c>
      <c r="AV274" s="14" t="s">
        <v>131</v>
      </c>
      <c r="AW274" s="14" t="s">
        <v>37</v>
      </c>
      <c r="AX274" s="14" t="s">
        <v>75</v>
      </c>
      <c r="AY274" s="209" t="s">
        <v>122</v>
      </c>
    </row>
    <row r="275" spans="1:65" s="14" customFormat="1" ht="11.25">
      <c r="B275" s="199"/>
      <c r="C275" s="200"/>
      <c r="D275" s="190" t="s">
        <v>135</v>
      </c>
      <c r="E275" s="201" t="s">
        <v>19</v>
      </c>
      <c r="F275" s="202" t="s">
        <v>362</v>
      </c>
      <c r="G275" s="200"/>
      <c r="H275" s="203">
        <v>5.3819999999999997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135</v>
      </c>
      <c r="AU275" s="209" t="s">
        <v>131</v>
      </c>
      <c r="AV275" s="14" t="s">
        <v>131</v>
      </c>
      <c r="AW275" s="14" t="s">
        <v>37</v>
      </c>
      <c r="AX275" s="14" t="s">
        <v>75</v>
      </c>
      <c r="AY275" s="209" t="s">
        <v>122</v>
      </c>
    </row>
    <row r="276" spans="1:65" s="13" customFormat="1" ht="11.25">
      <c r="B276" s="188"/>
      <c r="C276" s="189"/>
      <c r="D276" s="190" t="s">
        <v>135</v>
      </c>
      <c r="E276" s="191" t="s">
        <v>19</v>
      </c>
      <c r="F276" s="192" t="s">
        <v>204</v>
      </c>
      <c r="G276" s="189"/>
      <c r="H276" s="191" t="s">
        <v>19</v>
      </c>
      <c r="I276" s="193"/>
      <c r="J276" s="189"/>
      <c r="K276" s="189"/>
      <c r="L276" s="194"/>
      <c r="M276" s="195"/>
      <c r="N276" s="196"/>
      <c r="O276" s="196"/>
      <c r="P276" s="196"/>
      <c r="Q276" s="196"/>
      <c r="R276" s="196"/>
      <c r="S276" s="196"/>
      <c r="T276" s="197"/>
      <c r="AT276" s="198" t="s">
        <v>135</v>
      </c>
      <c r="AU276" s="198" t="s">
        <v>131</v>
      </c>
      <c r="AV276" s="13" t="s">
        <v>80</v>
      </c>
      <c r="AW276" s="13" t="s">
        <v>37</v>
      </c>
      <c r="AX276" s="13" t="s">
        <v>75</v>
      </c>
      <c r="AY276" s="198" t="s">
        <v>122</v>
      </c>
    </row>
    <row r="277" spans="1:65" s="14" customFormat="1" ht="11.25">
      <c r="B277" s="199"/>
      <c r="C277" s="200"/>
      <c r="D277" s="190" t="s">
        <v>135</v>
      </c>
      <c r="E277" s="201" t="s">
        <v>19</v>
      </c>
      <c r="F277" s="202" t="s">
        <v>377</v>
      </c>
      <c r="G277" s="200"/>
      <c r="H277" s="203">
        <v>0.35099999999999998</v>
      </c>
      <c r="I277" s="204"/>
      <c r="J277" s="200"/>
      <c r="K277" s="200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135</v>
      </c>
      <c r="AU277" s="209" t="s">
        <v>131</v>
      </c>
      <c r="AV277" s="14" t="s">
        <v>131</v>
      </c>
      <c r="AW277" s="14" t="s">
        <v>37</v>
      </c>
      <c r="AX277" s="14" t="s">
        <v>75</v>
      </c>
      <c r="AY277" s="209" t="s">
        <v>122</v>
      </c>
    </row>
    <row r="278" spans="1:65" s="15" customFormat="1" ht="11.25">
      <c r="B278" s="210"/>
      <c r="C278" s="211"/>
      <c r="D278" s="190" t="s">
        <v>135</v>
      </c>
      <c r="E278" s="212" t="s">
        <v>19</v>
      </c>
      <c r="F278" s="213" t="s">
        <v>149</v>
      </c>
      <c r="G278" s="211"/>
      <c r="H278" s="214">
        <v>23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135</v>
      </c>
      <c r="AU278" s="220" t="s">
        <v>131</v>
      </c>
      <c r="AV278" s="15" t="s">
        <v>130</v>
      </c>
      <c r="AW278" s="15" t="s">
        <v>37</v>
      </c>
      <c r="AX278" s="15" t="s">
        <v>80</v>
      </c>
      <c r="AY278" s="220" t="s">
        <v>122</v>
      </c>
    </row>
    <row r="279" spans="1:65" s="2" customFormat="1" ht="24.2" customHeight="1">
      <c r="A279" s="36"/>
      <c r="B279" s="37"/>
      <c r="C279" s="170" t="s">
        <v>378</v>
      </c>
      <c r="D279" s="170" t="s">
        <v>125</v>
      </c>
      <c r="E279" s="171" t="s">
        <v>379</v>
      </c>
      <c r="F279" s="172" t="s">
        <v>380</v>
      </c>
      <c r="G279" s="173" t="s">
        <v>225</v>
      </c>
      <c r="H279" s="174">
        <v>15</v>
      </c>
      <c r="I279" s="175"/>
      <c r="J279" s="176">
        <f>ROUND(I279*H279,2)</f>
        <v>0</v>
      </c>
      <c r="K279" s="172" t="s">
        <v>129</v>
      </c>
      <c r="L279" s="41"/>
      <c r="M279" s="177" t="s">
        <v>19</v>
      </c>
      <c r="N279" s="178" t="s">
        <v>47</v>
      </c>
      <c r="O279" s="66"/>
      <c r="P279" s="179">
        <f>O279*H279</f>
        <v>0</v>
      </c>
      <c r="Q279" s="179">
        <v>0</v>
      </c>
      <c r="R279" s="179">
        <f>Q279*H279</f>
        <v>0</v>
      </c>
      <c r="S279" s="179">
        <v>1.4999999999999999E-4</v>
      </c>
      <c r="T279" s="180">
        <f>S279*H279</f>
        <v>2.2499999999999998E-3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1" t="s">
        <v>241</v>
      </c>
      <c r="AT279" s="181" t="s">
        <v>125</v>
      </c>
      <c r="AU279" s="181" t="s">
        <v>131</v>
      </c>
      <c r="AY279" s="19" t="s">
        <v>122</v>
      </c>
      <c r="BE279" s="182">
        <f>IF(N279="základní",J279,0)</f>
        <v>0</v>
      </c>
      <c r="BF279" s="182">
        <f>IF(N279="snížená",J279,0)</f>
        <v>0</v>
      </c>
      <c r="BG279" s="182">
        <f>IF(N279="zákl. přenesená",J279,0)</f>
        <v>0</v>
      </c>
      <c r="BH279" s="182">
        <f>IF(N279="sníž. přenesená",J279,0)</f>
        <v>0</v>
      </c>
      <c r="BI279" s="182">
        <f>IF(N279="nulová",J279,0)</f>
        <v>0</v>
      </c>
      <c r="BJ279" s="19" t="s">
        <v>131</v>
      </c>
      <c r="BK279" s="182">
        <f>ROUND(I279*H279,2)</f>
        <v>0</v>
      </c>
      <c r="BL279" s="19" t="s">
        <v>241</v>
      </c>
      <c r="BM279" s="181" t="s">
        <v>381</v>
      </c>
    </row>
    <row r="280" spans="1:65" s="2" customFormat="1" ht="11.25">
      <c r="A280" s="36"/>
      <c r="B280" s="37"/>
      <c r="C280" s="38"/>
      <c r="D280" s="183" t="s">
        <v>133</v>
      </c>
      <c r="E280" s="38"/>
      <c r="F280" s="184" t="s">
        <v>382</v>
      </c>
      <c r="G280" s="38"/>
      <c r="H280" s="38"/>
      <c r="I280" s="185"/>
      <c r="J280" s="38"/>
      <c r="K280" s="38"/>
      <c r="L280" s="41"/>
      <c r="M280" s="186"/>
      <c r="N280" s="18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133</v>
      </c>
      <c r="AU280" s="19" t="s">
        <v>131</v>
      </c>
    </row>
    <row r="281" spans="1:65" s="13" customFormat="1" ht="11.25">
      <c r="B281" s="188"/>
      <c r="C281" s="189"/>
      <c r="D281" s="190" t="s">
        <v>135</v>
      </c>
      <c r="E281" s="191" t="s">
        <v>19</v>
      </c>
      <c r="F281" s="192" t="s">
        <v>363</v>
      </c>
      <c r="G281" s="189"/>
      <c r="H281" s="191" t="s">
        <v>19</v>
      </c>
      <c r="I281" s="193"/>
      <c r="J281" s="189"/>
      <c r="K281" s="189"/>
      <c r="L281" s="194"/>
      <c r="M281" s="195"/>
      <c r="N281" s="196"/>
      <c r="O281" s="196"/>
      <c r="P281" s="196"/>
      <c r="Q281" s="196"/>
      <c r="R281" s="196"/>
      <c r="S281" s="196"/>
      <c r="T281" s="197"/>
      <c r="AT281" s="198" t="s">
        <v>135</v>
      </c>
      <c r="AU281" s="198" t="s">
        <v>131</v>
      </c>
      <c r="AV281" s="13" t="s">
        <v>80</v>
      </c>
      <c r="AW281" s="13" t="s">
        <v>37</v>
      </c>
      <c r="AX281" s="13" t="s">
        <v>75</v>
      </c>
      <c r="AY281" s="198" t="s">
        <v>122</v>
      </c>
    </row>
    <row r="282" spans="1:65" s="14" customFormat="1" ht="11.25">
      <c r="B282" s="199"/>
      <c r="C282" s="200"/>
      <c r="D282" s="190" t="s">
        <v>135</v>
      </c>
      <c r="E282" s="201" t="s">
        <v>19</v>
      </c>
      <c r="F282" s="202" t="s">
        <v>364</v>
      </c>
      <c r="G282" s="200"/>
      <c r="H282" s="203">
        <v>14.845000000000001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135</v>
      </c>
      <c r="AU282" s="209" t="s">
        <v>131</v>
      </c>
      <c r="AV282" s="14" t="s">
        <v>131</v>
      </c>
      <c r="AW282" s="14" t="s">
        <v>37</v>
      </c>
      <c r="AX282" s="14" t="s">
        <v>75</v>
      </c>
      <c r="AY282" s="209" t="s">
        <v>122</v>
      </c>
    </row>
    <row r="283" spans="1:65" s="13" customFormat="1" ht="11.25">
      <c r="B283" s="188"/>
      <c r="C283" s="189"/>
      <c r="D283" s="190" t="s">
        <v>135</v>
      </c>
      <c r="E283" s="191" t="s">
        <v>19</v>
      </c>
      <c r="F283" s="192" t="s">
        <v>204</v>
      </c>
      <c r="G283" s="189"/>
      <c r="H283" s="191" t="s">
        <v>19</v>
      </c>
      <c r="I283" s="193"/>
      <c r="J283" s="189"/>
      <c r="K283" s="189"/>
      <c r="L283" s="194"/>
      <c r="M283" s="195"/>
      <c r="N283" s="196"/>
      <c r="O283" s="196"/>
      <c r="P283" s="196"/>
      <c r="Q283" s="196"/>
      <c r="R283" s="196"/>
      <c r="S283" s="196"/>
      <c r="T283" s="197"/>
      <c r="AT283" s="198" t="s">
        <v>135</v>
      </c>
      <c r="AU283" s="198" t="s">
        <v>131</v>
      </c>
      <c r="AV283" s="13" t="s">
        <v>80</v>
      </c>
      <c r="AW283" s="13" t="s">
        <v>37</v>
      </c>
      <c r="AX283" s="13" t="s">
        <v>75</v>
      </c>
      <c r="AY283" s="198" t="s">
        <v>122</v>
      </c>
    </row>
    <row r="284" spans="1:65" s="14" customFormat="1" ht="11.25">
      <c r="B284" s="199"/>
      <c r="C284" s="200"/>
      <c r="D284" s="190" t="s">
        <v>135</v>
      </c>
      <c r="E284" s="201" t="s">
        <v>19</v>
      </c>
      <c r="F284" s="202" t="s">
        <v>383</v>
      </c>
      <c r="G284" s="200"/>
      <c r="H284" s="203">
        <v>0.155</v>
      </c>
      <c r="I284" s="204"/>
      <c r="J284" s="200"/>
      <c r="K284" s="200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135</v>
      </c>
      <c r="AU284" s="209" t="s">
        <v>131</v>
      </c>
      <c r="AV284" s="14" t="s">
        <v>131</v>
      </c>
      <c r="AW284" s="14" t="s">
        <v>37</v>
      </c>
      <c r="AX284" s="14" t="s">
        <v>75</v>
      </c>
      <c r="AY284" s="209" t="s">
        <v>122</v>
      </c>
    </row>
    <row r="285" spans="1:65" s="15" customFormat="1" ht="11.25">
      <c r="B285" s="210"/>
      <c r="C285" s="211"/>
      <c r="D285" s="190" t="s">
        <v>135</v>
      </c>
      <c r="E285" s="212" t="s">
        <v>19</v>
      </c>
      <c r="F285" s="213" t="s">
        <v>149</v>
      </c>
      <c r="G285" s="211"/>
      <c r="H285" s="214">
        <v>15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135</v>
      </c>
      <c r="AU285" s="220" t="s">
        <v>131</v>
      </c>
      <c r="AV285" s="15" t="s">
        <v>130</v>
      </c>
      <c r="AW285" s="15" t="s">
        <v>37</v>
      </c>
      <c r="AX285" s="15" t="s">
        <v>80</v>
      </c>
      <c r="AY285" s="220" t="s">
        <v>122</v>
      </c>
    </row>
    <row r="286" spans="1:65" s="2" customFormat="1" ht="24.2" customHeight="1">
      <c r="A286" s="36"/>
      <c r="B286" s="37"/>
      <c r="C286" s="170" t="s">
        <v>384</v>
      </c>
      <c r="D286" s="170" t="s">
        <v>125</v>
      </c>
      <c r="E286" s="171" t="s">
        <v>385</v>
      </c>
      <c r="F286" s="172" t="s">
        <v>386</v>
      </c>
      <c r="G286" s="173" t="s">
        <v>152</v>
      </c>
      <c r="H286" s="174">
        <v>74.394000000000005</v>
      </c>
      <c r="I286" s="175"/>
      <c r="J286" s="176">
        <f>ROUND(I286*H286,2)</f>
        <v>0</v>
      </c>
      <c r="K286" s="172" t="s">
        <v>129</v>
      </c>
      <c r="L286" s="41"/>
      <c r="M286" s="177" t="s">
        <v>19</v>
      </c>
      <c r="N286" s="178" t="s">
        <v>47</v>
      </c>
      <c r="O286" s="66"/>
      <c r="P286" s="179">
        <f>O286*H286</f>
        <v>0</v>
      </c>
      <c r="Q286" s="179">
        <v>0</v>
      </c>
      <c r="R286" s="179">
        <f>Q286*H286</f>
        <v>0</v>
      </c>
      <c r="S286" s="179">
        <v>0</v>
      </c>
      <c r="T286" s="18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1" t="s">
        <v>241</v>
      </c>
      <c r="AT286" s="181" t="s">
        <v>125</v>
      </c>
      <c r="AU286" s="181" t="s">
        <v>131</v>
      </c>
      <c r="AY286" s="19" t="s">
        <v>122</v>
      </c>
      <c r="BE286" s="182">
        <f>IF(N286="základní",J286,0)</f>
        <v>0</v>
      </c>
      <c r="BF286" s="182">
        <f>IF(N286="snížená",J286,0)</f>
        <v>0</v>
      </c>
      <c r="BG286" s="182">
        <f>IF(N286="zákl. přenesená",J286,0)</f>
        <v>0</v>
      </c>
      <c r="BH286" s="182">
        <f>IF(N286="sníž. přenesená",J286,0)</f>
        <v>0</v>
      </c>
      <c r="BI286" s="182">
        <f>IF(N286="nulová",J286,0)</f>
        <v>0</v>
      </c>
      <c r="BJ286" s="19" t="s">
        <v>131</v>
      </c>
      <c r="BK286" s="182">
        <f>ROUND(I286*H286,2)</f>
        <v>0</v>
      </c>
      <c r="BL286" s="19" t="s">
        <v>241</v>
      </c>
      <c r="BM286" s="181" t="s">
        <v>387</v>
      </c>
    </row>
    <row r="287" spans="1:65" s="2" customFormat="1" ht="11.25">
      <c r="A287" s="36"/>
      <c r="B287" s="37"/>
      <c r="C287" s="38"/>
      <c r="D287" s="183" t="s">
        <v>133</v>
      </c>
      <c r="E287" s="38"/>
      <c r="F287" s="184" t="s">
        <v>388</v>
      </c>
      <c r="G287" s="38"/>
      <c r="H287" s="38"/>
      <c r="I287" s="185"/>
      <c r="J287" s="38"/>
      <c r="K287" s="38"/>
      <c r="L287" s="41"/>
      <c r="M287" s="186"/>
      <c r="N287" s="187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133</v>
      </c>
      <c r="AU287" s="19" t="s">
        <v>131</v>
      </c>
    </row>
    <row r="288" spans="1:65" s="13" customFormat="1" ht="11.25">
      <c r="B288" s="188"/>
      <c r="C288" s="189"/>
      <c r="D288" s="190" t="s">
        <v>135</v>
      </c>
      <c r="E288" s="191" t="s">
        <v>19</v>
      </c>
      <c r="F288" s="192" t="s">
        <v>356</v>
      </c>
      <c r="G288" s="189"/>
      <c r="H288" s="191" t="s">
        <v>19</v>
      </c>
      <c r="I288" s="193"/>
      <c r="J288" s="189"/>
      <c r="K288" s="189"/>
      <c r="L288" s="194"/>
      <c r="M288" s="195"/>
      <c r="N288" s="196"/>
      <c r="O288" s="196"/>
      <c r="P288" s="196"/>
      <c r="Q288" s="196"/>
      <c r="R288" s="196"/>
      <c r="S288" s="196"/>
      <c r="T288" s="197"/>
      <c r="AT288" s="198" t="s">
        <v>135</v>
      </c>
      <c r="AU288" s="198" t="s">
        <v>131</v>
      </c>
      <c r="AV288" s="13" t="s">
        <v>80</v>
      </c>
      <c r="AW288" s="13" t="s">
        <v>37</v>
      </c>
      <c r="AX288" s="13" t="s">
        <v>75</v>
      </c>
      <c r="AY288" s="198" t="s">
        <v>122</v>
      </c>
    </row>
    <row r="289" spans="1:65" s="14" customFormat="1" ht="11.25">
      <c r="B289" s="199"/>
      <c r="C289" s="200"/>
      <c r="D289" s="190" t="s">
        <v>135</v>
      </c>
      <c r="E289" s="201" t="s">
        <v>19</v>
      </c>
      <c r="F289" s="202" t="s">
        <v>357</v>
      </c>
      <c r="G289" s="200"/>
      <c r="H289" s="203">
        <v>12.08</v>
      </c>
      <c r="I289" s="204"/>
      <c r="J289" s="200"/>
      <c r="K289" s="200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135</v>
      </c>
      <c r="AU289" s="209" t="s">
        <v>131</v>
      </c>
      <c r="AV289" s="14" t="s">
        <v>131</v>
      </c>
      <c r="AW289" s="14" t="s">
        <v>37</v>
      </c>
      <c r="AX289" s="14" t="s">
        <v>75</v>
      </c>
      <c r="AY289" s="209" t="s">
        <v>122</v>
      </c>
    </row>
    <row r="290" spans="1:65" s="13" customFormat="1" ht="11.25">
      <c r="B290" s="188"/>
      <c r="C290" s="189"/>
      <c r="D290" s="190" t="s">
        <v>135</v>
      </c>
      <c r="E290" s="191" t="s">
        <v>19</v>
      </c>
      <c r="F290" s="192" t="s">
        <v>358</v>
      </c>
      <c r="G290" s="189"/>
      <c r="H290" s="191" t="s">
        <v>19</v>
      </c>
      <c r="I290" s="193"/>
      <c r="J290" s="189"/>
      <c r="K290" s="189"/>
      <c r="L290" s="194"/>
      <c r="M290" s="195"/>
      <c r="N290" s="196"/>
      <c r="O290" s="196"/>
      <c r="P290" s="196"/>
      <c r="Q290" s="196"/>
      <c r="R290" s="196"/>
      <c r="S290" s="196"/>
      <c r="T290" s="197"/>
      <c r="AT290" s="198" t="s">
        <v>135</v>
      </c>
      <c r="AU290" s="198" t="s">
        <v>131</v>
      </c>
      <c r="AV290" s="13" t="s">
        <v>80</v>
      </c>
      <c r="AW290" s="13" t="s">
        <v>37</v>
      </c>
      <c r="AX290" s="13" t="s">
        <v>75</v>
      </c>
      <c r="AY290" s="198" t="s">
        <v>122</v>
      </c>
    </row>
    <row r="291" spans="1:65" s="14" customFormat="1" ht="11.25">
      <c r="B291" s="199"/>
      <c r="C291" s="200"/>
      <c r="D291" s="190" t="s">
        <v>135</v>
      </c>
      <c r="E291" s="201" t="s">
        <v>19</v>
      </c>
      <c r="F291" s="202" t="s">
        <v>370</v>
      </c>
      <c r="G291" s="200"/>
      <c r="H291" s="203">
        <v>24.82</v>
      </c>
      <c r="I291" s="204"/>
      <c r="J291" s="200"/>
      <c r="K291" s="200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135</v>
      </c>
      <c r="AU291" s="209" t="s">
        <v>131</v>
      </c>
      <c r="AV291" s="14" t="s">
        <v>131</v>
      </c>
      <c r="AW291" s="14" t="s">
        <v>37</v>
      </c>
      <c r="AX291" s="14" t="s">
        <v>75</v>
      </c>
      <c r="AY291" s="209" t="s">
        <v>122</v>
      </c>
    </row>
    <row r="292" spans="1:65" s="13" customFormat="1" ht="11.25">
      <c r="B292" s="188"/>
      <c r="C292" s="189"/>
      <c r="D292" s="190" t="s">
        <v>135</v>
      </c>
      <c r="E292" s="191" t="s">
        <v>19</v>
      </c>
      <c r="F292" s="192" t="s">
        <v>360</v>
      </c>
      <c r="G292" s="189"/>
      <c r="H292" s="191" t="s">
        <v>19</v>
      </c>
      <c r="I292" s="193"/>
      <c r="J292" s="189"/>
      <c r="K292" s="189"/>
      <c r="L292" s="194"/>
      <c r="M292" s="195"/>
      <c r="N292" s="196"/>
      <c r="O292" s="196"/>
      <c r="P292" s="196"/>
      <c r="Q292" s="196"/>
      <c r="R292" s="196"/>
      <c r="S292" s="196"/>
      <c r="T292" s="197"/>
      <c r="AT292" s="198" t="s">
        <v>135</v>
      </c>
      <c r="AU292" s="198" t="s">
        <v>131</v>
      </c>
      <c r="AV292" s="13" t="s">
        <v>80</v>
      </c>
      <c r="AW292" s="13" t="s">
        <v>37</v>
      </c>
      <c r="AX292" s="13" t="s">
        <v>75</v>
      </c>
      <c r="AY292" s="198" t="s">
        <v>122</v>
      </c>
    </row>
    <row r="293" spans="1:65" s="14" customFormat="1" ht="11.25">
      <c r="B293" s="199"/>
      <c r="C293" s="200"/>
      <c r="D293" s="190" t="s">
        <v>135</v>
      </c>
      <c r="E293" s="201" t="s">
        <v>19</v>
      </c>
      <c r="F293" s="202" t="s">
        <v>361</v>
      </c>
      <c r="G293" s="200"/>
      <c r="H293" s="203">
        <v>17.266999999999999</v>
      </c>
      <c r="I293" s="204"/>
      <c r="J293" s="200"/>
      <c r="K293" s="200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135</v>
      </c>
      <c r="AU293" s="209" t="s">
        <v>131</v>
      </c>
      <c r="AV293" s="14" t="s">
        <v>131</v>
      </c>
      <c r="AW293" s="14" t="s">
        <v>37</v>
      </c>
      <c r="AX293" s="14" t="s">
        <v>75</v>
      </c>
      <c r="AY293" s="209" t="s">
        <v>122</v>
      </c>
    </row>
    <row r="294" spans="1:65" s="14" customFormat="1" ht="11.25">
      <c r="B294" s="199"/>
      <c r="C294" s="200"/>
      <c r="D294" s="190" t="s">
        <v>135</v>
      </c>
      <c r="E294" s="201" t="s">
        <v>19</v>
      </c>
      <c r="F294" s="202" t="s">
        <v>362</v>
      </c>
      <c r="G294" s="200"/>
      <c r="H294" s="203">
        <v>5.3819999999999997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135</v>
      </c>
      <c r="AU294" s="209" t="s">
        <v>131</v>
      </c>
      <c r="AV294" s="14" t="s">
        <v>131</v>
      </c>
      <c r="AW294" s="14" t="s">
        <v>37</v>
      </c>
      <c r="AX294" s="14" t="s">
        <v>75</v>
      </c>
      <c r="AY294" s="209" t="s">
        <v>122</v>
      </c>
    </row>
    <row r="295" spans="1:65" s="13" customFormat="1" ht="11.25">
      <c r="B295" s="188"/>
      <c r="C295" s="189"/>
      <c r="D295" s="190" t="s">
        <v>135</v>
      </c>
      <c r="E295" s="191" t="s">
        <v>19</v>
      </c>
      <c r="F295" s="192" t="s">
        <v>363</v>
      </c>
      <c r="G295" s="189"/>
      <c r="H295" s="191" t="s">
        <v>19</v>
      </c>
      <c r="I295" s="193"/>
      <c r="J295" s="189"/>
      <c r="K295" s="189"/>
      <c r="L295" s="194"/>
      <c r="M295" s="195"/>
      <c r="N295" s="196"/>
      <c r="O295" s="196"/>
      <c r="P295" s="196"/>
      <c r="Q295" s="196"/>
      <c r="R295" s="196"/>
      <c r="S295" s="196"/>
      <c r="T295" s="197"/>
      <c r="AT295" s="198" t="s">
        <v>135</v>
      </c>
      <c r="AU295" s="198" t="s">
        <v>131</v>
      </c>
      <c r="AV295" s="13" t="s">
        <v>80</v>
      </c>
      <c r="AW295" s="13" t="s">
        <v>37</v>
      </c>
      <c r="AX295" s="13" t="s">
        <v>75</v>
      </c>
      <c r="AY295" s="198" t="s">
        <v>122</v>
      </c>
    </row>
    <row r="296" spans="1:65" s="14" customFormat="1" ht="11.25">
      <c r="B296" s="199"/>
      <c r="C296" s="200"/>
      <c r="D296" s="190" t="s">
        <v>135</v>
      </c>
      <c r="E296" s="201" t="s">
        <v>19</v>
      </c>
      <c r="F296" s="202" t="s">
        <v>364</v>
      </c>
      <c r="G296" s="200"/>
      <c r="H296" s="203">
        <v>14.845000000000001</v>
      </c>
      <c r="I296" s="204"/>
      <c r="J296" s="200"/>
      <c r="K296" s="200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135</v>
      </c>
      <c r="AU296" s="209" t="s">
        <v>131</v>
      </c>
      <c r="AV296" s="14" t="s">
        <v>131</v>
      </c>
      <c r="AW296" s="14" t="s">
        <v>37</v>
      </c>
      <c r="AX296" s="14" t="s">
        <v>75</v>
      </c>
      <c r="AY296" s="209" t="s">
        <v>122</v>
      </c>
    </row>
    <row r="297" spans="1:65" s="15" customFormat="1" ht="11.25">
      <c r="B297" s="210"/>
      <c r="C297" s="211"/>
      <c r="D297" s="190" t="s">
        <v>135</v>
      </c>
      <c r="E297" s="212" t="s">
        <v>19</v>
      </c>
      <c r="F297" s="213" t="s">
        <v>149</v>
      </c>
      <c r="G297" s="211"/>
      <c r="H297" s="214">
        <v>74.394000000000005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135</v>
      </c>
      <c r="AU297" s="220" t="s">
        <v>131</v>
      </c>
      <c r="AV297" s="15" t="s">
        <v>130</v>
      </c>
      <c r="AW297" s="15" t="s">
        <v>37</v>
      </c>
      <c r="AX297" s="15" t="s">
        <v>80</v>
      </c>
      <c r="AY297" s="220" t="s">
        <v>122</v>
      </c>
    </row>
    <row r="298" spans="1:65" s="2" customFormat="1" ht="16.5" customHeight="1">
      <c r="A298" s="36"/>
      <c r="B298" s="37"/>
      <c r="C298" s="222" t="s">
        <v>389</v>
      </c>
      <c r="D298" s="222" t="s">
        <v>390</v>
      </c>
      <c r="E298" s="223" t="s">
        <v>391</v>
      </c>
      <c r="F298" s="224" t="s">
        <v>392</v>
      </c>
      <c r="G298" s="225" t="s">
        <v>393</v>
      </c>
      <c r="H298" s="226">
        <v>48.356000000000002</v>
      </c>
      <c r="I298" s="227"/>
      <c r="J298" s="228">
        <f>ROUND(I298*H298,2)</f>
        <v>0</v>
      </c>
      <c r="K298" s="224" t="s">
        <v>129</v>
      </c>
      <c r="L298" s="229"/>
      <c r="M298" s="230" t="s">
        <v>19</v>
      </c>
      <c r="N298" s="231" t="s">
        <v>47</v>
      </c>
      <c r="O298" s="66"/>
      <c r="P298" s="179">
        <f>O298*H298</f>
        <v>0</v>
      </c>
      <c r="Q298" s="179">
        <v>1E-3</v>
      </c>
      <c r="R298" s="179">
        <f>Q298*H298</f>
        <v>4.8356000000000003E-2</v>
      </c>
      <c r="S298" s="179">
        <v>0</v>
      </c>
      <c r="T298" s="18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1" t="s">
        <v>372</v>
      </c>
      <c r="AT298" s="181" t="s">
        <v>390</v>
      </c>
      <c r="AU298" s="181" t="s">
        <v>131</v>
      </c>
      <c r="AY298" s="19" t="s">
        <v>122</v>
      </c>
      <c r="BE298" s="182">
        <f>IF(N298="základní",J298,0)</f>
        <v>0</v>
      </c>
      <c r="BF298" s="182">
        <f>IF(N298="snížená",J298,0)</f>
        <v>0</v>
      </c>
      <c r="BG298" s="182">
        <f>IF(N298="zákl. přenesená",J298,0)</f>
        <v>0</v>
      </c>
      <c r="BH298" s="182">
        <f>IF(N298="sníž. přenesená",J298,0)</f>
        <v>0</v>
      </c>
      <c r="BI298" s="182">
        <f>IF(N298="nulová",J298,0)</f>
        <v>0</v>
      </c>
      <c r="BJ298" s="19" t="s">
        <v>131</v>
      </c>
      <c r="BK298" s="182">
        <f>ROUND(I298*H298,2)</f>
        <v>0</v>
      </c>
      <c r="BL298" s="19" t="s">
        <v>241</v>
      </c>
      <c r="BM298" s="181" t="s">
        <v>394</v>
      </c>
    </row>
    <row r="299" spans="1:65" s="14" customFormat="1" ht="11.25">
      <c r="B299" s="199"/>
      <c r="C299" s="200"/>
      <c r="D299" s="190" t="s">
        <v>135</v>
      </c>
      <c r="E299" s="200"/>
      <c r="F299" s="202" t="s">
        <v>395</v>
      </c>
      <c r="G299" s="200"/>
      <c r="H299" s="203">
        <v>48.356000000000002</v>
      </c>
      <c r="I299" s="204"/>
      <c r="J299" s="200"/>
      <c r="K299" s="200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135</v>
      </c>
      <c r="AU299" s="209" t="s">
        <v>131</v>
      </c>
      <c r="AV299" s="14" t="s">
        <v>131</v>
      </c>
      <c r="AW299" s="14" t="s">
        <v>4</v>
      </c>
      <c r="AX299" s="14" t="s">
        <v>80</v>
      </c>
      <c r="AY299" s="209" t="s">
        <v>122</v>
      </c>
    </row>
    <row r="300" spans="1:65" s="2" customFormat="1" ht="24.2" customHeight="1">
      <c r="A300" s="36"/>
      <c r="B300" s="37"/>
      <c r="C300" s="170" t="s">
        <v>396</v>
      </c>
      <c r="D300" s="170" t="s">
        <v>125</v>
      </c>
      <c r="E300" s="171" t="s">
        <v>397</v>
      </c>
      <c r="F300" s="172" t="s">
        <v>398</v>
      </c>
      <c r="G300" s="173" t="s">
        <v>225</v>
      </c>
      <c r="H300" s="174">
        <v>15</v>
      </c>
      <c r="I300" s="175"/>
      <c r="J300" s="176">
        <f>ROUND(I300*H300,2)</f>
        <v>0</v>
      </c>
      <c r="K300" s="172" t="s">
        <v>129</v>
      </c>
      <c r="L300" s="41"/>
      <c r="M300" s="177" t="s">
        <v>19</v>
      </c>
      <c r="N300" s="178" t="s">
        <v>47</v>
      </c>
      <c r="O300" s="66"/>
      <c r="P300" s="179">
        <f>O300*H300</f>
        <v>0</v>
      </c>
      <c r="Q300" s="179">
        <v>0</v>
      </c>
      <c r="R300" s="179">
        <f>Q300*H300</f>
        <v>0</v>
      </c>
      <c r="S300" s="179">
        <v>0</v>
      </c>
      <c r="T300" s="18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1" t="s">
        <v>241</v>
      </c>
      <c r="AT300" s="181" t="s">
        <v>125</v>
      </c>
      <c r="AU300" s="181" t="s">
        <v>131</v>
      </c>
      <c r="AY300" s="19" t="s">
        <v>122</v>
      </c>
      <c r="BE300" s="182">
        <f>IF(N300="základní",J300,0)</f>
        <v>0</v>
      </c>
      <c r="BF300" s="182">
        <f>IF(N300="snížená",J300,0)</f>
        <v>0</v>
      </c>
      <c r="BG300" s="182">
        <f>IF(N300="zákl. přenesená",J300,0)</f>
        <v>0</v>
      </c>
      <c r="BH300" s="182">
        <f>IF(N300="sníž. přenesená",J300,0)</f>
        <v>0</v>
      </c>
      <c r="BI300" s="182">
        <f>IF(N300="nulová",J300,0)</f>
        <v>0</v>
      </c>
      <c r="BJ300" s="19" t="s">
        <v>131</v>
      </c>
      <c r="BK300" s="182">
        <f>ROUND(I300*H300,2)</f>
        <v>0</v>
      </c>
      <c r="BL300" s="19" t="s">
        <v>241</v>
      </c>
      <c r="BM300" s="181" t="s">
        <v>399</v>
      </c>
    </row>
    <row r="301" spans="1:65" s="2" customFormat="1" ht="11.25">
      <c r="A301" s="36"/>
      <c r="B301" s="37"/>
      <c r="C301" s="38"/>
      <c r="D301" s="183" t="s">
        <v>133</v>
      </c>
      <c r="E301" s="38"/>
      <c r="F301" s="184" t="s">
        <v>400</v>
      </c>
      <c r="G301" s="38"/>
      <c r="H301" s="38"/>
      <c r="I301" s="185"/>
      <c r="J301" s="38"/>
      <c r="K301" s="38"/>
      <c r="L301" s="41"/>
      <c r="M301" s="186"/>
      <c r="N301" s="187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133</v>
      </c>
      <c r="AU301" s="19" t="s">
        <v>131</v>
      </c>
    </row>
    <row r="302" spans="1:65" s="13" customFormat="1" ht="11.25">
      <c r="B302" s="188"/>
      <c r="C302" s="189"/>
      <c r="D302" s="190" t="s">
        <v>135</v>
      </c>
      <c r="E302" s="191" t="s">
        <v>19</v>
      </c>
      <c r="F302" s="192" t="s">
        <v>363</v>
      </c>
      <c r="G302" s="189"/>
      <c r="H302" s="191" t="s">
        <v>19</v>
      </c>
      <c r="I302" s="193"/>
      <c r="J302" s="189"/>
      <c r="K302" s="189"/>
      <c r="L302" s="194"/>
      <c r="M302" s="195"/>
      <c r="N302" s="196"/>
      <c r="O302" s="196"/>
      <c r="P302" s="196"/>
      <c r="Q302" s="196"/>
      <c r="R302" s="196"/>
      <c r="S302" s="196"/>
      <c r="T302" s="197"/>
      <c r="AT302" s="198" t="s">
        <v>135</v>
      </c>
      <c r="AU302" s="198" t="s">
        <v>131</v>
      </c>
      <c r="AV302" s="13" t="s">
        <v>80</v>
      </c>
      <c r="AW302" s="13" t="s">
        <v>37</v>
      </c>
      <c r="AX302" s="13" t="s">
        <v>75</v>
      </c>
      <c r="AY302" s="198" t="s">
        <v>122</v>
      </c>
    </row>
    <row r="303" spans="1:65" s="14" customFormat="1" ht="11.25">
      <c r="B303" s="199"/>
      <c r="C303" s="200"/>
      <c r="D303" s="190" t="s">
        <v>135</v>
      </c>
      <c r="E303" s="201" t="s">
        <v>19</v>
      </c>
      <c r="F303" s="202" t="s">
        <v>364</v>
      </c>
      <c r="G303" s="200"/>
      <c r="H303" s="203">
        <v>14.845000000000001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135</v>
      </c>
      <c r="AU303" s="209" t="s">
        <v>131</v>
      </c>
      <c r="AV303" s="14" t="s">
        <v>131</v>
      </c>
      <c r="AW303" s="14" t="s">
        <v>37</v>
      </c>
      <c r="AX303" s="14" t="s">
        <v>75</v>
      </c>
      <c r="AY303" s="209" t="s">
        <v>122</v>
      </c>
    </row>
    <row r="304" spans="1:65" s="13" customFormat="1" ht="11.25">
      <c r="B304" s="188"/>
      <c r="C304" s="189"/>
      <c r="D304" s="190" t="s">
        <v>135</v>
      </c>
      <c r="E304" s="191" t="s">
        <v>19</v>
      </c>
      <c r="F304" s="192" t="s">
        <v>204</v>
      </c>
      <c r="G304" s="189"/>
      <c r="H304" s="191" t="s">
        <v>19</v>
      </c>
      <c r="I304" s="193"/>
      <c r="J304" s="189"/>
      <c r="K304" s="189"/>
      <c r="L304" s="194"/>
      <c r="M304" s="195"/>
      <c r="N304" s="196"/>
      <c r="O304" s="196"/>
      <c r="P304" s="196"/>
      <c r="Q304" s="196"/>
      <c r="R304" s="196"/>
      <c r="S304" s="196"/>
      <c r="T304" s="197"/>
      <c r="AT304" s="198" t="s">
        <v>135</v>
      </c>
      <c r="AU304" s="198" t="s">
        <v>131</v>
      </c>
      <c r="AV304" s="13" t="s">
        <v>80</v>
      </c>
      <c r="AW304" s="13" t="s">
        <v>37</v>
      </c>
      <c r="AX304" s="13" t="s">
        <v>75</v>
      </c>
      <c r="AY304" s="198" t="s">
        <v>122</v>
      </c>
    </row>
    <row r="305" spans="1:65" s="14" customFormat="1" ht="11.25">
      <c r="B305" s="199"/>
      <c r="C305" s="200"/>
      <c r="D305" s="190" t="s">
        <v>135</v>
      </c>
      <c r="E305" s="201" t="s">
        <v>19</v>
      </c>
      <c r="F305" s="202" t="s">
        <v>383</v>
      </c>
      <c r="G305" s="200"/>
      <c r="H305" s="203">
        <v>0.155</v>
      </c>
      <c r="I305" s="204"/>
      <c r="J305" s="200"/>
      <c r="K305" s="200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135</v>
      </c>
      <c r="AU305" s="209" t="s">
        <v>131</v>
      </c>
      <c r="AV305" s="14" t="s">
        <v>131</v>
      </c>
      <c r="AW305" s="14" t="s">
        <v>37</v>
      </c>
      <c r="AX305" s="14" t="s">
        <v>75</v>
      </c>
      <c r="AY305" s="209" t="s">
        <v>122</v>
      </c>
    </row>
    <row r="306" spans="1:65" s="15" customFormat="1" ht="11.25">
      <c r="B306" s="210"/>
      <c r="C306" s="211"/>
      <c r="D306" s="190" t="s">
        <v>135</v>
      </c>
      <c r="E306" s="212" t="s">
        <v>19</v>
      </c>
      <c r="F306" s="213" t="s">
        <v>149</v>
      </c>
      <c r="G306" s="211"/>
      <c r="H306" s="214">
        <v>15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135</v>
      </c>
      <c r="AU306" s="220" t="s">
        <v>131</v>
      </c>
      <c r="AV306" s="15" t="s">
        <v>130</v>
      </c>
      <c r="AW306" s="15" t="s">
        <v>37</v>
      </c>
      <c r="AX306" s="15" t="s">
        <v>80</v>
      </c>
      <c r="AY306" s="220" t="s">
        <v>122</v>
      </c>
    </row>
    <row r="307" spans="1:65" s="2" customFormat="1" ht="16.5" customHeight="1">
      <c r="A307" s="36"/>
      <c r="B307" s="37"/>
      <c r="C307" s="222" t="s">
        <v>401</v>
      </c>
      <c r="D307" s="222" t="s">
        <v>390</v>
      </c>
      <c r="E307" s="223" t="s">
        <v>402</v>
      </c>
      <c r="F307" s="224" t="s">
        <v>403</v>
      </c>
      <c r="G307" s="225" t="s">
        <v>225</v>
      </c>
      <c r="H307" s="226">
        <v>15</v>
      </c>
      <c r="I307" s="227"/>
      <c r="J307" s="228">
        <f>ROUND(I307*H307,2)</f>
        <v>0</v>
      </c>
      <c r="K307" s="224" t="s">
        <v>129</v>
      </c>
      <c r="L307" s="229"/>
      <c r="M307" s="230" t="s">
        <v>19</v>
      </c>
      <c r="N307" s="231" t="s">
        <v>47</v>
      </c>
      <c r="O307" s="66"/>
      <c r="P307" s="179">
        <f>O307*H307</f>
        <v>0</v>
      </c>
      <c r="Q307" s="179">
        <v>1.2999999999999999E-4</v>
      </c>
      <c r="R307" s="179">
        <f>Q307*H307</f>
        <v>1.9499999999999999E-3</v>
      </c>
      <c r="S307" s="179">
        <v>0</v>
      </c>
      <c r="T307" s="18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1" t="s">
        <v>372</v>
      </c>
      <c r="AT307" s="181" t="s">
        <v>390</v>
      </c>
      <c r="AU307" s="181" t="s">
        <v>131</v>
      </c>
      <c r="AY307" s="19" t="s">
        <v>122</v>
      </c>
      <c r="BE307" s="182">
        <f>IF(N307="základní",J307,0)</f>
        <v>0</v>
      </c>
      <c r="BF307" s="182">
        <f>IF(N307="snížená",J307,0)</f>
        <v>0</v>
      </c>
      <c r="BG307" s="182">
        <f>IF(N307="zákl. přenesená",J307,0)</f>
        <v>0</v>
      </c>
      <c r="BH307" s="182">
        <f>IF(N307="sníž. přenesená",J307,0)</f>
        <v>0</v>
      </c>
      <c r="BI307" s="182">
        <f>IF(N307="nulová",J307,0)</f>
        <v>0</v>
      </c>
      <c r="BJ307" s="19" t="s">
        <v>131</v>
      </c>
      <c r="BK307" s="182">
        <f>ROUND(I307*H307,2)</f>
        <v>0</v>
      </c>
      <c r="BL307" s="19" t="s">
        <v>241</v>
      </c>
      <c r="BM307" s="181" t="s">
        <v>404</v>
      </c>
    </row>
    <row r="308" spans="1:65" s="2" customFormat="1" ht="44.25" customHeight="1">
      <c r="A308" s="36"/>
      <c r="B308" s="37"/>
      <c r="C308" s="170" t="s">
        <v>405</v>
      </c>
      <c r="D308" s="170" t="s">
        <v>125</v>
      </c>
      <c r="E308" s="171" t="s">
        <v>406</v>
      </c>
      <c r="F308" s="172" t="s">
        <v>407</v>
      </c>
      <c r="G308" s="173" t="s">
        <v>225</v>
      </c>
      <c r="H308" s="174">
        <v>1</v>
      </c>
      <c r="I308" s="175"/>
      <c r="J308" s="176">
        <f>ROUND(I308*H308,2)</f>
        <v>0</v>
      </c>
      <c r="K308" s="172" t="s">
        <v>129</v>
      </c>
      <c r="L308" s="41"/>
      <c r="M308" s="177" t="s">
        <v>19</v>
      </c>
      <c r="N308" s="178" t="s">
        <v>47</v>
      </c>
      <c r="O308" s="66"/>
      <c r="P308" s="179">
        <f>O308*H308</f>
        <v>0</v>
      </c>
      <c r="Q308" s="179">
        <v>0</v>
      </c>
      <c r="R308" s="179">
        <f>Q308*H308</f>
        <v>0</v>
      </c>
      <c r="S308" s="179">
        <v>0</v>
      </c>
      <c r="T308" s="180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1" t="s">
        <v>241</v>
      </c>
      <c r="AT308" s="181" t="s">
        <v>125</v>
      </c>
      <c r="AU308" s="181" t="s">
        <v>131</v>
      </c>
      <c r="AY308" s="19" t="s">
        <v>122</v>
      </c>
      <c r="BE308" s="182">
        <f>IF(N308="základní",J308,0)</f>
        <v>0</v>
      </c>
      <c r="BF308" s="182">
        <f>IF(N308="snížená",J308,0)</f>
        <v>0</v>
      </c>
      <c r="BG308" s="182">
        <f>IF(N308="zákl. přenesená",J308,0)</f>
        <v>0</v>
      </c>
      <c r="BH308" s="182">
        <f>IF(N308="sníž. přenesená",J308,0)</f>
        <v>0</v>
      </c>
      <c r="BI308" s="182">
        <f>IF(N308="nulová",J308,0)</f>
        <v>0</v>
      </c>
      <c r="BJ308" s="19" t="s">
        <v>131</v>
      </c>
      <c r="BK308" s="182">
        <f>ROUND(I308*H308,2)</f>
        <v>0</v>
      </c>
      <c r="BL308" s="19" t="s">
        <v>241</v>
      </c>
      <c r="BM308" s="181" t="s">
        <v>408</v>
      </c>
    </row>
    <row r="309" spans="1:65" s="2" customFormat="1" ht="11.25">
      <c r="A309" s="36"/>
      <c r="B309" s="37"/>
      <c r="C309" s="38"/>
      <c r="D309" s="183" t="s">
        <v>133</v>
      </c>
      <c r="E309" s="38"/>
      <c r="F309" s="184" t="s">
        <v>409</v>
      </c>
      <c r="G309" s="38"/>
      <c r="H309" s="38"/>
      <c r="I309" s="185"/>
      <c r="J309" s="38"/>
      <c r="K309" s="38"/>
      <c r="L309" s="41"/>
      <c r="M309" s="186"/>
      <c r="N309" s="187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133</v>
      </c>
      <c r="AU309" s="19" t="s">
        <v>131</v>
      </c>
    </row>
    <row r="310" spans="1:65" s="13" customFormat="1" ht="11.25">
      <c r="B310" s="188"/>
      <c r="C310" s="189"/>
      <c r="D310" s="190" t="s">
        <v>135</v>
      </c>
      <c r="E310" s="191" t="s">
        <v>19</v>
      </c>
      <c r="F310" s="192" t="s">
        <v>410</v>
      </c>
      <c r="G310" s="189"/>
      <c r="H310" s="191" t="s">
        <v>19</v>
      </c>
      <c r="I310" s="193"/>
      <c r="J310" s="189"/>
      <c r="K310" s="189"/>
      <c r="L310" s="194"/>
      <c r="M310" s="195"/>
      <c r="N310" s="196"/>
      <c r="O310" s="196"/>
      <c r="P310" s="196"/>
      <c r="Q310" s="196"/>
      <c r="R310" s="196"/>
      <c r="S310" s="196"/>
      <c r="T310" s="197"/>
      <c r="AT310" s="198" t="s">
        <v>135</v>
      </c>
      <c r="AU310" s="198" t="s">
        <v>131</v>
      </c>
      <c r="AV310" s="13" t="s">
        <v>80</v>
      </c>
      <c r="AW310" s="13" t="s">
        <v>37</v>
      </c>
      <c r="AX310" s="13" t="s">
        <v>75</v>
      </c>
      <c r="AY310" s="198" t="s">
        <v>122</v>
      </c>
    </row>
    <row r="311" spans="1:65" s="14" customFormat="1" ht="11.25">
      <c r="B311" s="199"/>
      <c r="C311" s="200"/>
      <c r="D311" s="190" t="s">
        <v>135</v>
      </c>
      <c r="E311" s="201" t="s">
        <v>19</v>
      </c>
      <c r="F311" s="202" t="s">
        <v>80</v>
      </c>
      <c r="G311" s="200"/>
      <c r="H311" s="203">
        <v>1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135</v>
      </c>
      <c r="AU311" s="209" t="s">
        <v>131</v>
      </c>
      <c r="AV311" s="14" t="s">
        <v>131</v>
      </c>
      <c r="AW311" s="14" t="s">
        <v>37</v>
      </c>
      <c r="AX311" s="14" t="s">
        <v>80</v>
      </c>
      <c r="AY311" s="209" t="s">
        <v>122</v>
      </c>
    </row>
    <row r="312" spans="1:65" s="2" customFormat="1" ht="55.5" customHeight="1">
      <c r="A312" s="36"/>
      <c r="B312" s="37"/>
      <c r="C312" s="170" t="s">
        <v>411</v>
      </c>
      <c r="D312" s="170" t="s">
        <v>125</v>
      </c>
      <c r="E312" s="171" t="s">
        <v>412</v>
      </c>
      <c r="F312" s="172" t="s">
        <v>413</v>
      </c>
      <c r="G312" s="173" t="s">
        <v>238</v>
      </c>
      <c r="H312" s="174">
        <v>0.05</v>
      </c>
      <c r="I312" s="175"/>
      <c r="J312" s="176">
        <f>ROUND(I312*H312,2)</f>
        <v>0</v>
      </c>
      <c r="K312" s="172" t="s">
        <v>129</v>
      </c>
      <c r="L312" s="41"/>
      <c r="M312" s="177" t="s">
        <v>19</v>
      </c>
      <c r="N312" s="178" t="s">
        <v>47</v>
      </c>
      <c r="O312" s="66"/>
      <c r="P312" s="179">
        <f>O312*H312</f>
        <v>0</v>
      </c>
      <c r="Q312" s="179">
        <v>0</v>
      </c>
      <c r="R312" s="179">
        <f>Q312*H312</f>
        <v>0</v>
      </c>
      <c r="S312" s="179">
        <v>0</v>
      </c>
      <c r="T312" s="18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1" t="s">
        <v>241</v>
      </c>
      <c r="AT312" s="181" t="s">
        <v>125</v>
      </c>
      <c r="AU312" s="181" t="s">
        <v>131</v>
      </c>
      <c r="AY312" s="19" t="s">
        <v>122</v>
      </c>
      <c r="BE312" s="182">
        <f>IF(N312="základní",J312,0)</f>
        <v>0</v>
      </c>
      <c r="BF312" s="182">
        <f>IF(N312="snížená",J312,0)</f>
        <v>0</v>
      </c>
      <c r="BG312" s="182">
        <f>IF(N312="zákl. přenesená",J312,0)</f>
        <v>0</v>
      </c>
      <c r="BH312" s="182">
        <f>IF(N312="sníž. přenesená",J312,0)</f>
        <v>0</v>
      </c>
      <c r="BI312" s="182">
        <f>IF(N312="nulová",J312,0)</f>
        <v>0</v>
      </c>
      <c r="BJ312" s="19" t="s">
        <v>131</v>
      </c>
      <c r="BK312" s="182">
        <f>ROUND(I312*H312,2)</f>
        <v>0</v>
      </c>
      <c r="BL312" s="19" t="s">
        <v>241</v>
      </c>
      <c r="BM312" s="181" t="s">
        <v>414</v>
      </c>
    </row>
    <row r="313" spans="1:65" s="2" customFormat="1" ht="11.25">
      <c r="A313" s="36"/>
      <c r="B313" s="37"/>
      <c r="C313" s="38"/>
      <c r="D313" s="183" t="s">
        <v>133</v>
      </c>
      <c r="E313" s="38"/>
      <c r="F313" s="184" t="s">
        <v>415</v>
      </c>
      <c r="G313" s="38"/>
      <c r="H313" s="38"/>
      <c r="I313" s="185"/>
      <c r="J313" s="38"/>
      <c r="K313" s="38"/>
      <c r="L313" s="41"/>
      <c r="M313" s="186"/>
      <c r="N313" s="18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133</v>
      </c>
      <c r="AU313" s="19" t="s">
        <v>131</v>
      </c>
    </row>
    <row r="314" spans="1:65" s="12" customFormat="1" ht="22.9" customHeight="1">
      <c r="B314" s="154"/>
      <c r="C314" s="155"/>
      <c r="D314" s="156" t="s">
        <v>74</v>
      </c>
      <c r="E314" s="168" t="s">
        <v>416</v>
      </c>
      <c r="F314" s="168" t="s">
        <v>417</v>
      </c>
      <c r="G314" s="155"/>
      <c r="H314" s="155"/>
      <c r="I314" s="158"/>
      <c r="J314" s="169">
        <f>BK314</f>
        <v>0</v>
      </c>
      <c r="K314" s="155"/>
      <c r="L314" s="160"/>
      <c r="M314" s="161"/>
      <c r="N314" s="162"/>
      <c r="O314" s="162"/>
      <c r="P314" s="163">
        <f>SUM(P315:P321)</f>
        <v>0</v>
      </c>
      <c r="Q314" s="162"/>
      <c r="R314" s="163">
        <f>SUM(R315:R321)</f>
        <v>2.2799999999999999E-3</v>
      </c>
      <c r="S314" s="162"/>
      <c r="T314" s="164">
        <f>SUM(T315:T321)</f>
        <v>0</v>
      </c>
      <c r="AR314" s="165" t="s">
        <v>131</v>
      </c>
      <c r="AT314" s="166" t="s">
        <v>74</v>
      </c>
      <c r="AU314" s="166" t="s">
        <v>80</v>
      </c>
      <c r="AY314" s="165" t="s">
        <v>122</v>
      </c>
      <c r="BK314" s="167">
        <f>SUM(BK315:BK321)</f>
        <v>0</v>
      </c>
    </row>
    <row r="315" spans="1:65" s="2" customFormat="1" ht="24.2" customHeight="1">
      <c r="A315" s="36"/>
      <c r="B315" s="37"/>
      <c r="C315" s="170" t="s">
        <v>418</v>
      </c>
      <c r="D315" s="170" t="s">
        <v>125</v>
      </c>
      <c r="E315" s="171" t="s">
        <v>419</v>
      </c>
      <c r="F315" s="172" t="s">
        <v>420</v>
      </c>
      <c r="G315" s="173" t="s">
        <v>225</v>
      </c>
      <c r="H315" s="174">
        <v>1</v>
      </c>
      <c r="I315" s="175"/>
      <c r="J315" s="176">
        <f>ROUND(I315*H315,2)</f>
        <v>0</v>
      </c>
      <c r="K315" s="172" t="s">
        <v>129</v>
      </c>
      <c r="L315" s="41"/>
      <c r="M315" s="177" t="s">
        <v>19</v>
      </c>
      <c r="N315" s="178" t="s">
        <v>47</v>
      </c>
      <c r="O315" s="66"/>
      <c r="P315" s="179">
        <f>O315*H315</f>
        <v>0</v>
      </c>
      <c r="Q315" s="179">
        <v>0</v>
      </c>
      <c r="R315" s="179">
        <f>Q315*H315</f>
        <v>0</v>
      </c>
      <c r="S315" s="179">
        <v>0</v>
      </c>
      <c r="T315" s="18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1" t="s">
        <v>241</v>
      </c>
      <c r="AT315" s="181" t="s">
        <v>125</v>
      </c>
      <c r="AU315" s="181" t="s">
        <v>131</v>
      </c>
      <c r="AY315" s="19" t="s">
        <v>122</v>
      </c>
      <c r="BE315" s="182">
        <f>IF(N315="základní",J315,0)</f>
        <v>0</v>
      </c>
      <c r="BF315" s="182">
        <f>IF(N315="snížená",J315,0)</f>
        <v>0</v>
      </c>
      <c r="BG315" s="182">
        <f>IF(N315="zákl. přenesená",J315,0)</f>
        <v>0</v>
      </c>
      <c r="BH315" s="182">
        <f>IF(N315="sníž. přenesená",J315,0)</f>
        <v>0</v>
      </c>
      <c r="BI315" s="182">
        <f>IF(N315="nulová",J315,0)</f>
        <v>0</v>
      </c>
      <c r="BJ315" s="19" t="s">
        <v>131</v>
      </c>
      <c r="BK315" s="182">
        <f>ROUND(I315*H315,2)</f>
        <v>0</v>
      </c>
      <c r="BL315" s="19" t="s">
        <v>241</v>
      </c>
      <c r="BM315" s="181" t="s">
        <v>421</v>
      </c>
    </row>
    <row r="316" spans="1:65" s="2" customFormat="1" ht="11.25">
      <c r="A316" s="36"/>
      <c r="B316" s="37"/>
      <c r="C316" s="38"/>
      <c r="D316" s="183" t="s">
        <v>133</v>
      </c>
      <c r="E316" s="38"/>
      <c r="F316" s="184" t="s">
        <v>422</v>
      </c>
      <c r="G316" s="38"/>
      <c r="H316" s="38"/>
      <c r="I316" s="185"/>
      <c r="J316" s="38"/>
      <c r="K316" s="38"/>
      <c r="L316" s="41"/>
      <c r="M316" s="186"/>
      <c r="N316" s="187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133</v>
      </c>
      <c r="AU316" s="19" t="s">
        <v>131</v>
      </c>
    </row>
    <row r="317" spans="1:65" s="2" customFormat="1" ht="24.2" customHeight="1">
      <c r="A317" s="36"/>
      <c r="B317" s="37"/>
      <c r="C317" s="222" t="s">
        <v>423</v>
      </c>
      <c r="D317" s="222" t="s">
        <v>390</v>
      </c>
      <c r="E317" s="223" t="s">
        <v>424</v>
      </c>
      <c r="F317" s="224" t="s">
        <v>425</v>
      </c>
      <c r="G317" s="225" t="s">
        <v>225</v>
      </c>
      <c r="H317" s="226">
        <v>1</v>
      </c>
      <c r="I317" s="227"/>
      <c r="J317" s="228">
        <f>ROUND(I317*H317,2)</f>
        <v>0</v>
      </c>
      <c r="K317" s="224" t="s">
        <v>129</v>
      </c>
      <c r="L317" s="229"/>
      <c r="M317" s="230" t="s">
        <v>19</v>
      </c>
      <c r="N317" s="231" t="s">
        <v>47</v>
      </c>
      <c r="O317" s="66"/>
      <c r="P317" s="179">
        <f>O317*H317</f>
        <v>0</v>
      </c>
      <c r="Q317" s="179">
        <v>1.5E-3</v>
      </c>
      <c r="R317" s="179">
        <f>Q317*H317</f>
        <v>1.5E-3</v>
      </c>
      <c r="S317" s="179">
        <v>0</v>
      </c>
      <c r="T317" s="180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1" t="s">
        <v>372</v>
      </c>
      <c r="AT317" s="181" t="s">
        <v>390</v>
      </c>
      <c r="AU317" s="181" t="s">
        <v>131</v>
      </c>
      <c r="AY317" s="19" t="s">
        <v>122</v>
      </c>
      <c r="BE317" s="182">
        <f>IF(N317="základní",J317,0)</f>
        <v>0</v>
      </c>
      <c r="BF317" s="182">
        <f>IF(N317="snížená",J317,0)</f>
        <v>0</v>
      </c>
      <c r="BG317" s="182">
        <f>IF(N317="zákl. přenesená",J317,0)</f>
        <v>0</v>
      </c>
      <c r="BH317" s="182">
        <f>IF(N317="sníž. přenesená",J317,0)</f>
        <v>0</v>
      </c>
      <c r="BI317" s="182">
        <f>IF(N317="nulová",J317,0)</f>
        <v>0</v>
      </c>
      <c r="BJ317" s="19" t="s">
        <v>131</v>
      </c>
      <c r="BK317" s="182">
        <f>ROUND(I317*H317,2)</f>
        <v>0</v>
      </c>
      <c r="BL317" s="19" t="s">
        <v>241</v>
      </c>
      <c r="BM317" s="181" t="s">
        <v>426</v>
      </c>
    </row>
    <row r="318" spans="1:65" s="2" customFormat="1" ht="21.75" customHeight="1">
      <c r="A318" s="36"/>
      <c r="B318" s="37"/>
      <c r="C318" s="222" t="s">
        <v>427</v>
      </c>
      <c r="D318" s="222" t="s">
        <v>390</v>
      </c>
      <c r="E318" s="223" t="s">
        <v>428</v>
      </c>
      <c r="F318" s="224" t="s">
        <v>429</v>
      </c>
      <c r="G318" s="225" t="s">
        <v>225</v>
      </c>
      <c r="H318" s="226">
        <v>1</v>
      </c>
      <c r="I318" s="227"/>
      <c r="J318" s="228">
        <f>ROUND(I318*H318,2)</f>
        <v>0</v>
      </c>
      <c r="K318" s="224" t="s">
        <v>129</v>
      </c>
      <c r="L318" s="229"/>
      <c r="M318" s="230" t="s">
        <v>19</v>
      </c>
      <c r="N318" s="231" t="s">
        <v>47</v>
      </c>
      <c r="O318" s="66"/>
      <c r="P318" s="179">
        <f>O318*H318</f>
        <v>0</v>
      </c>
      <c r="Q318" s="179">
        <v>1.2999999999999999E-4</v>
      </c>
      <c r="R318" s="179">
        <f>Q318*H318</f>
        <v>1.2999999999999999E-4</v>
      </c>
      <c r="S318" s="179">
        <v>0</v>
      </c>
      <c r="T318" s="18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1" t="s">
        <v>372</v>
      </c>
      <c r="AT318" s="181" t="s">
        <v>390</v>
      </c>
      <c r="AU318" s="181" t="s">
        <v>131</v>
      </c>
      <c r="AY318" s="19" t="s">
        <v>122</v>
      </c>
      <c r="BE318" s="182">
        <f>IF(N318="základní",J318,0)</f>
        <v>0</v>
      </c>
      <c r="BF318" s="182">
        <f>IF(N318="snížená",J318,0)</f>
        <v>0</v>
      </c>
      <c r="BG318" s="182">
        <f>IF(N318="zákl. přenesená",J318,0)</f>
        <v>0</v>
      </c>
      <c r="BH318" s="182">
        <f>IF(N318="sníž. přenesená",J318,0)</f>
        <v>0</v>
      </c>
      <c r="BI318" s="182">
        <f>IF(N318="nulová",J318,0)</f>
        <v>0</v>
      </c>
      <c r="BJ318" s="19" t="s">
        <v>131</v>
      </c>
      <c r="BK318" s="182">
        <f>ROUND(I318*H318,2)</f>
        <v>0</v>
      </c>
      <c r="BL318" s="19" t="s">
        <v>241</v>
      </c>
      <c r="BM318" s="181" t="s">
        <v>430</v>
      </c>
    </row>
    <row r="319" spans="1:65" s="2" customFormat="1" ht="24.2" customHeight="1">
      <c r="A319" s="36"/>
      <c r="B319" s="37"/>
      <c r="C319" s="222" t="s">
        <v>431</v>
      </c>
      <c r="D319" s="222" t="s">
        <v>390</v>
      </c>
      <c r="E319" s="223" t="s">
        <v>432</v>
      </c>
      <c r="F319" s="224" t="s">
        <v>433</v>
      </c>
      <c r="G319" s="225" t="s">
        <v>225</v>
      </c>
      <c r="H319" s="226">
        <v>1</v>
      </c>
      <c r="I319" s="227"/>
      <c r="J319" s="228">
        <f>ROUND(I319*H319,2)</f>
        <v>0</v>
      </c>
      <c r="K319" s="224" t="s">
        <v>129</v>
      </c>
      <c r="L319" s="229"/>
      <c r="M319" s="230" t="s">
        <v>19</v>
      </c>
      <c r="N319" s="231" t="s">
        <v>47</v>
      </c>
      <c r="O319" s="66"/>
      <c r="P319" s="179">
        <f>O319*H319</f>
        <v>0</v>
      </c>
      <c r="Q319" s="179">
        <v>6.4999999999999997E-4</v>
      </c>
      <c r="R319" s="179">
        <f>Q319*H319</f>
        <v>6.4999999999999997E-4</v>
      </c>
      <c r="S319" s="179">
        <v>0</v>
      </c>
      <c r="T319" s="18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1" t="s">
        <v>372</v>
      </c>
      <c r="AT319" s="181" t="s">
        <v>390</v>
      </c>
      <c r="AU319" s="181" t="s">
        <v>131</v>
      </c>
      <c r="AY319" s="19" t="s">
        <v>122</v>
      </c>
      <c r="BE319" s="182">
        <f>IF(N319="základní",J319,0)</f>
        <v>0</v>
      </c>
      <c r="BF319" s="182">
        <f>IF(N319="snížená",J319,0)</f>
        <v>0</v>
      </c>
      <c r="BG319" s="182">
        <f>IF(N319="zákl. přenesená",J319,0)</f>
        <v>0</v>
      </c>
      <c r="BH319" s="182">
        <f>IF(N319="sníž. přenesená",J319,0)</f>
        <v>0</v>
      </c>
      <c r="BI319" s="182">
        <f>IF(N319="nulová",J319,0)</f>
        <v>0</v>
      </c>
      <c r="BJ319" s="19" t="s">
        <v>131</v>
      </c>
      <c r="BK319" s="182">
        <f>ROUND(I319*H319,2)</f>
        <v>0</v>
      </c>
      <c r="BL319" s="19" t="s">
        <v>241</v>
      </c>
      <c r="BM319" s="181" t="s">
        <v>434</v>
      </c>
    </row>
    <row r="320" spans="1:65" s="2" customFormat="1" ht="55.5" customHeight="1">
      <c r="A320" s="36"/>
      <c r="B320" s="37"/>
      <c r="C320" s="170" t="s">
        <v>435</v>
      </c>
      <c r="D320" s="170" t="s">
        <v>125</v>
      </c>
      <c r="E320" s="171" t="s">
        <v>436</v>
      </c>
      <c r="F320" s="172" t="s">
        <v>437</v>
      </c>
      <c r="G320" s="173" t="s">
        <v>238</v>
      </c>
      <c r="H320" s="174">
        <v>2E-3</v>
      </c>
      <c r="I320" s="175"/>
      <c r="J320" s="176">
        <f>ROUND(I320*H320,2)</f>
        <v>0</v>
      </c>
      <c r="K320" s="172" t="s">
        <v>129</v>
      </c>
      <c r="L320" s="41"/>
      <c r="M320" s="177" t="s">
        <v>19</v>
      </c>
      <c r="N320" s="178" t="s">
        <v>47</v>
      </c>
      <c r="O320" s="66"/>
      <c r="P320" s="179">
        <f>O320*H320</f>
        <v>0</v>
      </c>
      <c r="Q320" s="179">
        <v>0</v>
      </c>
      <c r="R320" s="179">
        <f>Q320*H320</f>
        <v>0</v>
      </c>
      <c r="S320" s="179">
        <v>0</v>
      </c>
      <c r="T320" s="18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1" t="s">
        <v>241</v>
      </c>
      <c r="AT320" s="181" t="s">
        <v>125</v>
      </c>
      <c r="AU320" s="181" t="s">
        <v>131</v>
      </c>
      <c r="AY320" s="19" t="s">
        <v>122</v>
      </c>
      <c r="BE320" s="182">
        <f>IF(N320="základní",J320,0)</f>
        <v>0</v>
      </c>
      <c r="BF320" s="182">
        <f>IF(N320="snížená",J320,0)</f>
        <v>0</v>
      </c>
      <c r="BG320" s="182">
        <f>IF(N320="zákl. přenesená",J320,0)</f>
        <v>0</v>
      </c>
      <c r="BH320" s="182">
        <f>IF(N320="sníž. přenesená",J320,0)</f>
        <v>0</v>
      </c>
      <c r="BI320" s="182">
        <f>IF(N320="nulová",J320,0)</f>
        <v>0</v>
      </c>
      <c r="BJ320" s="19" t="s">
        <v>131</v>
      </c>
      <c r="BK320" s="182">
        <f>ROUND(I320*H320,2)</f>
        <v>0</v>
      </c>
      <c r="BL320" s="19" t="s">
        <v>241</v>
      </c>
      <c r="BM320" s="181" t="s">
        <v>438</v>
      </c>
    </row>
    <row r="321" spans="1:65" s="2" customFormat="1" ht="11.25">
      <c r="A321" s="36"/>
      <c r="B321" s="37"/>
      <c r="C321" s="38"/>
      <c r="D321" s="183" t="s">
        <v>133</v>
      </c>
      <c r="E321" s="38"/>
      <c r="F321" s="184" t="s">
        <v>439</v>
      </c>
      <c r="G321" s="38"/>
      <c r="H321" s="38"/>
      <c r="I321" s="185"/>
      <c r="J321" s="38"/>
      <c r="K321" s="38"/>
      <c r="L321" s="41"/>
      <c r="M321" s="186"/>
      <c r="N321" s="18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133</v>
      </c>
      <c r="AU321" s="19" t="s">
        <v>131</v>
      </c>
    </row>
    <row r="322" spans="1:65" s="12" customFormat="1" ht="22.9" customHeight="1">
      <c r="B322" s="154"/>
      <c r="C322" s="155"/>
      <c r="D322" s="156" t="s">
        <v>74</v>
      </c>
      <c r="E322" s="168" t="s">
        <v>440</v>
      </c>
      <c r="F322" s="168" t="s">
        <v>441</v>
      </c>
      <c r="G322" s="155"/>
      <c r="H322" s="155"/>
      <c r="I322" s="158"/>
      <c r="J322" s="169">
        <f>BK322</f>
        <v>0</v>
      </c>
      <c r="K322" s="155"/>
      <c r="L322" s="160"/>
      <c r="M322" s="161"/>
      <c r="N322" s="162"/>
      <c r="O322" s="162"/>
      <c r="P322" s="163">
        <f>SUM(P323:P326)</f>
        <v>0</v>
      </c>
      <c r="Q322" s="162"/>
      <c r="R322" s="163">
        <f>SUM(R323:R326)</f>
        <v>0</v>
      </c>
      <c r="S322" s="162"/>
      <c r="T322" s="164">
        <f>SUM(T323:T326)</f>
        <v>5.9999999999999995E-4</v>
      </c>
      <c r="AR322" s="165" t="s">
        <v>131</v>
      </c>
      <c r="AT322" s="166" t="s">
        <v>74</v>
      </c>
      <c r="AU322" s="166" t="s">
        <v>80</v>
      </c>
      <c r="AY322" s="165" t="s">
        <v>122</v>
      </c>
      <c r="BK322" s="167">
        <f>SUM(BK323:BK326)</f>
        <v>0</v>
      </c>
    </row>
    <row r="323" spans="1:65" s="2" customFormat="1" ht="37.9" customHeight="1">
      <c r="A323" s="36"/>
      <c r="B323" s="37"/>
      <c r="C323" s="170" t="s">
        <v>442</v>
      </c>
      <c r="D323" s="170" t="s">
        <v>125</v>
      </c>
      <c r="E323" s="171" t="s">
        <v>443</v>
      </c>
      <c r="F323" s="172" t="s">
        <v>444</v>
      </c>
      <c r="G323" s="173" t="s">
        <v>225</v>
      </c>
      <c r="H323" s="174">
        <v>1</v>
      </c>
      <c r="I323" s="175"/>
      <c r="J323" s="176">
        <f>ROUND(I323*H323,2)</f>
        <v>0</v>
      </c>
      <c r="K323" s="172" t="s">
        <v>129</v>
      </c>
      <c r="L323" s="41"/>
      <c r="M323" s="177" t="s">
        <v>19</v>
      </c>
      <c r="N323" s="178" t="s">
        <v>47</v>
      </c>
      <c r="O323" s="66"/>
      <c r="P323" s="179">
        <f>O323*H323</f>
        <v>0</v>
      </c>
      <c r="Q323" s="179">
        <v>0</v>
      </c>
      <c r="R323" s="179">
        <f>Q323*H323</f>
        <v>0</v>
      </c>
      <c r="S323" s="179">
        <v>5.9999999999999995E-4</v>
      </c>
      <c r="T323" s="180">
        <f>S323*H323</f>
        <v>5.9999999999999995E-4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1" t="s">
        <v>241</v>
      </c>
      <c r="AT323" s="181" t="s">
        <v>125</v>
      </c>
      <c r="AU323" s="181" t="s">
        <v>131</v>
      </c>
      <c r="AY323" s="19" t="s">
        <v>122</v>
      </c>
      <c r="BE323" s="182">
        <f>IF(N323="základní",J323,0)</f>
        <v>0</v>
      </c>
      <c r="BF323" s="182">
        <f>IF(N323="snížená",J323,0)</f>
        <v>0</v>
      </c>
      <c r="BG323" s="182">
        <f>IF(N323="zákl. přenesená",J323,0)</f>
        <v>0</v>
      </c>
      <c r="BH323" s="182">
        <f>IF(N323="sníž. přenesená",J323,0)</f>
        <v>0</v>
      </c>
      <c r="BI323" s="182">
        <f>IF(N323="nulová",J323,0)</f>
        <v>0</v>
      </c>
      <c r="BJ323" s="19" t="s">
        <v>131</v>
      </c>
      <c r="BK323" s="182">
        <f>ROUND(I323*H323,2)</f>
        <v>0</v>
      </c>
      <c r="BL323" s="19" t="s">
        <v>241</v>
      </c>
      <c r="BM323" s="181" t="s">
        <v>445</v>
      </c>
    </row>
    <row r="324" spans="1:65" s="2" customFormat="1" ht="11.25">
      <c r="A324" s="36"/>
      <c r="B324" s="37"/>
      <c r="C324" s="38"/>
      <c r="D324" s="183" t="s">
        <v>133</v>
      </c>
      <c r="E324" s="38"/>
      <c r="F324" s="184" t="s">
        <v>446</v>
      </c>
      <c r="G324" s="38"/>
      <c r="H324" s="38"/>
      <c r="I324" s="185"/>
      <c r="J324" s="38"/>
      <c r="K324" s="38"/>
      <c r="L324" s="41"/>
      <c r="M324" s="186"/>
      <c r="N324" s="18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133</v>
      </c>
      <c r="AU324" s="19" t="s">
        <v>131</v>
      </c>
    </row>
    <row r="325" spans="1:65" s="13" customFormat="1" ht="11.25">
      <c r="B325" s="188"/>
      <c r="C325" s="189"/>
      <c r="D325" s="190" t="s">
        <v>135</v>
      </c>
      <c r="E325" s="191" t="s">
        <v>19</v>
      </c>
      <c r="F325" s="192" t="s">
        <v>447</v>
      </c>
      <c r="G325" s="189"/>
      <c r="H325" s="191" t="s">
        <v>19</v>
      </c>
      <c r="I325" s="193"/>
      <c r="J325" s="189"/>
      <c r="K325" s="189"/>
      <c r="L325" s="194"/>
      <c r="M325" s="195"/>
      <c r="N325" s="196"/>
      <c r="O325" s="196"/>
      <c r="P325" s="196"/>
      <c r="Q325" s="196"/>
      <c r="R325" s="196"/>
      <c r="S325" s="196"/>
      <c r="T325" s="197"/>
      <c r="AT325" s="198" t="s">
        <v>135</v>
      </c>
      <c r="AU325" s="198" t="s">
        <v>131</v>
      </c>
      <c r="AV325" s="13" t="s">
        <v>80</v>
      </c>
      <c r="AW325" s="13" t="s">
        <v>37</v>
      </c>
      <c r="AX325" s="13" t="s">
        <v>75</v>
      </c>
      <c r="AY325" s="198" t="s">
        <v>122</v>
      </c>
    </row>
    <row r="326" spans="1:65" s="14" customFormat="1" ht="11.25">
      <c r="B326" s="199"/>
      <c r="C326" s="200"/>
      <c r="D326" s="190" t="s">
        <v>135</v>
      </c>
      <c r="E326" s="201" t="s">
        <v>19</v>
      </c>
      <c r="F326" s="202" t="s">
        <v>80</v>
      </c>
      <c r="G326" s="200"/>
      <c r="H326" s="203">
        <v>1</v>
      </c>
      <c r="I326" s="204"/>
      <c r="J326" s="200"/>
      <c r="K326" s="200"/>
      <c r="L326" s="205"/>
      <c r="M326" s="206"/>
      <c r="N326" s="207"/>
      <c r="O326" s="207"/>
      <c r="P326" s="207"/>
      <c r="Q326" s="207"/>
      <c r="R326" s="207"/>
      <c r="S326" s="207"/>
      <c r="T326" s="208"/>
      <c r="AT326" s="209" t="s">
        <v>135</v>
      </c>
      <c r="AU326" s="209" t="s">
        <v>131</v>
      </c>
      <c r="AV326" s="14" t="s">
        <v>131</v>
      </c>
      <c r="AW326" s="14" t="s">
        <v>37</v>
      </c>
      <c r="AX326" s="14" t="s">
        <v>80</v>
      </c>
      <c r="AY326" s="209" t="s">
        <v>122</v>
      </c>
    </row>
    <row r="327" spans="1:65" s="12" customFormat="1" ht="22.9" customHeight="1">
      <c r="B327" s="154"/>
      <c r="C327" s="155"/>
      <c r="D327" s="156" t="s">
        <v>74</v>
      </c>
      <c r="E327" s="168" t="s">
        <v>448</v>
      </c>
      <c r="F327" s="168" t="s">
        <v>449</v>
      </c>
      <c r="G327" s="155"/>
      <c r="H327" s="155"/>
      <c r="I327" s="158"/>
      <c r="J327" s="169">
        <f>BK327</f>
        <v>0</v>
      </c>
      <c r="K327" s="155"/>
      <c r="L327" s="160"/>
      <c r="M327" s="161"/>
      <c r="N327" s="162"/>
      <c r="O327" s="162"/>
      <c r="P327" s="163">
        <f>SUM(P328:P402)</f>
        <v>0</v>
      </c>
      <c r="Q327" s="162"/>
      <c r="R327" s="163">
        <f>SUM(R328:R402)</f>
        <v>5.3266374400000007</v>
      </c>
      <c r="S327" s="162"/>
      <c r="T327" s="164">
        <f>SUM(T328:T402)</f>
        <v>3.1763526</v>
      </c>
      <c r="AR327" s="165" t="s">
        <v>131</v>
      </c>
      <c r="AT327" s="166" t="s">
        <v>74</v>
      </c>
      <c r="AU327" s="166" t="s">
        <v>80</v>
      </c>
      <c r="AY327" s="165" t="s">
        <v>122</v>
      </c>
      <c r="BK327" s="167">
        <f>SUM(BK328:BK402)</f>
        <v>0</v>
      </c>
    </row>
    <row r="328" spans="1:65" s="2" customFormat="1" ht="49.15" customHeight="1">
      <c r="A328" s="36"/>
      <c r="B328" s="37"/>
      <c r="C328" s="170" t="s">
        <v>450</v>
      </c>
      <c r="D328" s="170" t="s">
        <v>125</v>
      </c>
      <c r="E328" s="171" t="s">
        <v>451</v>
      </c>
      <c r="F328" s="172" t="s">
        <v>452</v>
      </c>
      <c r="G328" s="173" t="s">
        <v>128</v>
      </c>
      <c r="H328" s="174">
        <v>409.18700000000001</v>
      </c>
      <c r="I328" s="175"/>
      <c r="J328" s="176">
        <f>ROUND(I328*H328,2)</f>
        <v>0</v>
      </c>
      <c r="K328" s="172" t="s">
        <v>129</v>
      </c>
      <c r="L328" s="41"/>
      <c r="M328" s="177" t="s">
        <v>19</v>
      </c>
      <c r="N328" s="178" t="s">
        <v>47</v>
      </c>
      <c r="O328" s="66"/>
      <c r="P328" s="179">
        <f>O328*H328</f>
        <v>0</v>
      </c>
      <c r="Q328" s="179">
        <v>0</v>
      </c>
      <c r="R328" s="179">
        <f>Q328*H328</f>
        <v>0</v>
      </c>
      <c r="S328" s="179">
        <v>7.0000000000000001E-3</v>
      </c>
      <c r="T328" s="180">
        <f>S328*H328</f>
        <v>2.864309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1" t="s">
        <v>241</v>
      </c>
      <c r="AT328" s="181" t="s">
        <v>125</v>
      </c>
      <c r="AU328" s="181" t="s">
        <v>131</v>
      </c>
      <c r="AY328" s="19" t="s">
        <v>122</v>
      </c>
      <c r="BE328" s="182">
        <f>IF(N328="základní",J328,0)</f>
        <v>0</v>
      </c>
      <c r="BF328" s="182">
        <f>IF(N328="snížená",J328,0)</f>
        <v>0</v>
      </c>
      <c r="BG328" s="182">
        <f>IF(N328="zákl. přenesená",J328,0)</f>
        <v>0</v>
      </c>
      <c r="BH328" s="182">
        <f>IF(N328="sníž. přenesená",J328,0)</f>
        <v>0</v>
      </c>
      <c r="BI328" s="182">
        <f>IF(N328="nulová",J328,0)</f>
        <v>0</v>
      </c>
      <c r="BJ328" s="19" t="s">
        <v>131</v>
      </c>
      <c r="BK328" s="182">
        <f>ROUND(I328*H328,2)</f>
        <v>0</v>
      </c>
      <c r="BL328" s="19" t="s">
        <v>241</v>
      </c>
      <c r="BM328" s="181" t="s">
        <v>453</v>
      </c>
    </row>
    <row r="329" spans="1:65" s="2" customFormat="1" ht="11.25">
      <c r="A329" s="36"/>
      <c r="B329" s="37"/>
      <c r="C329" s="38"/>
      <c r="D329" s="183" t="s">
        <v>133</v>
      </c>
      <c r="E329" s="38"/>
      <c r="F329" s="184" t="s">
        <v>454</v>
      </c>
      <c r="G329" s="38"/>
      <c r="H329" s="38"/>
      <c r="I329" s="185"/>
      <c r="J329" s="38"/>
      <c r="K329" s="38"/>
      <c r="L329" s="41"/>
      <c r="M329" s="186"/>
      <c r="N329" s="18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133</v>
      </c>
      <c r="AU329" s="19" t="s">
        <v>131</v>
      </c>
    </row>
    <row r="330" spans="1:65" s="13" customFormat="1" ht="11.25">
      <c r="B330" s="188"/>
      <c r="C330" s="189"/>
      <c r="D330" s="190" t="s">
        <v>135</v>
      </c>
      <c r="E330" s="191" t="s">
        <v>19</v>
      </c>
      <c r="F330" s="192" t="s">
        <v>315</v>
      </c>
      <c r="G330" s="189"/>
      <c r="H330" s="191" t="s">
        <v>19</v>
      </c>
      <c r="I330" s="193"/>
      <c r="J330" s="189"/>
      <c r="K330" s="189"/>
      <c r="L330" s="194"/>
      <c r="M330" s="195"/>
      <c r="N330" s="196"/>
      <c r="O330" s="196"/>
      <c r="P330" s="196"/>
      <c r="Q330" s="196"/>
      <c r="R330" s="196"/>
      <c r="S330" s="196"/>
      <c r="T330" s="197"/>
      <c r="AT330" s="198" t="s">
        <v>135</v>
      </c>
      <c r="AU330" s="198" t="s">
        <v>131</v>
      </c>
      <c r="AV330" s="13" t="s">
        <v>80</v>
      </c>
      <c r="AW330" s="13" t="s">
        <v>37</v>
      </c>
      <c r="AX330" s="13" t="s">
        <v>75</v>
      </c>
      <c r="AY330" s="198" t="s">
        <v>122</v>
      </c>
    </row>
    <row r="331" spans="1:65" s="14" customFormat="1" ht="11.25">
      <c r="B331" s="199"/>
      <c r="C331" s="200"/>
      <c r="D331" s="190" t="s">
        <v>135</v>
      </c>
      <c r="E331" s="201" t="s">
        <v>19</v>
      </c>
      <c r="F331" s="202" t="s">
        <v>316</v>
      </c>
      <c r="G331" s="200"/>
      <c r="H331" s="203">
        <v>33.268999999999998</v>
      </c>
      <c r="I331" s="204"/>
      <c r="J331" s="200"/>
      <c r="K331" s="200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135</v>
      </c>
      <c r="AU331" s="209" t="s">
        <v>131</v>
      </c>
      <c r="AV331" s="14" t="s">
        <v>131</v>
      </c>
      <c r="AW331" s="14" t="s">
        <v>37</v>
      </c>
      <c r="AX331" s="14" t="s">
        <v>75</v>
      </c>
      <c r="AY331" s="209" t="s">
        <v>122</v>
      </c>
    </row>
    <row r="332" spans="1:65" s="13" customFormat="1" ht="11.25">
      <c r="B332" s="188"/>
      <c r="C332" s="189"/>
      <c r="D332" s="190" t="s">
        <v>135</v>
      </c>
      <c r="E332" s="191" t="s">
        <v>19</v>
      </c>
      <c r="F332" s="192" t="s">
        <v>317</v>
      </c>
      <c r="G332" s="189"/>
      <c r="H332" s="191" t="s">
        <v>19</v>
      </c>
      <c r="I332" s="193"/>
      <c r="J332" s="189"/>
      <c r="K332" s="189"/>
      <c r="L332" s="194"/>
      <c r="M332" s="195"/>
      <c r="N332" s="196"/>
      <c r="O332" s="196"/>
      <c r="P332" s="196"/>
      <c r="Q332" s="196"/>
      <c r="R332" s="196"/>
      <c r="S332" s="196"/>
      <c r="T332" s="197"/>
      <c r="AT332" s="198" t="s">
        <v>135</v>
      </c>
      <c r="AU332" s="198" t="s">
        <v>131</v>
      </c>
      <c r="AV332" s="13" t="s">
        <v>80</v>
      </c>
      <c r="AW332" s="13" t="s">
        <v>37</v>
      </c>
      <c r="AX332" s="13" t="s">
        <v>75</v>
      </c>
      <c r="AY332" s="198" t="s">
        <v>122</v>
      </c>
    </row>
    <row r="333" spans="1:65" s="14" customFormat="1" ht="11.25">
      <c r="B333" s="199"/>
      <c r="C333" s="200"/>
      <c r="D333" s="190" t="s">
        <v>135</v>
      </c>
      <c r="E333" s="201" t="s">
        <v>19</v>
      </c>
      <c r="F333" s="202" t="s">
        <v>318</v>
      </c>
      <c r="G333" s="200"/>
      <c r="H333" s="203">
        <v>22.751000000000001</v>
      </c>
      <c r="I333" s="204"/>
      <c r="J333" s="200"/>
      <c r="K333" s="200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135</v>
      </c>
      <c r="AU333" s="209" t="s">
        <v>131</v>
      </c>
      <c r="AV333" s="14" t="s">
        <v>131</v>
      </c>
      <c r="AW333" s="14" t="s">
        <v>37</v>
      </c>
      <c r="AX333" s="14" t="s">
        <v>75</v>
      </c>
      <c r="AY333" s="209" t="s">
        <v>122</v>
      </c>
    </row>
    <row r="334" spans="1:65" s="13" customFormat="1" ht="11.25">
      <c r="B334" s="188"/>
      <c r="C334" s="189"/>
      <c r="D334" s="190" t="s">
        <v>135</v>
      </c>
      <c r="E334" s="191" t="s">
        <v>19</v>
      </c>
      <c r="F334" s="192" t="s">
        <v>324</v>
      </c>
      <c r="G334" s="189"/>
      <c r="H334" s="191" t="s">
        <v>19</v>
      </c>
      <c r="I334" s="193"/>
      <c r="J334" s="189"/>
      <c r="K334" s="189"/>
      <c r="L334" s="194"/>
      <c r="M334" s="195"/>
      <c r="N334" s="196"/>
      <c r="O334" s="196"/>
      <c r="P334" s="196"/>
      <c r="Q334" s="196"/>
      <c r="R334" s="196"/>
      <c r="S334" s="196"/>
      <c r="T334" s="197"/>
      <c r="AT334" s="198" t="s">
        <v>135</v>
      </c>
      <c r="AU334" s="198" t="s">
        <v>131</v>
      </c>
      <c r="AV334" s="13" t="s">
        <v>80</v>
      </c>
      <c r="AW334" s="13" t="s">
        <v>37</v>
      </c>
      <c r="AX334" s="13" t="s">
        <v>75</v>
      </c>
      <c r="AY334" s="198" t="s">
        <v>122</v>
      </c>
    </row>
    <row r="335" spans="1:65" s="14" customFormat="1" ht="11.25">
      <c r="B335" s="199"/>
      <c r="C335" s="200"/>
      <c r="D335" s="190" t="s">
        <v>135</v>
      </c>
      <c r="E335" s="201" t="s">
        <v>19</v>
      </c>
      <c r="F335" s="202" t="s">
        <v>325</v>
      </c>
      <c r="G335" s="200"/>
      <c r="H335" s="203">
        <v>90.376000000000005</v>
      </c>
      <c r="I335" s="204"/>
      <c r="J335" s="200"/>
      <c r="K335" s="200"/>
      <c r="L335" s="205"/>
      <c r="M335" s="206"/>
      <c r="N335" s="207"/>
      <c r="O335" s="207"/>
      <c r="P335" s="207"/>
      <c r="Q335" s="207"/>
      <c r="R335" s="207"/>
      <c r="S335" s="207"/>
      <c r="T335" s="208"/>
      <c r="AT335" s="209" t="s">
        <v>135</v>
      </c>
      <c r="AU335" s="209" t="s">
        <v>131</v>
      </c>
      <c r="AV335" s="14" t="s">
        <v>131</v>
      </c>
      <c r="AW335" s="14" t="s">
        <v>37</v>
      </c>
      <c r="AX335" s="14" t="s">
        <v>75</v>
      </c>
      <c r="AY335" s="209" t="s">
        <v>122</v>
      </c>
    </row>
    <row r="336" spans="1:65" s="13" customFormat="1" ht="11.25">
      <c r="B336" s="188"/>
      <c r="C336" s="189"/>
      <c r="D336" s="190" t="s">
        <v>135</v>
      </c>
      <c r="E336" s="191" t="s">
        <v>19</v>
      </c>
      <c r="F336" s="192" t="s">
        <v>326</v>
      </c>
      <c r="G336" s="189"/>
      <c r="H336" s="191" t="s">
        <v>19</v>
      </c>
      <c r="I336" s="193"/>
      <c r="J336" s="189"/>
      <c r="K336" s="189"/>
      <c r="L336" s="194"/>
      <c r="M336" s="195"/>
      <c r="N336" s="196"/>
      <c r="O336" s="196"/>
      <c r="P336" s="196"/>
      <c r="Q336" s="196"/>
      <c r="R336" s="196"/>
      <c r="S336" s="196"/>
      <c r="T336" s="197"/>
      <c r="AT336" s="198" t="s">
        <v>135</v>
      </c>
      <c r="AU336" s="198" t="s">
        <v>131</v>
      </c>
      <c r="AV336" s="13" t="s">
        <v>80</v>
      </c>
      <c r="AW336" s="13" t="s">
        <v>37</v>
      </c>
      <c r="AX336" s="13" t="s">
        <v>75</v>
      </c>
      <c r="AY336" s="198" t="s">
        <v>122</v>
      </c>
    </row>
    <row r="337" spans="1:65" s="14" customFormat="1" ht="11.25">
      <c r="B337" s="199"/>
      <c r="C337" s="200"/>
      <c r="D337" s="190" t="s">
        <v>135</v>
      </c>
      <c r="E337" s="201" t="s">
        <v>19</v>
      </c>
      <c r="F337" s="202" t="s">
        <v>327</v>
      </c>
      <c r="G337" s="200"/>
      <c r="H337" s="203">
        <v>17.065000000000001</v>
      </c>
      <c r="I337" s="204"/>
      <c r="J337" s="200"/>
      <c r="K337" s="200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135</v>
      </c>
      <c r="AU337" s="209" t="s">
        <v>131</v>
      </c>
      <c r="AV337" s="14" t="s">
        <v>131</v>
      </c>
      <c r="AW337" s="14" t="s">
        <v>37</v>
      </c>
      <c r="AX337" s="14" t="s">
        <v>75</v>
      </c>
      <c r="AY337" s="209" t="s">
        <v>122</v>
      </c>
    </row>
    <row r="338" spans="1:65" s="13" customFormat="1" ht="11.25">
      <c r="B338" s="188"/>
      <c r="C338" s="189"/>
      <c r="D338" s="190" t="s">
        <v>135</v>
      </c>
      <c r="E338" s="191" t="s">
        <v>19</v>
      </c>
      <c r="F338" s="192" t="s">
        <v>328</v>
      </c>
      <c r="G338" s="189"/>
      <c r="H338" s="191" t="s">
        <v>19</v>
      </c>
      <c r="I338" s="193"/>
      <c r="J338" s="189"/>
      <c r="K338" s="189"/>
      <c r="L338" s="194"/>
      <c r="M338" s="195"/>
      <c r="N338" s="196"/>
      <c r="O338" s="196"/>
      <c r="P338" s="196"/>
      <c r="Q338" s="196"/>
      <c r="R338" s="196"/>
      <c r="S338" s="196"/>
      <c r="T338" s="197"/>
      <c r="AT338" s="198" t="s">
        <v>135</v>
      </c>
      <c r="AU338" s="198" t="s">
        <v>131</v>
      </c>
      <c r="AV338" s="13" t="s">
        <v>80</v>
      </c>
      <c r="AW338" s="13" t="s">
        <v>37</v>
      </c>
      <c r="AX338" s="13" t="s">
        <v>75</v>
      </c>
      <c r="AY338" s="198" t="s">
        <v>122</v>
      </c>
    </row>
    <row r="339" spans="1:65" s="14" customFormat="1" ht="11.25">
      <c r="B339" s="199"/>
      <c r="C339" s="200"/>
      <c r="D339" s="190" t="s">
        <v>135</v>
      </c>
      <c r="E339" s="201" t="s">
        <v>19</v>
      </c>
      <c r="F339" s="202" t="s">
        <v>329</v>
      </c>
      <c r="G339" s="200"/>
      <c r="H339" s="203">
        <v>185.24700000000001</v>
      </c>
      <c r="I339" s="204"/>
      <c r="J339" s="200"/>
      <c r="K339" s="200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135</v>
      </c>
      <c r="AU339" s="209" t="s">
        <v>131</v>
      </c>
      <c r="AV339" s="14" t="s">
        <v>131</v>
      </c>
      <c r="AW339" s="14" t="s">
        <v>37</v>
      </c>
      <c r="AX339" s="14" t="s">
        <v>75</v>
      </c>
      <c r="AY339" s="209" t="s">
        <v>122</v>
      </c>
    </row>
    <row r="340" spans="1:65" s="13" customFormat="1" ht="11.25">
      <c r="B340" s="188"/>
      <c r="C340" s="189"/>
      <c r="D340" s="190" t="s">
        <v>135</v>
      </c>
      <c r="E340" s="191" t="s">
        <v>19</v>
      </c>
      <c r="F340" s="192" t="s">
        <v>330</v>
      </c>
      <c r="G340" s="189"/>
      <c r="H340" s="191" t="s">
        <v>19</v>
      </c>
      <c r="I340" s="193"/>
      <c r="J340" s="189"/>
      <c r="K340" s="189"/>
      <c r="L340" s="194"/>
      <c r="M340" s="195"/>
      <c r="N340" s="196"/>
      <c r="O340" s="196"/>
      <c r="P340" s="196"/>
      <c r="Q340" s="196"/>
      <c r="R340" s="196"/>
      <c r="S340" s="196"/>
      <c r="T340" s="197"/>
      <c r="AT340" s="198" t="s">
        <v>135</v>
      </c>
      <c r="AU340" s="198" t="s">
        <v>131</v>
      </c>
      <c r="AV340" s="13" t="s">
        <v>80</v>
      </c>
      <c r="AW340" s="13" t="s">
        <v>37</v>
      </c>
      <c r="AX340" s="13" t="s">
        <v>75</v>
      </c>
      <c r="AY340" s="198" t="s">
        <v>122</v>
      </c>
    </row>
    <row r="341" spans="1:65" s="14" customFormat="1" ht="11.25">
      <c r="B341" s="199"/>
      <c r="C341" s="200"/>
      <c r="D341" s="190" t="s">
        <v>135</v>
      </c>
      <c r="E341" s="201" t="s">
        <v>19</v>
      </c>
      <c r="F341" s="202" t="s">
        <v>331</v>
      </c>
      <c r="G341" s="200"/>
      <c r="H341" s="203">
        <v>40.587000000000003</v>
      </c>
      <c r="I341" s="204"/>
      <c r="J341" s="200"/>
      <c r="K341" s="200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135</v>
      </c>
      <c r="AU341" s="209" t="s">
        <v>131</v>
      </c>
      <c r="AV341" s="14" t="s">
        <v>131</v>
      </c>
      <c r="AW341" s="14" t="s">
        <v>37</v>
      </c>
      <c r="AX341" s="14" t="s">
        <v>75</v>
      </c>
      <c r="AY341" s="209" t="s">
        <v>122</v>
      </c>
    </row>
    <row r="342" spans="1:65" s="13" customFormat="1" ht="11.25">
      <c r="B342" s="188"/>
      <c r="C342" s="189"/>
      <c r="D342" s="190" t="s">
        <v>135</v>
      </c>
      <c r="E342" s="191" t="s">
        <v>19</v>
      </c>
      <c r="F342" s="192" t="s">
        <v>332</v>
      </c>
      <c r="G342" s="189"/>
      <c r="H342" s="191" t="s">
        <v>19</v>
      </c>
      <c r="I342" s="193"/>
      <c r="J342" s="189"/>
      <c r="K342" s="189"/>
      <c r="L342" s="194"/>
      <c r="M342" s="195"/>
      <c r="N342" s="196"/>
      <c r="O342" s="196"/>
      <c r="P342" s="196"/>
      <c r="Q342" s="196"/>
      <c r="R342" s="196"/>
      <c r="S342" s="196"/>
      <c r="T342" s="197"/>
      <c r="AT342" s="198" t="s">
        <v>135</v>
      </c>
      <c r="AU342" s="198" t="s">
        <v>131</v>
      </c>
      <c r="AV342" s="13" t="s">
        <v>80</v>
      </c>
      <c r="AW342" s="13" t="s">
        <v>37</v>
      </c>
      <c r="AX342" s="13" t="s">
        <v>75</v>
      </c>
      <c r="AY342" s="198" t="s">
        <v>122</v>
      </c>
    </row>
    <row r="343" spans="1:65" s="14" customFormat="1" ht="11.25">
      <c r="B343" s="199"/>
      <c r="C343" s="200"/>
      <c r="D343" s="190" t="s">
        <v>135</v>
      </c>
      <c r="E343" s="201" t="s">
        <v>19</v>
      </c>
      <c r="F343" s="202" t="s">
        <v>333</v>
      </c>
      <c r="G343" s="200"/>
      <c r="H343" s="203">
        <v>19.891999999999999</v>
      </c>
      <c r="I343" s="204"/>
      <c r="J343" s="200"/>
      <c r="K343" s="200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135</v>
      </c>
      <c r="AU343" s="209" t="s">
        <v>131</v>
      </c>
      <c r="AV343" s="14" t="s">
        <v>131</v>
      </c>
      <c r="AW343" s="14" t="s">
        <v>37</v>
      </c>
      <c r="AX343" s="14" t="s">
        <v>75</v>
      </c>
      <c r="AY343" s="209" t="s">
        <v>122</v>
      </c>
    </row>
    <row r="344" spans="1:65" s="15" customFormat="1" ht="11.25">
      <c r="B344" s="210"/>
      <c r="C344" s="211"/>
      <c r="D344" s="190" t="s">
        <v>135</v>
      </c>
      <c r="E344" s="212" t="s">
        <v>19</v>
      </c>
      <c r="F344" s="213" t="s">
        <v>149</v>
      </c>
      <c r="G344" s="211"/>
      <c r="H344" s="214">
        <v>409.18700000000001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135</v>
      </c>
      <c r="AU344" s="220" t="s">
        <v>131</v>
      </c>
      <c r="AV344" s="15" t="s">
        <v>130</v>
      </c>
      <c r="AW344" s="15" t="s">
        <v>37</v>
      </c>
      <c r="AX344" s="15" t="s">
        <v>80</v>
      </c>
      <c r="AY344" s="220" t="s">
        <v>122</v>
      </c>
    </row>
    <row r="345" spans="1:65" s="2" customFormat="1" ht="24.2" customHeight="1">
      <c r="A345" s="36"/>
      <c r="B345" s="37"/>
      <c r="C345" s="170" t="s">
        <v>455</v>
      </c>
      <c r="D345" s="170" t="s">
        <v>125</v>
      </c>
      <c r="E345" s="171" t="s">
        <v>456</v>
      </c>
      <c r="F345" s="172" t="s">
        <v>457</v>
      </c>
      <c r="G345" s="173" t="s">
        <v>128</v>
      </c>
      <c r="H345" s="174">
        <v>409.18700000000001</v>
      </c>
      <c r="I345" s="175"/>
      <c r="J345" s="176">
        <f>ROUND(I345*H345,2)</f>
        <v>0</v>
      </c>
      <c r="K345" s="172" t="s">
        <v>129</v>
      </c>
      <c r="L345" s="41"/>
      <c r="M345" s="177" t="s">
        <v>19</v>
      </c>
      <c r="N345" s="178" t="s">
        <v>47</v>
      </c>
      <c r="O345" s="66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1" t="s">
        <v>241</v>
      </c>
      <c r="AT345" s="181" t="s">
        <v>125</v>
      </c>
      <c r="AU345" s="181" t="s">
        <v>131</v>
      </c>
      <c r="AY345" s="19" t="s">
        <v>122</v>
      </c>
      <c r="BE345" s="182">
        <f>IF(N345="základní",J345,0)</f>
        <v>0</v>
      </c>
      <c r="BF345" s="182">
        <f>IF(N345="snížená",J345,0)</f>
        <v>0</v>
      </c>
      <c r="BG345" s="182">
        <f>IF(N345="zákl. přenesená",J345,0)</f>
        <v>0</v>
      </c>
      <c r="BH345" s="182">
        <f>IF(N345="sníž. přenesená",J345,0)</f>
        <v>0</v>
      </c>
      <c r="BI345" s="182">
        <f>IF(N345="nulová",J345,0)</f>
        <v>0</v>
      </c>
      <c r="BJ345" s="19" t="s">
        <v>131</v>
      </c>
      <c r="BK345" s="182">
        <f>ROUND(I345*H345,2)</f>
        <v>0</v>
      </c>
      <c r="BL345" s="19" t="s">
        <v>241</v>
      </c>
      <c r="BM345" s="181" t="s">
        <v>458</v>
      </c>
    </row>
    <row r="346" spans="1:65" s="2" customFormat="1" ht="11.25">
      <c r="A346" s="36"/>
      <c r="B346" s="37"/>
      <c r="C346" s="38"/>
      <c r="D346" s="183" t="s">
        <v>133</v>
      </c>
      <c r="E346" s="38"/>
      <c r="F346" s="184" t="s">
        <v>459</v>
      </c>
      <c r="G346" s="38"/>
      <c r="H346" s="38"/>
      <c r="I346" s="185"/>
      <c r="J346" s="38"/>
      <c r="K346" s="38"/>
      <c r="L346" s="41"/>
      <c r="M346" s="186"/>
      <c r="N346" s="187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133</v>
      </c>
      <c r="AU346" s="19" t="s">
        <v>131</v>
      </c>
    </row>
    <row r="347" spans="1:65" s="13" customFormat="1" ht="11.25">
      <c r="B347" s="188"/>
      <c r="C347" s="189"/>
      <c r="D347" s="190" t="s">
        <v>135</v>
      </c>
      <c r="E347" s="191" t="s">
        <v>19</v>
      </c>
      <c r="F347" s="192" t="s">
        <v>315</v>
      </c>
      <c r="G347" s="189"/>
      <c r="H347" s="191" t="s">
        <v>19</v>
      </c>
      <c r="I347" s="193"/>
      <c r="J347" s="189"/>
      <c r="K347" s="189"/>
      <c r="L347" s="194"/>
      <c r="M347" s="195"/>
      <c r="N347" s="196"/>
      <c r="O347" s="196"/>
      <c r="P347" s="196"/>
      <c r="Q347" s="196"/>
      <c r="R347" s="196"/>
      <c r="S347" s="196"/>
      <c r="T347" s="197"/>
      <c r="AT347" s="198" t="s">
        <v>135</v>
      </c>
      <c r="AU347" s="198" t="s">
        <v>131</v>
      </c>
      <c r="AV347" s="13" t="s">
        <v>80</v>
      </c>
      <c r="AW347" s="13" t="s">
        <v>37</v>
      </c>
      <c r="AX347" s="13" t="s">
        <v>75</v>
      </c>
      <c r="AY347" s="198" t="s">
        <v>122</v>
      </c>
    </row>
    <row r="348" spans="1:65" s="14" customFormat="1" ht="11.25">
      <c r="B348" s="199"/>
      <c r="C348" s="200"/>
      <c r="D348" s="190" t="s">
        <v>135</v>
      </c>
      <c r="E348" s="201" t="s">
        <v>19</v>
      </c>
      <c r="F348" s="202" t="s">
        <v>316</v>
      </c>
      <c r="G348" s="200"/>
      <c r="H348" s="203">
        <v>33.268999999999998</v>
      </c>
      <c r="I348" s="204"/>
      <c r="J348" s="200"/>
      <c r="K348" s="200"/>
      <c r="L348" s="205"/>
      <c r="M348" s="206"/>
      <c r="N348" s="207"/>
      <c r="O348" s="207"/>
      <c r="P348" s="207"/>
      <c r="Q348" s="207"/>
      <c r="R348" s="207"/>
      <c r="S348" s="207"/>
      <c r="T348" s="208"/>
      <c r="AT348" s="209" t="s">
        <v>135</v>
      </c>
      <c r="AU348" s="209" t="s">
        <v>131</v>
      </c>
      <c r="AV348" s="14" t="s">
        <v>131</v>
      </c>
      <c r="AW348" s="14" t="s">
        <v>37</v>
      </c>
      <c r="AX348" s="14" t="s">
        <v>75</v>
      </c>
      <c r="AY348" s="209" t="s">
        <v>122</v>
      </c>
    </row>
    <row r="349" spans="1:65" s="13" customFormat="1" ht="11.25">
      <c r="B349" s="188"/>
      <c r="C349" s="189"/>
      <c r="D349" s="190" t="s">
        <v>135</v>
      </c>
      <c r="E349" s="191" t="s">
        <v>19</v>
      </c>
      <c r="F349" s="192" t="s">
        <v>317</v>
      </c>
      <c r="G349" s="189"/>
      <c r="H349" s="191" t="s">
        <v>19</v>
      </c>
      <c r="I349" s="193"/>
      <c r="J349" s="189"/>
      <c r="K349" s="189"/>
      <c r="L349" s="194"/>
      <c r="M349" s="195"/>
      <c r="N349" s="196"/>
      <c r="O349" s="196"/>
      <c r="P349" s="196"/>
      <c r="Q349" s="196"/>
      <c r="R349" s="196"/>
      <c r="S349" s="196"/>
      <c r="T349" s="197"/>
      <c r="AT349" s="198" t="s">
        <v>135</v>
      </c>
      <c r="AU349" s="198" t="s">
        <v>131</v>
      </c>
      <c r="AV349" s="13" t="s">
        <v>80</v>
      </c>
      <c r="AW349" s="13" t="s">
        <v>37</v>
      </c>
      <c r="AX349" s="13" t="s">
        <v>75</v>
      </c>
      <c r="AY349" s="198" t="s">
        <v>122</v>
      </c>
    </row>
    <row r="350" spans="1:65" s="14" customFormat="1" ht="11.25">
      <c r="B350" s="199"/>
      <c r="C350" s="200"/>
      <c r="D350" s="190" t="s">
        <v>135</v>
      </c>
      <c r="E350" s="201" t="s">
        <v>19</v>
      </c>
      <c r="F350" s="202" t="s">
        <v>318</v>
      </c>
      <c r="G350" s="200"/>
      <c r="H350" s="203">
        <v>22.751000000000001</v>
      </c>
      <c r="I350" s="204"/>
      <c r="J350" s="200"/>
      <c r="K350" s="200"/>
      <c r="L350" s="205"/>
      <c r="M350" s="206"/>
      <c r="N350" s="207"/>
      <c r="O350" s="207"/>
      <c r="P350" s="207"/>
      <c r="Q350" s="207"/>
      <c r="R350" s="207"/>
      <c r="S350" s="207"/>
      <c r="T350" s="208"/>
      <c r="AT350" s="209" t="s">
        <v>135</v>
      </c>
      <c r="AU350" s="209" t="s">
        <v>131</v>
      </c>
      <c r="AV350" s="14" t="s">
        <v>131</v>
      </c>
      <c r="AW350" s="14" t="s">
        <v>37</v>
      </c>
      <c r="AX350" s="14" t="s">
        <v>75</v>
      </c>
      <c r="AY350" s="209" t="s">
        <v>122</v>
      </c>
    </row>
    <row r="351" spans="1:65" s="13" customFormat="1" ht="11.25">
      <c r="B351" s="188"/>
      <c r="C351" s="189"/>
      <c r="D351" s="190" t="s">
        <v>135</v>
      </c>
      <c r="E351" s="191" t="s">
        <v>19</v>
      </c>
      <c r="F351" s="192" t="s">
        <v>324</v>
      </c>
      <c r="G351" s="189"/>
      <c r="H351" s="191" t="s">
        <v>19</v>
      </c>
      <c r="I351" s="193"/>
      <c r="J351" s="189"/>
      <c r="K351" s="189"/>
      <c r="L351" s="194"/>
      <c r="M351" s="195"/>
      <c r="N351" s="196"/>
      <c r="O351" s="196"/>
      <c r="P351" s="196"/>
      <c r="Q351" s="196"/>
      <c r="R351" s="196"/>
      <c r="S351" s="196"/>
      <c r="T351" s="197"/>
      <c r="AT351" s="198" t="s">
        <v>135</v>
      </c>
      <c r="AU351" s="198" t="s">
        <v>131</v>
      </c>
      <c r="AV351" s="13" t="s">
        <v>80</v>
      </c>
      <c r="AW351" s="13" t="s">
        <v>37</v>
      </c>
      <c r="AX351" s="13" t="s">
        <v>75</v>
      </c>
      <c r="AY351" s="198" t="s">
        <v>122</v>
      </c>
    </row>
    <row r="352" spans="1:65" s="14" customFormat="1" ht="11.25">
      <c r="B352" s="199"/>
      <c r="C352" s="200"/>
      <c r="D352" s="190" t="s">
        <v>135</v>
      </c>
      <c r="E352" s="201" t="s">
        <v>19</v>
      </c>
      <c r="F352" s="202" t="s">
        <v>325</v>
      </c>
      <c r="G352" s="200"/>
      <c r="H352" s="203">
        <v>90.376000000000005</v>
      </c>
      <c r="I352" s="204"/>
      <c r="J352" s="200"/>
      <c r="K352" s="200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135</v>
      </c>
      <c r="AU352" s="209" t="s">
        <v>131</v>
      </c>
      <c r="AV352" s="14" t="s">
        <v>131</v>
      </c>
      <c r="AW352" s="14" t="s">
        <v>37</v>
      </c>
      <c r="AX352" s="14" t="s">
        <v>75</v>
      </c>
      <c r="AY352" s="209" t="s">
        <v>122</v>
      </c>
    </row>
    <row r="353" spans="1:65" s="13" customFormat="1" ht="11.25">
      <c r="B353" s="188"/>
      <c r="C353" s="189"/>
      <c r="D353" s="190" t="s">
        <v>135</v>
      </c>
      <c r="E353" s="191" t="s">
        <v>19</v>
      </c>
      <c r="F353" s="192" t="s">
        <v>326</v>
      </c>
      <c r="G353" s="189"/>
      <c r="H353" s="191" t="s">
        <v>19</v>
      </c>
      <c r="I353" s="193"/>
      <c r="J353" s="189"/>
      <c r="K353" s="189"/>
      <c r="L353" s="194"/>
      <c r="M353" s="195"/>
      <c r="N353" s="196"/>
      <c r="O353" s="196"/>
      <c r="P353" s="196"/>
      <c r="Q353" s="196"/>
      <c r="R353" s="196"/>
      <c r="S353" s="196"/>
      <c r="T353" s="197"/>
      <c r="AT353" s="198" t="s">
        <v>135</v>
      </c>
      <c r="AU353" s="198" t="s">
        <v>131</v>
      </c>
      <c r="AV353" s="13" t="s">
        <v>80</v>
      </c>
      <c r="AW353" s="13" t="s">
        <v>37</v>
      </c>
      <c r="AX353" s="13" t="s">
        <v>75</v>
      </c>
      <c r="AY353" s="198" t="s">
        <v>122</v>
      </c>
    </row>
    <row r="354" spans="1:65" s="14" customFormat="1" ht="11.25">
      <c r="B354" s="199"/>
      <c r="C354" s="200"/>
      <c r="D354" s="190" t="s">
        <v>135</v>
      </c>
      <c r="E354" s="201" t="s">
        <v>19</v>
      </c>
      <c r="F354" s="202" t="s">
        <v>327</v>
      </c>
      <c r="G354" s="200"/>
      <c r="H354" s="203">
        <v>17.065000000000001</v>
      </c>
      <c r="I354" s="204"/>
      <c r="J354" s="200"/>
      <c r="K354" s="200"/>
      <c r="L354" s="205"/>
      <c r="M354" s="206"/>
      <c r="N354" s="207"/>
      <c r="O354" s="207"/>
      <c r="P354" s="207"/>
      <c r="Q354" s="207"/>
      <c r="R354" s="207"/>
      <c r="S354" s="207"/>
      <c r="T354" s="208"/>
      <c r="AT354" s="209" t="s">
        <v>135</v>
      </c>
      <c r="AU354" s="209" t="s">
        <v>131</v>
      </c>
      <c r="AV354" s="14" t="s">
        <v>131</v>
      </c>
      <c r="AW354" s="14" t="s">
        <v>37</v>
      </c>
      <c r="AX354" s="14" t="s">
        <v>75</v>
      </c>
      <c r="AY354" s="209" t="s">
        <v>122</v>
      </c>
    </row>
    <row r="355" spans="1:65" s="13" customFormat="1" ht="11.25">
      <c r="B355" s="188"/>
      <c r="C355" s="189"/>
      <c r="D355" s="190" t="s">
        <v>135</v>
      </c>
      <c r="E355" s="191" t="s">
        <v>19</v>
      </c>
      <c r="F355" s="192" t="s">
        <v>328</v>
      </c>
      <c r="G355" s="189"/>
      <c r="H355" s="191" t="s">
        <v>19</v>
      </c>
      <c r="I355" s="193"/>
      <c r="J355" s="189"/>
      <c r="K355" s="189"/>
      <c r="L355" s="194"/>
      <c r="M355" s="195"/>
      <c r="N355" s="196"/>
      <c r="O355" s="196"/>
      <c r="P355" s="196"/>
      <c r="Q355" s="196"/>
      <c r="R355" s="196"/>
      <c r="S355" s="196"/>
      <c r="T355" s="197"/>
      <c r="AT355" s="198" t="s">
        <v>135</v>
      </c>
      <c r="AU355" s="198" t="s">
        <v>131</v>
      </c>
      <c r="AV355" s="13" t="s">
        <v>80</v>
      </c>
      <c r="AW355" s="13" t="s">
        <v>37</v>
      </c>
      <c r="AX355" s="13" t="s">
        <v>75</v>
      </c>
      <c r="AY355" s="198" t="s">
        <v>122</v>
      </c>
    </row>
    <row r="356" spans="1:65" s="14" customFormat="1" ht="11.25">
      <c r="B356" s="199"/>
      <c r="C356" s="200"/>
      <c r="D356" s="190" t="s">
        <v>135</v>
      </c>
      <c r="E356" s="201" t="s">
        <v>19</v>
      </c>
      <c r="F356" s="202" t="s">
        <v>329</v>
      </c>
      <c r="G356" s="200"/>
      <c r="H356" s="203">
        <v>185.24700000000001</v>
      </c>
      <c r="I356" s="204"/>
      <c r="J356" s="200"/>
      <c r="K356" s="200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135</v>
      </c>
      <c r="AU356" s="209" t="s">
        <v>131</v>
      </c>
      <c r="AV356" s="14" t="s">
        <v>131</v>
      </c>
      <c r="AW356" s="14" t="s">
        <v>37</v>
      </c>
      <c r="AX356" s="14" t="s">
        <v>75</v>
      </c>
      <c r="AY356" s="209" t="s">
        <v>122</v>
      </c>
    </row>
    <row r="357" spans="1:65" s="13" customFormat="1" ht="11.25">
      <c r="B357" s="188"/>
      <c r="C357" s="189"/>
      <c r="D357" s="190" t="s">
        <v>135</v>
      </c>
      <c r="E357" s="191" t="s">
        <v>19</v>
      </c>
      <c r="F357" s="192" t="s">
        <v>330</v>
      </c>
      <c r="G357" s="189"/>
      <c r="H357" s="191" t="s">
        <v>19</v>
      </c>
      <c r="I357" s="193"/>
      <c r="J357" s="189"/>
      <c r="K357" s="189"/>
      <c r="L357" s="194"/>
      <c r="M357" s="195"/>
      <c r="N357" s="196"/>
      <c r="O357" s="196"/>
      <c r="P357" s="196"/>
      <c r="Q357" s="196"/>
      <c r="R357" s="196"/>
      <c r="S357" s="196"/>
      <c r="T357" s="197"/>
      <c r="AT357" s="198" t="s">
        <v>135</v>
      </c>
      <c r="AU357" s="198" t="s">
        <v>131</v>
      </c>
      <c r="AV357" s="13" t="s">
        <v>80</v>
      </c>
      <c r="AW357" s="13" t="s">
        <v>37</v>
      </c>
      <c r="AX357" s="13" t="s">
        <v>75</v>
      </c>
      <c r="AY357" s="198" t="s">
        <v>122</v>
      </c>
    </row>
    <row r="358" spans="1:65" s="14" customFormat="1" ht="11.25">
      <c r="B358" s="199"/>
      <c r="C358" s="200"/>
      <c r="D358" s="190" t="s">
        <v>135</v>
      </c>
      <c r="E358" s="201" t="s">
        <v>19</v>
      </c>
      <c r="F358" s="202" t="s">
        <v>331</v>
      </c>
      <c r="G358" s="200"/>
      <c r="H358" s="203">
        <v>40.587000000000003</v>
      </c>
      <c r="I358" s="204"/>
      <c r="J358" s="200"/>
      <c r="K358" s="200"/>
      <c r="L358" s="205"/>
      <c r="M358" s="206"/>
      <c r="N358" s="207"/>
      <c r="O358" s="207"/>
      <c r="P358" s="207"/>
      <c r="Q358" s="207"/>
      <c r="R358" s="207"/>
      <c r="S358" s="207"/>
      <c r="T358" s="208"/>
      <c r="AT358" s="209" t="s">
        <v>135</v>
      </c>
      <c r="AU358" s="209" t="s">
        <v>131</v>
      </c>
      <c r="AV358" s="14" t="s">
        <v>131</v>
      </c>
      <c r="AW358" s="14" t="s">
        <v>37</v>
      </c>
      <c r="AX358" s="14" t="s">
        <v>75</v>
      </c>
      <c r="AY358" s="209" t="s">
        <v>122</v>
      </c>
    </row>
    <row r="359" spans="1:65" s="13" customFormat="1" ht="11.25">
      <c r="B359" s="188"/>
      <c r="C359" s="189"/>
      <c r="D359" s="190" t="s">
        <v>135</v>
      </c>
      <c r="E359" s="191" t="s">
        <v>19</v>
      </c>
      <c r="F359" s="192" t="s">
        <v>332</v>
      </c>
      <c r="G359" s="189"/>
      <c r="H359" s="191" t="s">
        <v>19</v>
      </c>
      <c r="I359" s="193"/>
      <c r="J359" s="189"/>
      <c r="K359" s="189"/>
      <c r="L359" s="194"/>
      <c r="M359" s="195"/>
      <c r="N359" s="196"/>
      <c r="O359" s="196"/>
      <c r="P359" s="196"/>
      <c r="Q359" s="196"/>
      <c r="R359" s="196"/>
      <c r="S359" s="196"/>
      <c r="T359" s="197"/>
      <c r="AT359" s="198" t="s">
        <v>135</v>
      </c>
      <c r="AU359" s="198" t="s">
        <v>131</v>
      </c>
      <c r="AV359" s="13" t="s">
        <v>80</v>
      </c>
      <c r="AW359" s="13" t="s">
        <v>37</v>
      </c>
      <c r="AX359" s="13" t="s">
        <v>75</v>
      </c>
      <c r="AY359" s="198" t="s">
        <v>122</v>
      </c>
    </row>
    <row r="360" spans="1:65" s="14" customFormat="1" ht="11.25">
      <c r="B360" s="199"/>
      <c r="C360" s="200"/>
      <c r="D360" s="190" t="s">
        <v>135</v>
      </c>
      <c r="E360" s="201" t="s">
        <v>19</v>
      </c>
      <c r="F360" s="202" t="s">
        <v>333</v>
      </c>
      <c r="G360" s="200"/>
      <c r="H360" s="203">
        <v>19.891999999999999</v>
      </c>
      <c r="I360" s="204"/>
      <c r="J360" s="200"/>
      <c r="K360" s="200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135</v>
      </c>
      <c r="AU360" s="209" t="s">
        <v>131</v>
      </c>
      <c r="AV360" s="14" t="s">
        <v>131</v>
      </c>
      <c r="AW360" s="14" t="s">
        <v>37</v>
      </c>
      <c r="AX360" s="14" t="s">
        <v>75</v>
      </c>
      <c r="AY360" s="209" t="s">
        <v>122</v>
      </c>
    </row>
    <row r="361" spans="1:65" s="15" customFormat="1" ht="11.25">
      <c r="B361" s="210"/>
      <c r="C361" s="211"/>
      <c r="D361" s="190" t="s">
        <v>135</v>
      </c>
      <c r="E361" s="212" t="s">
        <v>19</v>
      </c>
      <c r="F361" s="213" t="s">
        <v>149</v>
      </c>
      <c r="G361" s="211"/>
      <c r="H361" s="214">
        <v>409.18700000000001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135</v>
      </c>
      <c r="AU361" s="220" t="s">
        <v>131</v>
      </c>
      <c r="AV361" s="15" t="s">
        <v>130</v>
      </c>
      <c r="AW361" s="15" t="s">
        <v>37</v>
      </c>
      <c r="AX361" s="15" t="s">
        <v>80</v>
      </c>
      <c r="AY361" s="220" t="s">
        <v>122</v>
      </c>
    </row>
    <row r="362" spans="1:65" s="2" customFormat="1" ht="16.5" customHeight="1">
      <c r="A362" s="36"/>
      <c r="B362" s="37"/>
      <c r="C362" s="222" t="s">
        <v>460</v>
      </c>
      <c r="D362" s="222" t="s">
        <v>390</v>
      </c>
      <c r="E362" s="223" t="s">
        <v>461</v>
      </c>
      <c r="F362" s="224" t="s">
        <v>462</v>
      </c>
      <c r="G362" s="225" t="s">
        <v>463</v>
      </c>
      <c r="H362" s="226">
        <v>7.202</v>
      </c>
      <c r="I362" s="227"/>
      <c r="J362" s="228">
        <f>ROUND(I362*H362,2)</f>
        <v>0</v>
      </c>
      <c r="K362" s="224" t="s">
        <v>129</v>
      </c>
      <c r="L362" s="229"/>
      <c r="M362" s="230" t="s">
        <v>19</v>
      </c>
      <c r="N362" s="231" t="s">
        <v>47</v>
      </c>
      <c r="O362" s="66"/>
      <c r="P362" s="179">
        <f>O362*H362</f>
        <v>0</v>
      </c>
      <c r="Q362" s="179">
        <v>0.55000000000000004</v>
      </c>
      <c r="R362" s="179">
        <f>Q362*H362</f>
        <v>3.9611000000000005</v>
      </c>
      <c r="S362" s="179">
        <v>0</v>
      </c>
      <c r="T362" s="18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1" t="s">
        <v>372</v>
      </c>
      <c r="AT362" s="181" t="s">
        <v>390</v>
      </c>
      <c r="AU362" s="181" t="s">
        <v>131</v>
      </c>
      <c r="AY362" s="19" t="s">
        <v>122</v>
      </c>
      <c r="BE362" s="182">
        <f>IF(N362="základní",J362,0)</f>
        <v>0</v>
      </c>
      <c r="BF362" s="182">
        <f>IF(N362="snížená",J362,0)</f>
        <v>0</v>
      </c>
      <c r="BG362" s="182">
        <f>IF(N362="zákl. přenesená",J362,0)</f>
        <v>0</v>
      </c>
      <c r="BH362" s="182">
        <f>IF(N362="sníž. přenesená",J362,0)</f>
        <v>0</v>
      </c>
      <c r="BI362" s="182">
        <f>IF(N362="nulová",J362,0)</f>
        <v>0</v>
      </c>
      <c r="BJ362" s="19" t="s">
        <v>131</v>
      </c>
      <c r="BK362" s="182">
        <f>ROUND(I362*H362,2)</f>
        <v>0</v>
      </c>
      <c r="BL362" s="19" t="s">
        <v>241</v>
      </c>
      <c r="BM362" s="181" t="s">
        <v>464</v>
      </c>
    </row>
    <row r="363" spans="1:65" s="14" customFormat="1" ht="11.25">
      <c r="B363" s="199"/>
      <c r="C363" s="200"/>
      <c r="D363" s="190" t="s">
        <v>135</v>
      </c>
      <c r="E363" s="201" t="s">
        <v>19</v>
      </c>
      <c r="F363" s="202" t="s">
        <v>465</v>
      </c>
      <c r="G363" s="200"/>
      <c r="H363" s="203">
        <v>6.5469999999999997</v>
      </c>
      <c r="I363" s="204"/>
      <c r="J363" s="200"/>
      <c r="K363" s="200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135</v>
      </c>
      <c r="AU363" s="209" t="s">
        <v>131</v>
      </c>
      <c r="AV363" s="14" t="s">
        <v>131</v>
      </c>
      <c r="AW363" s="14" t="s">
        <v>37</v>
      </c>
      <c r="AX363" s="14" t="s">
        <v>80</v>
      </c>
      <c r="AY363" s="209" t="s">
        <v>122</v>
      </c>
    </row>
    <row r="364" spans="1:65" s="14" customFormat="1" ht="11.25">
      <c r="B364" s="199"/>
      <c r="C364" s="200"/>
      <c r="D364" s="190" t="s">
        <v>135</v>
      </c>
      <c r="E364" s="200"/>
      <c r="F364" s="202" t="s">
        <v>466</v>
      </c>
      <c r="G364" s="200"/>
      <c r="H364" s="203">
        <v>7.202</v>
      </c>
      <c r="I364" s="204"/>
      <c r="J364" s="200"/>
      <c r="K364" s="200"/>
      <c r="L364" s="205"/>
      <c r="M364" s="206"/>
      <c r="N364" s="207"/>
      <c r="O364" s="207"/>
      <c r="P364" s="207"/>
      <c r="Q364" s="207"/>
      <c r="R364" s="207"/>
      <c r="S364" s="207"/>
      <c r="T364" s="208"/>
      <c r="AT364" s="209" t="s">
        <v>135</v>
      </c>
      <c r="AU364" s="209" t="s">
        <v>131</v>
      </c>
      <c r="AV364" s="14" t="s">
        <v>131</v>
      </c>
      <c r="AW364" s="14" t="s">
        <v>4</v>
      </c>
      <c r="AX364" s="14" t="s">
        <v>80</v>
      </c>
      <c r="AY364" s="209" t="s">
        <v>122</v>
      </c>
    </row>
    <row r="365" spans="1:65" s="2" customFormat="1" ht="37.9" customHeight="1">
      <c r="A365" s="36"/>
      <c r="B365" s="37"/>
      <c r="C365" s="170" t="s">
        <v>467</v>
      </c>
      <c r="D365" s="170" t="s">
        <v>125</v>
      </c>
      <c r="E365" s="171" t="s">
        <v>468</v>
      </c>
      <c r="F365" s="172" t="s">
        <v>469</v>
      </c>
      <c r="G365" s="173" t="s">
        <v>463</v>
      </c>
      <c r="H365" s="174">
        <v>7.202</v>
      </c>
      <c r="I365" s="175"/>
      <c r="J365" s="176">
        <f>ROUND(I365*H365,2)</f>
        <v>0</v>
      </c>
      <c r="K365" s="172" t="s">
        <v>129</v>
      </c>
      <c r="L365" s="41"/>
      <c r="M365" s="177" t="s">
        <v>19</v>
      </c>
      <c r="N365" s="178" t="s">
        <v>47</v>
      </c>
      <c r="O365" s="66"/>
      <c r="P365" s="179">
        <f>O365*H365</f>
        <v>0</v>
      </c>
      <c r="Q365" s="179">
        <v>2.2839999999999999E-2</v>
      </c>
      <c r="R365" s="179">
        <f>Q365*H365</f>
        <v>0.16449368</v>
      </c>
      <c r="S365" s="179">
        <v>0</v>
      </c>
      <c r="T365" s="18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1" t="s">
        <v>241</v>
      </c>
      <c r="AT365" s="181" t="s">
        <v>125</v>
      </c>
      <c r="AU365" s="181" t="s">
        <v>131</v>
      </c>
      <c r="AY365" s="19" t="s">
        <v>122</v>
      </c>
      <c r="BE365" s="182">
        <f>IF(N365="základní",J365,0)</f>
        <v>0</v>
      </c>
      <c r="BF365" s="182">
        <f>IF(N365="snížená",J365,0)</f>
        <v>0</v>
      </c>
      <c r="BG365" s="182">
        <f>IF(N365="zákl. přenesená",J365,0)</f>
        <v>0</v>
      </c>
      <c r="BH365" s="182">
        <f>IF(N365="sníž. přenesená",J365,0)</f>
        <v>0</v>
      </c>
      <c r="BI365" s="182">
        <f>IF(N365="nulová",J365,0)</f>
        <v>0</v>
      </c>
      <c r="BJ365" s="19" t="s">
        <v>131</v>
      </c>
      <c r="BK365" s="182">
        <f>ROUND(I365*H365,2)</f>
        <v>0</v>
      </c>
      <c r="BL365" s="19" t="s">
        <v>241</v>
      </c>
      <c r="BM365" s="181" t="s">
        <v>470</v>
      </c>
    </row>
    <row r="366" spans="1:65" s="2" customFormat="1" ht="11.25">
      <c r="A366" s="36"/>
      <c r="B366" s="37"/>
      <c r="C366" s="38"/>
      <c r="D366" s="183" t="s">
        <v>133</v>
      </c>
      <c r="E366" s="38"/>
      <c r="F366" s="184" t="s">
        <v>471</v>
      </c>
      <c r="G366" s="38"/>
      <c r="H366" s="38"/>
      <c r="I366" s="185"/>
      <c r="J366" s="38"/>
      <c r="K366" s="38"/>
      <c r="L366" s="41"/>
      <c r="M366" s="186"/>
      <c r="N366" s="18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133</v>
      </c>
      <c r="AU366" s="19" t="s">
        <v>131</v>
      </c>
    </row>
    <row r="367" spans="1:65" s="2" customFormat="1" ht="24.2" customHeight="1">
      <c r="A367" s="36"/>
      <c r="B367" s="37"/>
      <c r="C367" s="170" t="s">
        <v>472</v>
      </c>
      <c r="D367" s="170" t="s">
        <v>125</v>
      </c>
      <c r="E367" s="171" t="s">
        <v>473</v>
      </c>
      <c r="F367" s="172" t="s">
        <v>474</v>
      </c>
      <c r="G367" s="173" t="s">
        <v>152</v>
      </c>
      <c r="H367" s="174">
        <v>545.58100000000002</v>
      </c>
      <c r="I367" s="175"/>
      <c r="J367" s="176">
        <f>ROUND(I367*H367,2)</f>
        <v>0</v>
      </c>
      <c r="K367" s="172" t="s">
        <v>129</v>
      </c>
      <c r="L367" s="41"/>
      <c r="M367" s="177" t="s">
        <v>19</v>
      </c>
      <c r="N367" s="178" t="s">
        <v>47</v>
      </c>
      <c r="O367" s="66"/>
      <c r="P367" s="179">
        <f>O367*H367</f>
        <v>0</v>
      </c>
      <c r="Q367" s="179">
        <v>2.0000000000000002E-5</v>
      </c>
      <c r="R367" s="179">
        <f>Q367*H367</f>
        <v>1.0911620000000002E-2</v>
      </c>
      <c r="S367" s="179">
        <v>0</v>
      </c>
      <c r="T367" s="18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1" t="s">
        <v>241</v>
      </c>
      <c r="AT367" s="181" t="s">
        <v>125</v>
      </c>
      <c r="AU367" s="181" t="s">
        <v>131</v>
      </c>
      <c r="AY367" s="19" t="s">
        <v>122</v>
      </c>
      <c r="BE367" s="182">
        <f>IF(N367="základní",J367,0)</f>
        <v>0</v>
      </c>
      <c r="BF367" s="182">
        <f>IF(N367="snížená",J367,0)</f>
        <v>0</v>
      </c>
      <c r="BG367" s="182">
        <f>IF(N367="zákl. přenesená",J367,0)</f>
        <v>0</v>
      </c>
      <c r="BH367" s="182">
        <f>IF(N367="sníž. přenesená",J367,0)</f>
        <v>0</v>
      </c>
      <c r="BI367" s="182">
        <f>IF(N367="nulová",J367,0)</f>
        <v>0</v>
      </c>
      <c r="BJ367" s="19" t="s">
        <v>131</v>
      </c>
      <c r="BK367" s="182">
        <f>ROUND(I367*H367,2)</f>
        <v>0</v>
      </c>
      <c r="BL367" s="19" t="s">
        <v>241</v>
      </c>
      <c r="BM367" s="181" t="s">
        <v>475</v>
      </c>
    </row>
    <row r="368" spans="1:65" s="2" customFormat="1" ht="11.25">
      <c r="A368" s="36"/>
      <c r="B368" s="37"/>
      <c r="C368" s="38"/>
      <c r="D368" s="183" t="s">
        <v>133</v>
      </c>
      <c r="E368" s="38"/>
      <c r="F368" s="184" t="s">
        <v>476</v>
      </c>
      <c r="G368" s="38"/>
      <c r="H368" s="38"/>
      <c r="I368" s="185"/>
      <c r="J368" s="38"/>
      <c r="K368" s="38"/>
      <c r="L368" s="41"/>
      <c r="M368" s="186"/>
      <c r="N368" s="187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133</v>
      </c>
      <c r="AU368" s="19" t="s">
        <v>131</v>
      </c>
    </row>
    <row r="369" spans="2:51" s="13" customFormat="1" ht="11.25">
      <c r="B369" s="188"/>
      <c r="C369" s="189"/>
      <c r="D369" s="190" t="s">
        <v>135</v>
      </c>
      <c r="E369" s="191" t="s">
        <v>19</v>
      </c>
      <c r="F369" s="192" t="s">
        <v>477</v>
      </c>
      <c r="G369" s="189"/>
      <c r="H369" s="191" t="s">
        <v>19</v>
      </c>
      <c r="I369" s="193"/>
      <c r="J369" s="189"/>
      <c r="K369" s="189"/>
      <c r="L369" s="194"/>
      <c r="M369" s="195"/>
      <c r="N369" s="196"/>
      <c r="O369" s="196"/>
      <c r="P369" s="196"/>
      <c r="Q369" s="196"/>
      <c r="R369" s="196"/>
      <c r="S369" s="196"/>
      <c r="T369" s="197"/>
      <c r="AT369" s="198" t="s">
        <v>135</v>
      </c>
      <c r="AU369" s="198" t="s">
        <v>131</v>
      </c>
      <c r="AV369" s="13" t="s">
        <v>80</v>
      </c>
      <c r="AW369" s="13" t="s">
        <v>37</v>
      </c>
      <c r="AX369" s="13" t="s">
        <v>75</v>
      </c>
      <c r="AY369" s="198" t="s">
        <v>122</v>
      </c>
    </row>
    <row r="370" spans="2:51" s="13" customFormat="1" ht="11.25">
      <c r="B370" s="188"/>
      <c r="C370" s="189"/>
      <c r="D370" s="190" t="s">
        <v>135</v>
      </c>
      <c r="E370" s="191" t="s">
        <v>19</v>
      </c>
      <c r="F370" s="192" t="s">
        <v>315</v>
      </c>
      <c r="G370" s="189"/>
      <c r="H370" s="191" t="s">
        <v>19</v>
      </c>
      <c r="I370" s="193"/>
      <c r="J370" s="189"/>
      <c r="K370" s="189"/>
      <c r="L370" s="194"/>
      <c r="M370" s="195"/>
      <c r="N370" s="196"/>
      <c r="O370" s="196"/>
      <c r="P370" s="196"/>
      <c r="Q370" s="196"/>
      <c r="R370" s="196"/>
      <c r="S370" s="196"/>
      <c r="T370" s="197"/>
      <c r="AT370" s="198" t="s">
        <v>135</v>
      </c>
      <c r="AU370" s="198" t="s">
        <v>131</v>
      </c>
      <c r="AV370" s="13" t="s">
        <v>80</v>
      </c>
      <c r="AW370" s="13" t="s">
        <v>37</v>
      </c>
      <c r="AX370" s="13" t="s">
        <v>75</v>
      </c>
      <c r="AY370" s="198" t="s">
        <v>122</v>
      </c>
    </row>
    <row r="371" spans="2:51" s="14" customFormat="1" ht="11.25">
      <c r="B371" s="199"/>
      <c r="C371" s="200"/>
      <c r="D371" s="190" t="s">
        <v>135</v>
      </c>
      <c r="E371" s="201" t="s">
        <v>19</v>
      </c>
      <c r="F371" s="202" t="s">
        <v>478</v>
      </c>
      <c r="G371" s="200"/>
      <c r="H371" s="203">
        <v>44.357999999999997</v>
      </c>
      <c r="I371" s="204"/>
      <c r="J371" s="200"/>
      <c r="K371" s="200"/>
      <c r="L371" s="205"/>
      <c r="M371" s="206"/>
      <c r="N371" s="207"/>
      <c r="O371" s="207"/>
      <c r="P371" s="207"/>
      <c r="Q371" s="207"/>
      <c r="R371" s="207"/>
      <c r="S371" s="207"/>
      <c r="T371" s="208"/>
      <c r="AT371" s="209" t="s">
        <v>135</v>
      </c>
      <c r="AU371" s="209" t="s">
        <v>131</v>
      </c>
      <c r="AV371" s="14" t="s">
        <v>131</v>
      </c>
      <c r="AW371" s="14" t="s">
        <v>37</v>
      </c>
      <c r="AX371" s="14" t="s">
        <v>75</v>
      </c>
      <c r="AY371" s="209" t="s">
        <v>122</v>
      </c>
    </row>
    <row r="372" spans="2:51" s="13" customFormat="1" ht="11.25">
      <c r="B372" s="188"/>
      <c r="C372" s="189"/>
      <c r="D372" s="190" t="s">
        <v>135</v>
      </c>
      <c r="E372" s="191" t="s">
        <v>19</v>
      </c>
      <c r="F372" s="192" t="s">
        <v>317</v>
      </c>
      <c r="G372" s="189"/>
      <c r="H372" s="191" t="s">
        <v>19</v>
      </c>
      <c r="I372" s="193"/>
      <c r="J372" s="189"/>
      <c r="K372" s="189"/>
      <c r="L372" s="194"/>
      <c r="M372" s="195"/>
      <c r="N372" s="196"/>
      <c r="O372" s="196"/>
      <c r="P372" s="196"/>
      <c r="Q372" s="196"/>
      <c r="R372" s="196"/>
      <c r="S372" s="196"/>
      <c r="T372" s="197"/>
      <c r="AT372" s="198" t="s">
        <v>135</v>
      </c>
      <c r="AU372" s="198" t="s">
        <v>131</v>
      </c>
      <c r="AV372" s="13" t="s">
        <v>80</v>
      </c>
      <c r="AW372" s="13" t="s">
        <v>37</v>
      </c>
      <c r="AX372" s="13" t="s">
        <v>75</v>
      </c>
      <c r="AY372" s="198" t="s">
        <v>122</v>
      </c>
    </row>
    <row r="373" spans="2:51" s="14" customFormat="1" ht="11.25">
      <c r="B373" s="199"/>
      <c r="C373" s="200"/>
      <c r="D373" s="190" t="s">
        <v>135</v>
      </c>
      <c r="E373" s="201" t="s">
        <v>19</v>
      </c>
      <c r="F373" s="202" t="s">
        <v>479</v>
      </c>
      <c r="G373" s="200"/>
      <c r="H373" s="203">
        <v>30.334</v>
      </c>
      <c r="I373" s="204"/>
      <c r="J373" s="200"/>
      <c r="K373" s="200"/>
      <c r="L373" s="205"/>
      <c r="M373" s="206"/>
      <c r="N373" s="207"/>
      <c r="O373" s="207"/>
      <c r="P373" s="207"/>
      <c r="Q373" s="207"/>
      <c r="R373" s="207"/>
      <c r="S373" s="207"/>
      <c r="T373" s="208"/>
      <c r="AT373" s="209" t="s">
        <v>135</v>
      </c>
      <c r="AU373" s="209" t="s">
        <v>131</v>
      </c>
      <c r="AV373" s="14" t="s">
        <v>131</v>
      </c>
      <c r="AW373" s="14" t="s">
        <v>37</v>
      </c>
      <c r="AX373" s="14" t="s">
        <v>75</v>
      </c>
      <c r="AY373" s="209" t="s">
        <v>122</v>
      </c>
    </row>
    <row r="374" spans="2:51" s="13" customFormat="1" ht="11.25">
      <c r="B374" s="188"/>
      <c r="C374" s="189"/>
      <c r="D374" s="190" t="s">
        <v>135</v>
      </c>
      <c r="E374" s="191" t="s">
        <v>19</v>
      </c>
      <c r="F374" s="192" t="s">
        <v>324</v>
      </c>
      <c r="G374" s="189"/>
      <c r="H374" s="191" t="s">
        <v>19</v>
      </c>
      <c r="I374" s="193"/>
      <c r="J374" s="189"/>
      <c r="K374" s="189"/>
      <c r="L374" s="194"/>
      <c r="M374" s="195"/>
      <c r="N374" s="196"/>
      <c r="O374" s="196"/>
      <c r="P374" s="196"/>
      <c r="Q374" s="196"/>
      <c r="R374" s="196"/>
      <c r="S374" s="196"/>
      <c r="T374" s="197"/>
      <c r="AT374" s="198" t="s">
        <v>135</v>
      </c>
      <c r="AU374" s="198" t="s">
        <v>131</v>
      </c>
      <c r="AV374" s="13" t="s">
        <v>80</v>
      </c>
      <c r="AW374" s="13" t="s">
        <v>37</v>
      </c>
      <c r="AX374" s="13" t="s">
        <v>75</v>
      </c>
      <c r="AY374" s="198" t="s">
        <v>122</v>
      </c>
    </row>
    <row r="375" spans="2:51" s="14" customFormat="1" ht="11.25">
      <c r="B375" s="199"/>
      <c r="C375" s="200"/>
      <c r="D375" s="190" t="s">
        <v>135</v>
      </c>
      <c r="E375" s="201" t="s">
        <v>19</v>
      </c>
      <c r="F375" s="202" t="s">
        <v>480</v>
      </c>
      <c r="G375" s="200"/>
      <c r="H375" s="203">
        <v>120.501</v>
      </c>
      <c r="I375" s="204"/>
      <c r="J375" s="200"/>
      <c r="K375" s="200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135</v>
      </c>
      <c r="AU375" s="209" t="s">
        <v>131</v>
      </c>
      <c r="AV375" s="14" t="s">
        <v>131</v>
      </c>
      <c r="AW375" s="14" t="s">
        <v>37</v>
      </c>
      <c r="AX375" s="14" t="s">
        <v>75</v>
      </c>
      <c r="AY375" s="209" t="s">
        <v>122</v>
      </c>
    </row>
    <row r="376" spans="2:51" s="13" customFormat="1" ht="11.25">
      <c r="B376" s="188"/>
      <c r="C376" s="189"/>
      <c r="D376" s="190" t="s">
        <v>135</v>
      </c>
      <c r="E376" s="191" t="s">
        <v>19</v>
      </c>
      <c r="F376" s="192" t="s">
        <v>326</v>
      </c>
      <c r="G376" s="189"/>
      <c r="H376" s="191" t="s">
        <v>19</v>
      </c>
      <c r="I376" s="193"/>
      <c r="J376" s="189"/>
      <c r="K376" s="189"/>
      <c r="L376" s="194"/>
      <c r="M376" s="195"/>
      <c r="N376" s="196"/>
      <c r="O376" s="196"/>
      <c r="P376" s="196"/>
      <c r="Q376" s="196"/>
      <c r="R376" s="196"/>
      <c r="S376" s="196"/>
      <c r="T376" s="197"/>
      <c r="AT376" s="198" t="s">
        <v>135</v>
      </c>
      <c r="AU376" s="198" t="s">
        <v>131</v>
      </c>
      <c r="AV376" s="13" t="s">
        <v>80</v>
      </c>
      <c r="AW376" s="13" t="s">
        <v>37</v>
      </c>
      <c r="AX376" s="13" t="s">
        <v>75</v>
      </c>
      <c r="AY376" s="198" t="s">
        <v>122</v>
      </c>
    </row>
    <row r="377" spans="2:51" s="14" customFormat="1" ht="11.25">
      <c r="B377" s="199"/>
      <c r="C377" s="200"/>
      <c r="D377" s="190" t="s">
        <v>135</v>
      </c>
      <c r="E377" s="201" t="s">
        <v>19</v>
      </c>
      <c r="F377" s="202" t="s">
        <v>481</v>
      </c>
      <c r="G377" s="200"/>
      <c r="H377" s="203">
        <v>22.754000000000001</v>
      </c>
      <c r="I377" s="204"/>
      <c r="J377" s="200"/>
      <c r="K377" s="200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135</v>
      </c>
      <c r="AU377" s="209" t="s">
        <v>131</v>
      </c>
      <c r="AV377" s="14" t="s">
        <v>131</v>
      </c>
      <c r="AW377" s="14" t="s">
        <v>37</v>
      </c>
      <c r="AX377" s="14" t="s">
        <v>75</v>
      </c>
      <c r="AY377" s="209" t="s">
        <v>122</v>
      </c>
    </row>
    <row r="378" spans="2:51" s="13" customFormat="1" ht="11.25">
      <c r="B378" s="188"/>
      <c r="C378" s="189"/>
      <c r="D378" s="190" t="s">
        <v>135</v>
      </c>
      <c r="E378" s="191" t="s">
        <v>19</v>
      </c>
      <c r="F378" s="192" t="s">
        <v>328</v>
      </c>
      <c r="G378" s="189"/>
      <c r="H378" s="191" t="s">
        <v>19</v>
      </c>
      <c r="I378" s="193"/>
      <c r="J378" s="189"/>
      <c r="K378" s="189"/>
      <c r="L378" s="194"/>
      <c r="M378" s="195"/>
      <c r="N378" s="196"/>
      <c r="O378" s="196"/>
      <c r="P378" s="196"/>
      <c r="Q378" s="196"/>
      <c r="R378" s="196"/>
      <c r="S378" s="196"/>
      <c r="T378" s="197"/>
      <c r="AT378" s="198" t="s">
        <v>135</v>
      </c>
      <c r="AU378" s="198" t="s">
        <v>131</v>
      </c>
      <c r="AV378" s="13" t="s">
        <v>80</v>
      </c>
      <c r="AW378" s="13" t="s">
        <v>37</v>
      </c>
      <c r="AX378" s="13" t="s">
        <v>75</v>
      </c>
      <c r="AY378" s="198" t="s">
        <v>122</v>
      </c>
    </row>
    <row r="379" spans="2:51" s="14" customFormat="1" ht="11.25">
      <c r="B379" s="199"/>
      <c r="C379" s="200"/>
      <c r="D379" s="190" t="s">
        <v>135</v>
      </c>
      <c r="E379" s="201" t="s">
        <v>19</v>
      </c>
      <c r="F379" s="202" t="s">
        <v>482</v>
      </c>
      <c r="G379" s="200"/>
      <c r="H379" s="203">
        <v>246.99600000000001</v>
      </c>
      <c r="I379" s="204"/>
      <c r="J379" s="200"/>
      <c r="K379" s="200"/>
      <c r="L379" s="205"/>
      <c r="M379" s="206"/>
      <c r="N379" s="207"/>
      <c r="O379" s="207"/>
      <c r="P379" s="207"/>
      <c r="Q379" s="207"/>
      <c r="R379" s="207"/>
      <c r="S379" s="207"/>
      <c r="T379" s="208"/>
      <c r="AT379" s="209" t="s">
        <v>135</v>
      </c>
      <c r="AU379" s="209" t="s">
        <v>131</v>
      </c>
      <c r="AV379" s="14" t="s">
        <v>131</v>
      </c>
      <c r="AW379" s="14" t="s">
        <v>37</v>
      </c>
      <c r="AX379" s="14" t="s">
        <v>75</v>
      </c>
      <c r="AY379" s="209" t="s">
        <v>122</v>
      </c>
    </row>
    <row r="380" spans="2:51" s="13" customFormat="1" ht="11.25">
      <c r="B380" s="188"/>
      <c r="C380" s="189"/>
      <c r="D380" s="190" t="s">
        <v>135</v>
      </c>
      <c r="E380" s="191" t="s">
        <v>19</v>
      </c>
      <c r="F380" s="192" t="s">
        <v>330</v>
      </c>
      <c r="G380" s="189"/>
      <c r="H380" s="191" t="s">
        <v>19</v>
      </c>
      <c r="I380" s="193"/>
      <c r="J380" s="189"/>
      <c r="K380" s="189"/>
      <c r="L380" s="194"/>
      <c r="M380" s="195"/>
      <c r="N380" s="196"/>
      <c r="O380" s="196"/>
      <c r="P380" s="196"/>
      <c r="Q380" s="196"/>
      <c r="R380" s="196"/>
      <c r="S380" s="196"/>
      <c r="T380" s="197"/>
      <c r="AT380" s="198" t="s">
        <v>135</v>
      </c>
      <c r="AU380" s="198" t="s">
        <v>131</v>
      </c>
      <c r="AV380" s="13" t="s">
        <v>80</v>
      </c>
      <c r="AW380" s="13" t="s">
        <v>37</v>
      </c>
      <c r="AX380" s="13" t="s">
        <v>75</v>
      </c>
      <c r="AY380" s="198" t="s">
        <v>122</v>
      </c>
    </row>
    <row r="381" spans="2:51" s="14" customFormat="1" ht="11.25">
      <c r="B381" s="199"/>
      <c r="C381" s="200"/>
      <c r="D381" s="190" t="s">
        <v>135</v>
      </c>
      <c r="E381" s="201" t="s">
        <v>19</v>
      </c>
      <c r="F381" s="202" t="s">
        <v>483</v>
      </c>
      <c r="G381" s="200"/>
      <c r="H381" s="203">
        <v>54.115000000000002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135</v>
      </c>
      <c r="AU381" s="209" t="s">
        <v>131</v>
      </c>
      <c r="AV381" s="14" t="s">
        <v>131</v>
      </c>
      <c r="AW381" s="14" t="s">
        <v>37</v>
      </c>
      <c r="AX381" s="14" t="s">
        <v>75</v>
      </c>
      <c r="AY381" s="209" t="s">
        <v>122</v>
      </c>
    </row>
    <row r="382" spans="2:51" s="13" customFormat="1" ht="11.25">
      <c r="B382" s="188"/>
      <c r="C382" s="189"/>
      <c r="D382" s="190" t="s">
        <v>135</v>
      </c>
      <c r="E382" s="191" t="s">
        <v>19</v>
      </c>
      <c r="F382" s="192" t="s">
        <v>332</v>
      </c>
      <c r="G382" s="189"/>
      <c r="H382" s="191" t="s">
        <v>19</v>
      </c>
      <c r="I382" s="193"/>
      <c r="J382" s="189"/>
      <c r="K382" s="189"/>
      <c r="L382" s="194"/>
      <c r="M382" s="195"/>
      <c r="N382" s="196"/>
      <c r="O382" s="196"/>
      <c r="P382" s="196"/>
      <c r="Q382" s="196"/>
      <c r="R382" s="196"/>
      <c r="S382" s="196"/>
      <c r="T382" s="197"/>
      <c r="AT382" s="198" t="s">
        <v>135</v>
      </c>
      <c r="AU382" s="198" t="s">
        <v>131</v>
      </c>
      <c r="AV382" s="13" t="s">
        <v>80</v>
      </c>
      <c r="AW382" s="13" t="s">
        <v>37</v>
      </c>
      <c r="AX382" s="13" t="s">
        <v>75</v>
      </c>
      <c r="AY382" s="198" t="s">
        <v>122</v>
      </c>
    </row>
    <row r="383" spans="2:51" s="14" customFormat="1" ht="11.25">
      <c r="B383" s="199"/>
      <c r="C383" s="200"/>
      <c r="D383" s="190" t="s">
        <v>135</v>
      </c>
      <c r="E383" s="201" t="s">
        <v>19</v>
      </c>
      <c r="F383" s="202" t="s">
        <v>484</v>
      </c>
      <c r="G383" s="200"/>
      <c r="H383" s="203">
        <v>26.523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135</v>
      </c>
      <c r="AU383" s="209" t="s">
        <v>131</v>
      </c>
      <c r="AV383" s="14" t="s">
        <v>131</v>
      </c>
      <c r="AW383" s="14" t="s">
        <v>37</v>
      </c>
      <c r="AX383" s="14" t="s">
        <v>75</v>
      </c>
      <c r="AY383" s="209" t="s">
        <v>122</v>
      </c>
    </row>
    <row r="384" spans="2:51" s="15" customFormat="1" ht="11.25">
      <c r="B384" s="210"/>
      <c r="C384" s="211"/>
      <c r="D384" s="190" t="s">
        <v>135</v>
      </c>
      <c r="E384" s="212" t="s">
        <v>19</v>
      </c>
      <c r="F384" s="213" t="s">
        <v>149</v>
      </c>
      <c r="G384" s="211"/>
      <c r="H384" s="214">
        <v>545.58100000000002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135</v>
      </c>
      <c r="AU384" s="220" t="s">
        <v>131</v>
      </c>
      <c r="AV384" s="15" t="s">
        <v>130</v>
      </c>
      <c r="AW384" s="15" t="s">
        <v>37</v>
      </c>
      <c r="AX384" s="15" t="s">
        <v>80</v>
      </c>
      <c r="AY384" s="220" t="s">
        <v>122</v>
      </c>
    </row>
    <row r="385" spans="1:65" s="2" customFormat="1" ht="16.5" customHeight="1">
      <c r="A385" s="36"/>
      <c r="B385" s="37"/>
      <c r="C385" s="222" t="s">
        <v>485</v>
      </c>
      <c r="D385" s="222" t="s">
        <v>390</v>
      </c>
      <c r="E385" s="223" t="s">
        <v>461</v>
      </c>
      <c r="F385" s="224" t="s">
        <v>462</v>
      </c>
      <c r="G385" s="225" t="s">
        <v>463</v>
      </c>
      <c r="H385" s="226">
        <v>1.44</v>
      </c>
      <c r="I385" s="227"/>
      <c r="J385" s="228">
        <f>ROUND(I385*H385,2)</f>
        <v>0</v>
      </c>
      <c r="K385" s="224" t="s">
        <v>129</v>
      </c>
      <c r="L385" s="229"/>
      <c r="M385" s="230" t="s">
        <v>19</v>
      </c>
      <c r="N385" s="231" t="s">
        <v>47</v>
      </c>
      <c r="O385" s="66"/>
      <c r="P385" s="179">
        <f>O385*H385</f>
        <v>0</v>
      </c>
      <c r="Q385" s="179">
        <v>0.55000000000000004</v>
      </c>
      <c r="R385" s="179">
        <f>Q385*H385</f>
        <v>0.79200000000000004</v>
      </c>
      <c r="S385" s="179">
        <v>0</v>
      </c>
      <c r="T385" s="18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1" t="s">
        <v>372</v>
      </c>
      <c r="AT385" s="181" t="s">
        <v>390</v>
      </c>
      <c r="AU385" s="181" t="s">
        <v>131</v>
      </c>
      <c r="AY385" s="19" t="s">
        <v>122</v>
      </c>
      <c r="BE385" s="182">
        <f>IF(N385="základní",J385,0)</f>
        <v>0</v>
      </c>
      <c r="BF385" s="182">
        <f>IF(N385="snížená",J385,0)</f>
        <v>0</v>
      </c>
      <c r="BG385" s="182">
        <f>IF(N385="zákl. přenesená",J385,0)</f>
        <v>0</v>
      </c>
      <c r="BH385" s="182">
        <f>IF(N385="sníž. přenesená",J385,0)</f>
        <v>0</v>
      </c>
      <c r="BI385" s="182">
        <f>IF(N385="nulová",J385,0)</f>
        <v>0</v>
      </c>
      <c r="BJ385" s="19" t="s">
        <v>131</v>
      </c>
      <c r="BK385" s="182">
        <f>ROUND(I385*H385,2)</f>
        <v>0</v>
      </c>
      <c r="BL385" s="19" t="s">
        <v>241</v>
      </c>
      <c r="BM385" s="181" t="s">
        <v>486</v>
      </c>
    </row>
    <row r="386" spans="1:65" s="14" customFormat="1" ht="11.25">
      <c r="B386" s="199"/>
      <c r="C386" s="200"/>
      <c r="D386" s="190" t="s">
        <v>135</v>
      </c>
      <c r="E386" s="201" t="s">
        <v>19</v>
      </c>
      <c r="F386" s="202" t="s">
        <v>487</v>
      </c>
      <c r="G386" s="200"/>
      <c r="H386" s="203">
        <v>1.3089999999999999</v>
      </c>
      <c r="I386" s="204"/>
      <c r="J386" s="200"/>
      <c r="K386" s="200"/>
      <c r="L386" s="205"/>
      <c r="M386" s="206"/>
      <c r="N386" s="207"/>
      <c r="O386" s="207"/>
      <c r="P386" s="207"/>
      <c r="Q386" s="207"/>
      <c r="R386" s="207"/>
      <c r="S386" s="207"/>
      <c r="T386" s="208"/>
      <c r="AT386" s="209" t="s">
        <v>135</v>
      </c>
      <c r="AU386" s="209" t="s">
        <v>131</v>
      </c>
      <c r="AV386" s="14" t="s">
        <v>131</v>
      </c>
      <c r="AW386" s="14" t="s">
        <v>37</v>
      </c>
      <c r="AX386" s="14" t="s">
        <v>80</v>
      </c>
      <c r="AY386" s="209" t="s">
        <v>122</v>
      </c>
    </row>
    <row r="387" spans="1:65" s="14" customFormat="1" ht="11.25">
      <c r="B387" s="199"/>
      <c r="C387" s="200"/>
      <c r="D387" s="190" t="s">
        <v>135</v>
      </c>
      <c r="E387" s="200"/>
      <c r="F387" s="202" t="s">
        <v>488</v>
      </c>
      <c r="G387" s="200"/>
      <c r="H387" s="203">
        <v>1.44</v>
      </c>
      <c r="I387" s="204"/>
      <c r="J387" s="200"/>
      <c r="K387" s="200"/>
      <c r="L387" s="205"/>
      <c r="M387" s="206"/>
      <c r="N387" s="207"/>
      <c r="O387" s="207"/>
      <c r="P387" s="207"/>
      <c r="Q387" s="207"/>
      <c r="R387" s="207"/>
      <c r="S387" s="207"/>
      <c r="T387" s="208"/>
      <c r="AT387" s="209" t="s">
        <v>135</v>
      </c>
      <c r="AU387" s="209" t="s">
        <v>131</v>
      </c>
      <c r="AV387" s="14" t="s">
        <v>131</v>
      </c>
      <c r="AW387" s="14" t="s">
        <v>4</v>
      </c>
      <c r="AX387" s="14" t="s">
        <v>80</v>
      </c>
      <c r="AY387" s="209" t="s">
        <v>122</v>
      </c>
    </row>
    <row r="388" spans="1:65" s="2" customFormat="1" ht="33" customHeight="1">
      <c r="A388" s="36"/>
      <c r="B388" s="37"/>
      <c r="C388" s="170" t="s">
        <v>489</v>
      </c>
      <c r="D388" s="170" t="s">
        <v>125</v>
      </c>
      <c r="E388" s="171" t="s">
        <v>490</v>
      </c>
      <c r="F388" s="172" t="s">
        <v>491</v>
      </c>
      <c r="G388" s="173" t="s">
        <v>152</v>
      </c>
      <c r="H388" s="174">
        <v>30</v>
      </c>
      <c r="I388" s="175"/>
      <c r="J388" s="176">
        <f>ROUND(I388*H388,2)</f>
        <v>0</v>
      </c>
      <c r="K388" s="172" t="s">
        <v>129</v>
      </c>
      <c r="L388" s="41"/>
      <c r="M388" s="177" t="s">
        <v>19</v>
      </c>
      <c r="N388" s="178" t="s">
        <v>47</v>
      </c>
      <c r="O388" s="66"/>
      <c r="P388" s="179">
        <f>O388*H388</f>
        <v>0</v>
      </c>
      <c r="Q388" s="179">
        <v>0</v>
      </c>
      <c r="R388" s="179">
        <f>Q388*H388</f>
        <v>0</v>
      </c>
      <c r="S388" s="179">
        <v>4.4000000000000003E-3</v>
      </c>
      <c r="T388" s="180">
        <f>S388*H388</f>
        <v>0.13200000000000001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1" t="s">
        <v>241</v>
      </c>
      <c r="AT388" s="181" t="s">
        <v>125</v>
      </c>
      <c r="AU388" s="181" t="s">
        <v>131</v>
      </c>
      <c r="AY388" s="19" t="s">
        <v>122</v>
      </c>
      <c r="BE388" s="182">
        <f>IF(N388="základní",J388,0)</f>
        <v>0</v>
      </c>
      <c r="BF388" s="182">
        <f>IF(N388="snížená",J388,0)</f>
        <v>0</v>
      </c>
      <c r="BG388" s="182">
        <f>IF(N388="zákl. přenesená",J388,0)</f>
        <v>0</v>
      </c>
      <c r="BH388" s="182">
        <f>IF(N388="sníž. přenesená",J388,0)</f>
        <v>0</v>
      </c>
      <c r="BI388" s="182">
        <f>IF(N388="nulová",J388,0)</f>
        <v>0</v>
      </c>
      <c r="BJ388" s="19" t="s">
        <v>131</v>
      </c>
      <c r="BK388" s="182">
        <f>ROUND(I388*H388,2)</f>
        <v>0</v>
      </c>
      <c r="BL388" s="19" t="s">
        <v>241</v>
      </c>
      <c r="BM388" s="181" t="s">
        <v>492</v>
      </c>
    </row>
    <row r="389" spans="1:65" s="2" customFormat="1" ht="11.25">
      <c r="A389" s="36"/>
      <c r="B389" s="37"/>
      <c r="C389" s="38"/>
      <c r="D389" s="183" t="s">
        <v>133</v>
      </c>
      <c r="E389" s="38"/>
      <c r="F389" s="184" t="s">
        <v>493</v>
      </c>
      <c r="G389" s="38"/>
      <c r="H389" s="38"/>
      <c r="I389" s="185"/>
      <c r="J389" s="38"/>
      <c r="K389" s="38"/>
      <c r="L389" s="41"/>
      <c r="M389" s="186"/>
      <c r="N389" s="187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133</v>
      </c>
      <c r="AU389" s="19" t="s">
        <v>131</v>
      </c>
    </row>
    <row r="390" spans="1:65" s="13" customFormat="1" ht="11.25">
      <c r="B390" s="188"/>
      <c r="C390" s="189"/>
      <c r="D390" s="190" t="s">
        <v>135</v>
      </c>
      <c r="E390" s="191" t="s">
        <v>19</v>
      </c>
      <c r="F390" s="192" t="s">
        <v>494</v>
      </c>
      <c r="G390" s="189"/>
      <c r="H390" s="191" t="s">
        <v>19</v>
      </c>
      <c r="I390" s="193"/>
      <c r="J390" s="189"/>
      <c r="K390" s="189"/>
      <c r="L390" s="194"/>
      <c r="M390" s="195"/>
      <c r="N390" s="196"/>
      <c r="O390" s="196"/>
      <c r="P390" s="196"/>
      <c r="Q390" s="196"/>
      <c r="R390" s="196"/>
      <c r="S390" s="196"/>
      <c r="T390" s="197"/>
      <c r="AT390" s="198" t="s">
        <v>135</v>
      </c>
      <c r="AU390" s="198" t="s">
        <v>131</v>
      </c>
      <c r="AV390" s="13" t="s">
        <v>80</v>
      </c>
      <c r="AW390" s="13" t="s">
        <v>37</v>
      </c>
      <c r="AX390" s="13" t="s">
        <v>75</v>
      </c>
      <c r="AY390" s="198" t="s">
        <v>122</v>
      </c>
    </row>
    <row r="391" spans="1:65" s="13" customFormat="1" ht="11.25">
      <c r="B391" s="188"/>
      <c r="C391" s="189"/>
      <c r="D391" s="190" t="s">
        <v>135</v>
      </c>
      <c r="E391" s="191" t="s">
        <v>19</v>
      </c>
      <c r="F391" s="192" t="s">
        <v>495</v>
      </c>
      <c r="G391" s="189"/>
      <c r="H391" s="191" t="s">
        <v>19</v>
      </c>
      <c r="I391" s="193"/>
      <c r="J391" s="189"/>
      <c r="K391" s="189"/>
      <c r="L391" s="194"/>
      <c r="M391" s="195"/>
      <c r="N391" s="196"/>
      <c r="O391" s="196"/>
      <c r="P391" s="196"/>
      <c r="Q391" s="196"/>
      <c r="R391" s="196"/>
      <c r="S391" s="196"/>
      <c r="T391" s="197"/>
      <c r="AT391" s="198" t="s">
        <v>135</v>
      </c>
      <c r="AU391" s="198" t="s">
        <v>131</v>
      </c>
      <c r="AV391" s="13" t="s">
        <v>80</v>
      </c>
      <c r="AW391" s="13" t="s">
        <v>37</v>
      </c>
      <c r="AX391" s="13" t="s">
        <v>75</v>
      </c>
      <c r="AY391" s="198" t="s">
        <v>122</v>
      </c>
    </row>
    <row r="392" spans="1:65" s="14" customFormat="1" ht="11.25">
      <c r="B392" s="199"/>
      <c r="C392" s="200"/>
      <c r="D392" s="190" t="s">
        <v>135</v>
      </c>
      <c r="E392" s="201" t="s">
        <v>19</v>
      </c>
      <c r="F392" s="202" t="s">
        <v>496</v>
      </c>
      <c r="G392" s="200"/>
      <c r="H392" s="203">
        <v>30</v>
      </c>
      <c r="I392" s="204"/>
      <c r="J392" s="200"/>
      <c r="K392" s="200"/>
      <c r="L392" s="205"/>
      <c r="M392" s="206"/>
      <c r="N392" s="207"/>
      <c r="O392" s="207"/>
      <c r="P392" s="207"/>
      <c r="Q392" s="207"/>
      <c r="R392" s="207"/>
      <c r="S392" s="207"/>
      <c r="T392" s="208"/>
      <c r="AT392" s="209" t="s">
        <v>135</v>
      </c>
      <c r="AU392" s="209" t="s">
        <v>131</v>
      </c>
      <c r="AV392" s="14" t="s">
        <v>131</v>
      </c>
      <c r="AW392" s="14" t="s">
        <v>37</v>
      </c>
      <c r="AX392" s="14" t="s">
        <v>80</v>
      </c>
      <c r="AY392" s="209" t="s">
        <v>122</v>
      </c>
    </row>
    <row r="393" spans="1:65" s="2" customFormat="1" ht="33" customHeight="1">
      <c r="A393" s="36"/>
      <c r="B393" s="37"/>
      <c r="C393" s="170" t="s">
        <v>497</v>
      </c>
      <c r="D393" s="170" t="s">
        <v>125</v>
      </c>
      <c r="E393" s="171" t="s">
        <v>490</v>
      </c>
      <c r="F393" s="172" t="s">
        <v>491</v>
      </c>
      <c r="G393" s="173" t="s">
        <v>152</v>
      </c>
      <c r="H393" s="174">
        <v>40.918999999999997</v>
      </c>
      <c r="I393" s="175"/>
      <c r="J393" s="176">
        <f>ROUND(I393*H393,2)</f>
        <v>0</v>
      </c>
      <c r="K393" s="172" t="s">
        <v>129</v>
      </c>
      <c r="L393" s="41"/>
      <c r="M393" s="177" t="s">
        <v>19</v>
      </c>
      <c r="N393" s="178" t="s">
        <v>47</v>
      </c>
      <c r="O393" s="66"/>
      <c r="P393" s="179">
        <f>O393*H393</f>
        <v>0</v>
      </c>
      <c r="Q393" s="179">
        <v>0</v>
      </c>
      <c r="R393" s="179">
        <f>Q393*H393</f>
        <v>0</v>
      </c>
      <c r="S393" s="179">
        <v>4.4000000000000003E-3</v>
      </c>
      <c r="T393" s="180">
        <f>S393*H393</f>
        <v>0.1800436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1" t="s">
        <v>241</v>
      </c>
      <c r="AT393" s="181" t="s">
        <v>125</v>
      </c>
      <c r="AU393" s="181" t="s">
        <v>131</v>
      </c>
      <c r="AY393" s="19" t="s">
        <v>122</v>
      </c>
      <c r="BE393" s="182">
        <f>IF(N393="základní",J393,0)</f>
        <v>0</v>
      </c>
      <c r="BF393" s="182">
        <f>IF(N393="snížená",J393,0)</f>
        <v>0</v>
      </c>
      <c r="BG393" s="182">
        <f>IF(N393="zákl. přenesená",J393,0)</f>
        <v>0</v>
      </c>
      <c r="BH393" s="182">
        <f>IF(N393="sníž. přenesená",J393,0)</f>
        <v>0</v>
      </c>
      <c r="BI393" s="182">
        <f>IF(N393="nulová",J393,0)</f>
        <v>0</v>
      </c>
      <c r="BJ393" s="19" t="s">
        <v>131</v>
      </c>
      <c r="BK393" s="182">
        <f>ROUND(I393*H393,2)</f>
        <v>0</v>
      </c>
      <c r="BL393" s="19" t="s">
        <v>241</v>
      </c>
      <c r="BM393" s="181" t="s">
        <v>498</v>
      </c>
    </row>
    <row r="394" spans="1:65" s="2" customFormat="1" ht="11.25">
      <c r="A394" s="36"/>
      <c r="B394" s="37"/>
      <c r="C394" s="38"/>
      <c r="D394" s="183" t="s">
        <v>133</v>
      </c>
      <c r="E394" s="38"/>
      <c r="F394" s="184" t="s">
        <v>493</v>
      </c>
      <c r="G394" s="38"/>
      <c r="H394" s="38"/>
      <c r="I394" s="185"/>
      <c r="J394" s="38"/>
      <c r="K394" s="38"/>
      <c r="L394" s="41"/>
      <c r="M394" s="186"/>
      <c r="N394" s="187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133</v>
      </c>
      <c r="AU394" s="19" t="s">
        <v>131</v>
      </c>
    </row>
    <row r="395" spans="1:65" s="13" customFormat="1" ht="11.25">
      <c r="B395" s="188"/>
      <c r="C395" s="189"/>
      <c r="D395" s="190" t="s">
        <v>135</v>
      </c>
      <c r="E395" s="191" t="s">
        <v>19</v>
      </c>
      <c r="F395" s="192" t="s">
        <v>499</v>
      </c>
      <c r="G395" s="189"/>
      <c r="H395" s="191" t="s">
        <v>19</v>
      </c>
      <c r="I395" s="193"/>
      <c r="J395" s="189"/>
      <c r="K395" s="189"/>
      <c r="L395" s="194"/>
      <c r="M395" s="195"/>
      <c r="N395" s="196"/>
      <c r="O395" s="196"/>
      <c r="P395" s="196"/>
      <c r="Q395" s="196"/>
      <c r="R395" s="196"/>
      <c r="S395" s="196"/>
      <c r="T395" s="197"/>
      <c r="AT395" s="198" t="s">
        <v>135</v>
      </c>
      <c r="AU395" s="198" t="s">
        <v>131</v>
      </c>
      <c r="AV395" s="13" t="s">
        <v>80</v>
      </c>
      <c r="AW395" s="13" t="s">
        <v>37</v>
      </c>
      <c r="AX395" s="13" t="s">
        <v>75</v>
      </c>
      <c r="AY395" s="198" t="s">
        <v>122</v>
      </c>
    </row>
    <row r="396" spans="1:65" s="14" customFormat="1" ht="11.25">
      <c r="B396" s="199"/>
      <c r="C396" s="200"/>
      <c r="D396" s="190" t="s">
        <v>135</v>
      </c>
      <c r="E396" s="201" t="s">
        <v>19</v>
      </c>
      <c r="F396" s="202" t="s">
        <v>500</v>
      </c>
      <c r="G396" s="200"/>
      <c r="H396" s="203">
        <v>40.918999999999997</v>
      </c>
      <c r="I396" s="204"/>
      <c r="J396" s="200"/>
      <c r="K396" s="200"/>
      <c r="L396" s="205"/>
      <c r="M396" s="206"/>
      <c r="N396" s="207"/>
      <c r="O396" s="207"/>
      <c r="P396" s="207"/>
      <c r="Q396" s="207"/>
      <c r="R396" s="207"/>
      <c r="S396" s="207"/>
      <c r="T396" s="208"/>
      <c r="AT396" s="209" t="s">
        <v>135</v>
      </c>
      <c r="AU396" s="209" t="s">
        <v>131</v>
      </c>
      <c r="AV396" s="14" t="s">
        <v>131</v>
      </c>
      <c r="AW396" s="14" t="s">
        <v>37</v>
      </c>
      <c r="AX396" s="14" t="s">
        <v>80</v>
      </c>
      <c r="AY396" s="209" t="s">
        <v>122</v>
      </c>
    </row>
    <row r="397" spans="1:65" s="2" customFormat="1" ht="33" customHeight="1">
      <c r="A397" s="36"/>
      <c r="B397" s="37"/>
      <c r="C397" s="170" t="s">
        <v>501</v>
      </c>
      <c r="D397" s="170" t="s">
        <v>125</v>
      </c>
      <c r="E397" s="171" t="s">
        <v>502</v>
      </c>
      <c r="F397" s="172" t="s">
        <v>503</v>
      </c>
      <c r="G397" s="173" t="s">
        <v>128</v>
      </c>
      <c r="H397" s="174">
        <v>20.459</v>
      </c>
      <c r="I397" s="175"/>
      <c r="J397" s="176">
        <f>ROUND(I397*H397,2)</f>
        <v>0</v>
      </c>
      <c r="K397" s="172" t="s">
        <v>129</v>
      </c>
      <c r="L397" s="41"/>
      <c r="M397" s="177" t="s">
        <v>19</v>
      </c>
      <c r="N397" s="178" t="s">
        <v>47</v>
      </c>
      <c r="O397" s="66"/>
      <c r="P397" s="179">
        <f>O397*H397</f>
        <v>0</v>
      </c>
      <c r="Q397" s="179">
        <v>1.9460000000000002E-2</v>
      </c>
      <c r="R397" s="179">
        <f>Q397*H397</f>
        <v>0.39813214000000002</v>
      </c>
      <c r="S397" s="179">
        <v>0</v>
      </c>
      <c r="T397" s="18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1" t="s">
        <v>241</v>
      </c>
      <c r="AT397" s="181" t="s">
        <v>125</v>
      </c>
      <c r="AU397" s="181" t="s">
        <v>131</v>
      </c>
      <c r="AY397" s="19" t="s">
        <v>122</v>
      </c>
      <c r="BE397" s="182">
        <f>IF(N397="základní",J397,0)</f>
        <v>0</v>
      </c>
      <c r="BF397" s="182">
        <f>IF(N397="snížená",J397,0)</f>
        <v>0</v>
      </c>
      <c r="BG397" s="182">
        <f>IF(N397="zákl. přenesená",J397,0)</f>
        <v>0</v>
      </c>
      <c r="BH397" s="182">
        <f>IF(N397="sníž. přenesená",J397,0)</f>
        <v>0</v>
      </c>
      <c r="BI397" s="182">
        <f>IF(N397="nulová",J397,0)</f>
        <v>0</v>
      </c>
      <c r="BJ397" s="19" t="s">
        <v>131</v>
      </c>
      <c r="BK397" s="182">
        <f>ROUND(I397*H397,2)</f>
        <v>0</v>
      </c>
      <c r="BL397" s="19" t="s">
        <v>241</v>
      </c>
      <c r="BM397" s="181" t="s">
        <v>504</v>
      </c>
    </row>
    <row r="398" spans="1:65" s="2" customFormat="1" ht="11.25">
      <c r="A398" s="36"/>
      <c r="B398" s="37"/>
      <c r="C398" s="38"/>
      <c r="D398" s="183" t="s">
        <v>133</v>
      </c>
      <c r="E398" s="38"/>
      <c r="F398" s="184" t="s">
        <v>505</v>
      </c>
      <c r="G398" s="38"/>
      <c r="H398" s="38"/>
      <c r="I398" s="185"/>
      <c r="J398" s="38"/>
      <c r="K398" s="38"/>
      <c r="L398" s="41"/>
      <c r="M398" s="186"/>
      <c r="N398" s="187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133</v>
      </c>
      <c r="AU398" s="19" t="s">
        <v>131</v>
      </c>
    </row>
    <row r="399" spans="1:65" s="13" customFormat="1" ht="11.25">
      <c r="B399" s="188"/>
      <c r="C399" s="189"/>
      <c r="D399" s="190" t="s">
        <v>135</v>
      </c>
      <c r="E399" s="191" t="s">
        <v>19</v>
      </c>
      <c r="F399" s="192" t="s">
        <v>506</v>
      </c>
      <c r="G399" s="189"/>
      <c r="H399" s="191" t="s">
        <v>19</v>
      </c>
      <c r="I399" s="193"/>
      <c r="J399" s="189"/>
      <c r="K399" s="189"/>
      <c r="L399" s="194"/>
      <c r="M399" s="195"/>
      <c r="N399" s="196"/>
      <c r="O399" s="196"/>
      <c r="P399" s="196"/>
      <c r="Q399" s="196"/>
      <c r="R399" s="196"/>
      <c r="S399" s="196"/>
      <c r="T399" s="197"/>
      <c r="AT399" s="198" t="s">
        <v>135</v>
      </c>
      <c r="AU399" s="198" t="s">
        <v>131</v>
      </c>
      <c r="AV399" s="13" t="s">
        <v>80</v>
      </c>
      <c r="AW399" s="13" t="s">
        <v>37</v>
      </c>
      <c r="AX399" s="13" t="s">
        <v>75</v>
      </c>
      <c r="AY399" s="198" t="s">
        <v>122</v>
      </c>
    </row>
    <row r="400" spans="1:65" s="14" customFormat="1" ht="11.25">
      <c r="B400" s="199"/>
      <c r="C400" s="200"/>
      <c r="D400" s="190" t="s">
        <v>135</v>
      </c>
      <c r="E400" s="201" t="s">
        <v>19</v>
      </c>
      <c r="F400" s="202" t="s">
        <v>507</v>
      </c>
      <c r="G400" s="200"/>
      <c r="H400" s="203">
        <v>20.459</v>
      </c>
      <c r="I400" s="204"/>
      <c r="J400" s="200"/>
      <c r="K400" s="200"/>
      <c r="L400" s="205"/>
      <c r="M400" s="206"/>
      <c r="N400" s="207"/>
      <c r="O400" s="207"/>
      <c r="P400" s="207"/>
      <c r="Q400" s="207"/>
      <c r="R400" s="207"/>
      <c r="S400" s="207"/>
      <c r="T400" s="208"/>
      <c r="AT400" s="209" t="s">
        <v>135</v>
      </c>
      <c r="AU400" s="209" t="s">
        <v>131</v>
      </c>
      <c r="AV400" s="14" t="s">
        <v>131</v>
      </c>
      <c r="AW400" s="14" t="s">
        <v>37</v>
      </c>
      <c r="AX400" s="14" t="s">
        <v>80</v>
      </c>
      <c r="AY400" s="209" t="s">
        <v>122</v>
      </c>
    </row>
    <row r="401" spans="1:65" s="2" customFormat="1" ht="55.5" customHeight="1">
      <c r="A401" s="36"/>
      <c r="B401" s="37"/>
      <c r="C401" s="170" t="s">
        <v>508</v>
      </c>
      <c r="D401" s="170" t="s">
        <v>125</v>
      </c>
      <c r="E401" s="171" t="s">
        <v>509</v>
      </c>
      <c r="F401" s="172" t="s">
        <v>510</v>
      </c>
      <c r="G401" s="173" t="s">
        <v>238</v>
      </c>
      <c r="H401" s="174">
        <v>5.327</v>
      </c>
      <c r="I401" s="175"/>
      <c r="J401" s="176">
        <f>ROUND(I401*H401,2)</f>
        <v>0</v>
      </c>
      <c r="K401" s="172" t="s">
        <v>129</v>
      </c>
      <c r="L401" s="41"/>
      <c r="M401" s="177" t="s">
        <v>19</v>
      </c>
      <c r="N401" s="178" t="s">
        <v>47</v>
      </c>
      <c r="O401" s="66"/>
      <c r="P401" s="179">
        <f>O401*H401</f>
        <v>0</v>
      </c>
      <c r="Q401" s="179">
        <v>0</v>
      </c>
      <c r="R401" s="179">
        <f>Q401*H401</f>
        <v>0</v>
      </c>
      <c r="S401" s="179">
        <v>0</v>
      </c>
      <c r="T401" s="18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1" t="s">
        <v>241</v>
      </c>
      <c r="AT401" s="181" t="s">
        <v>125</v>
      </c>
      <c r="AU401" s="181" t="s">
        <v>131</v>
      </c>
      <c r="AY401" s="19" t="s">
        <v>122</v>
      </c>
      <c r="BE401" s="182">
        <f>IF(N401="základní",J401,0)</f>
        <v>0</v>
      </c>
      <c r="BF401" s="182">
        <f>IF(N401="snížená",J401,0)</f>
        <v>0</v>
      </c>
      <c r="BG401" s="182">
        <f>IF(N401="zákl. přenesená",J401,0)</f>
        <v>0</v>
      </c>
      <c r="BH401" s="182">
        <f>IF(N401="sníž. přenesená",J401,0)</f>
        <v>0</v>
      </c>
      <c r="BI401" s="182">
        <f>IF(N401="nulová",J401,0)</f>
        <v>0</v>
      </c>
      <c r="BJ401" s="19" t="s">
        <v>131</v>
      </c>
      <c r="BK401" s="182">
        <f>ROUND(I401*H401,2)</f>
        <v>0</v>
      </c>
      <c r="BL401" s="19" t="s">
        <v>241</v>
      </c>
      <c r="BM401" s="181" t="s">
        <v>511</v>
      </c>
    </row>
    <row r="402" spans="1:65" s="2" customFormat="1" ht="11.25">
      <c r="A402" s="36"/>
      <c r="B402" s="37"/>
      <c r="C402" s="38"/>
      <c r="D402" s="183" t="s">
        <v>133</v>
      </c>
      <c r="E402" s="38"/>
      <c r="F402" s="184" t="s">
        <v>512</v>
      </c>
      <c r="G402" s="38"/>
      <c r="H402" s="38"/>
      <c r="I402" s="185"/>
      <c r="J402" s="38"/>
      <c r="K402" s="38"/>
      <c r="L402" s="41"/>
      <c r="M402" s="186"/>
      <c r="N402" s="18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133</v>
      </c>
      <c r="AU402" s="19" t="s">
        <v>131</v>
      </c>
    </row>
    <row r="403" spans="1:65" s="12" customFormat="1" ht="22.9" customHeight="1">
      <c r="B403" s="154"/>
      <c r="C403" s="155"/>
      <c r="D403" s="156" t="s">
        <v>74</v>
      </c>
      <c r="E403" s="168" t="s">
        <v>513</v>
      </c>
      <c r="F403" s="168" t="s">
        <v>514</v>
      </c>
      <c r="G403" s="155"/>
      <c r="H403" s="155"/>
      <c r="I403" s="158"/>
      <c r="J403" s="169">
        <f>BK403</f>
        <v>0</v>
      </c>
      <c r="K403" s="155"/>
      <c r="L403" s="160"/>
      <c r="M403" s="161"/>
      <c r="N403" s="162"/>
      <c r="O403" s="162"/>
      <c r="P403" s="163">
        <f>SUM(P404:P488)</f>
        <v>0</v>
      </c>
      <c r="Q403" s="162"/>
      <c r="R403" s="163">
        <f>SUM(R404:R488)</f>
        <v>0.82860771</v>
      </c>
      <c r="S403" s="162"/>
      <c r="T403" s="164">
        <f>SUM(T404:T488)</f>
        <v>0.60348249999999992</v>
      </c>
      <c r="AR403" s="165" t="s">
        <v>131</v>
      </c>
      <c r="AT403" s="166" t="s">
        <v>74</v>
      </c>
      <c r="AU403" s="166" t="s">
        <v>80</v>
      </c>
      <c r="AY403" s="165" t="s">
        <v>122</v>
      </c>
      <c r="BK403" s="167">
        <f>SUM(BK404:BK488)</f>
        <v>0</v>
      </c>
    </row>
    <row r="404" spans="1:65" s="2" customFormat="1" ht="24.2" customHeight="1">
      <c r="A404" s="36"/>
      <c r="B404" s="37"/>
      <c r="C404" s="170" t="s">
        <v>515</v>
      </c>
      <c r="D404" s="170" t="s">
        <v>125</v>
      </c>
      <c r="E404" s="171" t="s">
        <v>516</v>
      </c>
      <c r="F404" s="172" t="s">
        <v>517</v>
      </c>
      <c r="G404" s="173" t="s">
        <v>152</v>
      </c>
      <c r="H404" s="174">
        <v>14.845000000000001</v>
      </c>
      <c r="I404" s="175"/>
      <c r="J404" s="176">
        <f>ROUND(I404*H404,2)</f>
        <v>0</v>
      </c>
      <c r="K404" s="172" t="s">
        <v>129</v>
      </c>
      <c r="L404" s="41"/>
      <c r="M404" s="177" t="s">
        <v>19</v>
      </c>
      <c r="N404" s="178" t="s">
        <v>47</v>
      </c>
      <c r="O404" s="66"/>
      <c r="P404" s="179">
        <f>O404*H404</f>
        <v>0</v>
      </c>
      <c r="Q404" s="179">
        <v>0</v>
      </c>
      <c r="R404" s="179">
        <f>Q404*H404</f>
        <v>0</v>
      </c>
      <c r="S404" s="179">
        <v>1.91E-3</v>
      </c>
      <c r="T404" s="180">
        <f>S404*H404</f>
        <v>2.8353950000000003E-2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1" t="s">
        <v>241</v>
      </c>
      <c r="AT404" s="181" t="s">
        <v>125</v>
      </c>
      <c r="AU404" s="181" t="s">
        <v>131</v>
      </c>
      <c r="AY404" s="19" t="s">
        <v>122</v>
      </c>
      <c r="BE404" s="182">
        <f>IF(N404="základní",J404,0)</f>
        <v>0</v>
      </c>
      <c r="BF404" s="182">
        <f>IF(N404="snížená",J404,0)</f>
        <v>0</v>
      </c>
      <c r="BG404" s="182">
        <f>IF(N404="zákl. přenesená",J404,0)</f>
        <v>0</v>
      </c>
      <c r="BH404" s="182">
        <f>IF(N404="sníž. přenesená",J404,0)</f>
        <v>0</v>
      </c>
      <c r="BI404" s="182">
        <f>IF(N404="nulová",J404,0)</f>
        <v>0</v>
      </c>
      <c r="BJ404" s="19" t="s">
        <v>131</v>
      </c>
      <c r="BK404" s="182">
        <f>ROUND(I404*H404,2)</f>
        <v>0</v>
      </c>
      <c r="BL404" s="19" t="s">
        <v>241</v>
      </c>
      <c r="BM404" s="181" t="s">
        <v>518</v>
      </c>
    </row>
    <row r="405" spans="1:65" s="2" customFormat="1" ht="11.25">
      <c r="A405" s="36"/>
      <c r="B405" s="37"/>
      <c r="C405" s="38"/>
      <c r="D405" s="183" t="s">
        <v>133</v>
      </c>
      <c r="E405" s="38"/>
      <c r="F405" s="184" t="s">
        <v>519</v>
      </c>
      <c r="G405" s="38"/>
      <c r="H405" s="38"/>
      <c r="I405" s="185"/>
      <c r="J405" s="38"/>
      <c r="K405" s="38"/>
      <c r="L405" s="41"/>
      <c r="M405" s="186"/>
      <c r="N405" s="18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133</v>
      </c>
      <c r="AU405" s="19" t="s">
        <v>131</v>
      </c>
    </row>
    <row r="406" spans="1:65" s="13" customFormat="1" ht="11.25">
      <c r="B406" s="188"/>
      <c r="C406" s="189"/>
      <c r="D406" s="190" t="s">
        <v>135</v>
      </c>
      <c r="E406" s="191" t="s">
        <v>19</v>
      </c>
      <c r="F406" s="192" t="s">
        <v>520</v>
      </c>
      <c r="G406" s="189"/>
      <c r="H406" s="191" t="s">
        <v>19</v>
      </c>
      <c r="I406" s="193"/>
      <c r="J406" s="189"/>
      <c r="K406" s="189"/>
      <c r="L406" s="194"/>
      <c r="M406" s="195"/>
      <c r="N406" s="196"/>
      <c r="O406" s="196"/>
      <c r="P406" s="196"/>
      <c r="Q406" s="196"/>
      <c r="R406" s="196"/>
      <c r="S406" s="196"/>
      <c r="T406" s="197"/>
      <c r="AT406" s="198" t="s">
        <v>135</v>
      </c>
      <c r="AU406" s="198" t="s">
        <v>131</v>
      </c>
      <c r="AV406" s="13" t="s">
        <v>80</v>
      </c>
      <c r="AW406" s="13" t="s">
        <v>37</v>
      </c>
      <c r="AX406" s="13" t="s">
        <v>75</v>
      </c>
      <c r="AY406" s="198" t="s">
        <v>122</v>
      </c>
    </row>
    <row r="407" spans="1:65" s="14" customFormat="1" ht="11.25">
      <c r="B407" s="199"/>
      <c r="C407" s="200"/>
      <c r="D407" s="190" t="s">
        <v>135</v>
      </c>
      <c r="E407" s="201" t="s">
        <v>19</v>
      </c>
      <c r="F407" s="202" t="s">
        <v>364</v>
      </c>
      <c r="G407" s="200"/>
      <c r="H407" s="203">
        <v>14.845000000000001</v>
      </c>
      <c r="I407" s="204"/>
      <c r="J407" s="200"/>
      <c r="K407" s="200"/>
      <c r="L407" s="205"/>
      <c r="M407" s="206"/>
      <c r="N407" s="207"/>
      <c r="O407" s="207"/>
      <c r="P407" s="207"/>
      <c r="Q407" s="207"/>
      <c r="R407" s="207"/>
      <c r="S407" s="207"/>
      <c r="T407" s="208"/>
      <c r="AT407" s="209" t="s">
        <v>135</v>
      </c>
      <c r="AU407" s="209" t="s">
        <v>131</v>
      </c>
      <c r="AV407" s="14" t="s">
        <v>131</v>
      </c>
      <c r="AW407" s="14" t="s">
        <v>37</v>
      </c>
      <c r="AX407" s="14" t="s">
        <v>80</v>
      </c>
      <c r="AY407" s="209" t="s">
        <v>122</v>
      </c>
    </row>
    <row r="408" spans="1:65" s="2" customFormat="1" ht="37.9" customHeight="1">
      <c r="A408" s="36"/>
      <c r="B408" s="37"/>
      <c r="C408" s="170" t="s">
        <v>521</v>
      </c>
      <c r="D408" s="170" t="s">
        <v>125</v>
      </c>
      <c r="E408" s="171" t="s">
        <v>522</v>
      </c>
      <c r="F408" s="172" t="s">
        <v>523</v>
      </c>
      <c r="G408" s="173" t="s">
        <v>152</v>
      </c>
      <c r="H408" s="174">
        <v>14.845000000000001</v>
      </c>
      <c r="I408" s="175"/>
      <c r="J408" s="176">
        <f>ROUND(I408*H408,2)</f>
        <v>0</v>
      </c>
      <c r="K408" s="172" t="s">
        <v>129</v>
      </c>
      <c r="L408" s="41"/>
      <c r="M408" s="177" t="s">
        <v>19</v>
      </c>
      <c r="N408" s="178" t="s">
        <v>47</v>
      </c>
      <c r="O408" s="66"/>
      <c r="P408" s="179">
        <f>O408*H408</f>
        <v>0</v>
      </c>
      <c r="Q408" s="179">
        <v>4.3800000000000002E-3</v>
      </c>
      <c r="R408" s="179">
        <f>Q408*H408</f>
        <v>6.5021100000000012E-2</v>
      </c>
      <c r="S408" s="179">
        <v>0</v>
      </c>
      <c r="T408" s="18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1" t="s">
        <v>241</v>
      </c>
      <c r="AT408" s="181" t="s">
        <v>125</v>
      </c>
      <c r="AU408" s="181" t="s">
        <v>131</v>
      </c>
      <c r="AY408" s="19" t="s">
        <v>122</v>
      </c>
      <c r="BE408" s="182">
        <f>IF(N408="základní",J408,0)</f>
        <v>0</v>
      </c>
      <c r="BF408" s="182">
        <f>IF(N408="snížená",J408,0)</f>
        <v>0</v>
      </c>
      <c r="BG408" s="182">
        <f>IF(N408="zákl. přenesená",J408,0)</f>
        <v>0</v>
      </c>
      <c r="BH408" s="182">
        <f>IF(N408="sníž. přenesená",J408,0)</f>
        <v>0</v>
      </c>
      <c r="BI408" s="182">
        <f>IF(N408="nulová",J408,0)</f>
        <v>0</v>
      </c>
      <c r="BJ408" s="19" t="s">
        <v>131</v>
      </c>
      <c r="BK408" s="182">
        <f>ROUND(I408*H408,2)</f>
        <v>0</v>
      </c>
      <c r="BL408" s="19" t="s">
        <v>241</v>
      </c>
      <c r="BM408" s="181" t="s">
        <v>524</v>
      </c>
    </row>
    <row r="409" spans="1:65" s="2" customFormat="1" ht="11.25">
      <c r="A409" s="36"/>
      <c r="B409" s="37"/>
      <c r="C409" s="38"/>
      <c r="D409" s="183" t="s">
        <v>133</v>
      </c>
      <c r="E409" s="38"/>
      <c r="F409" s="184" t="s">
        <v>525</v>
      </c>
      <c r="G409" s="38"/>
      <c r="H409" s="38"/>
      <c r="I409" s="185"/>
      <c r="J409" s="38"/>
      <c r="K409" s="38"/>
      <c r="L409" s="41"/>
      <c r="M409" s="186"/>
      <c r="N409" s="187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133</v>
      </c>
      <c r="AU409" s="19" t="s">
        <v>131</v>
      </c>
    </row>
    <row r="410" spans="1:65" s="13" customFormat="1" ht="11.25">
      <c r="B410" s="188"/>
      <c r="C410" s="189"/>
      <c r="D410" s="190" t="s">
        <v>135</v>
      </c>
      <c r="E410" s="191" t="s">
        <v>19</v>
      </c>
      <c r="F410" s="192" t="s">
        <v>520</v>
      </c>
      <c r="G410" s="189"/>
      <c r="H410" s="191" t="s">
        <v>19</v>
      </c>
      <c r="I410" s="193"/>
      <c r="J410" s="189"/>
      <c r="K410" s="189"/>
      <c r="L410" s="194"/>
      <c r="M410" s="195"/>
      <c r="N410" s="196"/>
      <c r="O410" s="196"/>
      <c r="P410" s="196"/>
      <c r="Q410" s="196"/>
      <c r="R410" s="196"/>
      <c r="S410" s="196"/>
      <c r="T410" s="197"/>
      <c r="AT410" s="198" t="s">
        <v>135</v>
      </c>
      <c r="AU410" s="198" t="s">
        <v>131</v>
      </c>
      <c r="AV410" s="13" t="s">
        <v>80</v>
      </c>
      <c r="AW410" s="13" t="s">
        <v>37</v>
      </c>
      <c r="AX410" s="13" t="s">
        <v>75</v>
      </c>
      <c r="AY410" s="198" t="s">
        <v>122</v>
      </c>
    </row>
    <row r="411" spans="1:65" s="13" customFormat="1" ht="11.25">
      <c r="B411" s="188"/>
      <c r="C411" s="189"/>
      <c r="D411" s="190" t="s">
        <v>135</v>
      </c>
      <c r="E411" s="191" t="s">
        <v>19</v>
      </c>
      <c r="F411" s="192" t="s">
        <v>526</v>
      </c>
      <c r="G411" s="189"/>
      <c r="H411" s="191" t="s">
        <v>19</v>
      </c>
      <c r="I411" s="193"/>
      <c r="J411" s="189"/>
      <c r="K411" s="189"/>
      <c r="L411" s="194"/>
      <c r="M411" s="195"/>
      <c r="N411" s="196"/>
      <c r="O411" s="196"/>
      <c r="P411" s="196"/>
      <c r="Q411" s="196"/>
      <c r="R411" s="196"/>
      <c r="S411" s="196"/>
      <c r="T411" s="197"/>
      <c r="AT411" s="198" t="s">
        <v>135</v>
      </c>
      <c r="AU411" s="198" t="s">
        <v>131</v>
      </c>
      <c r="AV411" s="13" t="s">
        <v>80</v>
      </c>
      <c r="AW411" s="13" t="s">
        <v>37</v>
      </c>
      <c r="AX411" s="13" t="s">
        <v>75</v>
      </c>
      <c r="AY411" s="198" t="s">
        <v>122</v>
      </c>
    </row>
    <row r="412" spans="1:65" s="14" customFormat="1" ht="11.25">
      <c r="B412" s="199"/>
      <c r="C412" s="200"/>
      <c r="D412" s="190" t="s">
        <v>135</v>
      </c>
      <c r="E412" s="201" t="s">
        <v>19</v>
      </c>
      <c r="F412" s="202" t="s">
        <v>364</v>
      </c>
      <c r="G412" s="200"/>
      <c r="H412" s="203">
        <v>14.845000000000001</v>
      </c>
      <c r="I412" s="204"/>
      <c r="J412" s="200"/>
      <c r="K412" s="200"/>
      <c r="L412" s="205"/>
      <c r="M412" s="206"/>
      <c r="N412" s="207"/>
      <c r="O412" s="207"/>
      <c r="P412" s="207"/>
      <c r="Q412" s="207"/>
      <c r="R412" s="207"/>
      <c r="S412" s="207"/>
      <c r="T412" s="208"/>
      <c r="AT412" s="209" t="s">
        <v>135</v>
      </c>
      <c r="AU412" s="209" t="s">
        <v>131</v>
      </c>
      <c r="AV412" s="14" t="s">
        <v>131</v>
      </c>
      <c r="AW412" s="14" t="s">
        <v>37</v>
      </c>
      <c r="AX412" s="14" t="s">
        <v>80</v>
      </c>
      <c r="AY412" s="209" t="s">
        <v>122</v>
      </c>
    </row>
    <row r="413" spans="1:65" s="2" customFormat="1" ht="55.5" customHeight="1">
      <c r="A413" s="36"/>
      <c r="B413" s="37"/>
      <c r="C413" s="170" t="s">
        <v>527</v>
      </c>
      <c r="D413" s="170" t="s">
        <v>125</v>
      </c>
      <c r="E413" s="171" t="s">
        <v>528</v>
      </c>
      <c r="F413" s="172" t="s">
        <v>529</v>
      </c>
      <c r="G413" s="173" t="s">
        <v>225</v>
      </c>
      <c r="H413" s="174">
        <v>2</v>
      </c>
      <c r="I413" s="175"/>
      <c r="J413" s="176">
        <f>ROUND(I413*H413,2)</f>
        <v>0</v>
      </c>
      <c r="K413" s="172" t="s">
        <v>129</v>
      </c>
      <c r="L413" s="41"/>
      <c r="M413" s="177" t="s">
        <v>19</v>
      </c>
      <c r="N413" s="178" t="s">
        <v>47</v>
      </c>
      <c r="O413" s="66"/>
      <c r="P413" s="179">
        <f>O413*H413</f>
        <v>0</v>
      </c>
      <c r="Q413" s="179">
        <v>0</v>
      </c>
      <c r="R413" s="179">
        <f>Q413*H413</f>
        <v>0</v>
      </c>
      <c r="S413" s="179">
        <v>0</v>
      </c>
      <c r="T413" s="18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1" t="s">
        <v>241</v>
      </c>
      <c r="AT413" s="181" t="s">
        <v>125</v>
      </c>
      <c r="AU413" s="181" t="s">
        <v>131</v>
      </c>
      <c r="AY413" s="19" t="s">
        <v>122</v>
      </c>
      <c r="BE413" s="182">
        <f>IF(N413="základní",J413,0)</f>
        <v>0</v>
      </c>
      <c r="BF413" s="182">
        <f>IF(N413="snížená",J413,0)</f>
        <v>0</v>
      </c>
      <c r="BG413" s="182">
        <f>IF(N413="zákl. přenesená",J413,0)</f>
        <v>0</v>
      </c>
      <c r="BH413" s="182">
        <f>IF(N413="sníž. přenesená",J413,0)</f>
        <v>0</v>
      </c>
      <c r="BI413" s="182">
        <f>IF(N413="nulová",J413,0)</f>
        <v>0</v>
      </c>
      <c r="BJ413" s="19" t="s">
        <v>131</v>
      </c>
      <c r="BK413" s="182">
        <f>ROUND(I413*H413,2)</f>
        <v>0</v>
      </c>
      <c r="BL413" s="19" t="s">
        <v>241</v>
      </c>
      <c r="BM413" s="181" t="s">
        <v>530</v>
      </c>
    </row>
    <row r="414" spans="1:65" s="2" customFormat="1" ht="11.25">
      <c r="A414" s="36"/>
      <c r="B414" s="37"/>
      <c r="C414" s="38"/>
      <c r="D414" s="183" t="s">
        <v>133</v>
      </c>
      <c r="E414" s="38"/>
      <c r="F414" s="184" t="s">
        <v>531</v>
      </c>
      <c r="G414" s="38"/>
      <c r="H414" s="38"/>
      <c r="I414" s="185"/>
      <c r="J414" s="38"/>
      <c r="K414" s="38"/>
      <c r="L414" s="41"/>
      <c r="M414" s="186"/>
      <c r="N414" s="187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133</v>
      </c>
      <c r="AU414" s="19" t="s">
        <v>131</v>
      </c>
    </row>
    <row r="415" spans="1:65" s="2" customFormat="1" ht="24.2" customHeight="1">
      <c r="A415" s="36"/>
      <c r="B415" s="37"/>
      <c r="C415" s="170" t="s">
        <v>532</v>
      </c>
      <c r="D415" s="170" t="s">
        <v>125</v>
      </c>
      <c r="E415" s="171" t="s">
        <v>533</v>
      </c>
      <c r="F415" s="172" t="s">
        <v>534</v>
      </c>
      <c r="G415" s="173" t="s">
        <v>152</v>
      </c>
      <c r="H415" s="174">
        <v>56.37</v>
      </c>
      <c r="I415" s="175"/>
      <c r="J415" s="176">
        <f>ROUND(I415*H415,2)</f>
        <v>0</v>
      </c>
      <c r="K415" s="172" t="s">
        <v>129</v>
      </c>
      <c r="L415" s="41"/>
      <c r="M415" s="177" t="s">
        <v>19</v>
      </c>
      <c r="N415" s="178" t="s">
        <v>47</v>
      </c>
      <c r="O415" s="66"/>
      <c r="P415" s="179">
        <f>O415*H415</f>
        <v>0</v>
      </c>
      <c r="Q415" s="179">
        <v>0</v>
      </c>
      <c r="R415" s="179">
        <f>Q415*H415</f>
        <v>0</v>
      </c>
      <c r="S415" s="179">
        <v>2.5999999999999999E-3</v>
      </c>
      <c r="T415" s="180">
        <f>S415*H415</f>
        <v>0.146562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1" t="s">
        <v>241</v>
      </c>
      <c r="AT415" s="181" t="s">
        <v>125</v>
      </c>
      <c r="AU415" s="181" t="s">
        <v>131</v>
      </c>
      <c r="AY415" s="19" t="s">
        <v>122</v>
      </c>
      <c r="BE415" s="182">
        <f>IF(N415="základní",J415,0)</f>
        <v>0</v>
      </c>
      <c r="BF415" s="182">
        <f>IF(N415="snížená",J415,0)</f>
        <v>0</v>
      </c>
      <c r="BG415" s="182">
        <f>IF(N415="zákl. přenesená",J415,0)</f>
        <v>0</v>
      </c>
      <c r="BH415" s="182">
        <f>IF(N415="sníž. přenesená",J415,0)</f>
        <v>0</v>
      </c>
      <c r="BI415" s="182">
        <f>IF(N415="nulová",J415,0)</f>
        <v>0</v>
      </c>
      <c r="BJ415" s="19" t="s">
        <v>131</v>
      </c>
      <c r="BK415" s="182">
        <f>ROUND(I415*H415,2)</f>
        <v>0</v>
      </c>
      <c r="BL415" s="19" t="s">
        <v>241</v>
      </c>
      <c r="BM415" s="181" t="s">
        <v>535</v>
      </c>
    </row>
    <row r="416" spans="1:65" s="2" customFormat="1" ht="11.25">
      <c r="A416" s="36"/>
      <c r="B416" s="37"/>
      <c r="C416" s="38"/>
      <c r="D416" s="183" t="s">
        <v>133</v>
      </c>
      <c r="E416" s="38"/>
      <c r="F416" s="184" t="s">
        <v>536</v>
      </c>
      <c r="G416" s="38"/>
      <c r="H416" s="38"/>
      <c r="I416" s="185"/>
      <c r="J416" s="38"/>
      <c r="K416" s="38"/>
      <c r="L416" s="41"/>
      <c r="M416" s="186"/>
      <c r="N416" s="18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133</v>
      </c>
      <c r="AU416" s="19" t="s">
        <v>131</v>
      </c>
    </row>
    <row r="417" spans="1:65" s="13" customFormat="1" ht="11.25">
      <c r="B417" s="188"/>
      <c r="C417" s="189"/>
      <c r="D417" s="190" t="s">
        <v>135</v>
      </c>
      <c r="E417" s="191" t="s">
        <v>19</v>
      </c>
      <c r="F417" s="192" t="s">
        <v>520</v>
      </c>
      <c r="G417" s="189"/>
      <c r="H417" s="191" t="s">
        <v>19</v>
      </c>
      <c r="I417" s="193"/>
      <c r="J417" s="189"/>
      <c r="K417" s="189"/>
      <c r="L417" s="194"/>
      <c r="M417" s="195"/>
      <c r="N417" s="196"/>
      <c r="O417" s="196"/>
      <c r="P417" s="196"/>
      <c r="Q417" s="196"/>
      <c r="R417" s="196"/>
      <c r="S417" s="196"/>
      <c r="T417" s="197"/>
      <c r="AT417" s="198" t="s">
        <v>135</v>
      </c>
      <c r="AU417" s="198" t="s">
        <v>131</v>
      </c>
      <c r="AV417" s="13" t="s">
        <v>80</v>
      </c>
      <c r="AW417" s="13" t="s">
        <v>37</v>
      </c>
      <c r="AX417" s="13" t="s">
        <v>75</v>
      </c>
      <c r="AY417" s="198" t="s">
        <v>122</v>
      </c>
    </row>
    <row r="418" spans="1:65" s="14" customFormat="1" ht="11.25">
      <c r="B418" s="199"/>
      <c r="C418" s="200"/>
      <c r="D418" s="190" t="s">
        <v>135</v>
      </c>
      <c r="E418" s="201" t="s">
        <v>19</v>
      </c>
      <c r="F418" s="202" t="s">
        <v>537</v>
      </c>
      <c r="G418" s="200"/>
      <c r="H418" s="203">
        <v>56.37</v>
      </c>
      <c r="I418" s="204"/>
      <c r="J418" s="200"/>
      <c r="K418" s="200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135</v>
      </c>
      <c r="AU418" s="209" t="s">
        <v>131</v>
      </c>
      <c r="AV418" s="14" t="s">
        <v>131</v>
      </c>
      <c r="AW418" s="14" t="s">
        <v>37</v>
      </c>
      <c r="AX418" s="14" t="s">
        <v>80</v>
      </c>
      <c r="AY418" s="209" t="s">
        <v>122</v>
      </c>
    </row>
    <row r="419" spans="1:65" s="2" customFormat="1" ht="33" customHeight="1">
      <c r="A419" s="36"/>
      <c r="B419" s="37"/>
      <c r="C419" s="170" t="s">
        <v>538</v>
      </c>
      <c r="D419" s="170" t="s">
        <v>125</v>
      </c>
      <c r="E419" s="171" t="s">
        <v>539</v>
      </c>
      <c r="F419" s="172" t="s">
        <v>540</v>
      </c>
      <c r="G419" s="173" t="s">
        <v>152</v>
      </c>
      <c r="H419" s="174">
        <v>56.37</v>
      </c>
      <c r="I419" s="175"/>
      <c r="J419" s="176">
        <f>ROUND(I419*H419,2)</f>
        <v>0</v>
      </c>
      <c r="K419" s="172" t="s">
        <v>129</v>
      </c>
      <c r="L419" s="41"/>
      <c r="M419" s="177" t="s">
        <v>19</v>
      </c>
      <c r="N419" s="178" t="s">
        <v>47</v>
      </c>
      <c r="O419" s="66"/>
      <c r="P419" s="179">
        <f>O419*H419</f>
        <v>0</v>
      </c>
      <c r="Q419" s="179">
        <v>2.7399999999999998E-3</v>
      </c>
      <c r="R419" s="179">
        <f>Q419*H419</f>
        <v>0.15445379999999997</v>
      </c>
      <c r="S419" s="179">
        <v>0</v>
      </c>
      <c r="T419" s="18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1" t="s">
        <v>241</v>
      </c>
      <c r="AT419" s="181" t="s">
        <v>125</v>
      </c>
      <c r="AU419" s="181" t="s">
        <v>131</v>
      </c>
      <c r="AY419" s="19" t="s">
        <v>122</v>
      </c>
      <c r="BE419" s="182">
        <f>IF(N419="základní",J419,0)</f>
        <v>0</v>
      </c>
      <c r="BF419" s="182">
        <f>IF(N419="snížená",J419,0)</f>
        <v>0</v>
      </c>
      <c r="BG419" s="182">
        <f>IF(N419="zákl. přenesená",J419,0)</f>
        <v>0</v>
      </c>
      <c r="BH419" s="182">
        <f>IF(N419="sníž. přenesená",J419,0)</f>
        <v>0</v>
      </c>
      <c r="BI419" s="182">
        <f>IF(N419="nulová",J419,0)</f>
        <v>0</v>
      </c>
      <c r="BJ419" s="19" t="s">
        <v>131</v>
      </c>
      <c r="BK419" s="182">
        <f>ROUND(I419*H419,2)</f>
        <v>0</v>
      </c>
      <c r="BL419" s="19" t="s">
        <v>241</v>
      </c>
      <c r="BM419" s="181" t="s">
        <v>541</v>
      </c>
    </row>
    <row r="420" spans="1:65" s="2" customFormat="1" ht="11.25">
      <c r="A420" s="36"/>
      <c r="B420" s="37"/>
      <c r="C420" s="38"/>
      <c r="D420" s="183" t="s">
        <v>133</v>
      </c>
      <c r="E420" s="38"/>
      <c r="F420" s="184" t="s">
        <v>542</v>
      </c>
      <c r="G420" s="38"/>
      <c r="H420" s="38"/>
      <c r="I420" s="185"/>
      <c r="J420" s="38"/>
      <c r="K420" s="38"/>
      <c r="L420" s="41"/>
      <c r="M420" s="186"/>
      <c r="N420" s="187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133</v>
      </c>
      <c r="AU420" s="19" t="s">
        <v>131</v>
      </c>
    </row>
    <row r="421" spans="1:65" s="13" customFormat="1" ht="11.25">
      <c r="B421" s="188"/>
      <c r="C421" s="189"/>
      <c r="D421" s="190" t="s">
        <v>135</v>
      </c>
      <c r="E421" s="191" t="s">
        <v>19</v>
      </c>
      <c r="F421" s="192" t="s">
        <v>543</v>
      </c>
      <c r="G421" s="189"/>
      <c r="H421" s="191" t="s">
        <v>19</v>
      </c>
      <c r="I421" s="193"/>
      <c r="J421" s="189"/>
      <c r="K421" s="189"/>
      <c r="L421" s="194"/>
      <c r="M421" s="195"/>
      <c r="N421" s="196"/>
      <c r="O421" s="196"/>
      <c r="P421" s="196"/>
      <c r="Q421" s="196"/>
      <c r="R421" s="196"/>
      <c r="S421" s="196"/>
      <c r="T421" s="197"/>
      <c r="AT421" s="198" t="s">
        <v>135</v>
      </c>
      <c r="AU421" s="198" t="s">
        <v>131</v>
      </c>
      <c r="AV421" s="13" t="s">
        <v>80</v>
      </c>
      <c r="AW421" s="13" t="s">
        <v>37</v>
      </c>
      <c r="AX421" s="13" t="s">
        <v>75</v>
      </c>
      <c r="AY421" s="198" t="s">
        <v>122</v>
      </c>
    </row>
    <row r="422" spans="1:65" s="13" customFormat="1" ht="11.25">
      <c r="B422" s="188"/>
      <c r="C422" s="189"/>
      <c r="D422" s="190" t="s">
        <v>135</v>
      </c>
      <c r="E422" s="191" t="s">
        <v>19</v>
      </c>
      <c r="F422" s="192" t="s">
        <v>520</v>
      </c>
      <c r="G422" s="189"/>
      <c r="H422" s="191" t="s">
        <v>19</v>
      </c>
      <c r="I422" s="193"/>
      <c r="J422" s="189"/>
      <c r="K422" s="189"/>
      <c r="L422" s="194"/>
      <c r="M422" s="195"/>
      <c r="N422" s="196"/>
      <c r="O422" s="196"/>
      <c r="P422" s="196"/>
      <c r="Q422" s="196"/>
      <c r="R422" s="196"/>
      <c r="S422" s="196"/>
      <c r="T422" s="197"/>
      <c r="AT422" s="198" t="s">
        <v>135</v>
      </c>
      <c r="AU422" s="198" t="s">
        <v>131</v>
      </c>
      <c r="AV422" s="13" t="s">
        <v>80</v>
      </c>
      <c r="AW422" s="13" t="s">
        <v>37</v>
      </c>
      <c r="AX422" s="13" t="s">
        <v>75</v>
      </c>
      <c r="AY422" s="198" t="s">
        <v>122</v>
      </c>
    </row>
    <row r="423" spans="1:65" s="14" customFormat="1" ht="11.25">
      <c r="B423" s="199"/>
      <c r="C423" s="200"/>
      <c r="D423" s="190" t="s">
        <v>135</v>
      </c>
      <c r="E423" s="201" t="s">
        <v>19</v>
      </c>
      <c r="F423" s="202" t="s">
        <v>537</v>
      </c>
      <c r="G423" s="200"/>
      <c r="H423" s="203">
        <v>56.37</v>
      </c>
      <c r="I423" s="204"/>
      <c r="J423" s="200"/>
      <c r="K423" s="200"/>
      <c r="L423" s="205"/>
      <c r="M423" s="206"/>
      <c r="N423" s="207"/>
      <c r="O423" s="207"/>
      <c r="P423" s="207"/>
      <c r="Q423" s="207"/>
      <c r="R423" s="207"/>
      <c r="S423" s="207"/>
      <c r="T423" s="208"/>
      <c r="AT423" s="209" t="s">
        <v>135</v>
      </c>
      <c r="AU423" s="209" t="s">
        <v>131</v>
      </c>
      <c r="AV423" s="14" t="s">
        <v>131</v>
      </c>
      <c r="AW423" s="14" t="s">
        <v>37</v>
      </c>
      <c r="AX423" s="14" t="s">
        <v>80</v>
      </c>
      <c r="AY423" s="209" t="s">
        <v>122</v>
      </c>
    </row>
    <row r="424" spans="1:65" s="2" customFormat="1" ht="33" customHeight="1">
      <c r="A424" s="36"/>
      <c r="B424" s="37"/>
      <c r="C424" s="170" t="s">
        <v>544</v>
      </c>
      <c r="D424" s="170" t="s">
        <v>125</v>
      </c>
      <c r="E424" s="171" t="s">
        <v>545</v>
      </c>
      <c r="F424" s="172" t="s">
        <v>546</v>
      </c>
      <c r="G424" s="173" t="s">
        <v>225</v>
      </c>
      <c r="H424" s="174">
        <v>3</v>
      </c>
      <c r="I424" s="175"/>
      <c r="J424" s="176">
        <f>ROUND(I424*H424,2)</f>
        <v>0</v>
      </c>
      <c r="K424" s="172" t="s">
        <v>129</v>
      </c>
      <c r="L424" s="41"/>
      <c r="M424" s="177" t="s">
        <v>19</v>
      </c>
      <c r="N424" s="178" t="s">
        <v>47</v>
      </c>
      <c r="O424" s="66"/>
      <c r="P424" s="179">
        <f>O424*H424</f>
        <v>0</v>
      </c>
      <c r="Q424" s="179">
        <v>8.0999999999999996E-4</v>
      </c>
      <c r="R424" s="179">
        <f>Q424*H424</f>
        <v>2.4299999999999999E-3</v>
      </c>
      <c r="S424" s="179">
        <v>0</v>
      </c>
      <c r="T424" s="18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1" t="s">
        <v>241</v>
      </c>
      <c r="AT424" s="181" t="s">
        <v>125</v>
      </c>
      <c r="AU424" s="181" t="s">
        <v>131</v>
      </c>
      <c r="AY424" s="19" t="s">
        <v>122</v>
      </c>
      <c r="BE424" s="182">
        <f>IF(N424="základní",J424,0)</f>
        <v>0</v>
      </c>
      <c r="BF424" s="182">
        <f>IF(N424="snížená",J424,0)</f>
        <v>0</v>
      </c>
      <c r="BG424" s="182">
        <f>IF(N424="zákl. přenesená",J424,0)</f>
        <v>0</v>
      </c>
      <c r="BH424" s="182">
        <f>IF(N424="sníž. přenesená",J424,0)</f>
        <v>0</v>
      </c>
      <c r="BI424" s="182">
        <f>IF(N424="nulová",J424,0)</f>
        <v>0</v>
      </c>
      <c r="BJ424" s="19" t="s">
        <v>131</v>
      </c>
      <c r="BK424" s="182">
        <f>ROUND(I424*H424,2)</f>
        <v>0</v>
      </c>
      <c r="BL424" s="19" t="s">
        <v>241</v>
      </c>
      <c r="BM424" s="181" t="s">
        <v>547</v>
      </c>
    </row>
    <row r="425" spans="1:65" s="2" customFormat="1" ht="11.25">
      <c r="A425" s="36"/>
      <c r="B425" s="37"/>
      <c r="C425" s="38"/>
      <c r="D425" s="183" t="s">
        <v>133</v>
      </c>
      <c r="E425" s="38"/>
      <c r="F425" s="184" t="s">
        <v>548</v>
      </c>
      <c r="G425" s="38"/>
      <c r="H425" s="38"/>
      <c r="I425" s="185"/>
      <c r="J425" s="38"/>
      <c r="K425" s="38"/>
      <c r="L425" s="41"/>
      <c r="M425" s="186"/>
      <c r="N425" s="187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133</v>
      </c>
      <c r="AU425" s="19" t="s">
        <v>131</v>
      </c>
    </row>
    <row r="426" spans="1:65" s="2" customFormat="1" ht="37.9" customHeight="1">
      <c r="A426" s="36"/>
      <c r="B426" s="37"/>
      <c r="C426" s="170" t="s">
        <v>549</v>
      </c>
      <c r="D426" s="170" t="s">
        <v>125</v>
      </c>
      <c r="E426" s="171" t="s">
        <v>550</v>
      </c>
      <c r="F426" s="172" t="s">
        <v>551</v>
      </c>
      <c r="G426" s="173" t="s">
        <v>225</v>
      </c>
      <c r="H426" s="174">
        <v>5</v>
      </c>
      <c r="I426" s="175"/>
      <c r="J426" s="176">
        <f>ROUND(I426*H426,2)</f>
        <v>0</v>
      </c>
      <c r="K426" s="172" t="s">
        <v>129</v>
      </c>
      <c r="L426" s="41"/>
      <c r="M426" s="177" t="s">
        <v>19</v>
      </c>
      <c r="N426" s="178" t="s">
        <v>47</v>
      </c>
      <c r="O426" s="66"/>
      <c r="P426" s="179">
        <f>O426*H426</f>
        <v>0</v>
      </c>
      <c r="Q426" s="179">
        <v>2.9999999999999997E-4</v>
      </c>
      <c r="R426" s="179">
        <f>Q426*H426</f>
        <v>1.4999999999999998E-3</v>
      </c>
      <c r="S426" s="179">
        <v>0</v>
      </c>
      <c r="T426" s="18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1" t="s">
        <v>241</v>
      </c>
      <c r="AT426" s="181" t="s">
        <v>125</v>
      </c>
      <c r="AU426" s="181" t="s">
        <v>131</v>
      </c>
      <c r="AY426" s="19" t="s">
        <v>122</v>
      </c>
      <c r="BE426" s="182">
        <f>IF(N426="základní",J426,0)</f>
        <v>0</v>
      </c>
      <c r="BF426" s="182">
        <f>IF(N426="snížená",J426,0)</f>
        <v>0</v>
      </c>
      <c r="BG426" s="182">
        <f>IF(N426="zákl. přenesená",J426,0)</f>
        <v>0</v>
      </c>
      <c r="BH426" s="182">
        <f>IF(N426="sníž. přenesená",J426,0)</f>
        <v>0</v>
      </c>
      <c r="BI426" s="182">
        <f>IF(N426="nulová",J426,0)</f>
        <v>0</v>
      </c>
      <c r="BJ426" s="19" t="s">
        <v>131</v>
      </c>
      <c r="BK426" s="182">
        <f>ROUND(I426*H426,2)</f>
        <v>0</v>
      </c>
      <c r="BL426" s="19" t="s">
        <v>241</v>
      </c>
      <c r="BM426" s="181" t="s">
        <v>552</v>
      </c>
    </row>
    <row r="427" spans="1:65" s="2" customFormat="1" ht="11.25">
      <c r="A427" s="36"/>
      <c r="B427" s="37"/>
      <c r="C427" s="38"/>
      <c r="D427" s="183" t="s">
        <v>133</v>
      </c>
      <c r="E427" s="38"/>
      <c r="F427" s="184" t="s">
        <v>553</v>
      </c>
      <c r="G427" s="38"/>
      <c r="H427" s="38"/>
      <c r="I427" s="185"/>
      <c r="J427" s="38"/>
      <c r="K427" s="38"/>
      <c r="L427" s="41"/>
      <c r="M427" s="186"/>
      <c r="N427" s="187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133</v>
      </c>
      <c r="AU427" s="19" t="s">
        <v>131</v>
      </c>
    </row>
    <row r="428" spans="1:65" s="2" customFormat="1" ht="16.5" customHeight="1">
      <c r="A428" s="36"/>
      <c r="B428" s="37"/>
      <c r="C428" s="170" t="s">
        <v>554</v>
      </c>
      <c r="D428" s="170" t="s">
        <v>125</v>
      </c>
      <c r="E428" s="171" t="s">
        <v>555</v>
      </c>
      <c r="F428" s="172" t="s">
        <v>556</v>
      </c>
      <c r="G428" s="173" t="s">
        <v>152</v>
      </c>
      <c r="H428" s="174">
        <v>32.5</v>
      </c>
      <c r="I428" s="175"/>
      <c r="J428" s="176">
        <f>ROUND(I428*H428,2)</f>
        <v>0</v>
      </c>
      <c r="K428" s="172" t="s">
        <v>129</v>
      </c>
      <c r="L428" s="41"/>
      <c r="M428" s="177" t="s">
        <v>19</v>
      </c>
      <c r="N428" s="178" t="s">
        <v>47</v>
      </c>
      <c r="O428" s="66"/>
      <c r="P428" s="179">
        <f>O428*H428</f>
        <v>0</v>
      </c>
      <c r="Q428" s="179">
        <v>0</v>
      </c>
      <c r="R428" s="179">
        <f>Q428*H428</f>
        <v>0</v>
      </c>
      <c r="S428" s="179">
        <v>3.9399999999999999E-3</v>
      </c>
      <c r="T428" s="180">
        <f>S428*H428</f>
        <v>0.12805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1" t="s">
        <v>241</v>
      </c>
      <c r="AT428" s="181" t="s">
        <v>125</v>
      </c>
      <c r="AU428" s="181" t="s">
        <v>131</v>
      </c>
      <c r="AY428" s="19" t="s">
        <v>122</v>
      </c>
      <c r="BE428" s="182">
        <f>IF(N428="základní",J428,0)</f>
        <v>0</v>
      </c>
      <c r="BF428" s="182">
        <f>IF(N428="snížená",J428,0)</f>
        <v>0</v>
      </c>
      <c r="BG428" s="182">
        <f>IF(N428="zákl. přenesená",J428,0)</f>
        <v>0</v>
      </c>
      <c r="BH428" s="182">
        <f>IF(N428="sníž. přenesená",J428,0)</f>
        <v>0</v>
      </c>
      <c r="BI428" s="182">
        <f>IF(N428="nulová",J428,0)</f>
        <v>0</v>
      </c>
      <c r="BJ428" s="19" t="s">
        <v>131</v>
      </c>
      <c r="BK428" s="182">
        <f>ROUND(I428*H428,2)</f>
        <v>0</v>
      </c>
      <c r="BL428" s="19" t="s">
        <v>241</v>
      </c>
      <c r="BM428" s="181" t="s">
        <v>557</v>
      </c>
    </row>
    <row r="429" spans="1:65" s="2" customFormat="1" ht="11.25">
      <c r="A429" s="36"/>
      <c r="B429" s="37"/>
      <c r="C429" s="38"/>
      <c r="D429" s="183" t="s">
        <v>133</v>
      </c>
      <c r="E429" s="38"/>
      <c r="F429" s="184" t="s">
        <v>558</v>
      </c>
      <c r="G429" s="38"/>
      <c r="H429" s="38"/>
      <c r="I429" s="185"/>
      <c r="J429" s="38"/>
      <c r="K429" s="38"/>
      <c r="L429" s="41"/>
      <c r="M429" s="186"/>
      <c r="N429" s="187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133</v>
      </c>
      <c r="AU429" s="19" t="s">
        <v>131</v>
      </c>
    </row>
    <row r="430" spans="1:65" s="14" customFormat="1" ht="11.25">
      <c r="B430" s="199"/>
      <c r="C430" s="200"/>
      <c r="D430" s="190" t="s">
        <v>135</v>
      </c>
      <c r="E430" s="201" t="s">
        <v>19</v>
      </c>
      <c r="F430" s="202" t="s">
        <v>559</v>
      </c>
      <c r="G430" s="200"/>
      <c r="H430" s="203">
        <v>32.5</v>
      </c>
      <c r="I430" s="204"/>
      <c r="J430" s="200"/>
      <c r="K430" s="200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135</v>
      </c>
      <c r="AU430" s="209" t="s">
        <v>131</v>
      </c>
      <c r="AV430" s="14" t="s">
        <v>131</v>
      </c>
      <c r="AW430" s="14" t="s">
        <v>37</v>
      </c>
      <c r="AX430" s="14" t="s">
        <v>80</v>
      </c>
      <c r="AY430" s="209" t="s">
        <v>122</v>
      </c>
    </row>
    <row r="431" spans="1:65" s="2" customFormat="1" ht="37.9" customHeight="1">
      <c r="A431" s="36"/>
      <c r="B431" s="37"/>
      <c r="C431" s="170" t="s">
        <v>560</v>
      </c>
      <c r="D431" s="170" t="s">
        <v>125</v>
      </c>
      <c r="E431" s="171" t="s">
        <v>561</v>
      </c>
      <c r="F431" s="172" t="s">
        <v>562</v>
      </c>
      <c r="G431" s="173" t="s">
        <v>152</v>
      </c>
      <c r="H431" s="174">
        <v>32.5</v>
      </c>
      <c r="I431" s="175"/>
      <c r="J431" s="176">
        <f>ROUND(I431*H431,2)</f>
        <v>0</v>
      </c>
      <c r="K431" s="172" t="s">
        <v>129</v>
      </c>
      <c r="L431" s="41"/>
      <c r="M431" s="177" t="s">
        <v>19</v>
      </c>
      <c r="N431" s="178" t="s">
        <v>47</v>
      </c>
      <c r="O431" s="66"/>
      <c r="P431" s="179">
        <f>O431*H431</f>
        <v>0</v>
      </c>
      <c r="Q431" s="179">
        <v>2.0600000000000002E-3</v>
      </c>
      <c r="R431" s="179">
        <f>Q431*H431</f>
        <v>6.695000000000001E-2</v>
      </c>
      <c r="S431" s="179">
        <v>0</v>
      </c>
      <c r="T431" s="18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1" t="s">
        <v>241</v>
      </c>
      <c r="AT431" s="181" t="s">
        <v>125</v>
      </c>
      <c r="AU431" s="181" t="s">
        <v>131</v>
      </c>
      <c r="AY431" s="19" t="s">
        <v>122</v>
      </c>
      <c r="BE431" s="182">
        <f>IF(N431="základní",J431,0)</f>
        <v>0</v>
      </c>
      <c r="BF431" s="182">
        <f>IF(N431="snížená",J431,0)</f>
        <v>0</v>
      </c>
      <c r="BG431" s="182">
        <f>IF(N431="zákl. přenesená",J431,0)</f>
        <v>0</v>
      </c>
      <c r="BH431" s="182">
        <f>IF(N431="sníž. přenesená",J431,0)</f>
        <v>0</v>
      </c>
      <c r="BI431" s="182">
        <f>IF(N431="nulová",J431,0)</f>
        <v>0</v>
      </c>
      <c r="BJ431" s="19" t="s">
        <v>131</v>
      </c>
      <c r="BK431" s="182">
        <f>ROUND(I431*H431,2)</f>
        <v>0</v>
      </c>
      <c r="BL431" s="19" t="s">
        <v>241</v>
      </c>
      <c r="BM431" s="181" t="s">
        <v>563</v>
      </c>
    </row>
    <row r="432" spans="1:65" s="2" customFormat="1" ht="11.25">
      <c r="A432" s="36"/>
      <c r="B432" s="37"/>
      <c r="C432" s="38"/>
      <c r="D432" s="183" t="s">
        <v>133</v>
      </c>
      <c r="E432" s="38"/>
      <c r="F432" s="184" t="s">
        <v>564</v>
      </c>
      <c r="G432" s="38"/>
      <c r="H432" s="38"/>
      <c r="I432" s="185"/>
      <c r="J432" s="38"/>
      <c r="K432" s="38"/>
      <c r="L432" s="41"/>
      <c r="M432" s="186"/>
      <c r="N432" s="18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133</v>
      </c>
      <c r="AU432" s="19" t="s">
        <v>131</v>
      </c>
    </row>
    <row r="433" spans="1:65" s="14" customFormat="1" ht="11.25">
      <c r="B433" s="199"/>
      <c r="C433" s="200"/>
      <c r="D433" s="190" t="s">
        <v>135</v>
      </c>
      <c r="E433" s="201" t="s">
        <v>19</v>
      </c>
      <c r="F433" s="202" t="s">
        <v>559</v>
      </c>
      <c r="G433" s="200"/>
      <c r="H433" s="203">
        <v>32.5</v>
      </c>
      <c r="I433" s="204"/>
      <c r="J433" s="200"/>
      <c r="K433" s="200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135</v>
      </c>
      <c r="AU433" s="209" t="s">
        <v>131</v>
      </c>
      <c r="AV433" s="14" t="s">
        <v>131</v>
      </c>
      <c r="AW433" s="14" t="s">
        <v>37</v>
      </c>
      <c r="AX433" s="14" t="s">
        <v>80</v>
      </c>
      <c r="AY433" s="209" t="s">
        <v>122</v>
      </c>
    </row>
    <row r="434" spans="1:65" s="2" customFormat="1" ht="24.2" customHeight="1">
      <c r="A434" s="36"/>
      <c r="B434" s="37"/>
      <c r="C434" s="170" t="s">
        <v>565</v>
      </c>
      <c r="D434" s="170" t="s">
        <v>125</v>
      </c>
      <c r="E434" s="171" t="s">
        <v>566</v>
      </c>
      <c r="F434" s="172" t="s">
        <v>567</v>
      </c>
      <c r="G434" s="173" t="s">
        <v>152</v>
      </c>
      <c r="H434" s="174">
        <v>12.12</v>
      </c>
      <c r="I434" s="175"/>
      <c r="J434" s="176">
        <f>ROUND(I434*H434,2)</f>
        <v>0</v>
      </c>
      <c r="K434" s="172" t="s">
        <v>129</v>
      </c>
      <c r="L434" s="41"/>
      <c r="M434" s="177" t="s">
        <v>19</v>
      </c>
      <c r="N434" s="178" t="s">
        <v>47</v>
      </c>
      <c r="O434" s="66"/>
      <c r="P434" s="179">
        <f>O434*H434</f>
        <v>0</v>
      </c>
      <c r="Q434" s="179">
        <v>0</v>
      </c>
      <c r="R434" s="179">
        <f>Q434*H434</f>
        <v>0</v>
      </c>
      <c r="S434" s="179">
        <v>3.48E-3</v>
      </c>
      <c r="T434" s="180">
        <f>S434*H434</f>
        <v>4.2177599999999996E-2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1" t="s">
        <v>241</v>
      </c>
      <c r="AT434" s="181" t="s">
        <v>125</v>
      </c>
      <c r="AU434" s="181" t="s">
        <v>131</v>
      </c>
      <c r="AY434" s="19" t="s">
        <v>122</v>
      </c>
      <c r="BE434" s="182">
        <f>IF(N434="základní",J434,0)</f>
        <v>0</v>
      </c>
      <c r="BF434" s="182">
        <f>IF(N434="snížená",J434,0)</f>
        <v>0</v>
      </c>
      <c r="BG434" s="182">
        <f>IF(N434="zákl. přenesená",J434,0)</f>
        <v>0</v>
      </c>
      <c r="BH434" s="182">
        <f>IF(N434="sníž. přenesená",J434,0)</f>
        <v>0</v>
      </c>
      <c r="BI434" s="182">
        <f>IF(N434="nulová",J434,0)</f>
        <v>0</v>
      </c>
      <c r="BJ434" s="19" t="s">
        <v>131</v>
      </c>
      <c r="BK434" s="182">
        <f>ROUND(I434*H434,2)</f>
        <v>0</v>
      </c>
      <c r="BL434" s="19" t="s">
        <v>241</v>
      </c>
      <c r="BM434" s="181" t="s">
        <v>568</v>
      </c>
    </row>
    <row r="435" spans="1:65" s="2" customFormat="1" ht="11.25">
      <c r="A435" s="36"/>
      <c r="B435" s="37"/>
      <c r="C435" s="38"/>
      <c r="D435" s="183" t="s">
        <v>133</v>
      </c>
      <c r="E435" s="38"/>
      <c r="F435" s="184" t="s">
        <v>569</v>
      </c>
      <c r="G435" s="38"/>
      <c r="H435" s="38"/>
      <c r="I435" s="185"/>
      <c r="J435" s="38"/>
      <c r="K435" s="38"/>
      <c r="L435" s="41"/>
      <c r="M435" s="186"/>
      <c r="N435" s="187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133</v>
      </c>
      <c r="AU435" s="19" t="s">
        <v>131</v>
      </c>
    </row>
    <row r="436" spans="1:65" s="2" customFormat="1" ht="24.2" customHeight="1">
      <c r="A436" s="36"/>
      <c r="B436" s="37"/>
      <c r="C436" s="170" t="s">
        <v>570</v>
      </c>
      <c r="D436" s="170" t="s">
        <v>125</v>
      </c>
      <c r="E436" s="171" t="s">
        <v>571</v>
      </c>
      <c r="F436" s="172" t="s">
        <v>572</v>
      </c>
      <c r="G436" s="173" t="s">
        <v>152</v>
      </c>
      <c r="H436" s="174">
        <v>12.12</v>
      </c>
      <c r="I436" s="175"/>
      <c r="J436" s="176">
        <f>ROUND(I436*H436,2)</f>
        <v>0</v>
      </c>
      <c r="K436" s="172" t="s">
        <v>129</v>
      </c>
      <c r="L436" s="41"/>
      <c r="M436" s="177" t="s">
        <v>19</v>
      </c>
      <c r="N436" s="178" t="s">
        <v>47</v>
      </c>
      <c r="O436" s="66"/>
      <c r="P436" s="179">
        <f>O436*H436</f>
        <v>0</v>
      </c>
      <c r="Q436" s="179">
        <v>5.9800000000000001E-3</v>
      </c>
      <c r="R436" s="179">
        <f>Q436*H436</f>
        <v>7.2477600000000003E-2</v>
      </c>
      <c r="S436" s="179">
        <v>0</v>
      </c>
      <c r="T436" s="18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1" t="s">
        <v>241</v>
      </c>
      <c r="AT436" s="181" t="s">
        <v>125</v>
      </c>
      <c r="AU436" s="181" t="s">
        <v>131</v>
      </c>
      <c r="AY436" s="19" t="s">
        <v>122</v>
      </c>
      <c r="BE436" s="182">
        <f>IF(N436="základní",J436,0)</f>
        <v>0</v>
      </c>
      <c r="BF436" s="182">
        <f>IF(N436="snížená",J436,0)</f>
        <v>0</v>
      </c>
      <c r="BG436" s="182">
        <f>IF(N436="zákl. přenesená",J436,0)</f>
        <v>0</v>
      </c>
      <c r="BH436" s="182">
        <f>IF(N436="sníž. přenesená",J436,0)</f>
        <v>0</v>
      </c>
      <c r="BI436" s="182">
        <f>IF(N436="nulová",J436,0)</f>
        <v>0</v>
      </c>
      <c r="BJ436" s="19" t="s">
        <v>131</v>
      </c>
      <c r="BK436" s="182">
        <f>ROUND(I436*H436,2)</f>
        <v>0</v>
      </c>
      <c r="BL436" s="19" t="s">
        <v>241</v>
      </c>
      <c r="BM436" s="181" t="s">
        <v>573</v>
      </c>
    </row>
    <row r="437" spans="1:65" s="2" customFormat="1" ht="11.25">
      <c r="A437" s="36"/>
      <c r="B437" s="37"/>
      <c r="C437" s="38"/>
      <c r="D437" s="183" t="s">
        <v>133</v>
      </c>
      <c r="E437" s="38"/>
      <c r="F437" s="184" t="s">
        <v>574</v>
      </c>
      <c r="G437" s="38"/>
      <c r="H437" s="38"/>
      <c r="I437" s="185"/>
      <c r="J437" s="38"/>
      <c r="K437" s="38"/>
      <c r="L437" s="41"/>
      <c r="M437" s="186"/>
      <c r="N437" s="187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133</v>
      </c>
      <c r="AU437" s="19" t="s">
        <v>131</v>
      </c>
    </row>
    <row r="438" spans="1:65" s="13" customFormat="1" ht="11.25">
      <c r="B438" s="188"/>
      <c r="C438" s="189"/>
      <c r="D438" s="190" t="s">
        <v>135</v>
      </c>
      <c r="E438" s="191" t="s">
        <v>19</v>
      </c>
      <c r="F438" s="192" t="s">
        <v>575</v>
      </c>
      <c r="G438" s="189"/>
      <c r="H438" s="191" t="s">
        <v>19</v>
      </c>
      <c r="I438" s="193"/>
      <c r="J438" s="189"/>
      <c r="K438" s="189"/>
      <c r="L438" s="194"/>
      <c r="M438" s="195"/>
      <c r="N438" s="196"/>
      <c r="O438" s="196"/>
      <c r="P438" s="196"/>
      <c r="Q438" s="196"/>
      <c r="R438" s="196"/>
      <c r="S438" s="196"/>
      <c r="T438" s="197"/>
      <c r="AT438" s="198" t="s">
        <v>135</v>
      </c>
      <c r="AU438" s="198" t="s">
        <v>131</v>
      </c>
      <c r="AV438" s="13" t="s">
        <v>80</v>
      </c>
      <c r="AW438" s="13" t="s">
        <v>37</v>
      </c>
      <c r="AX438" s="13" t="s">
        <v>75</v>
      </c>
      <c r="AY438" s="198" t="s">
        <v>122</v>
      </c>
    </row>
    <row r="439" spans="1:65" s="13" customFormat="1" ht="11.25">
      <c r="B439" s="188"/>
      <c r="C439" s="189"/>
      <c r="D439" s="190" t="s">
        <v>135</v>
      </c>
      <c r="E439" s="191" t="s">
        <v>19</v>
      </c>
      <c r="F439" s="192" t="s">
        <v>576</v>
      </c>
      <c r="G439" s="189"/>
      <c r="H439" s="191" t="s">
        <v>19</v>
      </c>
      <c r="I439" s="193"/>
      <c r="J439" s="189"/>
      <c r="K439" s="189"/>
      <c r="L439" s="194"/>
      <c r="M439" s="195"/>
      <c r="N439" s="196"/>
      <c r="O439" s="196"/>
      <c r="P439" s="196"/>
      <c r="Q439" s="196"/>
      <c r="R439" s="196"/>
      <c r="S439" s="196"/>
      <c r="T439" s="197"/>
      <c r="AT439" s="198" t="s">
        <v>135</v>
      </c>
      <c r="AU439" s="198" t="s">
        <v>131</v>
      </c>
      <c r="AV439" s="13" t="s">
        <v>80</v>
      </c>
      <c r="AW439" s="13" t="s">
        <v>37</v>
      </c>
      <c r="AX439" s="13" t="s">
        <v>75</v>
      </c>
      <c r="AY439" s="198" t="s">
        <v>122</v>
      </c>
    </row>
    <row r="440" spans="1:65" s="14" customFormat="1" ht="11.25">
      <c r="B440" s="199"/>
      <c r="C440" s="200"/>
      <c r="D440" s="190" t="s">
        <v>135</v>
      </c>
      <c r="E440" s="201" t="s">
        <v>19</v>
      </c>
      <c r="F440" s="202" t="s">
        <v>577</v>
      </c>
      <c r="G440" s="200"/>
      <c r="H440" s="203">
        <v>12.12</v>
      </c>
      <c r="I440" s="204"/>
      <c r="J440" s="200"/>
      <c r="K440" s="200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135</v>
      </c>
      <c r="AU440" s="209" t="s">
        <v>131</v>
      </c>
      <c r="AV440" s="14" t="s">
        <v>131</v>
      </c>
      <c r="AW440" s="14" t="s">
        <v>37</v>
      </c>
      <c r="AX440" s="14" t="s">
        <v>80</v>
      </c>
      <c r="AY440" s="209" t="s">
        <v>122</v>
      </c>
    </row>
    <row r="441" spans="1:65" s="2" customFormat="1" ht="24.2" customHeight="1">
      <c r="A441" s="36"/>
      <c r="B441" s="37"/>
      <c r="C441" s="170" t="s">
        <v>578</v>
      </c>
      <c r="D441" s="170" t="s">
        <v>125</v>
      </c>
      <c r="E441" s="171" t="s">
        <v>579</v>
      </c>
      <c r="F441" s="172" t="s">
        <v>580</v>
      </c>
      <c r="G441" s="173" t="s">
        <v>152</v>
      </c>
      <c r="H441" s="174">
        <v>56.37</v>
      </c>
      <c r="I441" s="175"/>
      <c r="J441" s="176">
        <f>ROUND(I441*H441,2)</f>
        <v>0</v>
      </c>
      <c r="K441" s="172" t="s">
        <v>129</v>
      </c>
      <c r="L441" s="41"/>
      <c r="M441" s="177" t="s">
        <v>19</v>
      </c>
      <c r="N441" s="178" t="s">
        <v>47</v>
      </c>
      <c r="O441" s="66"/>
      <c r="P441" s="179">
        <f>O441*H441</f>
        <v>0</v>
      </c>
      <c r="Q441" s="179">
        <v>0</v>
      </c>
      <c r="R441" s="179">
        <f>Q441*H441</f>
        <v>0</v>
      </c>
      <c r="S441" s="179">
        <v>1.7700000000000001E-3</v>
      </c>
      <c r="T441" s="180">
        <f>S441*H441</f>
        <v>9.97749E-2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1" t="s">
        <v>241</v>
      </c>
      <c r="AT441" s="181" t="s">
        <v>125</v>
      </c>
      <c r="AU441" s="181" t="s">
        <v>131</v>
      </c>
      <c r="AY441" s="19" t="s">
        <v>122</v>
      </c>
      <c r="BE441" s="182">
        <f>IF(N441="základní",J441,0)</f>
        <v>0</v>
      </c>
      <c r="BF441" s="182">
        <f>IF(N441="snížená",J441,0)</f>
        <v>0</v>
      </c>
      <c r="BG441" s="182">
        <f>IF(N441="zákl. přenesená",J441,0)</f>
        <v>0</v>
      </c>
      <c r="BH441" s="182">
        <f>IF(N441="sníž. přenesená",J441,0)</f>
        <v>0</v>
      </c>
      <c r="BI441" s="182">
        <f>IF(N441="nulová",J441,0)</f>
        <v>0</v>
      </c>
      <c r="BJ441" s="19" t="s">
        <v>131</v>
      </c>
      <c r="BK441" s="182">
        <f>ROUND(I441*H441,2)</f>
        <v>0</v>
      </c>
      <c r="BL441" s="19" t="s">
        <v>241</v>
      </c>
      <c r="BM441" s="181" t="s">
        <v>581</v>
      </c>
    </row>
    <row r="442" spans="1:65" s="2" customFormat="1" ht="11.25">
      <c r="A442" s="36"/>
      <c r="B442" s="37"/>
      <c r="C442" s="38"/>
      <c r="D442" s="183" t="s">
        <v>133</v>
      </c>
      <c r="E442" s="38"/>
      <c r="F442" s="184" t="s">
        <v>582</v>
      </c>
      <c r="G442" s="38"/>
      <c r="H442" s="38"/>
      <c r="I442" s="185"/>
      <c r="J442" s="38"/>
      <c r="K442" s="38"/>
      <c r="L442" s="41"/>
      <c r="M442" s="186"/>
      <c r="N442" s="187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133</v>
      </c>
      <c r="AU442" s="19" t="s">
        <v>131</v>
      </c>
    </row>
    <row r="443" spans="1:65" s="2" customFormat="1" ht="37.9" customHeight="1">
      <c r="A443" s="36"/>
      <c r="B443" s="37"/>
      <c r="C443" s="170" t="s">
        <v>583</v>
      </c>
      <c r="D443" s="170" t="s">
        <v>125</v>
      </c>
      <c r="E443" s="171" t="s">
        <v>584</v>
      </c>
      <c r="F443" s="172" t="s">
        <v>585</v>
      </c>
      <c r="G443" s="173" t="s">
        <v>152</v>
      </c>
      <c r="H443" s="174">
        <v>56.37</v>
      </c>
      <c r="I443" s="175"/>
      <c r="J443" s="176">
        <f>ROUND(I443*H443,2)</f>
        <v>0</v>
      </c>
      <c r="K443" s="172" t="s">
        <v>129</v>
      </c>
      <c r="L443" s="41"/>
      <c r="M443" s="177" t="s">
        <v>19</v>
      </c>
      <c r="N443" s="178" t="s">
        <v>47</v>
      </c>
      <c r="O443" s="66"/>
      <c r="P443" s="179">
        <f>O443*H443</f>
        <v>0</v>
      </c>
      <c r="Q443" s="179">
        <v>1.67E-3</v>
      </c>
      <c r="R443" s="179">
        <f>Q443*H443</f>
        <v>9.4137899999999997E-2</v>
      </c>
      <c r="S443" s="179">
        <v>0</v>
      </c>
      <c r="T443" s="18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1" t="s">
        <v>241</v>
      </c>
      <c r="AT443" s="181" t="s">
        <v>125</v>
      </c>
      <c r="AU443" s="181" t="s">
        <v>131</v>
      </c>
      <c r="AY443" s="19" t="s">
        <v>122</v>
      </c>
      <c r="BE443" s="182">
        <f>IF(N443="základní",J443,0)</f>
        <v>0</v>
      </c>
      <c r="BF443" s="182">
        <f>IF(N443="snížená",J443,0)</f>
        <v>0</v>
      </c>
      <c r="BG443" s="182">
        <f>IF(N443="zákl. přenesená",J443,0)</f>
        <v>0</v>
      </c>
      <c r="BH443" s="182">
        <f>IF(N443="sníž. přenesená",J443,0)</f>
        <v>0</v>
      </c>
      <c r="BI443" s="182">
        <f>IF(N443="nulová",J443,0)</f>
        <v>0</v>
      </c>
      <c r="BJ443" s="19" t="s">
        <v>131</v>
      </c>
      <c r="BK443" s="182">
        <f>ROUND(I443*H443,2)</f>
        <v>0</v>
      </c>
      <c r="BL443" s="19" t="s">
        <v>241</v>
      </c>
      <c r="BM443" s="181" t="s">
        <v>586</v>
      </c>
    </row>
    <row r="444" spans="1:65" s="2" customFormat="1" ht="11.25">
      <c r="A444" s="36"/>
      <c r="B444" s="37"/>
      <c r="C444" s="38"/>
      <c r="D444" s="183" t="s">
        <v>133</v>
      </c>
      <c r="E444" s="38"/>
      <c r="F444" s="184" t="s">
        <v>587</v>
      </c>
      <c r="G444" s="38"/>
      <c r="H444" s="38"/>
      <c r="I444" s="185"/>
      <c r="J444" s="38"/>
      <c r="K444" s="38"/>
      <c r="L444" s="41"/>
      <c r="M444" s="186"/>
      <c r="N444" s="187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133</v>
      </c>
      <c r="AU444" s="19" t="s">
        <v>131</v>
      </c>
    </row>
    <row r="445" spans="1:65" s="13" customFormat="1" ht="11.25">
      <c r="B445" s="188"/>
      <c r="C445" s="189"/>
      <c r="D445" s="190" t="s">
        <v>135</v>
      </c>
      <c r="E445" s="191" t="s">
        <v>19</v>
      </c>
      <c r="F445" s="192" t="s">
        <v>543</v>
      </c>
      <c r="G445" s="189"/>
      <c r="H445" s="191" t="s">
        <v>19</v>
      </c>
      <c r="I445" s="193"/>
      <c r="J445" s="189"/>
      <c r="K445" s="189"/>
      <c r="L445" s="194"/>
      <c r="M445" s="195"/>
      <c r="N445" s="196"/>
      <c r="O445" s="196"/>
      <c r="P445" s="196"/>
      <c r="Q445" s="196"/>
      <c r="R445" s="196"/>
      <c r="S445" s="196"/>
      <c r="T445" s="197"/>
      <c r="AT445" s="198" t="s">
        <v>135</v>
      </c>
      <c r="AU445" s="198" t="s">
        <v>131</v>
      </c>
      <c r="AV445" s="13" t="s">
        <v>80</v>
      </c>
      <c r="AW445" s="13" t="s">
        <v>37</v>
      </c>
      <c r="AX445" s="13" t="s">
        <v>75</v>
      </c>
      <c r="AY445" s="198" t="s">
        <v>122</v>
      </c>
    </row>
    <row r="446" spans="1:65" s="13" customFormat="1" ht="11.25">
      <c r="B446" s="188"/>
      <c r="C446" s="189"/>
      <c r="D446" s="190" t="s">
        <v>135</v>
      </c>
      <c r="E446" s="191" t="s">
        <v>19</v>
      </c>
      <c r="F446" s="192" t="s">
        <v>520</v>
      </c>
      <c r="G446" s="189"/>
      <c r="H446" s="191" t="s">
        <v>19</v>
      </c>
      <c r="I446" s="193"/>
      <c r="J446" s="189"/>
      <c r="K446" s="189"/>
      <c r="L446" s="194"/>
      <c r="M446" s="195"/>
      <c r="N446" s="196"/>
      <c r="O446" s="196"/>
      <c r="P446" s="196"/>
      <c r="Q446" s="196"/>
      <c r="R446" s="196"/>
      <c r="S446" s="196"/>
      <c r="T446" s="197"/>
      <c r="AT446" s="198" t="s">
        <v>135</v>
      </c>
      <c r="AU446" s="198" t="s">
        <v>131</v>
      </c>
      <c r="AV446" s="13" t="s">
        <v>80</v>
      </c>
      <c r="AW446" s="13" t="s">
        <v>37</v>
      </c>
      <c r="AX446" s="13" t="s">
        <v>75</v>
      </c>
      <c r="AY446" s="198" t="s">
        <v>122</v>
      </c>
    </row>
    <row r="447" spans="1:65" s="14" customFormat="1" ht="11.25">
      <c r="B447" s="199"/>
      <c r="C447" s="200"/>
      <c r="D447" s="190" t="s">
        <v>135</v>
      </c>
      <c r="E447" s="201" t="s">
        <v>19</v>
      </c>
      <c r="F447" s="202" t="s">
        <v>537</v>
      </c>
      <c r="G447" s="200"/>
      <c r="H447" s="203">
        <v>56.37</v>
      </c>
      <c r="I447" s="204"/>
      <c r="J447" s="200"/>
      <c r="K447" s="200"/>
      <c r="L447" s="205"/>
      <c r="M447" s="206"/>
      <c r="N447" s="207"/>
      <c r="O447" s="207"/>
      <c r="P447" s="207"/>
      <c r="Q447" s="207"/>
      <c r="R447" s="207"/>
      <c r="S447" s="207"/>
      <c r="T447" s="208"/>
      <c r="AT447" s="209" t="s">
        <v>135</v>
      </c>
      <c r="AU447" s="209" t="s">
        <v>131</v>
      </c>
      <c r="AV447" s="14" t="s">
        <v>131</v>
      </c>
      <c r="AW447" s="14" t="s">
        <v>37</v>
      </c>
      <c r="AX447" s="14" t="s">
        <v>80</v>
      </c>
      <c r="AY447" s="209" t="s">
        <v>122</v>
      </c>
    </row>
    <row r="448" spans="1:65" s="2" customFormat="1" ht="21.75" customHeight="1">
      <c r="A448" s="36"/>
      <c r="B448" s="37"/>
      <c r="C448" s="170" t="s">
        <v>588</v>
      </c>
      <c r="D448" s="170" t="s">
        <v>125</v>
      </c>
      <c r="E448" s="171" t="s">
        <v>589</v>
      </c>
      <c r="F448" s="172" t="s">
        <v>590</v>
      </c>
      <c r="G448" s="173" t="s">
        <v>152</v>
      </c>
      <c r="H448" s="174">
        <v>30.588999999999999</v>
      </c>
      <c r="I448" s="175"/>
      <c r="J448" s="176">
        <f>ROUND(I448*H448,2)</f>
        <v>0</v>
      </c>
      <c r="K448" s="172" t="s">
        <v>129</v>
      </c>
      <c r="L448" s="41"/>
      <c r="M448" s="177" t="s">
        <v>19</v>
      </c>
      <c r="N448" s="178" t="s">
        <v>47</v>
      </c>
      <c r="O448" s="66"/>
      <c r="P448" s="179">
        <f>O448*H448</f>
        <v>0</v>
      </c>
      <c r="Q448" s="179">
        <v>0</v>
      </c>
      <c r="R448" s="179">
        <f>Q448*H448</f>
        <v>0</v>
      </c>
      <c r="S448" s="179">
        <v>1.6999999999999999E-3</v>
      </c>
      <c r="T448" s="180">
        <f>S448*H448</f>
        <v>5.2001299999999993E-2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1" t="s">
        <v>241</v>
      </c>
      <c r="AT448" s="181" t="s">
        <v>125</v>
      </c>
      <c r="AU448" s="181" t="s">
        <v>131</v>
      </c>
      <c r="AY448" s="19" t="s">
        <v>122</v>
      </c>
      <c r="BE448" s="182">
        <f>IF(N448="základní",J448,0)</f>
        <v>0</v>
      </c>
      <c r="BF448" s="182">
        <f>IF(N448="snížená",J448,0)</f>
        <v>0</v>
      </c>
      <c r="BG448" s="182">
        <f>IF(N448="zákl. přenesená",J448,0)</f>
        <v>0</v>
      </c>
      <c r="BH448" s="182">
        <f>IF(N448="sníž. přenesená",J448,0)</f>
        <v>0</v>
      </c>
      <c r="BI448" s="182">
        <f>IF(N448="nulová",J448,0)</f>
        <v>0</v>
      </c>
      <c r="BJ448" s="19" t="s">
        <v>131</v>
      </c>
      <c r="BK448" s="182">
        <f>ROUND(I448*H448,2)</f>
        <v>0</v>
      </c>
      <c r="BL448" s="19" t="s">
        <v>241</v>
      </c>
      <c r="BM448" s="181" t="s">
        <v>591</v>
      </c>
    </row>
    <row r="449" spans="1:65" s="2" customFormat="1" ht="11.25">
      <c r="A449" s="36"/>
      <c r="B449" s="37"/>
      <c r="C449" s="38"/>
      <c r="D449" s="183" t="s">
        <v>133</v>
      </c>
      <c r="E449" s="38"/>
      <c r="F449" s="184" t="s">
        <v>592</v>
      </c>
      <c r="G449" s="38"/>
      <c r="H449" s="38"/>
      <c r="I449" s="185"/>
      <c r="J449" s="38"/>
      <c r="K449" s="38"/>
      <c r="L449" s="41"/>
      <c r="M449" s="186"/>
      <c r="N449" s="18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133</v>
      </c>
      <c r="AU449" s="19" t="s">
        <v>131</v>
      </c>
    </row>
    <row r="450" spans="1:65" s="2" customFormat="1" ht="33" customHeight="1">
      <c r="A450" s="36"/>
      <c r="B450" s="37"/>
      <c r="C450" s="170" t="s">
        <v>593</v>
      </c>
      <c r="D450" s="170" t="s">
        <v>125</v>
      </c>
      <c r="E450" s="171" t="s">
        <v>594</v>
      </c>
      <c r="F450" s="172" t="s">
        <v>595</v>
      </c>
      <c r="G450" s="173" t="s">
        <v>152</v>
      </c>
      <c r="H450" s="174">
        <v>30.588999999999999</v>
      </c>
      <c r="I450" s="175"/>
      <c r="J450" s="176">
        <f>ROUND(I450*H450,2)</f>
        <v>0</v>
      </c>
      <c r="K450" s="172" t="s">
        <v>129</v>
      </c>
      <c r="L450" s="41"/>
      <c r="M450" s="177" t="s">
        <v>19</v>
      </c>
      <c r="N450" s="178" t="s">
        <v>47</v>
      </c>
      <c r="O450" s="66"/>
      <c r="P450" s="179">
        <f>O450*H450</f>
        <v>0</v>
      </c>
      <c r="Q450" s="179">
        <v>3.47E-3</v>
      </c>
      <c r="R450" s="179">
        <f>Q450*H450</f>
        <v>0.10614382999999999</v>
      </c>
      <c r="S450" s="179">
        <v>0</v>
      </c>
      <c r="T450" s="18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1" t="s">
        <v>241</v>
      </c>
      <c r="AT450" s="181" t="s">
        <v>125</v>
      </c>
      <c r="AU450" s="181" t="s">
        <v>131</v>
      </c>
      <c r="AY450" s="19" t="s">
        <v>122</v>
      </c>
      <c r="BE450" s="182">
        <f>IF(N450="základní",J450,0)</f>
        <v>0</v>
      </c>
      <c r="BF450" s="182">
        <f>IF(N450="snížená",J450,0)</f>
        <v>0</v>
      </c>
      <c r="BG450" s="182">
        <f>IF(N450="zákl. přenesená",J450,0)</f>
        <v>0</v>
      </c>
      <c r="BH450" s="182">
        <f>IF(N450="sníž. přenesená",J450,0)</f>
        <v>0</v>
      </c>
      <c r="BI450" s="182">
        <f>IF(N450="nulová",J450,0)</f>
        <v>0</v>
      </c>
      <c r="BJ450" s="19" t="s">
        <v>131</v>
      </c>
      <c r="BK450" s="182">
        <f>ROUND(I450*H450,2)</f>
        <v>0</v>
      </c>
      <c r="BL450" s="19" t="s">
        <v>241</v>
      </c>
      <c r="BM450" s="181" t="s">
        <v>596</v>
      </c>
    </row>
    <row r="451" spans="1:65" s="2" customFormat="1" ht="11.25">
      <c r="A451" s="36"/>
      <c r="B451" s="37"/>
      <c r="C451" s="38"/>
      <c r="D451" s="183" t="s">
        <v>133</v>
      </c>
      <c r="E451" s="38"/>
      <c r="F451" s="184" t="s">
        <v>597</v>
      </c>
      <c r="G451" s="38"/>
      <c r="H451" s="38"/>
      <c r="I451" s="185"/>
      <c r="J451" s="38"/>
      <c r="K451" s="38"/>
      <c r="L451" s="41"/>
      <c r="M451" s="186"/>
      <c r="N451" s="187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133</v>
      </c>
      <c r="AU451" s="19" t="s">
        <v>131</v>
      </c>
    </row>
    <row r="452" spans="1:65" s="13" customFormat="1" ht="11.25">
      <c r="B452" s="188"/>
      <c r="C452" s="189"/>
      <c r="D452" s="190" t="s">
        <v>135</v>
      </c>
      <c r="E452" s="191" t="s">
        <v>19</v>
      </c>
      <c r="F452" s="192" t="s">
        <v>598</v>
      </c>
      <c r="G452" s="189"/>
      <c r="H452" s="191" t="s">
        <v>19</v>
      </c>
      <c r="I452" s="193"/>
      <c r="J452" s="189"/>
      <c r="K452" s="189"/>
      <c r="L452" s="194"/>
      <c r="M452" s="195"/>
      <c r="N452" s="196"/>
      <c r="O452" s="196"/>
      <c r="P452" s="196"/>
      <c r="Q452" s="196"/>
      <c r="R452" s="196"/>
      <c r="S452" s="196"/>
      <c r="T452" s="197"/>
      <c r="AT452" s="198" t="s">
        <v>135</v>
      </c>
      <c r="AU452" s="198" t="s">
        <v>131</v>
      </c>
      <c r="AV452" s="13" t="s">
        <v>80</v>
      </c>
      <c r="AW452" s="13" t="s">
        <v>37</v>
      </c>
      <c r="AX452" s="13" t="s">
        <v>75</v>
      </c>
      <c r="AY452" s="198" t="s">
        <v>122</v>
      </c>
    </row>
    <row r="453" spans="1:65" s="13" customFormat="1" ht="11.25">
      <c r="B453" s="188"/>
      <c r="C453" s="189"/>
      <c r="D453" s="190" t="s">
        <v>135</v>
      </c>
      <c r="E453" s="191" t="s">
        <v>19</v>
      </c>
      <c r="F453" s="192" t="s">
        <v>315</v>
      </c>
      <c r="G453" s="189"/>
      <c r="H453" s="191" t="s">
        <v>19</v>
      </c>
      <c r="I453" s="193"/>
      <c r="J453" s="189"/>
      <c r="K453" s="189"/>
      <c r="L453" s="194"/>
      <c r="M453" s="195"/>
      <c r="N453" s="196"/>
      <c r="O453" s="196"/>
      <c r="P453" s="196"/>
      <c r="Q453" s="196"/>
      <c r="R453" s="196"/>
      <c r="S453" s="196"/>
      <c r="T453" s="197"/>
      <c r="AT453" s="198" t="s">
        <v>135</v>
      </c>
      <c r="AU453" s="198" t="s">
        <v>131</v>
      </c>
      <c r="AV453" s="13" t="s">
        <v>80</v>
      </c>
      <c r="AW453" s="13" t="s">
        <v>37</v>
      </c>
      <c r="AX453" s="13" t="s">
        <v>75</v>
      </c>
      <c r="AY453" s="198" t="s">
        <v>122</v>
      </c>
    </row>
    <row r="454" spans="1:65" s="14" customFormat="1" ht="11.25">
      <c r="B454" s="199"/>
      <c r="C454" s="200"/>
      <c r="D454" s="190" t="s">
        <v>135</v>
      </c>
      <c r="E454" s="201" t="s">
        <v>19</v>
      </c>
      <c r="F454" s="202" t="s">
        <v>599</v>
      </c>
      <c r="G454" s="200"/>
      <c r="H454" s="203">
        <v>6.3440000000000003</v>
      </c>
      <c r="I454" s="204"/>
      <c r="J454" s="200"/>
      <c r="K454" s="200"/>
      <c r="L454" s="205"/>
      <c r="M454" s="206"/>
      <c r="N454" s="207"/>
      <c r="O454" s="207"/>
      <c r="P454" s="207"/>
      <c r="Q454" s="207"/>
      <c r="R454" s="207"/>
      <c r="S454" s="207"/>
      <c r="T454" s="208"/>
      <c r="AT454" s="209" t="s">
        <v>135</v>
      </c>
      <c r="AU454" s="209" t="s">
        <v>131</v>
      </c>
      <c r="AV454" s="14" t="s">
        <v>131</v>
      </c>
      <c r="AW454" s="14" t="s">
        <v>37</v>
      </c>
      <c r="AX454" s="14" t="s">
        <v>75</v>
      </c>
      <c r="AY454" s="209" t="s">
        <v>122</v>
      </c>
    </row>
    <row r="455" spans="1:65" s="13" customFormat="1" ht="11.25">
      <c r="B455" s="188"/>
      <c r="C455" s="189"/>
      <c r="D455" s="190" t="s">
        <v>135</v>
      </c>
      <c r="E455" s="191" t="s">
        <v>19</v>
      </c>
      <c r="F455" s="192" t="s">
        <v>326</v>
      </c>
      <c r="G455" s="189"/>
      <c r="H455" s="191" t="s">
        <v>19</v>
      </c>
      <c r="I455" s="193"/>
      <c r="J455" s="189"/>
      <c r="K455" s="189"/>
      <c r="L455" s="194"/>
      <c r="M455" s="195"/>
      <c r="N455" s="196"/>
      <c r="O455" s="196"/>
      <c r="P455" s="196"/>
      <c r="Q455" s="196"/>
      <c r="R455" s="196"/>
      <c r="S455" s="196"/>
      <c r="T455" s="197"/>
      <c r="AT455" s="198" t="s">
        <v>135</v>
      </c>
      <c r="AU455" s="198" t="s">
        <v>131</v>
      </c>
      <c r="AV455" s="13" t="s">
        <v>80</v>
      </c>
      <c r="AW455" s="13" t="s">
        <v>37</v>
      </c>
      <c r="AX455" s="13" t="s">
        <v>75</v>
      </c>
      <c r="AY455" s="198" t="s">
        <v>122</v>
      </c>
    </row>
    <row r="456" spans="1:65" s="14" customFormat="1" ht="11.25">
      <c r="B456" s="199"/>
      <c r="C456" s="200"/>
      <c r="D456" s="190" t="s">
        <v>135</v>
      </c>
      <c r="E456" s="201" t="s">
        <v>19</v>
      </c>
      <c r="F456" s="202" t="s">
        <v>600</v>
      </c>
      <c r="G456" s="200"/>
      <c r="H456" s="203">
        <v>3.9279999999999999</v>
      </c>
      <c r="I456" s="204"/>
      <c r="J456" s="200"/>
      <c r="K456" s="200"/>
      <c r="L456" s="205"/>
      <c r="M456" s="206"/>
      <c r="N456" s="207"/>
      <c r="O456" s="207"/>
      <c r="P456" s="207"/>
      <c r="Q456" s="207"/>
      <c r="R456" s="207"/>
      <c r="S456" s="207"/>
      <c r="T456" s="208"/>
      <c r="AT456" s="209" t="s">
        <v>135</v>
      </c>
      <c r="AU456" s="209" t="s">
        <v>131</v>
      </c>
      <c r="AV456" s="14" t="s">
        <v>131</v>
      </c>
      <c r="AW456" s="14" t="s">
        <v>37</v>
      </c>
      <c r="AX456" s="14" t="s">
        <v>75</v>
      </c>
      <c r="AY456" s="209" t="s">
        <v>122</v>
      </c>
    </row>
    <row r="457" spans="1:65" s="13" customFormat="1" ht="11.25">
      <c r="B457" s="188"/>
      <c r="C457" s="189"/>
      <c r="D457" s="190" t="s">
        <v>135</v>
      </c>
      <c r="E457" s="191" t="s">
        <v>19</v>
      </c>
      <c r="F457" s="192" t="s">
        <v>328</v>
      </c>
      <c r="G457" s="189"/>
      <c r="H457" s="191" t="s">
        <v>19</v>
      </c>
      <c r="I457" s="193"/>
      <c r="J457" s="189"/>
      <c r="K457" s="189"/>
      <c r="L457" s="194"/>
      <c r="M457" s="195"/>
      <c r="N457" s="196"/>
      <c r="O457" s="196"/>
      <c r="P457" s="196"/>
      <c r="Q457" s="196"/>
      <c r="R457" s="196"/>
      <c r="S457" s="196"/>
      <c r="T457" s="197"/>
      <c r="AT457" s="198" t="s">
        <v>135</v>
      </c>
      <c r="AU457" s="198" t="s">
        <v>131</v>
      </c>
      <c r="AV457" s="13" t="s">
        <v>80</v>
      </c>
      <c r="AW457" s="13" t="s">
        <v>37</v>
      </c>
      <c r="AX457" s="13" t="s">
        <v>75</v>
      </c>
      <c r="AY457" s="198" t="s">
        <v>122</v>
      </c>
    </row>
    <row r="458" spans="1:65" s="14" customFormat="1" ht="11.25">
      <c r="B458" s="199"/>
      <c r="C458" s="200"/>
      <c r="D458" s="190" t="s">
        <v>135</v>
      </c>
      <c r="E458" s="201" t="s">
        <v>19</v>
      </c>
      <c r="F458" s="202" t="s">
        <v>601</v>
      </c>
      <c r="G458" s="200"/>
      <c r="H458" s="203">
        <v>9.8279999999999994</v>
      </c>
      <c r="I458" s="204"/>
      <c r="J458" s="200"/>
      <c r="K458" s="200"/>
      <c r="L458" s="205"/>
      <c r="M458" s="206"/>
      <c r="N458" s="207"/>
      <c r="O458" s="207"/>
      <c r="P458" s="207"/>
      <c r="Q458" s="207"/>
      <c r="R458" s="207"/>
      <c r="S458" s="207"/>
      <c r="T458" s="208"/>
      <c r="AT458" s="209" t="s">
        <v>135</v>
      </c>
      <c r="AU458" s="209" t="s">
        <v>131</v>
      </c>
      <c r="AV458" s="14" t="s">
        <v>131</v>
      </c>
      <c r="AW458" s="14" t="s">
        <v>37</v>
      </c>
      <c r="AX458" s="14" t="s">
        <v>75</v>
      </c>
      <c r="AY458" s="209" t="s">
        <v>122</v>
      </c>
    </row>
    <row r="459" spans="1:65" s="13" customFormat="1" ht="11.25">
      <c r="B459" s="188"/>
      <c r="C459" s="189"/>
      <c r="D459" s="190" t="s">
        <v>135</v>
      </c>
      <c r="E459" s="191" t="s">
        <v>19</v>
      </c>
      <c r="F459" s="192" t="s">
        <v>330</v>
      </c>
      <c r="G459" s="189"/>
      <c r="H459" s="191" t="s">
        <v>19</v>
      </c>
      <c r="I459" s="193"/>
      <c r="J459" s="189"/>
      <c r="K459" s="189"/>
      <c r="L459" s="194"/>
      <c r="M459" s="195"/>
      <c r="N459" s="196"/>
      <c r="O459" s="196"/>
      <c r="P459" s="196"/>
      <c r="Q459" s="196"/>
      <c r="R459" s="196"/>
      <c r="S459" s="196"/>
      <c r="T459" s="197"/>
      <c r="AT459" s="198" t="s">
        <v>135</v>
      </c>
      <c r="AU459" s="198" t="s">
        <v>131</v>
      </c>
      <c r="AV459" s="13" t="s">
        <v>80</v>
      </c>
      <c r="AW459" s="13" t="s">
        <v>37</v>
      </c>
      <c r="AX459" s="13" t="s">
        <v>75</v>
      </c>
      <c r="AY459" s="198" t="s">
        <v>122</v>
      </c>
    </row>
    <row r="460" spans="1:65" s="14" customFormat="1" ht="11.25">
      <c r="B460" s="199"/>
      <c r="C460" s="200"/>
      <c r="D460" s="190" t="s">
        <v>135</v>
      </c>
      <c r="E460" s="201" t="s">
        <v>19</v>
      </c>
      <c r="F460" s="202" t="s">
        <v>602</v>
      </c>
      <c r="G460" s="200"/>
      <c r="H460" s="203">
        <v>5.2729999999999997</v>
      </c>
      <c r="I460" s="204"/>
      <c r="J460" s="200"/>
      <c r="K460" s="200"/>
      <c r="L460" s="205"/>
      <c r="M460" s="206"/>
      <c r="N460" s="207"/>
      <c r="O460" s="207"/>
      <c r="P460" s="207"/>
      <c r="Q460" s="207"/>
      <c r="R460" s="207"/>
      <c r="S460" s="207"/>
      <c r="T460" s="208"/>
      <c r="AT460" s="209" t="s">
        <v>135</v>
      </c>
      <c r="AU460" s="209" t="s">
        <v>131</v>
      </c>
      <c r="AV460" s="14" t="s">
        <v>131</v>
      </c>
      <c r="AW460" s="14" t="s">
        <v>37</v>
      </c>
      <c r="AX460" s="14" t="s">
        <v>75</v>
      </c>
      <c r="AY460" s="209" t="s">
        <v>122</v>
      </c>
    </row>
    <row r="461" spans="1:65" s="13" customFormat="1" ht="11.25">
      <c r="B461" s="188"/>
      <c r="C461" s="189"/>
      <c r="D461" s="190" t="s">
        <v>135</v>
      </c>
      <c r="E461" s="191" t="s">
        <v>19</v>
      </c>
      <c r="F461" s="192" t="s">
        <v>332</v>
      </c>
      <c r="G461" s="189"/>
      <c r="H461" s="191" t="s">
        <v>19</v>
      </c>
      <c r="I461" s="193"/>
      <c r="J461" s="189"/>
      <c r="K461" s="189"/>
      <c r="L461" s="194"/>
      <c r="M461" s="195"/>
      <c r="N461" s="196"/>
      <c r="O461" s="196"/>
      <c r="P461" s="196"/>
      <c r="Q461" s="196"/>
      <c r="R461" s="196"/>
      <c r="S461" s="196"/>
      <c r="T461" s="197"/>
      <c r="AT461" s="198" t="s">
        <v>135</v>
      </c>
      <c r="AU461" s="198" t="s">
        <v>131</v>
      </c>
      <c r="AV461" s="13" t="s">
        <v>80</v>
      </c>
      <c r="AW461" s="13" t="s">
        <v>37</v>
      </c>
      <c r="AX461" s="13" t="s">
        <v>75</v>
      </c>
      <c r="AY461" s="198" t="s">
        <v>122</v>
      </c>
    </row>
    <row r="462" spans="1:65" s="14" customFormat="1" ht="11.25">
      <c r="B462" s="199"/>
      <c r="C462" s="200"/>
      <c r="D462" s="190" t="s">
        <v>135</v>
      </c>
      <c r="E462" s="201" t="s">
        <v>19</v>
      </c>
      <c r="F462" s="202" t="s">
        <v>603</v>
      </c>
      <c r="G462" s="200"/>
      <c r="H462" s="203">
        <v>5.2160000000000002</v>
      </c>
      <c r="I462" s="204"/>
      <c r="J462" s="200"/>
      <c r="K462" s="200"/>
      <c r="L462" s="205"/>
      <c r="M462" s="206"/>
      <c r="N462" s="207"/>
      <c r="O462" s="207"/>
      <c r="P462" s="207"/>
      <c r="Q462" s="207"/>
      <c r="R462" s="207"/>
      <c r="S462" s="207"/>
      <c r="T462" s="208"/>
      <c r="AT462" s="209" t="s">
        <v>135</v>
      </c>
      <c r="AU462" s="209" t="s">
        <v>131</v>
      </c>
      <c r="AV462" s="14" t="s">
        <v>131</v>
      </c>
      <c r="AW462" s="14" t="s">
        <v>37</v>
      </c>
      <c r="AX462" s="14" t="s">
        <v>75</v>
      </c>
      <c r="AY462" s="209" t="s">
        <v>122</v>
      </c>
    </row>
    <row r="463" spans="1:65" s="15" customFormat="1" ht="11.25">
      <c r="B463" s="210"/>
      <c r="C463" s="211"/>
      <c r="D463" s="190" t="s">
        <v>135</v>
      </c>
      <c r="E463" s="212" t="s">
        <v>19</v>
      </c>
      <c r="F463" s="213" t="s">
        <v>149</v>
      </c>
      <c r="G463" s="211"/>
      <c r="H463" s="214">
        <v>30.589000000000002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135</v>
      </c>
      <c r="AU463" s="220" t="s">
        <v>131</v>
      </c>
      <c r="AV463" s="15" t="s">
        <v>130</v>
      </c>
      <c r="AW463" s="15" t="s">
        <v>37</v>
      </c>
      <c r="AX463" s="15" t="s">
        <v>80</v>
      </c>
      <c r="AY463" s="220" t="s">
        <v>122</v>
      </c>
    </row>
    <row r="464" spans="1:65" s="2" customFormat="1" ht="21.75" customHeight="1">
      <c r="A464" s="36"/>
      <c r="B464" s="37"/>
      <c r="C464" s="170" t="s">
        <v>604</v>
      </c>
      <c r="D464" s="170" t="s">
        <v>125</v>
      </c>
      <c r="E464" s="171" t="s">
        <v>605</v>
      </c>
      <c r="F464" s="172" t="s">
        <v>606</v>
      </c>
      <c r="G464" s="173" t="s">
        <v>152</v>
      </c>
      <c r="H464" s="174">
        <v>60.893000000000001</v>
      </c>
      <c r="I464" s="175"/>
      <c r="J464" s="176">
        <f>ROUND(I464*H464,2)</f>
        <v>0</v>
      </c>
      <c r="K464" s="172" t="s">
        <v>129</v>
      </c>
      <c r="L464" s="41"/>
      <c r="M464" s="177" t="s">
        <v>19</v>
      </c>
      <c r="N464" s="178" t="s">
        <v>47</v>
      </c>
      <c r="O464" s="66"/>
      <c r="P464" s="179">
        <f>O464*H464</f>
        <v>0</v>
      </c>
      <c r="Q464" s="179">
        <v>0</v>
      </c>
      <c r="R464" s="179">
        <f>Q464*H464</f>
        <v>0</v>
      </c>
      <c r="S464" s="179">
        <v>1.75E-3</v>
      </c>
      <c r="T464" s="180">
        <f>S464*H464</f>
        <v>0.10656275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1" t="s">
        <v>241</v>
      </c>
      <c r="AT464" s="181" t="s">
        <v>125</v>
      </c>
      <c r="AU464" s="181" t="s">
        <v>131</v>
      </c>
      <c r="AY464" s="19" t="s">
        <v>122</v>
      </c>
      <c r="BE464" s="182">
        <f>IF(N464="základní",J464,0)</f>
        <v>0</v>
      </c>
      <c r="BF464" s="182">
        <f>IF(N464="snížená",J464,0)</f>
        <v>0</v>
      </c>
      <c r="BG464" s="182">
        <f>IF(N464="zákl. přenesená",J464,0)</f>
        <v>0</v>
      </c>
      <c r="BH464" s="182">
        <f>IF(N464="sníž. přenesená",J464,0)</f>
        <v>0</v>
      </c>
      <c r="BI464" s="182">
        <f>IF(N464="nulová",J464,0)</f>
        <v>0</v>
      </c>
      <c r="BJ464" s="19" t="s">
        <v>131</v>
      </c>
      <c r="BK464" s="182">
        <f>ROUND(I464*H464,2)</f>
        <v>0</v>
      </c>
      <c r="BL464" s="19" t="s">
        <v>241</v>
      </c>
      <c r="BM464" s="181" t="s">
        <v>607</v>
      </c>
    </row>
    <row r="465" spans="1:65" s="2" customFormat="1" ht="11.25">
      <c r="A465" s="36"/>
      <c r="B465" s="37"/>
      <c r="C465" s="38"/>
      <c r="D465" s="183" t="s">
        <v>133</v>
      </c>
      <c r="E465" s="38"/>
      <c r="F465" s="184" t="s">
        <v>608</v>
      </c>
      <c r="G465" s="38"/>
      <c r="H465" s="38"/>
      <c r="I465" s="185"/>
      <c r="J465" s="38"/>
      <c r="K465" s="38"/>
      <c r="L465" s="41"/>
      <c r="M465" s="186"/>
      <c r="N465" s="187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133</v>
      </c>
      <c r="AU465" s="19" t="s">
        <v>131</v>
      </c>
    </row>
    <row r="466" spans="1:65" s="13" customFormat="1" ht="11.25">
      <c r="B466" s="188"/>
      <c r="C466" s="189"/>
      <c r="D466" s="190" t="s">
        <v>135</v>
      </c>
      <c r="E466" s="191" t="s">
        <v>19</v>
      </c>
      <c r="F466" s="192" t="s">
        <v>609</v>
      </c>
      <c r="G466" s="189"/>
      <c r="H466" s="191" t="s">
        <v>19</v>
      </c>
      <c r="I466" s="193"/>
      <c r="J466" s="189"/>
      <c r="K466" s="189"/>
      <c r="L466" s="194"/>
      <c r="M466" s="195"/>
      <c r="N466" s="196"/>
      <c r="O466" s="196"/>
      <c r="P466" s="196"/>
      <c r="Q466" s="196"/>
      <c r="R466" s="196"/>
      <c r="S466" s="196"/>
      <c r="T466" s="197"/>
      <c r="AT466" s="198" t="s">
        <v>135</v>
      </c>
      <c r="AU466" s="198" t="s">
        <v>131</v>
      </c>
      <c r="AV466" s="13" t="s">
        <v>80</v>
      </c>
      <c r="AW466" s="13" t="s">
        <v>37</v>
      </c>
      <c r="AX466" s="13" t="s">
        <v>75</v>
      </c>
      <c r="AY466" s="198" t="s">
        <v>122</v>
      </c>
    </row>
    <row r="467" spans="1:65" s="14" customFormat="1" ht="11.25">
      <c r="B467" s="199"/>
      <c r="C467" s="200"/>
      <c r="D467" s="190" t="s">
        <v>135</v>
      </c>
      <c r="E467" s="201" t="s">
        <v>19</v>
      </c>
      <c r="F467" s="202" t="s">
        <v>610</v>
      </c>
      <c r="G467" s="200"/>
      <c r="H467" s="203">
        <v>60.893000000000001</v>
      </c>
      <c r="I467" s="204"/>
      <c r="J467" s="200"/>
      <c r="K467" s="200"/>
      <c r="L467" s="205"/>
      <c r="M467" s="206"/>
      <c r="N467" s="207"/>
      <c r="O467" s="207"/>
      <c r="P467" s="207"/>
      <c r="Q467" s="207"/>
      <c r="R467" s="207"/>
      <c r="S467" s="207"/>
      <c r="T467" s="208"/>
      <c r="AT467" s="209" t="s">
        <v>135</v>
      </c>
      <c r="AU467" s="209" t="s">
        <v>131</v>
      </c>
      <c r="AV467" s="14" t="s">
        <v>131</v>
      </c>
      <c r="AW467" s="14" t="s">
        <v>37</v>
      </c>
      <c r="AX467" s="14" t="s">
        <v>80</v>
      </c>
      <c r="AY467" s="209" t="s">
        <v>122</v>
      </c>
    </row>
    <row r="468" spans="1:65" s="2" customFormat="1" ht="44.25" customHeight="1">
      <c r="A468" s="36"/>
      <c r="B468" s="37"/>
      <c r="C468" s="170" t="s">
        <v>611</v>
      </c>
      <c r="D468" s="170" t="s">
        <v>125</v>
      </c>
      <c r="E468" s="171" t="s">
        <v>612</v>
      </c>
      <c r="F468" s="172" t="s">
        <v>613</v>
      </c>
      <c r="G468" s="173" t="s">
        <v>152</v>
      </c>
      <c r="H468" s="174">
        <v>56.902999999999999</v>
      </c>
      <c r="I468" s="175"/>
      <c r="J468" s="176">
        <f>ROUND(I468*H468,2)</f>
        <v>0</v>
      </c>
      <c r="K468" s="172" t="s">
        <v>129</v>
      </c>
      <c r="L468" s="41"/>
      <c r="M468" s="177" t="s">
        <v>19</v>
      </c>
      <c r="N468" s="178" t="s">
        <v>47</v>
      </c>
      <c r="O468" s="66"/>
      <c r="P468" s="179">
        <f>O468*H468</f>
        <v>0</v>
      </c>
      <c r="Q468" s="179">
        <v>4.3600000000000002E-3</v>
      </c>
      <c r="R468" s="179">
        <f>Q468*H468</f>
        <v>0.24809708</v>
      </c>
      <c r="S468" s="179">
        <v>0</v>
      </c>
      <c r="T468" s="18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81" t="s">
        <v>241</v>
      </c>
      <c r="AT468" s="181" t="s">
        <v>125</v>
      </c>
      <c r="AU468" s="181" t="s">
        <v>131</v>
      </c>
      <c r="AY468" s="19" t="s">
        <v>122</v>
      </c>
      <c r="BE468" s="182">
        <f>IF(N468="základní",J468,0)</f>
        <v>0</v>
      </c>
      <c r="BF468" s="182">
        <f>IF(N468="snížená",J468,0)</f>
        <v>0</v>
      </c>
      <c r="BG468" s="182">
        <f>IF(N468="zákl. přenesená",J468,0)</f>
        <v>0</v>
      </c>
      <c r="BH468" s="182">
        <f>IF(N468="sníž. přenesená",J468,0)</f>
        <v>0</v>
      </c>
      <c r="BI468" s="182">
        <f>IF(N468="nulová",J468,0)</f>
        <v>0</v>
      </c>
      <c r="BJ468" s="19" t="s">
        <v>131</v>
      </c>
      <c r="BK468" s="182">
        <f>ROUND(I468*H468,2)</f>
        <v>0</v>
      </c>
      <c r="BL468" s="19" t="s">
        <v>241</v>
      </c>
      <c r="BM468" s="181" t="s">
        <v>614</v>
      </c>
    </row>
    <row r="469" spans="1:65" s="2" customFormat="1" ht="11.25">
      <c r="A469" s="36"/>
      <c r="B469" s="37"/>
      <c r="C469" s="38"/>
      <c r="D469" s="183" t="s">
        <v>133</v>
      </c>
      <c r="E469" s="38"/>
      <c r="F469" s="184" t="s">
        <v>615</v>
      </c>
      <c r="G469" s="38"/>
      <c r="H469" s="38"/>
      <c r="I469" s="185"/>
      <c r="J469" s="38"/>
      <c r="K469" s="38"/>
      <c r="L469" s="41"/>
      <c r="M469" s="186"/>
      <c r="N469" s="187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133</v>
      </c>
      <c r="AU469" s="19" t="s">
        <v>131</v>
      </c>
    </row>
    <row r="470" spans="1:65" s="13" customFormat="1" ht="11.25">
      <c r="B470" s="188"/>
      <c r="C470" s="189"/>
      <c r="D470" s="190" t="s">
        <v>135</v>
      </c>
      <c r="E470" s="191" t="s">
        <v>19</v>
      </c>
      <c r="F470" s="192" t="s">
        <v>616</v>
      </c>
      <c r="G470" s="189"/>
      <c r="H470" s="191" t="s">
        <v>19</v>
      </c>
      <c r="I470" s="193"/>
      <c r="J470" s="189"/>
      <c r="K470" s="189"/>
      <c r="L470" s="194"/>
      <c r="M470" s="195"/>
      <c r="N470" s="196"/>
      <c r="O470" s="196"/>
      <c r="P470" s="196"/>
      <c r="Q470" s="196"/>
      <c r="R470" s="196"/>
      <c r="S470" s="196"/>
      <c r="T470" s="197"/>
      <c r="AT470" s="198" t="s">
        <v>135</v>
      </c>
      <c r="AU470" s="198" t="s">
        <v>131</v>
      </c>
      <c r="AV470" s="13" t="s">
        <v>80</v>
      </c>
      <c r="AW470" s="13" t="s">
        <v>37</v>
      </c>
      <c r="AX470" s="13" t="s">
        <v>75</v>
      </c>
      <c r="AY470" s="198" t="s">
        <v>122</v>
      </c>
    </row>
    <row r="471" spans="1:65" s="13" customFormat="1" ht="11.25">
      <c r="B471" s="188"/>
      <c r="C471" s="189"/>
      <c r="D471" s="190" t="s">
        <v>135</v>
      </c>
      <c r="E471" s="191" t="s">
        <v>19</v>
      </c>
      <c r="F471" s="192" t="s">
        <v>617</v>
      </c>
      <c r="G471" s="189"/>
      <c r="H471" s="191" t="s">
        <v>19</v>
      </c>
      <c r="I471" s="193"/>
      <c r="J471" s="189"/>
      <c r="K471" s="189"/>
      <c r="L471" s="194"/>
      <c r="M471" s="195"/>
      <c r="N471" s="196"/>
      <c r="O471" s="196"/>
      <c r="P471" s="196"/>
      <c r="Q471" s="196"/>
      <c r="R471" s="196"/>
      <c r="S471" s="196"/>
      <c r="T471" s="197"/>
      <c r="AT471" s="198" t="s">
        <v>135</v>
      </c>
      <c r="AU471" s="198" t="s">
        <v>131</v>
      </c>
      <c r="AV471" s="13" t="s">
        <v>80</v>
      </c>
      <c r="AW471" s="13" t="s">
        <v>37</v>
      </c>
      <c r="AX471" s="13" t="s">
        <v>75</v>
      </c>
      <c r="AY471" s="198" t="s">
        <v>122</v>
      </c>
    </row>
    <row r="472" spans="1:65" s="14" customFormat="1" ht="11.25">
      <c r="B472" s="199"/>
      <c r="C472" s="200"/>
      <c r="D472" s="190" t="s">
        <v>135</v>
      </c>
      <c r="E472" s="201" t="s">
        <v>19</v>
      </c>
      <c r="F472" s="202" t="s">
        <v>618</v>
      </c>
      <c r="G472" s="200"/>
      <c r="H472" s="203">
        <v>5.0940000000000003</v>
      </c>
      <c r="I472" s="204"/>
      <c r="J472" s="200"/>
      <c r="K472" s="200"/>
      <c r="L472" s="205"/>
      <c r="M472" s="206"/>
      <c r="N472" s="207"/>
      <c r="O472" s="207"/>
      <c r="P472" s="207"/>
      <c r="Q472" s="207"/>
      <c r="R472" s="207"/>
      <c r="S472" s="207"/>
      <c r="T472" s="208"/>
      <c r="AT472" s="209" t="s">
        <v>135</v>
      </c>
      <c r="AU472" s="209" t="s">
        <v>131</v>
      </c>
      <c r="AV472" s="14" t="s">
        <v>131</v>
      </c>
      <c r="AW472" s="14" t="s">
        <v>37</v>
      </c>
      <c r="AX472" s="14" t="s">
        <v>75</v>
      </c>
      <c r="AY472" s="209" t="s">
        <v>122</v>
      </c>
    </row>
    <row r="473" spans="1:65" s="13" customFormat="1" ht="11.25">
      <c r="B473" s="188"/>
      <c r="C473" s="189"/>
      <c r="D473" s="190" t="s">
        <v>135</v>
      </c>
      <c r="E473" s="191" t="s">
        <v>19</v>
      </c>
      <c r="F473" s="192" t="s">
        <v>619</v>
      </c>
      <c r="G473" s="189"/>
      <c r="H473" s="191" t="s">
        <v>19</v>
      </c>
      <c r="I473" s="193"/>
      <c r="J473" s="189"/>
      <c r="K473" s="189"/>
      <c r="L473" s="194"/>
      <c r="M473" s="195"/>
      <c r="N473" s="196"/>
      <c r="O473" s="196"/>
      <c r="P473" s="196"/>
      <c r="Q473" s="196"/>
      <c r="R473" s="196"/>
      <c r="S473" s="196"/>
      <c r="T473" s="197"/>
      <c r="AT473" s="198" t="s">
        <v>135</v>
      </c>
      <c r="AU473" s="198" t="s">
        <v>131</v>
      </c>
      <c r="AV473" s="13" t="s">
        <v>80</v>
      </c>
      <c r="AW473" s="13" t="s">
        <v>37</v>
      </c>
      <c r="AX473" s="13" t="s">
        <v>75</v>
      </c>
      <c r="AY473" s="198" t="s">
        <v>122</v>
      </c>
    </row>
    <row r="474" spans="1:65" s="14" customFormat="1" ht="33.75">
      <c r="B474" s="199"/>
      <c r="C474" s="200"/>
      <c r="D474" s="190" t="s">
        <v>135</v>
      </c>
      <c r="E474" s="201" t="s">
        <v>19</v>
      </c>
      <c r="F474" s="202" t="s">
        <v>620</v>
      </c>
      <c r="G474" s="200"/>
      <c r="H474" s="203">
        <v>36.963999999999999</v>
      </c>
      <c r="I474" s="204"/>
      <c r="J474" s="200"/>
      <c r="K474" s="200"/>
      <c r="L474" s="205"/>
      <c r="M474" s="206"/>
      <c r="N474" s="207"/>
      <c r="O474" s="207"/>
      <c r="P474" s="207"/>
      <c r="Q474" s="207"/>
      <c r="R474" s="207"/>
      <c r="S474" s="207"/>
      <c r="T474" s="208"/>
      <c r="AT474" s="209" t="s">
        <v>135</v>
      </c>
      <c r="AU474" s="209" t="s">
        <v>131</v>
      </c>
      <c r="AV474" s="14" t="s">
        <v>131</v>
      </c>
      <c r="AW474" s="14" t="s">
        <v>37</v>
      </c>
      <c r="AX474" s="14" t="s">
        <v>75</v>
      </c>
      <c r="AY474" s="209" t="s">
        <v>122</v>
      </c>
    </row>
    <row r="475" spans="1:65" s="13" customFormat="1" ht="11.25">
      <c r="B475" s="188"/>
      <c r="C475" s="189"/>
      <c r="D475" s="190" t="s">
        <v>135</v>
      </c>
      <c r="E475" s="191" t="s">
        <v>19</v>
      </c>
      <c r="F475" s="192" t="s">
        <v>621</v>
      </c>
      <c r="G475" s="189"/>
      <c r="H475" s="191" t="s">
        <v>19</v>
      </c>
      <c r="I475" s="193"/>
      <c r="J475" s="189"/>
      <c r="K475" s="189"/>
      <c r="L475" s="194"/>
      <c r="M475" s="195"/>
      <c r="N475" s="196"/>
      <c r="O475" s="196"/>
      <c r="P475" s="196"/>
      <c r="Q475" s="196"/>
      <c r="R475" s="196"/>
      <c r="S475" s="196"/>
      <c r="T475" s="197"/>
      <c r="AT475" s="198" t="s">
        <v>135</v>
      </c>
      <c r="AU475" s="198" t="s">
        <v>131</v>
      </c>
      <c r="AV475" s="13" t="s">
        <v>80</v>
      </c>
      <c r="AW475" s="13" t="s">
        <v>37</v>
      </c>
      <c r="AX475" s="13" t="s">
        <v>75</v>
      </c>
      <c r="AY475" s="198" t="s">
        <v>122</v>
      </c>
    </row>
    <row r="476" spans="1:65" s="14" customFormat="1" ht="11.25">
      <c r="B476" s="199"/>
      <c r="C476" s="200"/>
      <c r="D476" s="190" t="s">
        <v>135</v>
      </c>
      <c r="E476" s="201" t="s">
        <v>19</v>
      </c>
      <c r="F476" s="202" t="s">
        <v>364</v>
      </c>
      <c r="G476" s="200"/>
      <c r="H476" s="203">
        <v>14.845000000000001</v>
      </c>
      <c r="I476" s="204"/>
      <c r="J476" s="200"/>
      <c r="K476" s="200"/>
      <c r="L476" s="205"/>
      <c r="M476" s="206"/>
      <c r="N476" s="207"/>
      <c r="O476" s="207"/>
      <c r="P476" s="207"/>
      <c r="Q476" s="207"/>
      <c r="R476" s="207"/>
      <c r="S476" s="207"/>
      <c r="T476" s="208"/>
      <c r="AT476" s="209" t="s">
        <v>135</v>
      </c>
      <c r="AU476" s="209" t="s">
        <v>131</v>
      </c>
      <c r="AV476" s="14" t="s">
        <v>131</v>
      </c>
      <c r="AW476" s="14" t="s">
        <v>37</v>
      </c>
      <c r="AX476" s="14" t="s">
        <v>75</v>
      </c>
      <c r="AY476" s="209" t="s">
        <v>122</v>
      </c>
    </row>
    <row r="477" spans="1:65" s="15" customFormat="1" ht="11.25">
      <c r="B477" s="210"/>
      <c r="C477" s="211"/>
      <c r="D477" s="190" t="s">
        <v>135</v>
      </c>
      <c r="E477" s="212" t="s">
        <v>19</v>
      </c>
      <c r="F477" s="213" t="s">
        <v>149</v>
      </c>
      <c r="G477" s="211"/>
      <c r="H477" s="214">
        <v>56.902999999999999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135</v>
      </c>
      <c r="AU477" s="220" t="s">
        <v>131</v>
      </c>
      <c r="AV477" s="15" t="s">
        <v>130</v>
      </c>
      <c r="AW477" s="15" t="s">
        <v>37</v>
      </c>
      <c r="AX477" s="15" t="s">
        <v>80</v>
      </c>
      <c r="AY477" s="220" t="s">
        <v>122</v>
      </c>
    </row>
    <row r="478" spans="1:65" s="2" customFormat="1" ht="44.25" customHeight="1">
      <c r="A478" s="36"/>
      <c r="B478" s="37"/>
      <c r="C478" s="170" t="s">
        <v>622</v>
      </c>
      <c r="D478" s="170" t="s">
        <v>125</v>
      </c>
      <c r="E478" s="171" t="s">
        <v>612</v>
      </c>
      <c r="F478" s="172" t="s">
        <v>613</v>
      </c>
      <c r="G478" s="173" t="s">
        <v>152</v>
      </c>
      <c r="H478" s="174">
        <v>2.62</v>
      </c>
      <c r="I478" s="175"/>
      <c r="J478" s="176">
        <f>ROUND(I478*H478,2)</f>
        <v>0</v>
      </c>
      <c r="K478" s="172" t="s">
        <v>129</v>
      </c>
      <c r="L478" s="41"/>
      <c r="M478" s="177" t="s">
        <v>19</v>
      </c>
      <c r="N478" s="178" t="s">
        <v>47</v>
      </c>
      <c r="O478" s="66"/>
      <c r="P478" s="179">
        <f>O478*H478</f>
        <v>0</v>
      </c>
      <c r="Q478" s="179">
        <v>4.3600000000000002E-3</v>
      </c>
      <c r="R478" s="179">
        <f>Q478*H478</f>
        <v>1.1423200000000001E-2</v>
      </c>
      <c r="S478" s="179">
        <v>0</v>
      </c>
      <c r="T478" s="18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1" t="s">
        <v>241</v>
      </c>
      <c r="AT478" s="181" t="s">
        <v>125</v>
      </c>
      <c r="AU478" s="181" t="s">
        <v>131</v>
      </c>
      <c r="AY478" s="19" t="s">
        <v>122</v>
      </c>
      <c r="BE478" s="182">
        <f>IF(N478="základní",J478,0)</f>
        <v>0</v>
      </c>
      <c r="BF478" s="182">
        <f>IF(N478="snížená",J478,0)</f>
        <v>0</v>
      </c>
      <c r="BG478" s="182">
        <f>IF(N478="zákl. přenesená",J478,0)</f>
        <v>0</v>
      </c>
      <c r="BH478" s="182">
        <f>IF(N478="sníž. přenesená",J478,0)</f>
        <v>0</v>
      </c>
      <c r="BI478" s="182">
        <f>IF(N478="nulová",J478,0)</f>
        <v>0</v>
      </c>
      <c r="BJ478" s="19" t="s">
        <v>131</v>
      </c>
      <c r="BK478" s="182">
        <f>ROUND(I478*H478,2)</f>
        <v>0</v>
      </c>
      <c r="BL478" s="19" t="s">
        <v>241</v>
      </c>
      <c r="BM478" s="181" t="s">
        <v>623</v>
      </c>
    </row>
    <row r="479" spans="1:65" s="2" customFormat="1" ht="11.25">
      <c r="A479" s="36"/>
      <c r="B479" s="37"/>
      <c r="C479" s="38"/>
      <c r="D479" s="183" t="s">
        <v>133</v>
      </c>
      <c r="E479" s="38"/>
      <c r="F479" s="184" t="s">
        <v>615</v>
      </c>
      <c r="G479" s="38"/>
      <c r="H479" s="38"/>
      <c r="I479" s="185"/>
      <c r="J479" s="38"/>
      <c r="K479" s="38"/>
      <c r="L479" s="41"/>
      <c r="M479" s="186"/>
      <c r="N479" s="187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133</v>
      </c>
      <c r="AU479" s="19" t="s">
        <v>131</v>
      </c>
    </row>
    <row r="480" spans="1:65" s="13" customFormat="1" ht="11.25">
      <c r="B480" s="188"/>
      <c r="C480" s="189"/>
      <c r="D480" s="190" t="s">
        <v>135</v>
      </c>
      <c r="E480" s="191" t="s">
        <v>19</v>
      </c>
      <c r="F480" s="192" t="s">
        <v>624</v>
      </c>
      <c r="G480" s="189"/>
      <c r="H480" s="191" t="s">
        <v>19</v>
      </c>
      <c r="I480" s="193"/>
      <c r="J480" s="189"/>
      <c r="K480" s="189"/>
      <c r="L480" s="194"/>
      <c r="M480" s="195"/>
      <c r="N480" s="196"/>
      <c r="O480" s="196"/>
      <c r="P480" s="196"/>
      <c r="Q480" s="196"/>
      <c r="R480" s="196"/>
      <c r="S480" s="196"/>
      <c r="T480" s="197"/>
      <c r="AT480" s="198" t="s">
        <v>135</v>
      </c>
      <c r="AU480" s="198" t="s">
        <v>131</v>
      </c>
      <c r="AV480" s="13" t="s">
        <v>80</v>
      </c>
      <c r="AW480" s="13" t="s">
        <v>37</v>
      </c>
      <c r="AX480" s="13" t="s">
        <v>75</v>
      </c>
      <c r="AY480" s="198" t="s">
        <v>122</v>
      </c>
    </row>
    <row r="481" spans="1:65" s="13" customFormat="1" ht="11.25">
      <c r="B481" s="188"/>
      <c r="C481" s="189"/>
      <c r="D481" s="190" t="s">
        <v>135</v>
      </c>
      <c r="E481" s="191" t="s">
        <v>19</v>
      </c>
      <c r="F481" s="192" t="s">
        <v>617</v>
      </c>
      <c r="G481" s="189"/>
      <c r="H481" s="191" t="s">
        <v>19</v>
      </c>
      <c r="I481" s="193"/>
      <c r="J481" s="189"/>
      <c r="K481" s="189"/>
      <c r="L481" s="194"/>
      <c r="M481" s="195"/>
      <c r="N481" s="196"/>
      <c r="O481" s="196"/>
      <c r="P481" s="196"/>
      <c r="Q481" s="196"/>
      <c r="R481" s="196"/>
      <c r="S481" s="196"/>
      <c r="T481" s="197"/>
      <c r="AT481" s="198" t="s">
        <v>135</v>
      </c>
      <c r="AU481" s="198" t="s">
        <v>131</v>
      </c>
      <c r="AV481" s="13" t="s">
        <v>80</v>
      </c>
      <c r="AW481" s="13" t="s">
        <v>37</v>
      </c>
      <c r="AX481" s="13" t="s">
        <v>75</v>
      </c>
      <c r="AY481" s="198" t="s">
        <v>122</v>
      </c>
    </row>
    <row r="482" spans="1:65" s="14" customFormat="1" ht="11.25">
      <c r="B482" s="199"/>
      <c r="C482" s="200"/>
      <c r="D482" s="190" t="s">
        <v>135</v>
      </c>
      <c r="E482" s="201" t="s">
        <v>19</v>
      </c>
      <c r="F482" s="202" t="s">
        <v>625</v>
      </c>
      <c r="G482" s="200"/>
      <c r="H482" s="203">
        <v>2.62</v>
      </c>
      <c r="I482" s="204"/>
      <c r="J482" s="200"/>
      <c r="K482" s="200"/>
      <c r="L482" s="205"/>
      <c r="M482" s="206"/>
      <c r="N482" s="207"/>
      <c r="O482" s="207"/>
      <c r="P482" s="207"/>
      <c r="Q482" s="207"/>
      <c r="R482" s="207"/>
      <c r="S482" s="207"/>
      <c r="T482" s="208"/>
      <c r="AT482" s="209" t="s">
        <v>135</v>
      </c>
      <c r="AU482" s="209" t="s">
        <v>131</v>
      </c>
      <c r="AV482" s="14" t="s">
        <v>131</v>
      </c>
      <c r="AW482" s="14" t="s">
        <v>37</v>
      </c>
      <c r="AX482" s="14" t="s">
        <v>80</v>
      </c>
      <c r="AY482" s="209" t="s">
        <v>122</v>
      </c>
    </row>
    <row r="483" spans="1:65" s="2" customFormat="1" ht="44.25" customHeight="1">
      <c r="A483" s="36"/>
      <c r="B483" s="37"/>
      <c r="C483" s="170" t="s">
        <v>626</v>
      </c>
      <c r="D483" s="170" t="s">
        <v>125</v>
      </c>
      <c r="E483" s="171" t="s">
        <v>627</v>
      </c>
      <c r="F483" s="172" t="s">
        <v>628</v>
      </c>
      <c r="G483" s="173" t="s">
        <v>152</v>
      </c>
      <c r="H483" s="174">
        <v>1.37</v>
      </c>
      <c r="I483" s="175"/>
      <c r="J483" s="176">
        <f>ROUND(I483*H483,2)</f>
        <v>0</v>
      </c>
      <c r="K483" s="172" t="s">
        <v>129</v>
      </c>
      <c r="L483" s="41"/>
      <c r="M483" s="177" t="s">
        <v>19</v>
      </c>
      <c r="N483" s="178" t="s">
        <v>47</v>
      </c>
      <c r="O483" s="66"/>
      <c r="P483" s="179">
        <f>O483*H483</f>
        <v>0</v>
      </c>
      <c r="Q483" s="179">
        <v>4.3600000000000002E-3</v>
      </c>
      <c r="R483" s="179">
        <f>Q483*H483</f>
        <v>5.9732000000000006E-3</v>
      </c>
      <c r="S483" s="179">
        <v>0</v>
      </c>
      <c r="T483" s="18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1" t="s">
        <v>241</v>
      </c>
      <c r="AT483" s="181" t="s">
        <v>125</v>
      </c>
      <c r="AU483" s="181" t="s">
        <v>131</v>
      </c>
      <c r="AY483" s="19" t="s">
        <v>122</v>
      </c>
      <c r="BE483" s="182">
        <f>IF(N483="základní",J483,0)</f>
        <v>0</v>
      </c>
      <c r="BF483" s="182">
        <f>IF(N483="snížená",J483,0)</f>
        <v>0</v>
      </c>
      <c r="BG483" s="182">
        <f>IF(N483="zákl. přenesená",J483,0)</f>
        <v>0</v>
      </c>
      <c r="BH483" s="182">
        <f>IF(N483="sníž. přenesená",J483,0)</f>
        <v>0</v>
      </c>
      <c r="BI483" s="182">
        <f>IF(N483="nulová",J483,0)</f>
        <v>0</v>
      </c>
      <c r="BJ483" s="19" t="s">
        <v>131</v>
      </c>
      <c r="BK483" s="182">
        <f>ROUND(I483*H483,2)</f>
        <v>0</v>
      </c>
      <c r="BL483" s="19" t="s">
        <v>241</v>
      </c>
      <c r="BM483" s="181" t="s">
        <v>629</v>
      </c>
    </row>
    <row r="484" spans="1:65" s="2" customFormat="1" ht="11.25">
      <c r="A484" s="36"/>
      <c r="B484" s="37"/>
      <c r="C484" s="38"/>
      <c r="D484" s="183" t="s">
        <v>133</v>
      </c>
      <c r="E484" s="38"/>
      <c r="F484" s="184" t="s">
        <v>630</v>
      </c>
      <c r="G484" s="38"/>
      <c r="H484" s="38"/>
      <c r="I484" s="185"/>
      <c r="J484" s="38"/>
      <c r="K484" s="38"/>
      <c r="L484" s="41"/>
      <c r="M484" s="186"/>
      <c r="N484" s="187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133</v>
      </c>
      <c r="AU484" s="19" t="s">
        <v>131</v>
      </c>
    </row>
    <row r="485" spans="1:65" s="13" customFormat="1" ht="11.25">
      <c r="B485" s="188"/>
      <c r="C485" s="189"/>
      <c r="D485" s="190" t="s">
        <v>135</v>
      </c>
      <c r="E485" s="191" t="s">
        <v>19</v>
      </c>
      <c r="F485" s="192" t="s">
        <v>631</v>
      </c>
      <c r="G485" s="189"/>
      <c r="H485" s="191" t="s">
        <v>19</v>
      </c>
      <c r="I485" s="193"/>
      <c r="J485" s="189"/>
      <c r="K485" s="189"/>
      <c r="L485" s="194"/>
      <c r="M485" s="195"/>
      <c r="N485" s="196"/>
      <c r="O485" s="196"/>
      <c r="P485" s="196"/>
      <c r="Q485" s="196"/>
      <c r="R485" s="196"/>
      <c r="S485" s="196"/>
      <c r="T485" s="197"/>
      <c r="AT485" s="198" t="s">
        <v>135</v>
      </c>
      <c r="AU485" s="198" t="s">
        <v>131</v>
      </c>
      <c r="AV485" s="13" t="s">
        <v>80</v>
      </c>
      <c r="AW485" s="13" t="s">
        <v>37</v>
      </c>
      <c r="AX485" s="13" t="s">
        <v>75</v>
      </c>
      <c r="AY485" s="198" t="s">
        <v>122</v>
      </c>
    </row>
    <row r="486" spans="1:65" s="14" customFormat="1" ht="11.25">
      <c r="B486" s="199"/>
      <c r="C486" s="200"/>
      <c r="D486" s="190" t="s">
        <v>135</v>
      </c>
      <c r="E486" s="201" t="s">
        <v>19</v>
      </c>
      <c r="F486" s="202" t="s">
        <v>632</v>
      </c>
      <c r="G486" s="200"/>
      <c r="H486" s="203">
        <v>1.37</v>
      </c>
      <c r="I486" s="204"/>
      <c r="J486" s="200"/>
      <c r="K486" s="200"/>
      <c r="L486" s="205"/>
      <c r="M486" s="206"/>
      <c r="N486" s="207"/>
      <c r="O486" s="207"/>
      <c r="P486" s="207"/>
      <c r="Q486" s="207"/>
      <c r="R486" s="207"/>
      <c r="S486" s="207"/>
      <c r="T486" s="208"/>
      <c r="AT486" s="209" t="s">
        <v>135</v>
      </c>
      <c r="AU486" s="209" t="s">
        <v>131</v>
      </c>
      <c r="AV486" s="14" t="s">
        <v>131</v>
      </c>
      <c r="AW486" s="14" t="s">
        <v>37</v>
      </c>
      <c r="AX486" s="14" t="s">
        <v>80</v>
      </c>
      <c r="AY486" s="209" t="s">
        <v>122</v>
      </c>
    </row>
    <row r="487" spans="1:65" s="2" customFormat="1" ht="55.5" customHeight="1">
      <c r="A487" s="36"/>
      <c r="B487" s="37"/>
      <c r="C487" s="170" t="s">
        <v>633</v>
      </c>
      <c r="D487" s="170" t="s">
        <v>125</v>
      </c>
      <c r="E487" s="171" t="s">
        <v>634</v>
      </c>
      <c r="F487" s="172" t="s">
        <v>635</v>
      </c>
      <c r="G487" s="173" t="s">
        <v>238</v>
      </c>
      <c r="H487" s="174">
        <v>0.82899999999999996</v>
      </c>
      <c r="I487" s="175"/>
      <c r="J487" s="176">
        <f>ROUND(I487*H487,2)</f>
        <v>0</v>
      </c>
      <c r="K487" s="172" t="s">
        <v>129</v>
      </c>
      <c r="L487" s="41"/>
      <c r="M487" s="177" t="s">
        <v>19</v>
      </c>
      <c r="N487" s="178" t="s">
        <v>47</v>
      </c>
      <c r="O487" s="66"/>
      <c r="P487" s="179">
        <f>O487*H487</f>
        <v>0</v>
      </c>
      <c r="Q487" s="179">
        <v>0</v>
      </c>
      <c r="R487" s="179">
        <f>Q487*H487</f>
        <v>0</v>
      </c>
      <c r="S487" s="179">
        <v>0</v>
      </c>
      <c r="T487" s="18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1" t="s">
        <v>241</v>
      </c>
      <c r="AT487" s="181" t="s">
        <v>125</v>
      </c>
      <c r="AU487" s="181" t="s">
        <v>131</v>
      </c>
      <c r="AY487" s="19" t="s">
        <v>122</v>
      </c>
      <c r="BE487" s="182">
        <f>IF(N487="základní",J487,0)</f>
        <v>0</v>
      </c>
      <c r="BF487" s="182">
        <f>IF(N487="snížená",J487,0)</f>
        <v>0</v>
      </c>
      <c r="BG487" s="182">
        <f>IF(N487="zákl. přenesená",J487,0)</f>
        <v>0</v>
      </c>
      <c r="BH487" s="182">
        <f>IF(N487="sníž. přenesená",J487,0)</f>
        <v>0</v>
      </c>
      <c r="BI487" s="182">
        <f>IF(N487="nulová",J487,0)</f>
        <v>0</v>
      </c>
      <c r="BJ487" s="19" t="s">
        <v>131</v>
      </c>
      <c r="BK487" s="182">
        <f>ROUND(I487*H487,2)</f>
        <v>0</v>
      </c>
      <c r="BL487" s="19" t="s">
        <v>241</v>
      </c>
      <c r="BM487" s="181" t="s">
        <v>636</v>
      </c>
    </row>
    <row r="488" spans="1:65" s="2" customFormat="1" ht="11.25">
      <c r="A488" s="36"/>
      <c r="B488" s="37"/>
      <c r="C488" s="38"/>
      <c r="D488" s="183" t="s">
        <v>133</v>
      </c>
      <c r="E488" s="38"/>
      <c r="F488" s="184" t="s">
        <v>637</v>
      </c>
      <c r="G488" s="38"/>
      <c r="H488" s="38"/>
      <c r="I488" s="185"/>
      <c r="J488" s="38"/>
      <c r="K488" s="38"/>
      <c r="L488" s="41"/>
      <c r="M488" s="186"/>
      <c r="N488" s="187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133</v>
      </c>
      <c r="AU488" s="19" t="s">
        <v>131</v>
      </c>
    </row>
    <row r="489" spans="1:65" s="12" customFormat="1" ht="22.9" customHeight="1">
      <c r="B489" s="154"/>
      <c r="C489" s="155"/>
      <c r="D489" s="156" t="s">
        <v>74</v>
      </c>
      <c r="E489" s="168" t="s">
        <v>638</v>
      </c>
      <c r="F489" s="168" t="s">
        <v>639</v>
      </c>
      <c r="G489" s="155"/>
      <c r="H489" s="155"/>
      <c r="I489" s="158"/>
      <c r="J489" s="169">
        <f>BK489</f>
        <v>0</v>
      </c>
      <c r="K489" s="155"/>
      <c r="L489" s="160"/>
      <c r="M489" s="161"/>
      <c r="N489" s="162"/>
      <c r="O489" s="162"/>
      <c r="P489" s="163">
        <f>SUM(P490:P753)</f>
        <v>0</v>
      </c>
      <c r="Q489" s="162"/>
      <c r="R489" s="163">
        <f>SUM(R490:R753)</f>
        <v>28.514070740000012</v>
      </c>
      <c r="S489" s="162"/>
      <c r="T489" s="164">
        <f>SUM(T490:T753)</f>
        <v>27.731386720000003</v>
      </c>
      <c r="AR489" s="165" t="s">
        <v>131</v>
      </c>
      <c r="AT489" s="166" t="s">
        <v>74</v>
      </c>
      <c r="AU489" s="166" t="s">
        <v>80</v>
      </c>
      <c r="AY489" s="165" t="s">
        <v>122</v>
      </c>
      <c r="BK489" s="167">
        <f>SUM(BK490:BK753)</f>
        <v>0</v>
      </c>
    </row>
    <row r="490" spans="1:65" s="2" customFormat="1" ht="24.2" customHeight="1">
      <c r="A490" s="36"/>
      <c r="B490" s="37"/>
      <c r="C490" s="170" t="s">
        <v>640</v>
      </c>
      <c r="D490" s="170" t="s">
        <v>125</v>
      </c>
      <c r="E490" s="171" t="s">
        <v>641</v>
      </c>
      <c r="F490" s="172" t="s">
        <v>642</v>
      </c>
      <c r="G490" s="173" t="s">
        <v>128</v>
      </c>
      <c r="H490" s="174">
        <v>409.18700000000001</v>
      </c>
      <c r="I490" s="175"/>
      <c r="J490" s="176">
        <f>ROUND(I490*H490,2)</f>
        <v>0</v>
      </c>
      <c r="K490" s="172" t="s">
        <v>129</v>
      </c>
      <c r="L490" s="41"/>
      <c r="M490" s="177" t="s">
        <v>19</v>
      </c>
      <c r="N490" s="178" t="s">
        <v>47</v>
      </c>
      <c r="O490" s="66"/>
      <c r="P490" s="179">
        <f>O490*H490</f>
        <v>0</v>
      </c>
      <c r="Q490" s="179">
        <v>0</v>
      </c>
      <c r="R490" s="179">
        <f>Q490*H490</f>
        <v>0</v>
      </c>
      <c r="S490" s="179">
        <v>6.6400000000000001E-2</v>
      </c>
      <c r="T490" s="180">
        <f>S490*H490</f>
        <v>27.170016800000003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1" t="s">
        <v>241</v>
      </c>
      <c r="AT490" s="181" t="s">
        <v>125</v>
      </c>
      <c r="AU490" s="181" t="s">
        <v>131</v>
      </c>
      <c r="AY490" s="19" t="s">
        <v>122</v>
      </c>
      <c r="BE490" s="182">
        <f>IF(N490="základní",J490,0)</f>
        <v>0</v>
      </c>
      <c r="BF490" s="182">
        <f>IF(N490="snížená",J490,0)</f>
        <v>0</v>
      </c>
      <c r="BG490" s="182">
        <f>IF(N490="zákl. přenesená",J490,0)</f>
        <v>0</v>
      </c>
      <c r="BH490" s="182">
        <f>IF(N490="sníž. přenesená",J490,0)</f>
        <v>0</v>
      </c>
      <c r="BI490" s="182">
        <f>IF(N490="nulová",J490,0)</f>
        <v>0</v>
      </c>
      <c r="BJ490" s="19" t="s">
        <v>131</v>
      </c>
      <c r="BK490" s="182">
        <f>ROUND(I490*H490,2)</f>
        <v>0</v>
      </c>
      <c r="BL490" s="19" t="s">
        <v>241</v>
      </c>
      <c r="BM490" s="181" t="s">
        <v>643</v>
      </c>
    </row>
    <row r="491" spans="1:65" s="2" customFormat="1" ht="11.25">
      <c r="A491" s="36"/>
      <c r="B491" s="37"/>
      <c r="C491" s="38"/>
      <c r="D491" s="183" t="s">
        <v>133</v>
      </c>
      <c r="E491" s="38"/>
      <c r="F491" s="184" t="s">
        <v>644</v>
      </c>
      <c r="G491" s="38"/>
      <c r="H491" s="38"/>
      <c r="I491" s="185"/>
      <c r="J491" s="38"/>
      <c r="K491" s="38"/>
      <c r="L491" s="41"/>
      <c r="M491" s="186"/>
      <c r="N491" s="187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133</v>
      </c>
      <c r="AU491" s="19" t="s">
        <v>131</v>
      </c>
    </row>
    <row r="492" spans="1:65" s="13" customFormat="1" ht="11.25">
      <c r="B492" s="188"/>
      <c r="C492" s="189"/>
      <c r="D492" s="190" t="s">
        <v>135</v>
      </c>
      <c r="E492" s="191" t="s">
        <v>19</v>
      </c>
      <c r="F492" s="192" t="s">
        <v>315</v>
      </c>
      <c r="G492" s="189"/>
      <c r="H492" s="191" t="s">
        <v>19</v>
      </c>
      <c r="I492" s="193"/>
      <c r="J492" s="189"/>
      <c r="K492" s="189"/>
      <c r="L492" s="194"/>
      <c r="M492" s="195"/>
      <c r="N492" s="196"/>
      <c r="O492" s="196"/>
      <c r="P492" s="196"/>
      <c r="Q492" s="196"/>
      <c r="R492" s="196"/>
      <c r="S492" s="196"/>
      <c r="T492" s="197"/>
      <c r="AT492" s="198" t="s">
        <v>135</v>
      </c>
      <c r="AU492" s="198" t="s">
        <v>131</v>
      </c>
      <c r="AV492" s="13" t="s">
        <v>80</v>
      </c>
      <c r="AW492" s="13" t="s">
        <v>37</v>
      </c>
      <c r="AX492" s="13" t="s">
        <v>75</v>
      </c>
      <c r="AY492" s="198" t="s">
        <v>122</v>
      </c>
    </row>
    <row r="493" spans="1:65" s="14" customFormat="1" ht="11.25">
      <c r="B493" s="199"/>
      <c r="C493" s="200"/>
      <c r="D493" s="190" t="s">
        <v>135</v>
      </c>
      <c r="E493" s="201" t="s">
        <v>19</v>
      </c>
      <c r="F493" s="202" t="s">
        <v>316</v>
      </c>
      <c r="G493" s="200"/>
      <c r="H493" s="203">
        <v>33.268999999999998</v>
      </c>
      <c r="I493" s="204"/>
      <c r="J493" s="200"/>
      <c r="K493" s="200"/>
      <c r="L493" s="205"/>
      <c r="M493" s="206"/>
      <c r="N493" s="207"/>
      <c r="O493" s="207"/>
      <c r="P493" s="207"/>
      <c r="Q493" s="207"/>
      <c r="R493" s="207"/>
      <c r="S493" s="207"/>
      <c r="T493" s="208"/>
      <c r="AT493" s="209" t="s">
        <v>135</v>
      </c>
      <c r="AU493" s="209" t="s">
        <v>131</v>
      </c>
      <c r="AV493" s="14" t="s">
        <v>131</v>
      </c>
      <c r="AW493" s="14" t="s">
        <v>37</v>
      </c>
      <c r="AX493" s="14" t="s">
        <v>75</v>
      </c>
      <c r="AY493" s="209" t="s">
        <v>122</v>
      </c>
    </row>
    <row r="494" spans="1:65" s="13" customFormat="1" ht="11.25">
      <c r="B494" s="188"/>
      <c r="C494" s="189"/>
      <c r="D494" s="190" t="s">
        <v>135</v>
      </c>
      <c r="E494" s="191" t="s">
        <v>19</v>
      </c>
      <c r="F494" s="192" t="s">
        <v>317</v>
      </c>
      <c r="G494" s="189"/>
      <c r="H494" s="191" t="s">
        <v>19</v>
      </c>
      <c r="I494" s="193"/>
      <c r="J494" s="189"/>
      <c r="K494" s="189"/>
      <c r="L494" s="194"/>
      <c r="M494" s="195"/>
      <c r="N494" s="196"/>
      <c r="O494" s="196"/>
      <c r="P494" s="196"/>
      <c r="Q494" s="196"/>
      <c r="R494" s="196"/>
      <c r="S494" s="196"/>
      <c r="T494" s="197"/>
      <c r="AT494" s="198" t="s">
        <v>135</v>
      </c>
      <c r="AU494" s="198" t="s">
        <v>131</v>
      </c>
      <c r="AV494" s="13" t="s">
        <v>80</v>
      </c>
      <c r="AW494" s="13" t="s">
        <v>37</v>
      </c>
      <c r="AX494" s="13" t="s">
        <v>75</v>
      </c>
      <c r="AY494" s="198" t="s">
        <v>122</v>
      </c>
    </row>
    <row r="495" spans="1:65" s="14" customFormat="1" ht="11.25">
      <c r="B495" s="199"/>
      <c r="C495" s="200"/>
      <c r="D495" s="190" t="s">
        <v>135</v>
      </c>
      <c r="E495" s="201" t="s">
        <v>19</v>
      </c>
      <c r="F495" s="202" t="s">
        <v>318</v>
      </c>
      <c r="G495" s="200"/>
      <c r="H495" s="203">
        <v>22.751000000000001</v>
      </c>
      <c r="I495" s="204"/>
      <c r="J495" s="200"/>
      <c r="K495" s="200"/>
      <c r="L495" s="205"/>
      <c r="M495" s="206"/>
      <c r="N495" s="207"/>
      <c r="O495" s="207"/>
      <c r="P495" s="207"/>
      <c r="Q495" s="207"/>
      <c r="R495" s="207"/>
      <c r="S495" s="207"/>
      <c r="T495" s="208"/>
      <c r="AT495" s="209" t="s">
        <v>135</v>
      </c>
      <c r="AU495" s="209" t="s">
        <v>131</v>
      </c>
      <c r="AV495" s="14" t="s">
        <v>131</v>
      </c>
      <c r="AW495" s="14" t="s">
        <v>37</v>
      </c>
      <c r="AX495" s="14" t="s">
        <v>75</v>
      </c>
      <c r="AY495" s="209" t="s">
        <v>122</v>
      </c>
    </row>
    <row r="496" spans="1:65" s="13" customFormat="1" ht="11.25">
      <c r="B496" s="188"/>
      <c r="C496" s="189"/>
      <c r="D496" s="190" t="s">
        <v>135</v>
      </c>
      <c r="E496" s="191" t="s">
        <v>19</v>
      </c>
      <c r="F496" s="192" t="s">
        <v>324</v>
      </c>
      <c r="G496" s="189"/>
      <c r="H496" s="191" t="s">
        <v>19</v>
      </c>
      <c r="I496" s="193"/>
      <c r="J496" s="189"/>
      <c r="K496" s="189"/>
      <c r="L496" s="194"/>
      <c r="M496" s="195"/>
      <c r="N496" s="196"/>
      <c r="O496" s="196"/>
      <c r="P496" s="196"/>
      <c r="Q496" s="196"/>
      <c r="R496" s="196"/>
      <c r="S496" s="196"/>
      <c r="T496" s="197"/>
      <c r="AT496" s="198" t="s">
        <v>135</v>
      </c>
      <c r="AU496" s="198" t="s">
        <v>131</v>
      </c>
      <c r="AV496" s="13" t="s">
        <v>80</v>
      </c>
      <c r="AW496" s="13" t="s">
        <v>37</v>
      </c>
      <c r="AX496" s="13" t="s">
        <v>75</v>
      </c>
      <c r="AY496" s="198" t="s">
        <v>122</v>
      </c>
    </row>
    <row r="497" spans="1:65" s="14" customFormat="1" ht="11.25">
      <c r="B497" s="199"/>
      <c r="C497" s="200"/>
      <c r="D497" s="190" t="s">
        <v>135</v>
      </c>
      <c r="E497" s="201" t="s">
        <v>19</v>
      </c>
      <c r="F497" s="202" t="s">
        <v>325</v>
      </c>
      <c r="G497" s="200"/>
      <c r="H497" s="203">
        <v>90.376000000000005</v>
      </c>
      <c r="I497" s="204"/>
      <c r="J497" s="200"/>
      <c r="K497" s="200"/>
      <c r="L497" s="205"/>
      <c r="M497" s="206"/>
      <c r="N497" s="207"/>
      <c r="O497" s="207"/>
      <c r="P497" s="207"/>
      <c r="Q497" s="207"/>
      <c r="R497" s="207"/>
      <c r="S497" s="207"/>
      <c r="T497" s="208"/>
      <c r="AT497" s="209" t="s">
        <v>135</v>
      </c>
      <c r="AU497" s="209" t="s">
        <v>131</v>
      </c>
      <c r="AV497" s="14" t="s">
        <v>131</v>
      </c>
      <c r="AW497" s="14" t="s">
        <v>37</v>
      </c>
      <c r="AX497" s="14" t="s">
        <v>75</v>
      </c>
      <c r="AY497" s="209" t="s">
        <v>122</v>
      </c>
    </row>
    <row r="498" spans="1:65" s="13" customFormat="1" ht="11.25">
      <c r="B498" s="188"/>
      <c r="C498" s="189"/>
      <c r="D498" s="190" t="s">
        <v>135</v>
      </c>
      <c r="E498" s="191" t="s">
        <v>19</v>
      </c>
      <c r="F498" s="192" t="s">
        <v>326</v>
      </c>
      <c r="G498" s="189"/>
      <c r="H498" s="191" t="s">
        <v>19</v>
      </c>
      <c r="I498" s="193"/>
      <c r="J498" s="189"/>
      <c r="K498" s="189"/>
      <c r="L498" s="194"/>
      <c r="M498" s="195"/>
      <c r="N498" s="196"/>
      <c r="O498" s="196"/>
      <c r="P498" s="196"/>
      <c r="Q498" s="196"/>
      <c r="R498" s="196"/>
      <c r="S498" s="196"/>
      <c r="T498" s="197"/>
      <c r="AT498" s="198" t="s">
        <v>135</v>
      </c>
      <c r="AU498" s="198" t="s">
        <v>131</v>
      </c>
      <c r="AV498" s="13" t="s">
        <v>80</v>
      </c>
      <c r="AW498" s="13" t="s">
        <v>37</v>
      </c>
      <c r="AX498" s="13" t="s">
        <v>75</v>
      </c>
      <c r="AY498" s="198" t="s">
        <v>122</v>
      </c>
    </row>
    <row r="499" spans="1:65" s="14" customFormat="1" ht="11.25">
      <c r="B499" s="199"/>
      <c r="C499" s="200"/>
      <c r="D499" s="190" t="s">
        <v>135</v>
      </c>
      <c r="E499" s="201" t="s">
        <v>19</v>
      </c>
      <c r="F499" s="202" t="s">
        <v>327</v>
      </c>
      <c r="G499" s="200"/>
      <c r="H499" s="203">
        <v>17.065000000000001</v>
      </c>
      <c r="I499" s="204"/>
      <c r="J499" s="200"/>
      <c r="K499" s="200"/>
      <c r="L499" s="205"/>
      <c r="M499" s="206"/>
      <c r="N499" s="207"/>
      <c r="O499" s="207"/>
      <c r="P499" s="207"/>
      <c r="Q499" s="207"/>
      <c r="R499" s="207"/>
      <c r="S499" s="207"/>
      <c r="T499" s="208"/>
      <c r="AT499" s="209" t="s">
        <v>135</v>
      </c>
      <c r="AU499" s="209" t="s">
        <v>131</v>
      </c>
      <c r="AV499" s="14" t="s">
        <v>131</v>
      </c>
      <c r="AW499" s="14" t="s">
        <v>37</v>
      </c>
      <c r="AX499" s="14" t="s">
        <v>75</v>
      </c>
      <c r="AY499" s="209" t="s">
        <v>122</v>
      </c>
    </row>
    <row r="500" spans="1:65" s="13" customFormat="1" ht="11.25">
      <c r="B500" s="188"/>
      <c r="C500" s="189"/>
      <c r="D500" s="190" t="s">
        <v>135</v>
      </c>
      <c r="E500" s="191" t="s">
        <v>19</v>
      </c>
      <c r="F500" s="192" t="s">
        <v>328</v>
      </c>
      <c r="G500" s="189"/>
      <c r="H500" s="191" t="s">
        <v>19</v>
      </c>
      <c r="I500" s="193"/>
      <c r="J500" s="189"/>
      <c r="K500" s="189"/>
      <c r="L500" s="194"/>
      <c r="M500" s="195"/>
      <c r="N500" s="196"/>
      <c r="O500" s="196"/>
      <c r="P500" s="196"/>
      <c r="Q500" s="196"/>
      <c r="R500" s="196"/>
      <c r="S500" s="196"/>
      <c r="T500" s="197"/>
      <c r="AT500" s="198" t="s">
        <v>135</v>
      </c>
      <c r="AU500" s="198" t="s">
        <v>131</v>
      </c>
      <c r="AV500" s="13" t="s">
        <v>80</v>
      </c>
      <c r="AW500" s="13" t="s">
        <v>37</v>
      </c>
      <c r="AX500" s="13" t="s">
        <v>75</v>
      </c>
      <c r="AY500" s="198" t="s">
        <v>122</v>
      </c>
    </row>
    <row r="501" spans="1:65" s="14" customFormat="1" ht="11.25">
      <c r="B501" s="199"/>
      <c r="C501" s="200"/>
      <c r="D501" s="190" t="s">
        <v>135</v>
      </c>
      <c r="E501" s="201" t="s">
        <v>19</v>
      </c>
      <c r="F501" s="202" t="s">
        <v>329</v>
      </c>
      <c r="G501" s="200"/>
      <c r="H501" s="203">
        <v>185.24700000000001</v>
      </c>
      <c r="I501" s="204"/>
      <c r="J501" s="200"/>
      <c r="K501" s="200"/>
      <c r="L501" s="205"/>
      <c r="M501" s="206"/>
      <c r="N501" s="207"/>
      <c r="O501" s="207"/>
      <c r="P501" s="207"/>
      <c r="Q501" s="207"/>
      <c r="R501" s="207"/>
      <c r="S501" s="207"/>
      <c r="T501" s="208"/>
      <c r="AT501" s="209" t="s">
        <v>135</v>
      </c>
      <c r="AU501" s="209" t="s">
        <v>131</v>
      </c>
      <c r="AV501" s="14" t="s">
        <v>131</v>
      </c>
      <c r="AW501" s="14" t="s">
        <v>37</v>
      </c>
      <c r="AX501" s="14" t="s">
        <v>75</v>
      </c>
      <c r="AY501" s="209" t="s">
        <v>122</v>
      </c>
    </row>
    <row r="502" spans="1:65" s="13" customFormat="1" ht="11.25">
      <c r="B502" s="188"/>
      <c r="C502" s="189"/>
      <c r="D502" s="190" t="s">
        <v>135</v>
      </c>
      <c r="E502" s="191" t="s">
        <v>19</v>
      </c>
      <c r="F502" s="192" t="s">
        <v>330</v>
      </c>
      <c r="G502" s="189"/>
      <c r="H502" s="191" t="s">
        <v>19</v>
      </c>
      <c r="I502" s="193"/>
      <c r="J502" s="189"/>
      <c r="K502" s="189"/>
      <c r="L502" s="194"/>
      <c r="M502" s="195"/>
      <c r="N502" s="196"/>
      <c r="O502" s="196"/>
      <c r="P502" s="196"/>
      <c r="Q502" s="196"/>
      <c r="R502" s="196"/>
      <c r="S502" s="196"/>
      <c r="T502" s="197"/>
      <c r="AT502" s="198" t="s">
        <v>135</v>
      </c>
      <c r="AU502" s="198" t="s">
        <v>131</v>
      </c>
      <c r="AV502" s="13" t="s">
        <v>80</v>
      </c>
      <c r="AW502" s="13" t="s">
        <v>37</v>
      </c>
      <c r="AX502" s="13" t="s">
        <v>75</v>
      </c>
      <c r="AY502" s="198" t="s">
        <v>122</v>
      </c>
    </row>
    <row r="503" spans="1:65" s="14" customFormat="1" ht="11.25">
      <c r="B503" s="199"/>
      <c r="C503" s="200"/>
      <c r="D503" s="190" t="s">
        <v>135</v>
      </c>
      <c r="E503" s="201" t="s">
        <v>19</v>
      </c>
      <c r="F503" s="202" t="s">
        <v>331</v>
      </c>
      <c r="G503" s="200"/>
      <c r="H503" s="203">
        <v>40.587000000000003</v>
      </c>
      <c r="I503" s="204"/>
      <c r="J503" s="200"/>
      <c r="K503" s="200"/>
      <c r="L503" s="205"/>
      <c r="M503" s="206"/>
      <c r="N503" s="207"/>
      <c r="O503" s="207"/>
      <c r="P503" s="207"/>
      <c r="Q503" s="207"/>
      <c r="R503" s="207"/>
      <c r="S503" s="207"/>
      <c r="T503" s="208"/>
      <c r="AT503" s="209" t="s">
        <v>135</v>
      </c>
      <c r="AU503" s="209" t="s">
        <v>131</v>
      </c>
      <c r="AV503" s="14" t="s">
        <v>131</v>
      </c>
      <c r="AW503" s="14" t="s">
        <v>37</v>
      </c>
      <c r="AX503" s="14" t="s">
        <v>75</v>
      </c>
      <c r="AY503" s="209" t="s">
        <v>122</v>
      </c>
    </row>
    <row r="504" spans="1:65" s="13" customFormat="1" ht="11.25">
      <c r="B504" s="188"/>
      <c r="C504" s="189"/>
      <c r="D504" s="190" t="s">
        <v>135</v>
      </c>
      <c r="E504" s="191" t="s">
        <v>19</v>
      </c>
      <c r="F504" s="192" t="s">
        <v>332</v>
      </c>
      <c r="G504" s="189"/>
      <c r="H504" s="191" t="s">
        <v>19</v>
      </c>
      <c r="I504" s="193"/>
      <c r="J504" s="189"/>
      <c r="K504" s="189"/>
      <c r="L504" s="194"/>
      <c r="M504" s="195"/>
      <c r="N504" s="196"/>
      <c r="O504" s="196"/>
      <c r="P504" s="196"/>
      <c r="Q504" s="196"/>
      <c r="R504" s="196"/>
      <c r="S504" s="196"/>
      <c r="T504" s="197"/>
      <c r="AT504" s="198" t="s">
        <v>135</v>
      </c>
      <c r="AU504" s="198" t="s">
        <v>131</v>
      </c>
      <c r="AV504" s="13" t="s">
        <v>80</v>
      </c>
      <c r="AW504" s="13" t="s">
        <v>37</v>
      </c>
      <c r="AX504" s="13" t="s">
        <v>75</v>
      </c>
      <c r="AY504" s="198" t="s">
        <v>122</v>
      </c>
    </row>
    <row r="505" spans="1:65" s="14" customFormat="1" ht="11.25">
      <c r="B505" s="199"/>
      <c r="C505" s="200"/>
      <c r="D505" s="190" t="s">
        <v>135</v>
      </c>
      <c r="E505" s="201" t="s">
        <v>19</v>
      </c>
      <c r="F505" s="202" t="s">
        <v>333</v>
      </c>
      <c r="G505" s="200"/>
      <c r="H505" s="203">
        <v>19.891999999999999</v>
      </c>
      <c r="I505" s="204"/>
      <c r="J505" s="200"/>
      <c r="K505" s="200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135</v>
      </c>
      <c r="AU505" s="209" t="s">
        <v>131</v>
      </c>
      <c r="AV505" s="14" t="s">
        <v>131</v>
      </c>
      <c r="AW505" s="14" t="s">
        <v>37</v>
      </c>
      <c r="AX505" s="14" t="s">
        <v>75</v>
      </c>
      <c r="AY505" s="209" t="s">
        <v>122</v>
      </c>
    </row>
    <row r="506" spans="1:65" s="15" customFormat="1" ht="11.25">
      <c r="B506" s="210"/>
      <c r="C506" s="211"/>
      <c r="D506" s="190" t="s">
        <v>135</v>
      </c>
      <c r="E506" s="212" t="s">
        <v>19</v>
      </c>
      <c r="F506" s="213" t="s">
        <v>149</v>
      </c>
      <c r="G506" s="211"/>
      <c r="H506" s="214">
        <v>409.18700000000001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135</v>
      </c>
      <c r="AU506" s="220" t="s">
        <v>131</v>
      </c>
      <c r="AV506" s="15" t="s">
        <v>130</v>
      </c>
      <c r="AW506" s="15" t="s">
        <v>37</v>
      </c>
      <c r="AX506" s="15" t="s">
        <v>80</v>
      </c>
      <c r="AY506" s="220" t="s">
        <v>122</v>
      </c>
    </row>
    <row r="507" spans="1:65" s="2" customFormat="1" ht="24.2" customHeight="1">
      <c r="A507" s="36"/>
      <c r="B507" s="37"/>
      <c r="C507" s="170" t="s">
        <v>645</v>
      </c>
      <c r="D507" s="170" t="s">
        <v>125</v>
      </c>
      <c r="E507" s="171" t="s">
        <v>646</v>
      </c>
      <c r="F507" s="172" t="s">
        <v>647</v>
      </c>
      <c r="G507" s="173" t="s">
        <v>128</v>
      </c>
      <c r="H507" s="174">
        <v>353.16699999999997</v>
      </c>
      <c r="I507" s="175"/>
      <c r="J507" s="176">
        <f>ROUND(I507*H507,2)</f>
        <v>0</v>
      </c>
      <c r="K507" s="172" t="s">
        <v>129</v>
      </c>
      <c r="L507" s="41"/>
      <c r="M507" s="177" t="s">
        <v>19</v>
      </c>
      <c r="N507" s="178" t="s">
        <v>47</v>
      </c>
      <c r="O507" s="66"/>
      <c r="P507" s="179">
        <f>O507*H507</f>
        <v>0</v>
      </c>
      <c r="Q507" s="179">
        <v>0</v>
      </c>
      <c r="R507" s="179">
        <f>Q507*H507</f>
        <v>0</v>
      </c>
      <c r="S507" s="179">
        <v>0</v>
      </c>
      <c r="T507" s="180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1" t="s">
        <v>241</v>
      </c>
      <c r="AT507" s="181" t="s">
        <v>125</v>
      </c>
      <c r="AU507" s="181" t="s">
        <v>131</v>
      </c>
      <c r="AY507" s="19" t="s">
        <v>122</v>
      </c>
      <c r="BE507" s="182">
        <f>IF(N507="základní",J507,0)</f>
        <v>0</v>
      </c>
      <c r="BF507" s="182">
        <f>IF(N507="snížená",J507,0)</f>
        <v>0</v>
      </c>
      <c r="BG507" s="182">
        <f>IF(N507="zákl. přenesená",J507,0)</f>
        <v>0</v>
      </c>
      <c r="BH507" s="182">
        <f>IF(N507="sníž. přenesená",J507,0)</f>
        <v>0</v>
      </c>
      <c r="BI507" s="182">
        <f>IF(N507="nulová",J507,0)</f>
        <v>0</v>
      </c>
      <c r="BJ507" s="19" t="s">
        <v>131</v>
      </c>
      <c r="BK507" s="182">
        <f>ROUND(I507*H507,2)</f>
        <v>0</v>
      </c>
      <c r="BL507" s="19" t="s">
        <v>241</v>
      </c>
      <c r="BM507" s="181" t="s">
        <v>648</v>
      </c>
    </row>
    <row r="508" spans="1:65" s="2" customFormat="1" ht="11.25">
      <c r="A508" s="36"/>
      <c r="B508" s="37"/>
      <c r="C508" s="38"/>
      <c r="D508" s="183" t="s">
        <v>133</v>
      </c>
      <c r="E508" s="38"/>
      <c r="F508" s="184" t="s">
        <v>649</v>
      </c>
      <c r="G508" s="38"/>
      <c r="H508" s="38"/>
      <c r="I508" s="185"/>
      <c r="J508" s="38"/>
      <c r="K508" s="38"/>
      <c r="L508" s="41"/>
      <c r="M508" s="186"/>
      <c r="N508" s="187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133</v>
      </c>
      <c r="AU508" s="19" t="s">
        <v>131</v>
      </c>
    </row>
    <row r="509" spans="1:65" s="13" customFormat="1" ht="11.25">
      <c r="B509" s="188"/>
      <c r="C509" s="189"/>
      <c r="D509" s="190" t="s">
        <v>135</v>
      </c>
      <c r="E509" s="191" t="s">
        <v>19</v>
      </c>
      <c r="F509" s="192" t="s">
        <v>324</v>
      </c>
      <c r="G509" s="189"/>
      <c r="H509" s="191" t="s">
        <v>19</v>
      </c>
      <c r="I509" s="193"/>
      <c r="J509" s="189"/>
      <c r="K509" s="189"/>
      <c r="L509" s="194"/>
      <c r="M509" s="195"/>
      <c r="N509" s="196"/>
      <c r="O509" s="196"/>
      <c r="P509" s="196"/>
      <c r="Q509" s="196"/>
      <c r="R509" s="196"/>
      <c r="S509" s="196"/>
      <c r="T509" s="197"/>
      <c r="AT509" s="198" t="s">
        <v>135</v>
      </c>
      <c r="AU509" s="198" t="s">
        <v>131</v>
      </c>
      <c r="AV509" s="13" t="s">
        <v>80</v>
      </c>
      <c r="AW509" s="13" t="s">
        <v>37</v>
      </c>
      <c r="AX509" s="13" t="s">
        <v>75</v>
      </c>
      <c r="AY509" s="198" t="s">
        <v>122</v>
      </c>
    </row>
    <row r="510" spans="1:65" s="14" customFormat="1" ht="11.25">
      <c r="B510" s="199"/>
      <c r="C510" s="200"/>
      <c r="D510" s="190" t="s">
        <v>135</v>
      </c>
      <c r="E510" s="201" t="s">
        <v>19</v>
      </c>
      <c r="F510" s="202" t="s">
        <v>325</v>
      </c>
      <c r="G510" s="200"/>
      <c r="H510" s="203">
        <v>90.376000000000005</v>
      </c>
      <c r="I510" s="204"/>
      <c r="J510" s="200"/>
      <c r="K510" s="200"/>
      <c r="L510" s="205"/>
      <c r="M510" s="206"/>
      <c r="N510" s="207"/>
      <c r="O510" s="207"/>
      <c r="P510" s="207"/>
      <c r="Q510" s="207"/>
      <c r="R510" s="207"/>
      <c r="S510" s="207"/>
      <c r="T510" s="208"/>
      <c r="AT510" s="209" t="s">
        <v>135</v>
      </c>
      <c r="AU510" s="209" t="s">
        <v>131</v>
      </c>
      <c r="AV510" s="14" t="s">
        <v>131</v>
      </c>
      <c r="AW510" s="14" t="s">
        <v>37</v>
      </c>
      <c r="AX510" s="14" t="s">
        <v>75</v>
      </c>
      <c r="AY510" s="209" t="s">
        <v>122</v>
      </c>
    </row>
    <row r="511" spans="1:65" s="13" customFormat="1" ht="11.25">
      <c r="B511" s="188"/>
      <c r="C511" s="189"/>
      <c r="D511" s="190" t="s">
        <v>135</v>
      </c>
      <c r="E511" s="191" t="s">
        <v>19</v>
      </c>
      <c r="F511" s="192" t="s">
        <v>326</v>
      </c>
      <c r="G511" s="189"/>
      <c r="H511" s="191" t="s">
        <v>19</v>
      </c>
      <c r="I511" s="193"/>
      <c r="J511" s="189"/>
      <c r="K511" s="189"/>
      <c r="L511" s="194"/>
      <c r="M511" s="195"/>
      <c r="N511" s="196"/>
      <c r="O511" s="196"/>
      <c r="P511" s="196"/>
      <c r="Q511" s="196"/>
      <c r="R511" s="196"/>
      <c r="S511" s="196"/>
      <c r="T511" s="197"/>
      <c r="AT511" s="198" t="s">
        <v>135</v>
      </c>
      <c r="AU511" s="198" t="s">
        <v>131</v>
      </c>
      <c r="AV511" s="13" t="s">
        <v>80</v>
      </c>
      <c r="AW511" s="13" t="s">
        <v>37</v>
      </c>
      <c r="AX511" s="13" t="s">
        <v>75</v>
      </c>
      <c r="AY511" s="198" t="s">
        <v>122</v>
      </c>
    </row>
    <row r="512" spans="1:65" s="14" customFormat="1" ht="11.25">
      <c r="B512" s="199"/>
      <c r="C512" s="200"/>
      <c r="D512" s="190" t="s">
        <v>135</v>
      </c>
      <c r="E512" s="201" t="s">
        <v>19</v>
      </c>
      <c r="F512" s="202" t="s">
        <v>327</v>
      </c>
      <c r="G512" s="200"/>
      <c r="H512" s="203">
        <v>17.065000000000001</v>
      </c>
      <c r="I512" s="204"/>
      <c r="J512" s="200"/>
      <c r="K512" s="200"/>
      <c r="L512" s="205"/>
      <c r="M512" s="206"/>
      <c r="N512" s="207"/>
      <c r="O512" s="207"/>
      <c r="P512" s="207"/>
      <c r="Q512" s="207"/>
      <c r="R512" s="207"/>
      <c r="S512" s="207"/>
      <c r="T512" s="208"/>
      <c r="AT512" s="209" t="s">
        <v>135</v>
      </c>
      <c r="AU512" s="209" t="s">
        <v>131</v>
      </c>
      <c r="AV512" s="14" t="s">
        <v>131</v>
      </c>
      <c r="AW512" s="14" t="s">
        <v>37</v>
      </c>
      <c r="AX512" s="14" t="s">
        <v>75</v>
      </c>
      <c r="AY512" s="209" t="s">
        <v>122</v>
      </c>
    </row>
    <row r="513" spans="1:65" s="13" customFormat="1" ht="11.25">
      <c r="B513" s="188"/>
      <c r="C513" s="189"/>
      <c r="D513" s="190" t="s">
        <v>135</v>
      </c>
      <c r="E513" s="191" t="s">
        <v>19</v>
      </c>
      <c r="F513" s="192" t="s">
        <v>328</v>
      </c>
      <c r="G513" s="189"/>
      <c r="H513" s="191" t="s">
        <v>19</v>
      </c>
      <c r="I513" s="193"/>
      <c r="J513" s="189"/>
      <c r="K513" s="189"/>
      <c r="L513" s="194"/>
      <c r="M513" s="195"/>
      <c r="N513" s="196"/>
      <c r="O513" s="196"/>
      <c r="P513" s="196"/>
      <c r="Q513" s="196"/>
      <c r="R513" s="196"/>
      <c r="S513" s="196"/>
      <c r="T513" s="197"/>
      <c r="AT513" s="198" t="s">
        <v>135</v>
      </c>
      <c r="AU513" s="198" t="s">
        <v>131</v>
      </c>
      <c r="AV513" s="13" t="s">
        <v>80</v>
      </c>
      <c r="AW513" s="13" t="s">
        <v>37</v>
      </c>
      <c r="AX513" s="13" t="s">
        <v>75</v>
      </c>
      <c r="AY513" s="198" t="s">
        <v>122</v>
      </c>
    </row>
    <row r="514" spans="1:65" s="14" customFormat="1" ht="11.25">
      <c r="B514" s="199"/>
      <c r="C514" s="200"/>
      <c r="D514" s="190" t="s">
        <v>135</v>
      </c>
      <c r="E514" s="201" t="s">
        <v>19</v>
      </c>
      <c r="F514" s="202" t="s">
        <v>329</v>
      </c>
      <c r="G514" s="200"/>
      <c r="H514" s="203">
        <v>185.24700000000001</v>
      </c>
      <c r="I514" s="204"/>
      <c r="J514" s="200"/>
      <c r="K514" s="200"/>
      <c r="L514" s="205"/>
      <c r="M514" s="206"/>
      <c r="N514" s="207"/>
      <c r="O514" s="207"/>
      <c r="P514" s="207"/>
      <c r="Q514" s="207"/>
      <c r="R514" s="207"/>
      <c r="S514" s="207"/>
      <c r="T514" s="208"/>
      <c r="AT514" s="209" t="s">
        <v>135</v>
      </c>
      <c r="AU514" s="209" t="s">
        <v>131</v>
      </c>
      <c r="AV514" s="14" t="s">
        <v>131</v>
      </c>
      <c r="AW514" s="14" t="s">
        <v>37</v>
      </c>
      <c r="AX514" s="14" t="s">
        <v>75</v>
      </c>
      <c r="AY514" s="209" t="s">
        <v>122</v>
      </c>
    </row>
    <row r="515" spans="1:65" s="13" customFormat="1" ht="11.25">
      <c r="B515" s="188"/>
      <c r="C515" s="189"/>
      <c r="D515" s="190" t="s">
        <v>135</v>
      </c>
      <c r="E515" s="191" t="s">
        <v>19</v>
      </c>
      <c r="F515" s="192" t="s">
        <v>330</v>
      </c>
      <c r="G515" s="189"/>
      <c r="H515" s="191" t="s">
        <v>19</v>
      </c>
      <c r="I515" s="193"/>
      <c r="J515" s="189"/>
      <c r="K515" s="189"/>
      <c r="L515" s="194"/>
      <c r="M515" s="195"/>
      <c r="N515" s="196"/>
      <c r="O515" s="196"/>
      <c r="P515" s="196"/>
      <c r="Q515" s="196"/>
      <c r="R515" s="196"/>
      <c r="S515" s="196"/>
      <c r="T515" s="197"/>
      <c r="AT515" s="198" t="s">
        <v>135</v>
      </c>
      <c r="AU515" s="198" t="s">
        <v>131</v>
      </c>
      <c r="AV515" s="13" t="s">
        <v>80</v>
      </c>
      <c r="AW515" s="13" t="s">
        <v>37</v>
      </c>
      <c r="AX515" s="13" t="s">
        <v>75</v>
      </c>
      <c r="AY515" s="198" t="s">
        <v>122</v>
      </c>
    </row>
    <row r="516" spans="1:65" s="14" customFormat="1" ht="11.25">
      <c r="B516" s="199"/>
      <c r="C516" s="200"/>
      <c r="D516" s="190" t="s">
        <v>135</v>
      </c>
      <c r="E516" s="201" t="s">
        <v>19</v>
      </c>
      <c r="F516" s="202" t="s">
        <v>331</v>
      </c>
      <c r="G516" s="200"/>
      <c r="H516" s="203">
        <v>40.587000000000003</v>
      </c>
      <c r="I516" s="204"/>
      <c r="J516" s="200"/>
      <c r="K516" s="200"/>
      <c r="L516" s="205"/>
      <c r="M516" s="206"/>
      <c r="N516" s="207"/>
      <c r="O516" s="207"/>
      <c r="P516" s="207"/>
      <c r="Q516" s="207"/>
      <c r="R516" s="207"/>
      <c r="S516" s="207"/>
      <c r="T516" s="208"/>
      <c r="AT516" s="209" t="s">
        <v>135</v>
      </c>
      <c r="AU516" s="209" t="s">
        <v>131</v>
      </c>
      <c r="AV516" s="14" t="s">
        <v>131</v>
      </c>
      <c r="AW516" s="14" t="s">
        <v>37</v>
      </c>
      <c r="AX516" s="14" t="s">
        <v>75</v>
      </c>
      <c r="AY516" s="209" t="s">
        <v>122</v>
      </c>
    </row>
    <row r="517" spans="1:65" s="13" customFormat="1" ht="11.25">
      <c r="B517" s="188"/>
      <c r="C517" s="189"/>
      <c r="D517" s="190" t="s">
        <v>135</v>
      </c>
      <c r="E517" s="191" t="s">
        <v>19</v>
      </c>
      <c r="F517" s="192" t="s">
        <v>332</v>
      </c>
      <c r="G517" s="189"/>
      <c r="H517" s="191" t="s">
        <v>19</v>
      </c>
      <c r="I517" s="193"/>
      <c r="J517" s="189"/>
      <c r="K517" s="189"/>
      <c r="L517" s="194"/>
      <c r="M517" s="195"/>
      <c r="N517" s="196"/>
      <c r="O517" s="196"/>
      <c r="P517" s="196"/>
      <c r="Q517" s="196"/>
      <c r="R517" s="196"/>
      <c r="S517" s="196"/>
      <c r="T517" s="197"/>
      <c r="AT517" s="198" t="s">
        <v>135</v>
      </c>
      <c r="AU517" s="198" t="s">
        <v>131</v>
      </c>
      <c r="AV517" s="13" t="s">
        <v>80</v>
      </c>
      <c r="AW517" s="13" t="s">
        <v>37</v>
      </c>
      <c r="AX517" s="13" t="s">
        <v>75</v>
      </c>
      <c r="AY517" s="198" t="s">
        <v>122</v>
      </c>
    </row>
    <row r="518" spans="1:65" s="14" customFormat="1" ht="11.25">
      <c r="B518" s="199"/>
      <c r="C518" s="200"/>
      <c r="D518" s="190" t="s">
        <v>135</v>
      </c>
      <c r="E518" s="201" t="s">
        <v>19</v>
      </c>
      <c r="F518" s="202" t="s">
        <v>333</v>
      </c>
      <c r="G518" s="200"/>
      <c r="H518" s="203">
        <v>19.891999999999999</v>
      </c>
      <c r="I518" s="204"/>
      <c r="J518" s="200"/>
      <c r="K518" s="200"/>
      <c r="L518" s="205"/>
      <c r="M518" s="206"/>
      <c r="N518" s="207"/>
      <c r="O518" s="207"/>
      <c r="P518" s="207"/>
      <c r="Q518" s="207"/>
      <c r="R518" s="207"/>
      <c r="S518" s="207"/>
      <c r="T518" s="208"/>
      <c r="AT518" s="209" t="s">
        <v>135</v>
      </c>
      <c r="AU518" s="209" t="s">
        <v>131</v>
      </c>
      <c r="AV518" s="14" t="s">
        <v>131</v>
      </c>
      <c r="AW518" s="14" t="s">
        <v>37</v>
      </c>
      <c r="AX518" s="14" t="s">
        <v>75</v>
      </c>
      <c r="AY518" s="209" t="s">
        <v>122</v>
      </c>
    </row>
    <row r="519" spans="1:65" s="15" customFormat="1" ht="11.25">
      <c r="B519" s="210"/>
      <c r="C519" s="211"/>
      <c r="D519" s="190" t="s">
        <v>135</v>
      </c>
      <c r="E519" s="212" t="s">
        <v>19</v>
      </c>
      <c r="F519" s="213" t="s">
        <v>149</v>
      </c>
      <c r="G519" s="211"/>
      <c r="H519" s="214">
        <v>353.16699999999997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135</v>
      </c>
      <c r="AU519" s="220" t="s">
        <v>131</v>
      </c>
      <c r="AV519" s="15" t="s">
        <v>130</v>
      </c>
      <c r="AW519" s="15" t="s">
        <v>37</v>
      </c>
      <c r="AX519" s="15" t="s">
        <v>80</v>
      </c>
      <c r="AY519" s="220" t="s">
        <v>122</v>
      </c>
    </row>
    <row r="520" spans="1:65" s="2" customFormat="1" ht="24.2" customHeight="1">
      <c r="A520" s="36"/>
      <c r="B520" s="37"/>
      <c r="C520" s="170" t="s">
        <v>650</v>
      </c>
      <c r="D520" s="170" t="s">
        <v>125</v>
      </c>
      <c r="E520" s="171" t="s">
        <v>651</v>
      </c>
      <c r="F520" s="172" t="s">
        <v>652</v>
      </c>
      <c r="G520" s="173" t="s">
        <v>152</v>
      </c>
      <c r="H520" s="174">
        <v>36.79</v>
      </c>
      <c r="I520" s="175"/>
      <c r="J520" s="176">
        <f>ROUND(I520*H520,2)</f>
        <v>0</v>
      </c>
      <c r="K520" s="172" t="s">
        <v>129</v>
      </c>
      <c r="L520" s="41"/>
      <c r="M520" s="177" t="s">
        <v>19</v>
      </c>
      <c r="N520" s="178" t="s">
        <v>47</v>
      </c>
      <c r="O520" s="66"/>
      <c r="P520" s="179">
        <f>O520*H520</f>
        <v>0</v>
      </c>
      <c r="Q520" s="179">
        <v>0</v>
      </c>
      <c r="R520" s="179">
        <f>Q520*H520</f>
        <v>0</v>
      </c>
      <c r="S520" s="179">
        <v>1.1469999999999999E-2</v>
      </c>
      <c r="T520" s="180">
        <f>S520*H520</f>
        <v>0.42198129999999995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1" t="s">
        <v>241</v>
      </c>
      <c r="AT520" s="181" t="s">
        <v>125</v>
      </c>
      <c r="AU520" s="181" t="s">
        <v>131</v>
      </c>
      <c r="AY520" s="19" t="s">
        <v>122</v>
      </c>
      <c r="BE520" s="182">
        <f>IF(N520="základní",J520,0)</f>
        <v>0</v>
      </c>
      <c r="BF520" s="182">
        <f>IF(N520="snížená",J520,0)</f>
        <v>0</v>
      </c>
      <c r="BG520" s="182">
        <f>IF(N520="zákl. přenesená",J520,0)</f>
        <v>0</v>
      </c>
      <c r="BH520" s="182">
        <f>IF(N520="sníž. přenesená",J520,0)</f>
        <v>0</v>
      </c>
      <c r="BI520" s="182">
        <f>IF(N520="nulová",J520,0)</f>
        <v>0</v>
      </c>
      <c r="BJ520" s="19" t="s">
        <v>131</v>
      </c>
      <c r="BK520" s="182">
        <f>ROUND(I520*H520,2)</f>
        <v>0</v>
      </c>
      <c r="BL520" s="19" t="s">
        <v>241</v>
      </c>
      <c r="BM520" s="181" t="s">
        <v>653</v>
      </c>
    </row>
    <row r="521" spans="1:65" s="2" customFormat="1" ht="11.25">
      <c r="A521" s="36"/>
      <c r="B521" s="37"/>
      <c r="C521" s="38"/>
      <c r="D521" s="183" t="s">
        <v>133</v>
      </c>
      <c r="E521" s="38"/>
      <c r="F521" s="184" t="s">
        <v>654</v>
      </c>
      <c r="G521" s="38"/>
      <c r="H521" s="38"/>
      <c r="I521" s="185"/>
      <c r="J521" s="38"/>
      <c r="K521" s="38"/>
      <c r="L521" s="41"/>
      <c r="M521" s="186"/>
      <c r="N521" s="187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133</v>
      </c>
      <c r="AU521" s="19" t="s">
        <v>131</v>
      </c>
    </row>
    <row r="522" spans="1:65" s="13" customFormat="1" ht="11.25">
      <c r="B522" s="188"/>
      <c r="C522" s="189"/>
      <c r="D522" s="190" t="s">
        <v>135</v>
      </c>
      <c r="E522" s="191" t="s">
        <v>19</v>
      </c>
      <c r="F522" s="192" t="s">
        <v>356</v>
      </c>
      <c r="G522" s="189"/>
      <c r="H522" s="191" t="s">
        <v>19</v>
      </c>
      <c r="I522" s="193"/>
      <c r="J522" s="189"/>
      <c r="K522" s="189"/>
      <c r="L522" s="194"/>
      <c r="M522" s="195"/>
      <c r="N522" s="196"/>
      <c r="O522" s="196"/>
      <c r="P522" s="196"/>
      <c r="Q522" s="196"/>
      <c r="R522" s="196"/>
      <c r="S522" s="196"/>
      <c r="T522" s="197"/>
      <c r="AT522" s="198" t="s">
        <v>135</v>
      </c>
      <c r="AU522" s="198" t="s">
        <v>131</v>
      </c>
      <c r="AV522" s="13" t="s">
        <v>80</v>
      </c>
      <c r="AW522" s="13" t="s">
        <v>37</v>
      </c>
      <c r="AX522" s="13" t="s">
        <v>75</v>
      </c>
      <c r="AY522" s="198" t="s">
        <v>122</v>
      </c>
    </row>
    <row r="523" spans="1:65" s="14" customFormat="1" ht="11.25">
      <c r="B523" s="199"/>
      <c r="C523" s="200"/>
      <c r="D523" s="190" t="s">
        <v>135</v>
      </c>
      <c r="E523" s="201" t="s">
        <v>19</v>
      </c>
      <c r="F523" s="202" t="s">
        <v>655</v>
      </c>
      <c r="G523" s="200"/>
      <c r="H523" s="203">
        <v>11.97</v>
      </c>
      <c r="I523" s="204"/>
      <c r="J523" s="200"/>
      <c r="K523" s="200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135</v>
      </c>
      <c r="AU523" s="209" t="s">
        <v>131</v>
      </c>
      <c r="AV523" s="14" t="s">
        <v>131</v>
      </c>
      <c r="AW523" s="14" t="s">
        <v>37</v>
      </c>
      <c r="AX523" s="14" t="s">
        <v>75</v>
      </c>
      <c r="AY523" s="209" t="s">
        <v>122</v>
      </c>
    </row>
    <row r="524" spans="1:65" s="13" customFormat="1" ht="11.25">
      <c r="B524" s="188"/>
      <c r="C524" s="189"/>
      <c r="D524" s="190" t="s">
        <v>135</v>
      </c>
      <c r="E524" s="191" t="s">
        <v>19</v>
      </c>
      <c r="F524" s="192" t="s">
        <v>656</v>
      </c>
      <c r="G524" s="189"/>
      <c r="H524" s="191" t="s">
        <v>19</v>
      </c>
      <c r="I524" s="193"/>
      <c r="J524" s="189"/>
      <c r="K524" s="189"/>
      <c r="L524" s="194"/>
      <c r="M524" s="195"/>
      <c r="N524" s="196"/>
      <c r="O524" s="196"/>
      <c r="P524" s="196"/>
      <c r="Q524" s="196"/>
      <c r="R524" s="196"/>
      <c r="S524" s="196"/>
      <c r="T524" s="197"/>
      <c r="AT524" s="198" t="s">
        <v>135</v>
      </c>
      <c r="AU524" s="198" t="s">
        <v>131</v>
      </c>
      <c r="AV524" s="13" t="s">
        <v>80</v>
      </c>
      <c r="AW524" s="13" t="s">
        <v>37</v>
      </c>
      <c r="AX524" s="13" t="s">
        <v>75</v>
      </c>
      <c r="AY524" s="198" t="s">
        <v>122</v>
      </c>
    </row>
    <row r="525" spans="1:65" s="14" customFormat="1" ht="11.25">
      <c r="B525" s="199"/>
      <c r="C525" s="200"/>
      <c r="D525" s="190" t="s">
        <v>135</v>
      </c>
      <c r="E525" s="201" t="s">
        <v>19</v>
      </c>
      <c r="F525" s="202" t="s">
        <v>370</v>
      </c>
      <c r="G525" s="200"/>
      <c r="H525" s="203">
        <v>24.82</v>
      </c>
      <c r="I525" s="204"/>
      <c r="J525" s="200"/>
      <c r="K525" s="200"/>
      <c r="L525" s="205"/>
      <c r="M525" s="206"/>
      <c r="N525" s="207"/>
      <c r="O525" s="207"/>
      <c r="P525" s="207"/>
      <c r="Q525" s="207"/>
      <c r="R525" s="207"/>
      <c r="S525" s="207"/>
      <c r="T525" s="208"/>
      <c r="AT525" s="209" t="s">
        <v>135</v>
      </c>
      <c r="AU525" s="209" t="s">
        <v>131</v>
      </c>
      <c r="AV525" s="14" t="s">
        <v>131</v>
      </c>
      <c r="AW525" s="14" t="s">
        <v>37</v>
      </c>
      <c r="AX525" s="14" t="s">
        <v>75</v>
      </c>
      <c r="AY525" s="209" t="s">
        <v>122</v>
      </c>
    </row>
    <row r="526" spans="1:65" s="15" customFormat="1" ht="11.25">
      <c r="B526" s="210"/>
      <c r="C526" s="211"/>
      <c r="D526" s="190" t="s">
        <v>135</v>
      </c>
      <c r="E526" s="212" t="s">
        <v>19</v>
      </c>
      <c r="F526" s="213" t="s">
        <v>149</v>
      </c>
      <c r="G526" s="211"/>
      <c r="H526" s="214">
        <v>36.79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135</v>
      </c>
      <c r="AU526" s="220" t="s">
        <v>131</v>
      </c>
      <c r="AV526" s="15" t="s">
        <v>130</v>
      </c>
      <c r="AW526" s="15" t="s">
        <v>37</v>
      </c>
      <c r="AX526" s="15" t="s">
        <v>80</v>
      </c>
      <c r="AY526" s="220" t="s">
        <v>122</v>
      </c>
    </row>
    <row r="527" spans="1:65" s="2" customFormat="1" ht="24.2" customHeight="1">
      <c r="A527" s="36"/>
      <c r="B527" s="37"/>
      <c r="C527" s="170" t="s">
        <v>657</v>
      </c>
      <c r="D527" s="170" t="s">
        <v>125</v>
      </c>
      <c r="E527" s="171" t="s">
        <v>658</v>
      </c>
      <c r="F527" s="172" t="s">
        <v>647</v>
      </c>
      <c r="G527" s="173" t="s">
        <v>152</v>
      </c>
      <c r="H527" s="174">
        <v>36.79</v>
      </c>
      <c r="I527" s="175"/>
      <c r="J527" s="176">
        <f>ROUND(I527*H527,2)</f>
        <v>0</v>
      </c>
      <c r="K527" s="172" t="s">
        <v>129</v>
      </c>
      <c r="L527" s="41"/>
      <c r="M527" s="177" t="s">
        <v>19</v>
      </c>
      <c r="N527" s="178" t="s">
        <v>47</v>
      </c>
      <c r="O527" s="66"/>
      <c r="P527" s="179">
        <f>O527*H527</f>
        <v>0</v>
      </c>
      <c r="Q527" s="179">
        <v>0</v>
      </c>
      <c r="R527" s="179">
        <f>Q527*H527</f>
        <v>0</v>
      </c>
      <c r="S527" s="179">
        <v>0</v>
      </c>
      <c r="T527" s="18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81" t="s">
        <v>241</v>
      </c>
      <c r="AT527" s="181" t="s">
        <v>125</v>
      </c>
      <c r="AU527" s="181" t="s">
        <v>131</v>
      </c>
      <c r="AY527" s="19" t="s">
        <v>122</v>
      </c>
      <c r="BE527" s="182">
        <f>IF(N527="základní",J527,0)</f>
        <v>0</v>
      </c>
      <c r="BF527" s="182">
        <f>IF(N527="snížená",J527,0)</f>
        <v>0</v>
      </c>
      <c r="BG527" s="182">
        <f>IF(N527="zákl. přenesená",J527,0)</f>
        <v>0</v>
      </c>
      <c r="BH527" s="182">
        <f>IF(N527="sníž. přenesená",J527,0)</f>
        <v>0</v>
      </c>
      <c r="BI527" s="182">
        <f>IF(N527="nulová",J527,0)</f>
        <v>0</v>
      </c>
      <c r="BJ527" s="19" t="s">
        <v>131</v>
      </c>
      <c r="BK527" s="182">
        <f>ROUND(I527*H527,2)</f>
        <v>0</v>
      </c>
      <c r="BL527" s="19" t="s">
        <v>241</v>
      </c>
      <c r="BM527" s="181" t="s">
        <v>659</v>
      </c>
    </row>
    <row r="528" spans="1:65" s="2" customFormat="1" ht="11.25">
      <c r="A528" s="36"/>
      <c r="B528" s="37"/>
      <c r="C528" s="38"/>
      <c r="D528" s="183" t="s">
        <v>133</v>
      </c>
      <c r="E528" s="38"/>
      <c r="F528" s="184" t="s">
        <v>660</v>
      </c>
      <c r="G528" s="38"/>
      <c r="H528" s="38"/>
      <c r="I528" s="185"/>
      <c r="J528" s="38"/>
      <c r="K528" s="38"/>
      <c r="L528" s="41"/>
      <c r="M528" s="186"/>
      <c r="N528" s="187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133</v>
      </c>
      <c r="AU528" s="19" t="s">
        <v>131</v>
      </c>
    </row>
    <row r="529" spans="1:65" s="2" customFormat="1" ht="16.5" customHeight="1">
      <c r="A529" s="36"/>
      <c r="B529" s="37"/>
      <c r="C529" s="170" t="s">
        <v>661</v>
      </c>
      <c r="D529" s="170" t="s">
        <v>125</v>
      </c>
      <c r="E529" s="171" t="s">
        <v>662</v>
      </c>
      <c r="F529" s="172" t="s">
        <v>663</v>
      </c>
      <c r="G529" s="173" t="s">
        <v>225</v>
      </c>
      <c r="H529" s="174">
        <v>2</v>
      </c>
      <c r="I529" s="175"/>
      <c r="J529" s="176">
        <f>ROUND(I529*H529,2)</f>
        <v>0</v>
      </c>
      <c r="K529" s="172" t="s">
        <v>129</v>
      </c>
      <c r="L529" s="41"/>
      <c r="M529" s="177" t="s">
        <v>19</v>
      </c>
      <c r="N529" s="178" t="s">
        <v>47</v>
      </c>
      <c r="O529" s="66"/>
      <c r="P529" s="179">
        <f>O529*H529</f>
        <v>0</v>
      </c>
      <c r="Q529" s="179">
        <v>0</v>
      </c>
      <c r="R529" s="179">
        <f>Q529*H529</f>
        <v>0</v>
      </c>
      <c r="S529" s="179">
        <v>1.6500000000000001E-2</v>
      </c>
      <c r="T529" s="180">
        <f>S529*H529</f>
        <v>3.3000000000000002E-2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1" t="s">
        <v>241</v>
      </c>
      <c r="AT529" s="181" t="s">
        <v>125</v>
      </c>
      <c r="AU529" s="181" t="s">
        <v>131</v>
      </c>
      <c r="AY529" s="19" t="s">
        <v>122</v>
      </c>
      <c r="BE529" s="182">
        <f>IF(N529="základní",J529,0)</f>
        <v>0</v>
      </c>
      <c r="BF529" s="182">
        <f>IF(N529="snížená",J529,0)</f>
        <v>0</v>
      </c>
      <c r="BG529" s="182">
        <f>IF(N529="zákl. přenesená",J529,0)</f>
        <v>0</v>
      </c>
      <c r="BH529" s="182">
        <f>IF(N529="sníž. přenesená",J529,0)</f>
        <v>0</v>
      </c>
      <c r="BI529" s="182">
        <f>IF(N529="nulová",J529,0)</f>
        <v>0</v>
      </c>
      <c r="BJ529" s="19" t="s">
        <v>131</v>
      </c>
      <c r="BK529" s="182">
        <f>ROUND(I529*H529,2)</f>
        <v>0</v>
      </c>
      <c r="BL529" s="19" t="s">
        <v>241</v>
      </c>
      <c r="BM529" s="181" t="s">
        <v>664</v>
      </c>
    </row>
    <row r="530" spans="1:65" s="2" customFormat="1" ht="11.25">
      <c r="A530" s="36"/>
      <c r="B530" s="37"/>
      <c r="C530" s="38"/>
      <c r="D530" s="183" t="s">
        <v>133</v>
      </c>
      <c r="E530" s="38"/>
      <c r="F530" s="184" t="s">
        <v>665</v>
      </c>
      <c r="G530" s="38"/>
      <c r="H530" s="38"/>
      <c r="I530" s="185"/>
      <c r="J530" s="38"/>
      <c r="K530" s="38"/>
      <c r="L530" s="41"/>
      <c r="M530" s="186"/>
      <c r="N530" s="187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133</v>
      </c>
      <c r="AU530" s="19" t="s">
        <v>131</v>
      </c>
    </row>
    <row r="531" spans="1:65" s="2" customFormat="1" ht="24.2" customHeight="1">
      <c r="A531" s="36"/>
      <c r="B531" s="37"/>
      <c r="C531" s="170" t="s">
        <v>666</v>
      </c>
      <c r="D531" s="170" t="s">
        <v>125</v>
      </c>
      <c r="E531" s="171" t="s">
        <v>667</v>
      </c>
      <c r="F531" s="172" t="s">
        <v>668</v>
      </c>
      <c r="G531" s="173" t="s">
        <v>128</v>
      </c>
      <c r="H531" s="174">
        <v>409.18700000000001</v>
      </c>
      <c r="I531" s="175"/>
      <c r="J531" s="176">
        <f>ROUND(I531*H531,2)</f>
        <v>0</v>
      </c>
      <c r="K531" s="172" t="s">
        <v>129</v>
      </c>
      <c r="L531" s="41"/>
      <c r="M531" s="177" t="s">
        <v>19</v>
      </c>
      <c r="N531" s="178" t="s">
        <v>47</v>
      </c>
      <c r="O531" s="66"/>
      <c r="P531" s="179">
        <f>O531*H531</f>
        <v>0</v>
      </c>
      <c r="Q531" s="179">
        <v>6.4600000000000005E-2</v>
      </c>
      <c r="R531" s="179">
        <f>Q531*H531</f>
        <v>26.433480200000002</v>
      </c>
      <c r="S531" s="179">
        <v>0</v>
      </c>
      <c r="T531" s="180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81" t="s">
        <v>241</v>
      </c>
      <c r="AT531" s="181" t="s">
        <v>125</v>
      </c>
      <c r="AU531" s="181" t="s">
        <v>131</v>
      </c>
      <c r="AY531" s="19" t="s">
        <v>122</v>
      </c>
      <c r="BE531" s="182">
        <f>IF(N531="základní",J531,0)</f>
        <v>0</v>
      </c>
      <c r="BF531" s="182">
        <f>IF(N531="snížená",J531,0)</f>
        <v>0</v>
      </c>
      <c r="BG531" s="182">
        <f>IF(N531="zákl. přenesená",J531,0)</f>
        <v>0</v>
      </c>
      <c r="BH531" s="182">
        <f>IF(N531="sníž. přenesená",J531,0)</f>
        <v>0</v>
      </c>
      <c r="BI531" s="182">
        <f>IF(N531="nulová",J531,0)</f>
        <v>0</v>
      </c>
      <c r="BJ531" s="19" t="s">
        <v>131</v>
      </c>
      <c r="BK531" s="182">
        <f>ROUND(I531*H531,2)</f>
        <v>0</v>
      </c>
      <c r="BL531" s="19" t="s">
        <v>241</v>
      </c>
      <c r="BM531" s="181" t="s">
        <v>669</v>
      </c>
    </row>
    <row r="532" spans="1:65" s="2" customFormat="1" ht="11.25">
      <c r="A532" s="36"/>
      <c r="B532" s="37"/>
      <c r="C532" s="38"/>
      <c r="D532" s="183" t="s">
        <v>133</v>
      </c>
      <c r="E532" s="38"/>
      <c r="F532" s="184" t="s">
        <v>670</v>
      </c>
      <c r="G532" s="38"/>
      <c r="H532" s="38"/>
      <c r="I532" s="185"/>
      <c r="J532" s="38"/>
      <c r="K532" s="38"/>
      <c r="L532" s="41"/>
      <c r="M532" s="186"/>
      <c r="N532" s="187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133</v>
      </c>
      <c r="AU532" s="19" t="s">
        <v>131</v>
      </c>
    </row>
    <row r="533" spans="1:65" s="13" customFormat="1" ht="11.25">
      <c r="B533" s="188"/>
      <c r="C533" s="189"/>
      <c r="D533" s="190" t="s">
        <v>135</v>
      </c>
      <c r="E533" s="191" t="s">
        <v>19</v>
      </c>
      <c r="F533" s="192" t="s">
        <v>315</v>
      </c>
      <c r="G533" s="189"/>
      <c r="H533" s="191" t="s">
        <v>19</v>
      </c>
      <c r="I533" s="193"/>
      <c r="J533" s="189"/>
      <c r="K533" s="189"/>
      <c r="L533" s="194"/>
      <c r="M533" s="195"/>
      <c r="N533" s="196"/>
      <c r="O533" s="196"/>
      <c r="P533" s="196"/>
      <c r="Q533" s="196"/>
      <c r="R533" s="196"/>
      <c r="S533" s="196"/>
      <c r="T533" s="197"/>
      <c r="AT533" s="198" t="s">
        <v>135</v>
      </c>
      <c r="AU533" s="198" t="s">
        <v>131</v>
      </c>
      <c r="AV533" s="13" t="s">
        <v>80</v>
      </c>
      <c r="AW533" s="13" t="s">
        <v>37</v>
      </c>
      <c r="AX533" s="13" t="s">
        <v>75</v>
      </c>
      <c r="AY533" s="198" t="s">
        <v>122</v>
      </c>
    </row>
    <row r="534" spans="1:65" s="14" customFormat="1" ht="11.25">
      <c r="B534" s="199"/>
      <c r="C534" s="200"/>
      <c r="D534" s="190" t="s">
        <v>135</v>
      </c>
      <c r="E534" s="201" t="s">
        <v>19</v>
      </c>
      <c r="F534" s="202" t="s">
        <v>316</v>
      </c>
      <c r="G534" s="200"/>
      <c r="H534" s="203">
        <v>33.268999999999998</v>
      </c>
      <c r="I534" s="204"/>
      <c r="J534" s="200"/>
      <c r="K534" s="200"/>
      <c r="L534" s="205"/>
      <c r="M534" s="206"/>
      <c r="N534" s="207"/>
      <c r="O534" s="207"/>
      <c r="P534" s="207"/>
      <c r="Q534" s="207"/>
      <c r="R534" s="207"/>
      <c r="S534" s="207"/>
      <c r="T534" s="208"/>
      <c r="AT534" s="209" t="s">
        <v>135</v>
      </c>
      <c r="AU534" s="209" t="s">
        <v>131</v>
      </c>
      <c r="AV534" s="14" t="s">
        <v>131</v>
      </c>
      <c r="AW534" s="14" t="s">
        <v>37</v>
      </c>
      <c r="AX534" s="14" t="s">
        <v>75</v>
      </c>
      <c r="AY534" s="209" t="s">
        <v>122</v>
      </c>
    </row>
    <row r="535" spans="1:65" s="13" customFormat="1" ht="11.25">
      <c r="B535" s="188"/>
      <c r="C535" s="189"/>
      <c r="D535" s="190" t="s">
        <v>135</v>
      </c>
      <c r="E535" s="191" t="s">
        <v>19</v>
      </c>
      <c r="F535" s="192" t="s">
        <v>317</v>
      </c>
      <c r="G535" s="189"/>
      <c r="H535" s="191" t="s">
        <v>19</v>
      </c>
      <c r="I535" s="193"/>
      <c r="J535" s="189"/>
      <c r="K535" s="189"/>
      <c r="L535" s="194"/>
      <c r="M535" s="195"/>
      <c r="N535" s="196"/>
      <c r="O535" s="196"/>
      <c r="P535" s="196"/>
      <c r="Q535" s="196"/>
      <c r="R535" s="196"/>
      <c r="S535" s="196"/>
      <c r="T535" s="197"/>
      <c r="AT535" s="198" t="s">
        <v>135</v>
      </c>
      <c r="AU535" s="198" t="s">
        <v>131</v>
      </c>
      <c r="AV535" s="13" t="s">
        <v>80</v>
      </c>
      <c r="AW535" s="13" t="s">
        <v>37</v>
      </c>
      <c r="AX535" s="13" t="s">
        <v>75</v>
      </c>
      <c r="AY535" s="198" t="s">
        <v>122</v>
      </c>
    </row>
    <row r="536" spans="1:65" s="14" customFormat="1" ht="11.25">
      <c r="B536" s="199"/>
      <c r="C536" s="200"/>
      <c r="D536" s="190" t="s">
        <v>135</v>
      </c>
      <c r="E536" s="201" t="s">
        <v>19</v>
      </c>
      <c r="F536" s="202" t="s">
        <v>318</v>
      </c>
      <c r="G536" s="200"/>
      <c r="H536" s="203">
        <v>22.751000000000001</v>
      </c>
      <c r="I536" s="204"/>
      <c r="J536" s="200"/>
      <c r="K536" s="200"/>
      <c r="L536" s="205"/>
      <c r="M536" s="206"/>
      <c r="N536" s="207"/>
      <c r="O536" s="207"/>
      <c r="P536" s="207"/>
      <c r="Q536" s="207"/>
      <c r="R536" s="207"/>
      <c r="S536" s="207"/>
      <c r="T536" s="208"/>
      <c r="AT536" s="209" t="s">
        <v>135</v>
      </c>
      <c r="AU536" s="209" t="s">
        <v>131</v>
      </c>
      <c r="AV536" s="14" t="s">
        <v>131</v>
      </c>
      <c r="AW536" s="14" t="s">
        <v>37</v>
      </c>
      <c r="AX536" s="14" t="s">
        <v>75</v>
      </c>
      <c r="AY536" s="209" t="s">
        <v>122</v>
      </c>
    </row>
    <row r="537" spans="1:65" s="13" customFormat="1" ht="11.25">
      <c r="B537" s="188"/>
      <c r="C537" s="189"/>
      <c r="D537" s="190" t="s">
        <v>135</v>
      </c>
      <c r="E537" s="191" t="s">
        <v>19</v>
      </c>
      <c r="F537" s="192" t="s">
        <v>324</v>
      </c>
      <c r="G537" s="189"/>
      <c r="H537" s="191" t="s">
        <v>19</v>
      </c>
      <c r="I537" s="193"/>
      <c r="J537" s="189"/>
      <c r="K537" s="189"/>
      <c r="L537" s="194"/>
      <c r="M537" s="195"/>
      <c r="N537" s="196"/>
      <c r="O537" s="196"/>
      <c r="P537" s="196"/>
      <c r="Q537" s="196"/>
      <c r="R537" s="196"/>
      <c r="S537" s="196"/>
      <c r="T537" s="197"/>
      <c r="AT537" s="198" t="s">
        <v>135</v>
      </c>
      <c r="AU537" s="198" t="s">
        <v>131</v>
      </c>
      <c r="AV537" s="13" t="s">
        <v>80</v>
      </c>
      <c r="AW537" s="13" t="s">
        <v>37</v>
      </c>
      <c r="AX537" s="13" t="s">
        <v>75</v>
      </c>
      <c r="AY537" s="198" t="s">
        <v>122</v>
      </c>
    </row>
    <row r="538" spans="1:65" s="14" customFormat="1" ht="11.25">
      <c r="B538" s="199"/>
      <c r="C538" s="200"/>
      <c r="D538" s="190" t="s">
        <v>135</v>
      </c>
      <c r="E538" s="201" t="s">
        <v>19</v>
      </c>
      <c r="F538" s="202" t="s">
        <v>325</v>
      </c>
      <c r="G538" s="200"/>
      <c r="H538" s="203">
        <v>90.376000000000005</v>
      </c>
      <c r="I538" s="204"/>
      <c r="J538" s="200"/>
      <c r="K538" s="200"/>
      <c r="L538" s="205"/>
      <c r="M538" s="206"/>
      <c r="N538" s="207"/>
      <c r="O538" s="207"/>
      <c r="P538" s="207"/>
      <c r="Q538" s="207"/>
      <c r="R538" s="207"/>
      <c r="S538" s="207"/>
      <c r="T538" s="208"/>
      <c r="AT538" s="209" t="s">
        <v>135</v>
      </c>
      <c r="AU538" s="209" t="s">
        <v>131</v>
      </c>
      <c r="AV538" s="14" t="s">
        <v>131</v>
      </c>
      <c r="AW538" s="14" t="s">
        <v>37</v>
      </c>
      <c r="AX538" s="14" t="s">
        <v>75</v>
      </c>
      <c r="AY538" s="209" t="s">
        <v>122</v>
      </c>
    </row>
    <row r="539" spans="1:65" s="13" customFormat="1" ht="11.25">
      <c r="B539" s="188"/>
      <c r="C539" s="189"/>
      <c r="D539" s="190" t="s">
        <v>135</v>
      </c>
      <c r="E539" s="191" t="s">
        <v>19</v>
      </c>
      <c r="F539" s="192" t="s">
        <v>326</v>
      </c>
      <c r="G539" s="189"/>
      <c r="H539" s="191" t="s">
        <v>19</v>
      </c>
      <c r="I539" s="193"/>
      <c r="J539" s="189"/>
      <c r="K539" s="189"/>
      <c r="L539" s="194"/>
      <c r="M539" s="195"/>
      <c r="N539" s="196"/>
      <c r="O539" s="196"/>
      <c r="P539" s="196"/>
      <c r="Q539" s="196"/>
      <c r="R539" s="196"/>
      <c r="S539" s="196"/>
      <c r="T539" s="197"/>
      <c r="AT539" s="198" t="s">
        <v>135</v>
      </c>
      <c r="AU539" s="198" t="s">
        <v>131</v>
      </c>
      <c r="AV539" s="13" t="s">
        <v>80</v>
      </c>
      <c r="AW539" s="13" t="s">
        <v>37</v>
      </c>
      <c r="AX539" s="13" t="s">
        <v>75</v>
      </c>
      <c r="AY539" s="198" t="s">
        <v>122</v>
      </c>
    </row>
    <row r="540" spans="1:65" s="14" customFormat="1" ht="11.25">
      <c r="B540" s="199"/>
      <c r="C540" s="200"/>
      <c r="D540" s="190" t="s">
        <v>135</v>
      </c>
      <c r="E540" s="201" t="s">
        <v>19</v>
      </c>
      <c r="F540" s="202" t="s">
        <v>327</v>
      </c>
      <c r="G540" s="200"/>
      <c r="H540" s="203">
        <v>17.065000000000001</v>
      </c>
      <c r="I540" s="204"/>
      <c r="J540" s="200"/>
      <c r="K540" s="200"/>
      <c r="L540" s="205"/>
      <c r="M540" s="206"/>
      <c r="N540" s="207"/>
      <c r="O540" s="207"/>
      <c r="P540" s="207"/>
      <c r="Q540" s="207"/>
      <c r="R540" s="207"/>
      <c r="S540" s="207"/>
      <c r="T540" s="208"/>
      <c r="AT540" s="209" t="s">
        <v>135</v>
      </c>
      <c r="AU540" s="209" t="s">
        <v>131</v>
      </c>
      <c r="AV540" s="14" t="s">
        <v>131</v>
      </c>
      <c r="AW540" s="14" t="s">
        <v>37</v>
      </c>
      <c r="AX540" s="14" t="s">
        <v>75</v>
      </c>
      <c r="AY540" s="209" t="s">
        <v>122</v>
      </c>
    </row>
    <row r="541" spans="1:65" s="13" customFormat="1" ht="11.25">
      <c r="B541" s="188"/>
      <c r="C541" s="189"/>
      <c r="D541" s="190" t="s">
        <v>135</v>
      </c>
      <c r="E541" s="191" t="s">
        <v>19</v>
      </c>
      <c r="F541" s="192" t="s">
        <v>328</v>
      </c>
      <c r="G541" s="189"/>
      <c r="H541" s="191" t="s">
        <v>19</v>
      </c>
      <c r="I541" s="193"/>
      <c r="J541" s="189"/>
      <c r="K541" s="189"/>
      <c r="L541" s="194"/>
      <c r="M541" s="195"/>
      <c r="N541" s="196"/>
      <c r="O541" s="196"/>
      <c r="P541" s="196"/>
      <c r="Q541" s="196"/>
      <c r="R541" s="196"/>
      <c r="S541" s="196"/>
      <c r="T541" s="197"/>
      <c r="AT541" s="198" t="s">
        <v>135</v>
      </c>
      <c r="AU541" s="198" t="s">
        <v>131</v>
      </c>
      <c r="AV541" s="13" t="s">
        <v>80</v>
      </c>
      <c r="AW541" s="13" t="s">
        <v>37</v>
      </c>
      <c r="AX541" s="13" t="s">
        <v>75</v>
      </c>
      <c r="AY541" s="198" t="s">
        <v>122</v>
      </c>
    </row>
    <row r="542" spans="1:65" s="14" customFormat="1" ht="11.25">
      <c r="B542" s="199"/>
      <c r="C542" s="200"/>
      <c r="D542" s="190" t="s">
        <v>135</v>
      </c>
      <c r="E542" s="201" t="s">
        <v>19</v>
      </c>
      <c r="F542" s="202" t="s">
        <v>329</v>
      </c>
      <c r="G542" s="200"/>
      <c r="H542" s="203">
        <v>185.24700000000001</v>
      </c>
      <c r="I542" s="204"/>
      <c r="J542" s="200"/>
      <c r="K542" s="200"/>
      <c r="L542" s="205"/>
      <c r="M542" s="206"/>
      <c r="N542" s="207"/>
      <c r="O542" s="207"/>
      <c r="P542" s="207"/>
      <c r="Q542" s="207"/>
      <c r="R542" s="207"/>
      <c r="S542" s="207"/>
      <c r="T542" s="208"/>
      <c r="AT542" s="209" t="s">
        <v>135</v>
      </c>
      <c r="AU542" s="209" t="s">
        <v>131</v>
      </c>
      <c r="AV542" s="14" t="s">
        <v>131</v>
      </c>
      <c r="AW542" s="14" t="s">
        <v>37</v>
      </c>
      <c r="AX542" s="14" t="s">
        <v>75</v>
      </c>
      <c r="AY542" s="209" t="s">
        <v>122</v>
      </c>
    </row>
    <row r="543" spans="1:65" s="13" customFormat="1" ht="11.25">
      <c r="B543" s="188"/>
      <c r="C543" s="189"/>
      <c r="D543" s="190" t="s">
        <v>135</v>
      </c>
      <c r="E543" s="191" t="s">
        <v>19</v>
      </c>
      <c r="F543" s="192" t="s">
        <v>330</v>
      </c>
      <c r="G543" s="189"/>
      <c r="H543" s="191" t="s">
        <v>19</v>
      </c>
      <c r="I543" s="193"/>
      <c r="J543" s="189"/>
      <c r="K543" s="189"/>
      <c r="L543" s="194"/>
      <c r="M543" s="195"/>
      <c r="N543" s="196"/>
      <c r="O543" s="196"/>
      <c r="P543" s="196"/>
      <c r="Q543" s="196"/>
      <c r="R543" s="196"/>
      <c r="S543" s="196"/>
      <c r="T543" s="197"/>
      <c r="AT543" s="198" t="s">
        <v>135</v>
      </c>
      <c r="AU543" s="198" t="s">
        <v>131</v>
      </c>
      <c r="AV543" s="13" t="s">
        <v>80</v>
      </c>
      <c r="AW543" s="13" t="s">
        <v>37</v>
      </c>
      <c r="AX543" s="13" t="s">
        <v>75</v>
      </c>
      <c r="AY543" s="198" t="s">
        <v>122</v>
      </c>
    </row>
    <row r="544" spans="1:65" s="14" customFormat="1" ht="11.25">
      <c r="B544" s="199"/>
      <c r="C544" s="200"/>
      <c r="D544" s="190" t="s">
        <v>135</v>
      </c>
      <c r="E544" s="201" t="s">
        <v>19</v>
      </c>
      <c r="F544" s="202" t="s">
        <v>331</v>
      </c>
      <c r="G544" s="200"/>
      <c r="H544" s="203">
        <v>40.587000000000003</v>
      </c>
      <c r="I544" s="204"/>
      <c r="J544" s="200"/>
      <c r="K544" s="200"/>
      <c r="L544" s="205"/>
      <c r="M544" s="206"/>
      <c r="N544" s="207"/>
      <c r="O544" s="207"/>
      <c r="P544" s="207"/>
      <c r="Q544" s="207"/>
      <c r="R544" s="207"/>
      <c r="S544" s="207"/>
      <c r="T544" s="208"/>
      <c r="AT544" s="209" t="s">
        <v>135</v>
      </c>
      <c r="AU544" s="209" t="s">
        <v>131</v>
      </c>
      <c r="AV544" s="14" t="s">
        <v>131</v>
      </c>
      <c r="AW544" s="14" t="s">
        <v>37</v>
      </c>
      <c r="AX544" s="14" t="s">
        <v>75</v>
      </c>
      <c r="AY544" s="209" t="s">
        <v>122</v>
      </c>
    </row>
    <row r="545" spans="1:65" s="13" customFormat="1" ht="11.25">
      <c r="B545" s="188"/>
      <c r="C545" s="189"/>
      <c r="D545" s="190" t="s">
        <v>135</v>
      </c>
      <c r="E545" s="191" t="s">
        <v>19</v>
      </c>
      <c r="F545" s="192" t="s">
        <v>332</v>
      </c>
      <c r="G545" s="189"/>
      <c r="H545" s="191" t="s">
        <v>19</v>
      </c>
      <c r="I545" s="193"/>
      <c r="J545" s="189"/>
      <c r="K545" s="189"/>
      <c r="L545" s="194"/>
      <c r="M545" s="195"/>
      <c r="N545" s="196"/>
      <c r="O545" s="196"/>
      <c r="P545" s="196"/>
      <c r="Q545" s="196"/>
      <c r="R545" s="196"/>
      <c r="S545" s="196"/>
      <c r="T545" s="197"/>
      <c r="AT545" s="198" t="s">
        <v>135</v>
      </c>
      <c r="AU545" s="198" t="s">
        <v>131</v>
      </c>
      <c r="AV545" s="13" t="s">
        <v>80</v>
      </c>
      <c r="AW545" s="13" t="s">
        <v>37</v>
      </c>
      <c r="AX545" s="13" t="s">
        <v>75</v>
      </c>
      <c r="AY545" s="198" t="s">
        <v>122</v>
      </c>
    </row>
    <row r="546" spans="1:65" s="14" customFormat="1" ht="11.25">
      <c r="B546" s="199"/>
      <c r="C546" s="200"/>
      <c r="D546" s="190" t="s">
        <v>135</v>
      </c>
      <c r="E546" s="201" t="s">
        <v>19</v>
      </c>
      <c r="F546" s="202" t="s">
        <v>333</v>
      </c>
      <c r="G546" s="200"/>
      <c r="H546" s="203">
        <v>19.891999999999999</v>
      </c>
      <c r="I546" s="204"/>
      <c r="J546" s="200"/>
      <c r="K546" s="200"/>
      <c r="L546" s="205"/>
      <c r="M546" s="206"/>
      <c r="N546" s="207"/>
      <c r="O546" s="207"/>
      <c r="P546" s="207"/>
      <c r="Q546" s="207"/>
      <c r="R546" s="207"/>
      <c r="S546" s="207"/>
      <c r="T546" s="208"/>
      <c r="AT546" s="209" t="s">
        <v>135</v>
      </c>
      <c r="AU546" s="209" t="s">
        <v>131</v>
      </c>
      <c r="AV546" s="14" t="s">
        <v>131</v>
      </c>
      <c r="AW546" s="14" t="s">
        <v>37</v>
      </c>
      <c r="AX546" s="14" t="s">
        <v>75</v>
      </c>
      <c r="AY546" s="209" t="s">
        <v>122</v>
      </c>
    </row>
    <row r="547" spans="1:65" s="15" customFormat="1" ht="11.25">
      <c r="B547" s="210"/>
      <c r="C547" s="211"/>
      <c r="D547" s="190" t="s">
        <v>135</v>
      </c>
      <c r="E547" s="212" t="s">
        <v>19</v>
      </c>
      <c r="F547" s="213" t="s">
        <v>149</v>
      </c>
      <c r="G547" s="211"/>
      <c r="H547" s="214">
        <v>409.18700000000001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135</v>
      </c>
      <c r="AU547" s="220" t="s">
        <v>131</v>
      </c>
      <c r="AV547" s="15" t="s">
        <v>130</v>
      </c>
      <c r="AW547" s="15" t="s">
        <v>37</v>
      </c>
      <c r="AX547" s="15" t="s">
        <v>80</v>
      </c>
      <c r="AY547" s="220" t="s">
        <v>122</v>
      </c>
    </row>
    <row r="548" spans="1:65" s="2" customFormat="1" ht="24.2" customHeight="1">
      <c r="A548" s="36"/>
      <c r="B548" s="37"/>
      <c r="C548" s="170" t="s">
        <v>671</v>
      </c>
      <c r="D548" s="170" t="s">
        <v>125</v>
      </c>
      <c r="E548" s="171" t="s">
        <v>672</v>
      </c>
      <c r="F548" s="172" t="s">
        <v>673</v>
      </c>
      <c r="G548" s="173" t="s">
        <v>128</v>
      </c>
      <c r="H548" s="174">
        <v>107.441</v>
      </c>
      <c r="I548" s="175"/>
      <c r="J548" s="176">
        <f>ROUND(I548*H548,2)</f>
        <v>0</v>
      </c>
      <c r="K548" s="172" t="s">
        <v>129</v>
      </c>
      <c r="L548" s="41"/>
      <c r="M548" s="177" t="s">
        <v>19</v>
      </c>
      <c r="N548" s="178" t="s">
        <v>47</v>
      </c>
      <c r="O548" s="66"/>
      <c r="P548" s="179">
        <f>O548*H548</f>
        <v>0</v>
      </c>
      <c r="Q548" s="179">
        <v>0</v>
      </c>
      <c r="R548" s="179">
        <f>Q548*H548</f>
        <v>0</v>
      </c>
      <c r="S548" s="179">
        <v>0</v>
      </c>
      <c r="T548" s="18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1" t="s">
        <v>241</v>
      </c>
      <c r="AT548" s="181" t="s">
        <v>125</v>
      </c>
      <c r="AU548" s="181" t="s">
        <v>131</v>
      </c>
      <c r="AY548" s="19" t="s">
        <v>122</v>
      </c>
      <c r="BE548" s="182">
        <f>IF(N548="základní",J548,0)</f>
        <v>0</v>
      </c>
      <c r="BF548" s="182">
        <f>IF(N548="snížená",J548,0)</f>
        <v>0</v>
      </c>
      <c r="BG548" s="182">
        <f>IF(N548="zákl. přenesená",J548,0)</f>
        <v>0</v>
      </c>
      <c r="BH548" s="182">
        <f>IF(N548="sníž. přenesená",J548,0)</f>
        <v>0</v>
      </c>
      <c r="BI548" s="182">
        <f>IF(N548="nulová",J548,0)</f>
        <v>0</v>
      </c>
      <c r="BJ548" s="19" t="s">
        <v>131</v>
      </c>
      <c r="BK548" s="182">
        <f>ROUND(I548*H548,2)</f>
        <v>0</v>
      </c>
      <c r="BL548" s="19" t="s">
        <v>241</v>
      </c>
      <c r="BM548" s="181" t="s">
        <v>674</v>
      </c>
    </row>
    <row r="549" spans="1:65" s="2" customFormat="1" ht="11.25">
      <c r="A549" s="36"/>
      <c r="B549" s="37"/>
      <c r="C549" s="38"/>
      <c r="D549" s="183" t="s">
        <v>133</v>
      </c>
      <c r="E549" s="38"/>
      <c r="F549" s="184" t="s">
        <v>675</v>
      </c>
      <c r="G549" s="38"/>
      <c r="H549" s="38"/>
      <c r="I549" s="185"/>
      <c r="J549" s="38"/>
      <c r="K549" s="38"/>
      <c r="L549" s="41"/>
      <c r="M549" s="186"/>
      <c r="N549" s="187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133</v>
      </c>
      <c r="AU549" s="19" t="s">
        <v>131</v>
      </c>
    </row>
    <row r="550" spans="1:65" s="13" customFormat="1" ht="11.25">
      <c r="B550" s="188"/>
      <c r="C550" s="189"/>
      <c r="D550" s="190" t="s">
        <v>135</v>
      </c>
      <c r="E550" s="191" t="s">
        <v>19</v>
      </c>
      <c r="F550" s="192" t="s">
        <v>324</v>
      </c>
      <c r="G550" s="189"/>
      <c r="H550" s="191" t="s">
        <v>19</v>
      </c>
      <c r="I550" s="193"/>
      <c r="J550" s="189"/>
      <c r="K550" s="189"/>
      <c r="L550" s="194"/>
      <c r="M550" s="195"/>
      <c r="N550" s="196"/>
      <c r="O550" s="196"/>
      <c r="P550" s="196"/>
      <c r="Q550" s="196"/>
      <c r="R550" s="196"/>
      <c r="S550" s="196"/>
      <c r="T550" s="197"/>
      <c r="AT550" s="198" t="s">
        <v>135</v>
      </c>
      <c r="AU550" s="198" t="s">
        <v>131</v>
      </c>
      <c r="AV550" s="13" t="s">
        <v>80</v>
      </c>
      <c r="AW550" s="13" t="s">
        <v>37</v>
      </c>
      <c r="AX550" s="13" t="s">
        <v>75</v>
      </c>
      <c r="AY550" s="198" t="s">
        <v>122</v>
      </c>
    </row>
    <row r="551" spans="1:65" s="14" customFormat="1" ht="11.25">
      <c r="B551" s="199"/>
      <c r="C551" s="200"/>
      <c r="D551" s="190" t="s">
        <v>135</v>
      </c>
      <c r="E551" s="201" t="s">
        <v>19</v>
      </c>
      <c r="F551" s="202" t="s">
        <v>325</v>
      </c>
      <c r="G551" s="200"/>
      <c r="H551" s="203">
        <v>90.376000000000005</v>
      </c>
      <c r="I551" s="204"/>
      <c r="J551" s="200"/>
      <c r="K551" s="200"/>
      <c r="L551" s="205"/>
      <c r="M551" s="206"/>
      <c r="N551" s="207"/>
      <c r="O551" s="207"/>
      <c r="P551" s="207"/>
      <c r="Q551" s="207"/>
      <c r="R551" s="207"/>
      <c r="S551" s="207"/>
      <c r="T551" s="208"/>
      <c r="AT551" s="209" t="s">
        <v>135</v>
      </c>
      <c r="AU551" s="209" t="s">
        <v>131</v>
      </c>
      <c r="AV551" s="14" t="s">
        <v>131</v>
      </c>
      <c r="AW551" s="14" t="s">
        <v>37</v>
      </c>
      <c r="AX551" s="14" t="s">
        <v>75</v>
      </c>
      <c r="AY551" s="209" t="s">
        <v>122</v>
      </c>
    </row>
    <row r="552" spans="1:65" s="13" customFormat="1" ht="11.25">
      <c r="B552" s="188"/>
      <c r="C552" s="189"/>
      <c r="D552" s="190" t="s">
        <v>135</v>
      </c>
      <c r="E552" s="191" t="s">
        <v>19</v>
      </c>
      <c r="F552" s="192" t="s">
        <v>326</v>
      </c>
      <c r="G552" s="189"/>
      <c r="H552" s="191" t="s">
        <v>19</v>
      </c>
      <c r="I552" s="193"/>
      <c r="J552" s="189"/>
      <c r="K552" s="189"/>
      <c r="L552" s="194"/>
      <c r="M552" s="195"/>
      <c r="N552" s="196"/>
      <c r="O552" s="196"/>
      <c r="P552" s="196"/>
      <c r="Q552" s="196"/>
      <c r="R552" s="196"/>
      <c r="S552" s="196"/>
      <c r="T552" s="197"/>
      <c r="AT552" s="198" t="s">
        <v>135</v>
      </c>
      <c r="AU552" s="198" t="s">
        <v>131</v>
      </c>
      <c r="AV552" s="13" t="s">
        <v>80</v>
      </c>
      <c r="AW552" s="13" t="s">
        <v>37</v>
      </c>
      <c r="AX552" s="13" t="s">
        <v>75</v>
      </c>
      <c r="AY552" s="198" t="s">
        <v>122</v>
      </c>
    </row>
    <row r="553" spans="1:65" s="14" customFormat="1" ht="11.25">
      <c r="B553" s="199"/>
      <c r="C553" s="200"/>
      <c r="D553" s="190" t="s">
        <v>135</v>
      </c>
      <c r="E553" s="201" t="s">
        <v>19</v>
      </c>
      <c r="F553" s="202" t="s">
        <v>327</v>
      </c>
      <c r="G553" s="200"/>
      <c r="H553" s="203">
        <v>17.065000000000001</v>
      </c>
      <c r="I553" s="204"/>
      <c r="J553" s="200"/>
      <c r="K553" s="200"/>
      <c r="L553" s="205"/>
      <c r="M553" s="206"/>
      <c r="N553" s="207"/>
      <c r="O553" s="207"/>
      <c r="P553" s="207"/>
      <c r="Q553" s="207"/>
      <c r="R553" s="207"/>
      <c r="S553" s="207"/>
      <c r="T553" s="208"/>
      <c r="AT553" s="209" t="s">
        <v>135</v>
      </c>
      <c r="AU553" s="209" t="s">
        <v>131</v>
      </c>
      <c r="AV553" s="14" t="s">
        <v>131</v>
      </c>
      <c r="AW553" s="14" t="s">
        <v>37</v>
      </c>
      <c r="AX553" s="14" t="s">
        <v>75</v>
      </c>
      <c r="AY553" s="209" t="s">
        <v>122</v>
      </c>
    </row>
    <row r="554" spans="1:65" s="15" customFormat="1" ht="11.25">
      <c r="B554" s="210"/>
      <c r="C554" s="211"/>
      <c r="D554" s="190" t="s">
        <v>135</v>
      </c>
      <c r="E554" s="212" t="s">
        <v>19</v>
      </c>
      <c r="F554" s="213" t="s">
        <v>149</v>
      </c>
      <c r="G554" s="211"/>
      <c r="H554" s="214">
        <v>107.441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135</v>
      </c>
      <c r="AU554" s="220" t="s">
        <v>131</v>
      </c>
      <c r="AV554" s="15" t="s">
        <v>130</v>
      </c>
      <c r="AW554" s="15" t="s">
        <v>37</v>
      </c>
      <c r="AX554" s="15" t="s">
        <v>80</v>
      </c>
      <c r="AY554" s="220" t="s">
        <v>122</v>
      </c>
    </row>
    <row r="555" spans="1:65" s="2" customFormat="1" ht="24.2" customHeight="1">
      <c r="A555" s="36"/>
      <c r="B555" s="37"/>
      <c r="C555" s="170" t="s">
        <v>676</v>
      </c>
      <c r="D555" s="170" t="s">
        <v>125</v>
      </c>
      <c r="E555" s="171" t="s">
        <v>677</v>
      </c>
      <c r="F555" s="172" t="s">
        <v>678</v>
      </c>
      <c r="G555" s="173" t="s">
        <v>128</v>
      </c>
      <c r="H555" s="174">
        <v>185.24700000000001</v>
      </c>
      <c r="I555" s="175"/>
      <c r="J555" s="176">
        <f>ROUND(I555*H555,2)</f>
        <v>0</v>
      </c>
      <c r="K555" s="172" t="s">
        <v>129</v>
      </c>
      <c r="L555" s="41"/>
      <c r="M555" s="177" t="s">
        <v>19</v>
      </c>
      <c r="N555" s="178" t="s">
        <v>47</v>
      </c>
      <c r="O555" s="66"/>
      <c r="P555" s="179">
        <f>O555*H555</f>
        <v>0</v>
      </c>
      <c r="Q555" s="179">
        <v>2.5999999999999998E-4</v>
      </c>
      <c r="R555" s="179">
        <f>Q555*H555</f>
        <v>4.8164220000000001E-2</v>
      </c>
      <c r="S555" s="179">
        <v>0</v>
      </c>
      <c r="T555" s="180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1" t="s">
        <v>241</v>
      </c>
      <c r="AT555" s="181" t="s">
        <v>125</v>
      </c>
      <c r="AU555" s="181" t="s">
        <v>131</v>
      </c>
      <c r="AY555" s="19" t="s">
        <v>122</v>
      </c>
      <c r="BE555" s="182">
        <f>IF(N555="základní",J555,0)</f>
        <v>0</v>
      </c>
      <c r="BF555" s="182">
        <f>IF(N555="snížená",J555,0)</f>
        <v>0</v>
      </c>
      <c r="BG555" s="182">
        <f>IF(N555="zákl. přenesená",J555,0)</f>
        <v>0</v>
      </c>
      <c r="BH555" s="182">
        <f>IF(N555="sníž. přenesená",J555,0)</f>
        <v>0</v>
      </c>
      <c r="BI555" s="182">
        <f>IF(N555="nulová",J555,0)</f>
        <v>0</v>
      </c>
      <c r="BJ555" s="19" t="s">
        <v>131</v>
      </c>
      <c r="BK555" s="182">
        <f>ROUND(I555*H555,2)</f>
        <v>0</v>
      </c>
      <c r="BL555" s="19" t="s">
        <v>241</v>
      </c>
      <c r="BM555" s="181" t="s">
        <v>679</v>
      </c>
    </row>
    <row r="556" spans="1:65" s="2" customFormat="1" ht="11.25">
      <c r="A556" s="36"/>
      <c r="B556" s="37"/>
      <c r="C556" s="38"/>
      <c r="D556" s="183" t="s">
        <v>133</v>
      </c>
      <c r="E556" s="38"/>
      <c r="F556" s="184" t="s">
        <v>680</v>
      </c>
      <c r="G556" s="38"/>
      <c r="H556" s="38"/>
      <c r="I556" s="185"/>
      <c r="J556" s="38"/>
      <c r="K556" s="38"/>
      <c r="L556" s="41"/>
      <c r="M556" s="186"/>
      <c r="N556" s="187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133</v>
      </c>
      <c r="AU556" s="19" t="s">
        <v>131</v>
      </c>
    </row>
    <row r="557" spans="1:65" s="13" customFormat="1" ht="11.25">
      <c r="B557" s="188"/>
      <c r="C557" s="189"/>
      <c r="D557" s="190" t="s">
        <v>135</v>
      </c>
      <c r="E557" s="191" t="s">
        <v>19</v>
      </c>
      <c r="F557" s="192" t="s">
        <v>328</v>
      </c>
      <c r="G557" s="189"/>
      <c r="H557" s="191" t="s">
        <v>19</v>
      </c>
      <c r="I557" s="193"/>
      <c r="J557" s="189"/>
      <c r="K557" s="189"/>
      <c r="L557" s="194"/>
      <c r="M557" s="195"/>
      <c r="N557" s="196"/>
      <c r="O557" s="196"/>
      <c r="P557" s="196"/>
      <c r="Q557" s="196"/>
      <c r="R557" s="196"/>
      <c r="S557" s="196"/>
      <c r="T557" s="197"/>
      <c r="AT557" s="198" t="s">
        <v>135</v>
      </c>
      <c r="AU557" s="198" t="s">
        <v>131</v>
      </c>
      <c r="AV557" s="13" t="s">
        <v>80</v>
      </c>
      <c r="AW557" s="13" t="s">
        <v>37</v>
      </c>
      <c r="AX557" s="13" t="s">
        <v>75</v>
      </c>
      <c r="AY557" s="198" t="s">
        <v>122</v>
      </c>
    </row>
    <row r="558" spans="1:65" s="14" customFormat="1" ht="11.25">
      <c r="B558" s="199"/>
      <c r="C558" s="200"/>
      <c r="D558" s="190" t="s">
        <v>135</v>
      </c>
      <c r="E558" s="201" t="s">
        <v>19</v>
      </c>
      <c r="F558" s="202" t="s">
        <v>329</v>
      </c>
      <c r="G558" s="200"/>
      <c r="H558" s="203">
        <v>185.24700000000001</v>
      </c>
      <c r="I558" s="204"/>
      <c r="J558" s="200"/>
      <c r="K558" s="200"/>
      <c r="L558" s="205"/>
      <c r="M558" s="206"/>
      <c r="N558" s="207"/>
      <c r="O558" s="207"/>
      <c r="P558" s="207"/>
      <c r="Q558" s="207"/>
      <c r="R558" s="207"/>
      <c r="S558" s="207"/>
      <c r="T558" s="208"/>
      <c r="AT558" s="209" t="s">
        <v>135</v>
      </c>
      <c r="AU558" s="209" t="s">
        <v>131</v>
      </c>
      <c r="AV558" s="14" t="s">
        <v>131</v>
      </c>
      <c r="AW558" s="14" t="s">
        <v>37</v>
      </c>
      <c r="AX558" s="14" t="s">
        <v>80</v>
      </c>
      <c r="AY558" s="209" t="s">
        <v>122</v>
      </c>
    </row>
    <row r="559" spans="1:65" s="2" customFormat="1" ht="24.2" customHeight="1">
      <c r="A559" s="36"/>
      <c r="B559" s="37"/>
      <c r="C559" s="170" t="s">
        <v>681</v>
      </c>
      <c r="D559" s="170" t="s">
        <v>125</v>
      </c>
      <c r="E559" s="171" t="s">
        <v>682</v>
      </c>
      <c r="F559" s="172" t="s">
        <v>683</v>
      </c>
      <c r="G559" s="173" t="s">
        <v>128</v>
      </c>
      <c r="H559" s="174">
        <v>60.478999999999999</v>
      </c>
      <c r="I559" s="175"/>
      <c r="J559" s="176">
        <f>ROUND(I559*H559,2)</f>
        <v>0</v>
      </c>
      <c r="K559" s="172" t="s">
        <v>129</v>
      </c>
      <c r="L559" s="41"/>
      <c r="M559" s="177" t="s">
        <v>19</v>
      </c>
      <c r="N559" s="178" t="s">
        <v>47</v>
      </c>
      <c r="O559" s="66"/>
      <c r="P559" s="179">
        <f>O559*H559</f>
        <v>0</v>
      </c>
      <c r="Q559" s="179">
        <v>7.7999999999999999E-4</v>
      </c>
      <c r="R559" s="179">
        <f>Q559*H559</f>
        <v>4.7173619999999999E-2</v>
      </c>
      <c r="S559" s="179">
        <v>0</v>
      </c>
      <c r="T559" s="180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1" t="s">
        <v>241</v>
      </c>
      <c r="AT559" s="181" t="s">
        <v>125</v>
      </c>
      <c r="AU559" s="181" t="s">
        <v>131</v>
      </c>
      <c r="AY559" s="19" t="s">
        <v>122</v>
      </c>
      <c r="BE559" s="182">
        <f>IF(N559="základní",J559,0)</f>
        <v>0</v>
      </c>
      <c r="BF559" s="182">
        <f>IF(N559="snížená",J559,0)</f>
        <v>0</v>
      </c>
      <c r="BG559" s="182">
        <f>IF(N559="zákl. přenesená",J559,0)</f>
        <v>0</v>
      </c>
      <c r="BH559" s="182">
        <f>IF(N559="sníž. přenesená",J559,0)</f>
        <v>0</v>
      </c>
      <c r="BI559" s="182">
        <f>IF(N559="nulová",J559,0)</f>
        <v>0</v>
      </c>
      <c r="BJ559" s="19" t="s">
        <v>131</v>
      </c>
      <c r="BK559" s="182">
        <f>ROUND(I559*H559,2)</f>
        <v>0</v>
      </c>
      <c r="BL559" s="19" t="s">
        <v>241</v>
      </c>
      <c r="BM559" s="181" t="s">
        <v>684</v>
      </c>
    </row>
    <row r="560" spans="1:65" s="2" customFormat="1" ht="11.25">
      <c r="A560" s="36"/>
      <c r="B560" s="37"/>
      <c r="C560" s="38"/>
      <c r="D560" s="183" t="s">
        <v>133</v>
      </c>
      <c r="E560" s="38"/>
      <c r="F560" s="184" t="s">
        <v>685</v>
      </c>
      <c r="G560" s="38"/>
      <c r="H560" s="38"/>
      <c r="I560" s="185"/>
      <c r="J560" s="38"/>
      <c r="K560" s="38"/>
      <c r="L560" s="41"/>
      <c r="M560" s="186"/>
      <c r="N560" s="187"/>
      <c r="O560" s="66"/>
      <c r="P560" s="66"/>
      <c r="Q560" s="66"/>
      <c r="R560" s="66"/>
      <c r="S560" s="66"/>
      <c r="T560" s="67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9" t="s">
        <v>133</v>
      </c>
      <c r="AU560" s="19" t="s">
        <v>131</v>
      </c>
    </row>
    <row r="561" spans="1:65" s="13" customFormat="1" ht="11.25">
      <c r="B561" s="188"/>
      <c r="C561" s="189"/>
      <c r="D561" s="190" t="s">
        <v>135</v>
      </c>
      <c r="E561" s="191" t="s">
        <v>19</v>
      </c>
      <c r="F561" s="192" t="s">
        <v>330</v>
      </c>
      <c r="G561" s="189"/>
      <c r="H561" s="191" t="s">
        <v>19</v>
      </c>
      <c r="I561" s="193"/>
      <c r="J561" s="189"/>
      <c r="K561" s="189"/>
      <c r="L561" s="194"/>
      <c r="M561" s="195"/>
      <c r="N561" s="196"/>
      <c r="O561" s="196"/>
      <c r="P561" s="196"/>
      <c r="Q561" s="196"/>
      <c r="R561" s="196"/>
      <c r="S561" s="196"/>
      <c r="T561" s="197"/>
      <c r="AT561" s="198" t="s">
        <v>135</v>
      </c>
      <c r="AU561" s="198" t="s">
        <v>131</v>
      </c>
      <c r="AV561" s="13" t="s">
        <v>80</v>
      </c>
      <c r="AW561" s="13" t="s">
        <v>37</v>
      </c>
      <c r="AX561" s="13" t="s">
        <v>75</v>
      </c>
      <c r="AY561" s="198" t="s">
        <v>122</v>
      </c>
    </row>
    <row r="562" spans="1:65" s="14" customFormat="1" ht="11.25">
      <c r="B562" s="199"/>
      <c r="C562" s="200"/>
      <c r="D562" s="190" t="s">
        <v>135</v>
      </c>
      <c r="E562" s="201" t="s">
        <v>19</v>
      </c>
      <c r="F562" s="202" t="s">
        <v>331</v>
      </c>
      <c r="G562" s="200"/>
      <c r="H562" s="203">
        <v>40.587000000000003</v>
      </c>
      <c r="I562" s="204"/>
      <c r="J562" s="200"/>
      <c r="K562" s="200"/>
      <c r="L562" s="205"/>
      <c r="M562" s="206"/>
      <c r="N562" s="207"/>
      <c r="O562" s="207"/>
      <c r="P562" s="207"/>
      <c r="Q562" s="207"/>
      <c r="R562" s="207"/>
      <c r="S562" s="207"/>
      <c r="T562" s="208"/>
      <c r="AT562" s="209" t="s">
        <v>135</v>
      </c>
      <c r="AU562" s="209" t="s">
        <v>131</v>
      </c>
      <c r="AV562" s="14" t="s">
        <v>131</v>
      </c>
      <c r="AW562" s="14" t="s">
        <v>37</v>
      </c>
      <c r="AX562" s="14" t="s">
        <v>75</v>
      </c>
      <c r="AY562" s="209" t="s">
        <v>122</v>
      </c>
    </row>
    <row r="563" spans="1:65" s="13" customFormat="1" ht="11.25">
      <c r="B563" s="188"/>
      <c r="C563" s="189"/>
      <c r="D563" s="190" t="s">
        <v>135</v>
      </c>
      <c r="E563" s="191" t="s">
        <v>19</v>
      </c>
      <c r="F563" s="192" t="s">
        <v>332</v>
      </c>
      <c r="G563" s="189"/>
      <c r="H563" s="191" t="s">
        <v>19</v>
      </c>
      <c r="I563" s="193"/>
      <c r="J563" s="189"/>
      <c r="K563" s="189"/>
      <c r="L563" s="194"/>
      <c r="M563" s="195"/>
      <c r="N563" s="196"/>
      <c r="O563" s="196"/>
      <c r="P563" s="196"/>
      <c r="Q563" s="196"/>
      <c r="R563" s="196"/>
      <c r="S563" s="196"/>
      <c r="T563" s="197"/>
      <c r="AT563" s="198" t="s">
        <v>135</v>
      </c>
      <c r="AU563" s="198" t="s">
        <v>131</v>
      </c>
      <c r="AV563" s="13" t="s">
        <v>80</v>
      </c>
      <c r="AW563" s="13" t="s">
        <v>37</v>
      </c>
      <c r="AX563" s="13" t="s">
        <v>75</v>
      </c>
      <c r="AY563" s="198" t="s">
        <v>122</v>
      </c>
    </row>
    <row r="564" spans="1:65" s="14" customFormat="1" ht="11.25">
      <c r="B564" s="199"/>
      <c r="C564" s="200"/>
      <c r="D564" s="190" t="s">
        <v>135</v>
      </c>
      <c r="E564" s="201" t="s">
        <v>19</v>
      </c>
      <c r="F564" s="202" t="s">
        <v>333</v>
      </c>
      <c r="G564" s="200"/>
      <c r="H564" s="203">
        <v>19.891999999999999</v>
      </c>
      <c r="I564" s="204"/>
      <c r="J564" s="200"/>
      <c r="K564" s="200"/>
      <c r="L564" s="205"/>
      <c r="M564" s="206"/>
      <c r="N564" s="207"/>
      <c r="O564" s="207"/>
      <c r="P564" s="207"/>
      <c r="Q564" s="207"/>
      <c r="R564" s="207"/>
      <c r="S564" s="207"/>
      <c r="T564" s="208"/>
      <c r="AT564" s="209" t="s">
        <v>135</v>
      </c>
      <c r="AU564" s="209" t="s">
        <v>131</v>
      </c>
      <c r="AV564" s="14" t="s">
        <v>131</v>
      </c>
      <c r="AW564" s="14" t="s">
        <v>37</v>
      </c>
      <c r="AX564" s="14" t="s">
        <v>75</v>
      </c>
      <c r="AY564" s="209" t="s">
        <v>122</v>
      </c>
    </row>
    <row r="565" spans="1:65" s="15" customFormat="1" ht="11.25">
      <c r="B565" s="210"/>
      <c r="C565" s="211"/>
      <c r="D565" s="190" t="s">
        <v>135</v>
      </c>
      <c r="E565" s="212" t="s">
        <v>19</v>
      </c>
      <c r="F565" s="213" t="s">
        <v>149</v>
      </c>
      <c r="G565" s="211"/>
      <c r="H565" s="214">
        <v>60.478999999999999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135</v>
      </c>
      <c r="AU565" s="220" t="s">
        <v>131</v>
      </c>
      <c r="AV565" s="15" t="s">
        <v>130</v>
      </c>
      <c r="AW565" s="15" t="s">
        <v>37</v>
      </c>
      <c r="AX565" s="15" t="s">
        <v>80</v>
      </c>
      <c r="AY565" s="220" t="s">
        <v>122</v>
      </c>
    </row>
    <row r="566" spans="1:65" s="2" customFormat="1" ht="24.2" customHeight="1">
      <c r="A566" s="36"/>
      <c r="B566" s="37"/>
      <c r="C566" s="170" t="s">
        <v>686</v>
      </c>
      <c r="D566" s="170" t="s">
        <v>125</v>
      </c>
      <c r="E566" s="171" t="s">
        <v>687</v>
      </c>
      <c r="F566" s="172" t="s">
        <v>688</v>
      </c>
      <c r="G566" s="173" t="s">
        <v>128</v>
      </c>
      <c r="H566" s="174">
        <v>13.411</v>
      </c>
      <c r="I566" s="175"/>
      <c r="J566" s="176">
        <f>ROUND(I566*H566,2)</f>
        <v>0</v>
      </c>
      <c r="K566" s="172" t="s">
        <v>129</v>
      </c>
      <c r="L566" s="41"/>
      <c r="M566" s="177" t="s">
        <v>19</v>
      </c>
      <c r="N566" s="178" t="s">
        <v>47</v>
      </c>
      <c r="O566" s="66"/>
      <c r="P566" s="179">
        <f>O566*H566</f>
        <v>0</v>
      </c>
      <c r="Q566" s="179">
        <v>0</v>
      </c>
      <c r="R566" s="179">
        <f>Q566*H566</f>
        <v>0</v>
      </c>
      <c r="S566" s="179">
        <v>0</v>
      </c>
      <c r="T566" s="180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1" t="s">
        <v>241</v>
      </c>
      <c r="AT566" s="181" t="s">
        <v>125</v>
      </c>
      <c r="AU566" s="181" t="s">
        <v>131</v>
      </c>
      <c r="AY566" s="19" t="s">
        <v>122</v>
      </c>
      <c r="BE566" s="182">
        <f>IF(N566="základní",J566,0)</f>
        <v>0</v>
      </c>
      <c r="BF566" s="182">
        <f>IF(N566="snížená",J566,0)</f>
        <v>0</v>
      </c>
      <c r="BG566" s="182">
        <f>IF(N566="zákl. přenesená",J566,0)</f>
        <v>0</v>
      </c>
      <c r="BH566" s="182">
        <f>IF(N566="sníž. přenesená",J566,0)</f>
        <v>0</v>
      </c>
      <c r="BI566" s="182">
        <f>IF(N566="nulová",J566,0)</f>
        <v>0</v>
      </c>
      <c r="BJ566" s="19" t="s">
        <v>131</v>
      </c>
      <c r="BK566" s="182">
        <f>ROUND(I566*H566,2)</f>
        <v>0</v>
      </c>
      <c r="BL566" s="19" t="s">
        <v>241</v>
      </c>
      <c r="BM566" s="181" t="s">
        <v>689</v>
      </c>
    </row>
    <row r="567" spans="1:65" s="2" customFormat="1" ht="11.25">
      <c r="A567" s="36"/>
      <c r="B567" s="37"/>
      <c r="C567" s="38"/>
      <c r="D567" s="183" t="s">
        <v>133</v>
      </c>
      <c r="E567" s="38"/>
      <c r="F567" s="184" t="s">
        <v>690</v>
      </c>
      <c r="G567" s="38"/>
      <c r="H567" s="38"/>
      <c r="I567" s="185"/>
      <c r="J567" s="38"/>
      <c r="K567" s="38"/>
      <c r="L567" s="41"/>
      <c r="M567" s="186"/>
      <c r="N567" s="187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133</v>
      </c>
      <c r="AU567" s="19" t="s">
        <v>131</v>
      </c>
    </row>
    <row r="568" spans="1:65" s="13" customFormat="1" ht="11.25">
      <c r="B568" s="188"/>
      <c r="C568" s="189"/>
      <c r="D568" s="190" t="s">
        <v>135</v>
      </c>
      <c r="E568" s="191" t="s">
        <v>19</v>
      </c>
      <c r="F568" s="192" t="s">
        <v>691</v>
      </c>
      <c r="G568" s="189"/>
      <c r="H568" s="191" t="s">
        <v>19</v>
      </c>
      <c r="I568" s="193"/>
      <c r="J568" s="189"/>
      <c r="K568" s="189"/>
      <c r="L568" s="194"/>
      <c r="M568" s="195"/>
      <c r="N568" s="196"/>
      <c r="O568" s="196"/>
      <c r="P568" s="196"/>
      <c r="Q568" s="196"/>
      <c r="R568" s="196"/>
      <c r="S568" s="196"/>
      <c r="T568" s="197"/>
      <c r="AT568" s="198" t="s">
        <v>135</v>
      </c>
      <c r="AU568" s="198" t="s">
        <v>131</v>
      </c>
      <c r="AV568" s="13" t="s">
        <v>80</v>
      </c>
      <c r="AW568" s="13" t="s">
        <v>37</v>
      </c>
      <c r="AX568" s="13" t="s">
        <v>75</v>
      </c>
      <c r="AY568" s="198" t="s">
        <v>122</v>
      </c>
    </row>
    <row r="569" spans="1:65" s="14" customFormat="1" ht="11.25">
      <c r="B569" s="199"/>
      <c r="C569" s="200"/>
      <c r="D569" s="190" t="s">
        <v>135</v>
      </c>
      <c r="E569" s="201" t="s">
        <v>19</v>
      </c>
      <c r="F569" s="202" t="s">
        <v>692</v>
      </c>
      <c r="G569" s="200"/>
      <c r="H569" s="203">
        <v>13.411</v>
      </c>
      <c r="I569" s="204"/>
      <c r="J569" s="200"/>
      <c r="K569" s="200"/>
      <c r="L569" s="205"/>
      <c r="M569" s="206"/>
      <c r="N569" s="207"/>
      <c r="O569" s="207"/>
      <c r="P569" s="207"/>
      <c r="Q569" s="207"/>
      <c r="R569" s="207"/>
      <c r="S569" s="207"/>
      <c r="T569" s="208"/>
      <c r="AT569" s="209" t="s">
        <v>135</v>
      </c>
      <c r="AU569" s="209" t="s">
        <v>131</v>
      </c>
      <c r="AV569" s="14" t="s">
        <v>131</v>
      </c>
      <c r="AW569" s="14" t="s">
        <v>37</v>
      </c>
      <c r="AX569" s="14" t="s">
        <v>80</v>
      </c>
      <c r="AY569" s="209" t="s">
        <v>122</v>
      </c>
    </row>
    <row r="570" spans="1:65" s="2" customFormat="1" ht="33" customHeight="1">
      <c r="A570" s="36"/>
      <c r="B570" s="37"/>
      <c r="C570" s="170" t="s">
        <v>693</v>
      </c>
      <c r="D570" s="170" t="s">
        <v>125</v>
      </c>
      <c r="E570" s="171" t="s">
        <v>694</v>
      </c>
      <c r="F570" s="172" t="s">
        <v>695</v>
      </c>
      <c r="G570" s="173" t="s">
        <v>152</v>
      </c>
      <c r="H570" s="174">
        <v>11.97</v>
      </c>
      <c r="I570" s="175"/>
      <c r="J570" s="176">
        <f>ROUND(I570*H570,2)</f>
        <v>0</v>
      </c>
      <c r="K570" s="172" t="s">
        <v>129</v>
      </c>
      <c r="L570" s="41"/>
      <c r="M570" s="177" t="s">
        <v>19</v>
      </c>
      <c r="N570" s="178" t="s">
        <v>47</v>
      </c>
      <c r="O570" s="66"/>
      <c r="P570" s="179">
        <f>O570*H570</f>
        <v>0</v>
      </c>
      <c r="Q570" s="179">
        <v>1.451E-2</v>
      </c>
      <c r="R570" s="179">
        <f>Q570*H570</f>
        <v>0.17368470000000003</v>
      </c>
      <c r="S570" s="179">
        <v>0</v>
      </c>
      <c r="T570" s="18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1" t="s">
        <v>241</v>
      </c>
      <c r="AT570" s="181" t="s">
        <v>125</v>
      </c>
      <c r="AU570" s="181" t="s">
        <v>131</v>
      </c>
      <c r="AY570" s="19" t="s">
        <v>122</v>
      </c>
      <c r="BE570" s="182">
        <f>IF(N570="základní",J570,0)</f>
        <v>0</v>
      </c>
      <c r="BF570" s="182">
        <f>IF(N570="snížená",J570,0)</f>
        <v>0</v>
      </c>
      <c r="BG570" s="182">
        <f>IF(N570="zákl. přenesená",J570,0)</f>
        <v>0</v>
      </c>
      <c r="BH570" s="182">
        <f>IF(N570="sníž. přenesená",J570,0)</f>
        <v>0</v>
      </c>
      <c r="BI570" s="182">
        <f>IF(N570="nulová",J570,0)</f>
        <v>0</v>
      </c>
      <c r="BJ570" s="19" t="s">
        <v>131</v>
      </c>
      <c r="BK570" s="182">
        <f>ROUND(I570*H570,2)</f>
        <v>0</v>
      </c>
      <c r="BL570" s="19" t="s">
        <v>241</v>
      </c>
      <c r="BM570" s="181" t="s">
        <v>696</v>
      </c>
    </row>
    <row r="571" spans="1:65" s="2" customFormat="1" ht="11.25">
      <c r="A571" s="36"/>
      <c r="B571" s="37"/>
      <c r="C571" s="38"/>
      <c r="D571" s="183" t="s">
        <v>133</v>
      </c>
      <c r="E571" s="38"/>
      <c r="F571" s="184" t="s">
        <v>697</v>
      </c>
      <c r="G571" s="38"/>
      <c r="H571" s="38"/>
      <c r="I571" s="185"/>
      <c r="J571" s="38"/>
      <c r="K571" s="38"/>
      <c r="L571" s="41"/>
      <c r="M571" s="186"/>
      <c r="N571" s="187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9" t="s">
        <v>133</v>
      </c>
      <c r="AU571" s="19" t="s">
        <v>131</v>
      </c>
    </row>
    <row r="572" spans="1:65" s="13" customFormat="1" ht="11.25">
      <c r="B572" s="188"/>
      <c r="C572" s="189"/>
      <c r="D572" s="190" t="s">
        <v>135</v>
      </c>
      <c r="E572" s="191" t="s">
        <v>19</v>
      </c>
      <c r="F572" s="192" t="s">
        <v>698</v>
      </c>
      <c r="G572" s="189"/>
      <c r="H572" s="191" t="s">
        <v>19</v>
      </c>
      <c r="I572" s="193"/>
      <c r="J572" s="189"/>
      <c r="K572" s="189"/>
      <c r="L572" s="194"/>
      <c r="M572" s="195"/>
      <c r="N572" s="196"/>
      <c r="O572" s="196"/>
      <c r="P572" s="196"/>
      <c r="Q572" s="196"/>
      <c r="R572" s="196"/>
      <c r="S572" s="196"/>
      <c r="T572" s="197"/>
      <c r="AT572" s="198" t="s">
        <v>135</v>
      </c>
      <c r="AU572" s="198" t="s">
        <v>131</v>
      </c>
      <c r="AV572" s="13" t="s">
        <v>80</v>
      </c>
      <c r="AW572" s="13" t="s">
        <v>37</v>
      </c>
      <c r="AX572" s="13" t="s">
        <v>75</v>
      </c>
      <c r="AY572" s="198" t="s">
        <v>122</v>
      </c>
    </row>
    <row r="573" spans="1:65" s="13" customFormat="1" ht="11.25">
      <c r="B573" s="188"/>
      <c r="C573" s="189"/>
      <c r="D573" s="190" t="s">
        <v>135</v>
      </c>
      <c r="E573" s="191" t="s">
        <v>19</v>
      </c>
      <c r="F573" s="192" t="s">
        <v>520</v>
      </c>
      <c r="G573" s="189"/>
      <c r="H573" s="191" t="s">
        <v>19</v>
      </c>
      <c r="I573" s="193"/>
      <c r="J573" s="189"/>
      <c r="K573" s="189"/>
      <c r="L573" s="194"/>
      <c r="M573" s="195"/>
      <c r="N573" s="196"/>
      <c r="O573" s="196"/>
      <c r="P573" s="196"/>
      <c r="Q573" s="196"/>
      <c r="R573" s="196"/>
      <c r="S573" s="196"/>
      <c r="T573" s="197"/>
      <c r="AT573" s="198" t="s">
        <v>135</v>
      </c>
      <c r="AU573" s="198" t="s">
        <v>131</v>
      </c>
      <c r="AV573" s="13" t="s">
        <v>80</v>
      </c>
      <c r="AW573" s="13" t="s">
        <v>37</v>
      </c>
      <c r="AX573" s="13" t="s">
        <v>75</v>
      </c>
      <c r="AY573" s="198" t="s">
        <v>122</v>
      </c>
    </row>
    <row r="574" spans="1:65" s="14" customFormat="1" ht="11.25">
      <c r="B574" s="199"/>
      <c r="C574" s="200"/>
      <c r="D574" s="190" t="s">
        <v>135</v>
      </c>
      <c r="E574" s="201" t="s">
        <v>19</v>
      </c>
      <c r="F574" s="202" t="s">
        <v>655</v>
      </c>
      <c r="G574" s="200"/>
      <c r="H574" s="203">
        <v>11.97</v>
      </c>
      <c r="I574" s="204"/>
      <c r="J574" s="200"/>
      <c r="K574" s="200"/>
      <c r="L574" s="205"/>
      <c r="M574" s="206"/>
      <c r="N574" s="207"/>
      <c r="O574" s="207"/>
      <c r="P574" s="207"/>
      <c r="Q574" s="207"/>
      <c r="R574" s="207"/>
      <c r="S574" s="207"/>
      <c r="T574" s="208"/>
      <c r="AT574" s="209" t="s">
        <v>135</v>
      </c>
      <c r="AU574" s="209" t="s">
        <v>131</v>
      </c>
      <c r="AV574" s="14" t="s">
        <v>131</v>
      </c>
      <c r="AW574" s="14" t="s">
        <v>37</v>
      </c>
      <c r="AX574" s="14" t="s">
        <v>80</v>
      </c>
      <c r="AY574" s="209" t="s">
        <v>122</v>
      </c>
    </row>
    <row r="575" spans="1:65" s="2" customFormat="1" ht="33" customHeight="1">
      <c r="A575" s="36"/>
      <c r="B575" s="37"/>
      <c r="C575" s="170" t="s">
        <v>699</v>
      </c>
      <c r="D575" s="170" t="s">
        <v>125</v>
      </c>
      <c r="E575" s="171" t="s">
        <v>700</v>
      </c>
      <c r="F575" s="172" t="s">
        <v>701</v>
      </c>
      <c r="G575" s="173" t="s">
        <v>152</v>
      </c>
      <c r="H575" s="174">
        <v>24.82</v>
      </c>
      <c r="I575" s="175"/>
      <c r="J575" s="176">
        <f>ROUND(I575*H575,2)</f>
        <v>0</v>
      </c>
      <c r="K575" s="172" t="s">
        <v>129</v>
      </c>
      <c r="L575" s="41"/>
      <c r="M575" s="177" t="s">
        <v>19</v>
      </c>
      <c r="N575" s="178" t="s">
        <v>47</v>
      </c>
      <c r="O575" s="66"/>
      <c r="P575" s="179">
        <f>O575*H575</f>
        <v>0</v>
      </c>
      <c r="Q575" s="179">
        <v>1.451E-2</v>
      </c>
      <c r="R575" s="179">
        <f>Q575*H575</f>
        <v>0.36013820000000002</v>
      </c>
      <c r="S575" s="179">
        <v>0</v>
      </c>
      <c r="T575" s="180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1" t="s">
        <v>241</v>
      </c>
      <c r="AT575" s="181" t="s">
        <v>125</v>
      </c>
      <c r="AU575" s="181" t="s">
        <v>131</v>
      </c>
      <c r="AY575" s="19" t="s">
        <v>122</v>
      </c>
      <c r="BE575" s="182">
        <f>IF(N575="základní",J575,0)</f>
        <v>0</v>
      </c>
      <c r="BF575" s="182">
        <f>IF(N575="snížená",J575,0)</f>
        <v>0</v>
      </c>
      <c r="BG575" s="182">
        <f>IF(N575="zákl. přenesená",J575,0)</f>
        <v>0</v>
      </c>
      <c r="BH575" s="182">
        <f>IF(N575="sníž. přenesená",J575,0)</f>
        <v>0</v>
      </c>
      <c r="BI575" s="182">
        <f>IF(N575="nulová",J575,0)</f>
        <v>0</v>
      </c>
      <c r="BJ575" s="19" t="s">
        <v>131</v>
      </c>
      <c r="BK575" s="182">
        <f>ROUND(I575*H575,2)</f>
        <v>0</v>
      </c>
      <c r="BL575" s="19" t="s">
        <v>241</v>
      </c>
      <c r="BM575" s="181" t="s">
        <v>702</v>
      </c>
    </row>
    <row r="576" spans="1:65" s="2" customFormat="1" ht="11.25">
      <c r="A576" s="36"/>
      <c r="B576" s="37"/>
      <c r="C576" s="38"/>
      <c r="D576" s="183" t="s">
        <v>133</v>
      </c>
      <c r="E576" s="38"/>
      <c r="F576" s="184" t="s">
        <v>703</v>
      </c>
      <c r="G576" s="38"/>
      <c r="H576" s="38"/>
      <c r="I576" s="185"/>
      <c r="J576" s="38"/>
      <c r="K576" s="38"/>
      <c r="L576" s="41"/>
      <c r="M576" s="186"/>
      <c r="N576" s="187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133</v>
      </c>
      <c r="AU576" s="19" t="s">
        <v>131</v>
      </c>
    </row>
    <row r="577" spans="1:65" s="13" customFormat="1" ht="11.25">
      <c r="B577" s="188"/>
      <c r="C577" s="189"/>
      <c r="D577" s="190" t="s">
        <v>135</v>
      </c>
      <c r="E577" s="191" t="s">
        <v>19</v>
      </c>
      <c r="F577" s="192" t="s">
        <v>704</v>
      </c>
      <c r="G577" s="189"/>
      <c r="H577" s="191" t="s">
        <v>19</v>
      </c>
      <c r="I577" s="193"/>
      <c r="J577" s="189"/>
      <c r="K577" s="189"/>
      <c r="L577" s="194"/>
      <c r="M577" s="195"/>
      <c r="N577" s="196"/>
      <c r="O577" s="196"/>
      <c r="P577" s="196"/>
      <c r="Q577" s="196"/>
      <c r="R577" s="196"/>
      <c r="S577" s="196"/>
      <c r="T577" s="197"/>
      <c r="AT577" s="198" t="s">
        <v>135</v>
      </c>
      <c r="AU577" s="198" t="s">
        <v>131</v>
      </c>
      <c r="AV577" s="13" t="s">
        <v>80</v>
      </c>
      <c r="AW577" s="13" t="s">
        <v>37</v>
      </c>
      <c r="AX577" s="13" t="s">
        <v>75</v>
      </c>
      <c r="AY577" s="198" t="s">
        <v>122</v>
      </c>
    </row>
    <row r="578" spans="1:65" s="13" customFormat="1" ht="11.25">
      <c r="B578" s="188"/>
      <c r="C578" s="189"/>
      <c r="D578" s="190" t="s">
        <v>135</v>
      </c>
      <c r="E578" s="191" t="s">
        <v>19</v>
      </c>
      <c r="F578" s="192" t="s">
        <v>705</v>
      </c>
      <c r="G578" s="189"/>
      <c r="H578" s="191" t="s">
        <v>19</v>
      </c>
      <c r="I578" s="193"/>
      <c r="J578" s="189"/>
      <c r="K578" s="189"/>
      <c r="L578" s="194"/>
      <c r="M578" s="195"/>
      <c r="N578" s="196"/>
      <c r="O578" s="196"/>
      <c r="P578" s="196"/>
      <c r="Q578" s="196"/>
      <c r="R578" s="196"/>
      <c r="S578" s="196"/>
      <c r="T578" s="197"/>
      <c r="AT578" s="198" t="s">
        <v>135</v>
      </c>
      <c r="AU578" s="198" t="s">
        <v>131</v>
      </c>
      <c r="AV578" s="13" t="s">
        <v>80</v>
      </c>
      <c r="AW578" s="13" t="s">
        <v>37</v>
      </c>
      <c r="AX578" s="13" t="s">
        <v>75</v>
      </c>
      <c r="AY578" s="198" t="s">
        <v>122</v>
      </c>
    </row>
    <row r="579" spans="1:65" s="14" customFormat="1" ht="11.25">
      <c r="B579" s="199"/>
      <c r="C579" s="200"/>
      <c r="D579" s="190" t="s">
        <v>135</v>
      </c>
      <c r="E579" s="201" t="s">
        <v>19</v>
      </c>
      <c r="F579" s="202" t="s">
        <v>370</v>
      </c>
      <c r="G579" s="200"/>
      <c r="H579" s="203">
        <v>24.82</v>
      </c>
      <c r="I579" s="204"/>
      <c r="J579" s="200"/>
      <c r="K579" s="200"/>
      <c r="L579" s="205"/>
      <c r="M579" s="206"/>
      <c r="N579" s="207"/>
      <c r="O579" s="207"/>
      <c r="P579" s="207"/>
      <c r="Q579" s="207"/>
      <c r="R579" s="207"/>
      <c r="S579" s="207"/>
      <c r="T579" s="208"/>
      <c r="AT579" s="209" t="s">
        <v>135</v>
      </c>
      <c r="AU579" s="209" t="s">
        <v>131</v>
      </c>
      <c r="AV579" s="14" t="s">
        <v>131</v>
      </c>
      <c r="AW579" s="14" t="s">
        <v>37</v>
      </c>
      <c r="AX579" s="14" t="s">
        <v>80</v>
      </c>
      <c r="AY579" s="209" t="s">
        <v>122</v>
      </c>
    </row>
    <row r="580" spans="1:65" s="2" customFormat="1" ht="33" customHeight="1">
      <c r="A580" s="36"/>
      <c r="B580" s="37"/>
      <c r="C580" s="170" t="s">
        <v>706</v>
      </c>
      <c r="D580" s="170" t="s">
        <v>125</v>
      </c>
      <c r="E580" s="171" t="s">
        <v>707</v>
      </c>
      <c r="F580" s="172" t="s">
        <v>708</v>
      </c>
      <c r="G580" s="173" t="s">
        <v>152</v>
      </c>
      <c r="H580" s="174">
        <v>30.588999999999999</v>
      </c>
      <c r="I580" s="175"/>
      <c r="J580" s="176">
        <f>ROUND(I580*H580,2)</f>
        <v>0</v>
      </c>
      <c r="K580" s="172" t="s">
        <v>129</v>
      </c>
      <c r="L580" s="41"/>
      <c r="M580" s="177" t="s">
        <v>19</v>
      </c>
      <c r="N580" s="178" t="s">
        <v>47</v>
      </c>
      <c r="O580" s="66"/>
      <c r="P580" s="179">
        <f>O580*H580</f>
        <v>0</v>
      </c>
      <c r="Q580" s="179">
        <v>2.1100000000000001E-2</v>
      </c>
      <c r="R580" s="179">
        <f>Q580*H580</f>
        <v>0.64542789999999994</v>
      </c>
      <c r="S580" s="179">
        <v>0</v>
      </c>
      <c r="T580" s="18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1" t="s">
        <v>241</v>
      </c>
      <c r="AT580" s="181" t="s">
        <v>125</v>
      </c>
      <c r="AU580" s="181" t="s">
        <v>131</v>
      </c>
      <c r="AY580" s="19" t="s">
        <v>122</v>
      </c>
      <c r="BE580" s="182">
        <f>IF(N580="základní",J580,0)</f>
        <v>0</v>
      </c>
      <c r="BF580" s="182">
        <f>IF(N580="snížená",J580,0)</f>
        <v>0</v>
      </c>
      <c r="BG580" s="182">
        <f>IF(N580="zákl. přenesená",J580,0)</f>
        <v>0</v>
      </c>
      <c r="BH580" s="182">
        <f>IF(N580="sníž. přenesená",J580,0)</f>
        <v>0</v>
      </c>
      <c r="BI580" s="182">
        <f>IF(N580="nulová",J580,0)</f>
        <v>0</v>
      </c>
      <c r="BJ580" s="19" t="s">
        <v>131</v>
      </c>
      <c r="BK580" s="182">
        <f>ROUND(I580*H580,2)</f>
        <v>0</v>
      </c>
      <c r="BL580" s="19" t="s">
        <v>241</v>
      </c>
      <c r="BM580" s="181" t="s">
        <v>709</v>
      </c>
    </row>
    <row r="581" spans="1:65" s="2" customFormat="1" ht="11.25">
      <c r="A581" s="36"/>
      <c r="B581" s="37"/>
      <c r="C581" s="38"/>
      <c r="D581" s="183" t="s">
        <v>133</v>
      </c>
      <c r="E581" s="38"/>
      <c r="F581" s="184" t="s">
        <v>710</v>
      </c>
      <c r="G581" s="38"/>
      <c r="H581" s="38"/>
      <c r="I581" s="185"/>
      <c r="J581" s="38"/>
      <c r="K581" s="38"/>
      <c r="L581" s="41"/>
      <c r="M581" s="186"/>
      <c r="N581" s="18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133</v>
      </c>
      <c r="AU581" s="19" t="s">
        <v>131</v>
      </c>
    </row>
    <row r="582" spans="1:65" s="13" customFormat="1" ht="11.25">
      <c r="B582" s="188"/>
      <c r="C582" s="189"/>
      <c r="D582" s="190" t="s">
        <v>135</v>
      </c>
      <c r="E582" s="191" t="s">
        <v>19</v>
      </c>
      <c r="F582" s="192" t="s">
        <v>598</v>
      </c>
      <c r="G582" s="189"/>
      <c r="H582" s="191" t="s">
        <v>19</v>
      </c>
      <c r="I582" s="193"/>
      <c r="J582" s="189"/>
      <c r="K582" s="189"/>
      <c r="L582" s="194"/>
      <c r="M582" s="195"/>
      <c r="N582" s="196"/>
      <c r="O582" s="196"/>
      <c r="P582" s="196"/>
      <c r="Q582" s="196"/>
      <c r="R582" s="196"/>
      <c r="S582" s="196"/>
      <c r="T582" s="197"/>
      <c r="AT582" s="198" t="s">
        <v>135</v>
      </c>
      <c r="AU582" s="198" t="s">
        <v>131</v>
      </c>
      <c r="AV582" s="13" t="s">
        <v>80</v>
      </c>
      <c r="AW582" s="13" t="s">
        <v>37</v>
      </c>
      <c r="AX582" s="13" t="s">
        <v>75</v>
      </c>
      <c r="AY582" s="198" t="s">
        <v>122</v>
      </c>
    </row>
    <row r="583" spans="1:65" s="13" customFormat="1" ht="11.25">
      <c r="B583" s="188"/>
      <c r="C583" s="189"/>
      <c r="D583" s="190" t="s">
        <v>135</v>
      </c>
      <c r="E583" s="191" t="s">
        <v>19</v>
      </c>
      <c r="F583" s="192" t="s">
        <v>315</v>
      </c>
      <c r="G583" s="189"/>
      <c r="H583" s="191" t="s">
        <v>19</v>
      </c>
      <c r="I583" s="193"/>
      <c r="J583" s="189"/>
      <c r="K583" s="189"/>
      <c r="L583" s="194"/>
      <c r="M583" s="195"/>
      <c r="N583" s="196"/>
      <c r="O583" s="196"/>
      <c r="P583" s="196"/>
      <c r="Q583" s="196"/>
      <c r="R583" s="196"/>
      <c r="S583" s="196"/>
      <c r="T583" s="197"/>
      <c r="AT583" s="198" t="s">
        <v>135</v>
      </c>
      <c r="AU583" s="198" t="s">
        <v>131</v>
      </c>
      <c r="AV583" s="13" t="s">
        <v>80</v>
      </c>
      <c r="AW583" s="13" t="s">
        <v>37</v>
      </c>
      <c r="AX583" s="13" t="s">
        <v>75</v>
      </c>
      <c r="AY583" s="198" t="s">
        <v>122</v>
      </c>
    </row>
    <row r="584" spans="1:65" s="14" customFormat="1" ht="11.25">
      <c r="B584" s="199"/>
      <c r="C584" s="200"/>
      <c r="D584" s="190" t="s">
        <v>135</v>
      </c>
      <c r="E584" s="201" t="s">
        <v>19</v>
      </c>
      <c r="F584" s="202" t="s">
        <v>599</v>
      </c>
      <c r="G584" s="200"/>
      <c r="H584" s="203">
        <v>6.3440000000000003</v>
      </c>
      <c r="I584" s="204"/>
      <c r="J584" s="200"/>
      <c r="K584" s="200"/>
      <c r="L584" s="205"/>
      <c r="M584" s="206"/>
      <c r="N584" s="207"/>
      <c r="O584" s="207"/>
      <c r="P584" s="207"/>
      <c r="Q584" s="207"/>
      <c r="R584" s="207"/>
      <c r="S584" s="207"/>
      <c r="T584" s="208"/>
      <c r="AT584" s="209" t="s">
        <v>135</v>
      </c>
      <c r="AU584" s="209" t="s">
        <v>131</v>
      </c>
      <c r="AV584" s="14" t="s">
        <v>131</v>
      </c>
      <c r="AW584" s="14" t="s">
        <v>37</v>
      </c>
      <c r="AX584" s="14" t="s">
        <v>75</v>
      </c>
      <c r="AY584" s="209" t="s">
        <v>122</v>
      </c>
    </row>
    <row r="585" spans="1:65" s="13" customFormat="1" ht="11.25">
      <c r="B585" s="188"/>
      <c r="C585" s="189"/>
      <c r="D585" s="190" t="s">
        <v>135</v>
      </c>
      <c r="E585" s="191" t="s">
        <v>19</v>
      </c>
      <c r="F585" s="192" t="s">
        <v>326</v>
      </c>
      <c r="G585" s="189"/>
      <c r="H585" s="191" t="s">
        <v>19</v>
      </c>
      <c r="I585" s="193"/>
      <c r="J585" s="189"/>
      <c r="K585" s="189"/>
      <c r="L585" s="194"/>
      <c r="M585" s="195"/>
      <c r="N585" s="196"/>
      <c r="O585" s="196"/>
      <c r="P585" s="196"/>
      <c r="Q585" s="196"/>
      <c r="R585" s="196"/>
      <c r="S585" s="196"/>
      <c r="T585" s="197"/>
      <c r="AT585" s="198" t="s">
        <v>135</v>
      </c>
      <c r="AU585" s="198" t="s">
        <v>131</v>
      </c>
      <c r="AV585" s="13" t="s">
        <v>80</v>
      </c>
      <c r="AW585" s="13" t="s">
        <v>37</v>
      </c>
      <c r="AX585" s="13" t="s">
        <v>75</v>
      </c>
      <c r="AY585" s="198" t="s">
        <v>122</v>
      </c>
    </row>
    <row r="586" spans="1:65" s="14" customFormat="1" ht="11.25">
      <c r="B586" s="199"/>
      <c r="C586" s="200"/>
      <c r="D586" s="190" t="s">
        <v>135</v>
      </c>
      <c r="E586" s="201" t="s">
        <v>19</v>
      </c>
      <c r="F586" s="202" t="s">
        <v>600</v>
      </c>
      <c r="G586" s="200"/>
      <c r="H586" s="203">
        <v>3.9279999999999999</v>
      </c>
      <c r="I586" s="204"/>
      <c r="J586" s="200"/>
      <c r="K586" s="200"/>
      <c r="L586" s="205"/>
      <c r="M586" s="206"/>
      <c r="N586" s="207"/>
      <c r="O586" s="207"/>
      <c r="P586" s="207"/>
      <c r="Q586" s="207"/>
      <c r="R586" s="207"/>
      <c r="S586" s="207"/>
      <c r="T586" s="208"/>
      <c r="AT586" s="209" t="s">
        <v>135</v>
      </c>
      <c r="AU586" s="209" t="s">
        <v>131</v>
      </c>
      <c r="AV586" s="14" t="s">
        <v>131</v>
      </c>
      <c r="AW586" s="14" t="s">
        <v>37</v>
      </c>
      <c r="AX586" s="14" t="s">
        <v>75</v>
      </c>
      <c r="AY586" s="209" t="s">
        <v>122</v>
      </c>
    </row>
    <row r="587" spans="1:65" s="13" customFormat="1" ht="11.25">
      <c r="B587" s="188"/>
      <c r="C587" s="189"/>
      <c r="D587" s="190" t="s">
        <v>135</v>
      </c>
      <c r="E587" s="191" t="s">
        <v>19</v>
      </c>
      <c r="F587" s="192" t="s">
        <v>328</v>
      </c>
      <c r="G587" s="189"/>
      <c r="H587" s="191" t="s">
        <v>19</v>
      </c>
      <c r="I587" s="193"/>
      <c r="J587" s="189"/>
      <c r="K587" s="189"/>
      <c r="L587" s="194"/>
      <c r="M587" s="195"/>
      <c r="N587" s="196"/>
      <c r="O587" s="196"/>
      <c r="P587" s="196"/>
      <c r="Q587" s="196"/>
      <c r="R587" s="196"/>
      <c r="S587" s="196"/>
      <c r="T587" s="197"/>
      <c r="AT587" s="198" t="s">
        <v>135</v>
      </c>
      <c r="AU587" s="198" t="s">
        <v>131</v>
      </c>
      <c r="AV587" s="13" t="s">
        <v>80</v>
      </c>
      <c r="AW587" s="13" t="s">
        <v>37</v>
      </c>
      <c r="AX587" s="13" t="s">
        <v>75</v>
      </c>
      <c r="AY587" s="198" t="s">
        <v>122</v>
      </c>
    </row>
    <row r="588" spans="1:65" s="14" customFormat="1" ht="11.25">
      <c r="B588" s="199"/>
      <c r="C588" s="200"/>
      <c r="D588" s="190" t="s">
        <v>135</v>
      </c>
      <c r="E588" s="201" t="s">
        <v>19</v>
      </c>
      <c r="F588" s="202" t="s">
        <v>601</v>
      </c>
      <c r="G588" s="200"/>
      <c r="H588" s="203">
        <v>9.8279999999999994</v>
      </c>
      <c r="I588" s="204"/>
      <c r="J588" s="200"/>
      <c r="K588" s="200"/>
      <c r="L588" s="205"/>
      <c r="M588" s="206"/>
      <c r="N588" s="207"/>
      <c r="O588" s="207"/>
      <c r="P588" s="207"/>
      <c r="Q588" s="207"/>
      <c r="R588" s="207"/>
      <c r="S588" s="207"/>
      <c r="T588" s="208"/>
      <c r="AT588" s="209" t="s">
        <v>135</v>
      </c>
      <c r="AU588" s="209" t="s">
        <v>131</v>
      </c>
      <c r="AV588" s="14" t="s">
        <v>131</v>
      </c>
      <c r="AW588" s="14" t="s">
        <v>37</v>
      </c>
      <c r="AX588" s="14" t="s">
        <v>75</v>
      </c>
      <c r="AY588" s="209" t="s">
        <v>122</v>
      </c>
    </row>
    <row r="589" spans="1:65" s="13" customFormat="1" ht="11.25">
      <c r="B589" s="188"/>
      <c r="C589" s="189"/>
      <c r="D589" s="190" t="s">
        <v>135</v>
      </c>
      <c r="E589" s="191" t="s">
        <v>19</v>
      </c>
      <c r="F589" s="192" t="s">
        <v>330</v>
      </c>
      <c r="G589" s="189"/>
      <c r="H589" s="191" t="s">
        <v>19</v>
      </c>
      <c r="I589" s="193"/>
      <c r="J589" s="189"/>
      <c r="K589" s="189"/>
      <c r="L589" s="194"/>
      <c r="M589" s="195"/>
      <c r="N589" s="196"/>
      <c r="O589" s="196"/>
      <c r="P589" s="196"/>
      <c r="Q589" s="196"/>
      <c r="R589" s="196"/>
      <c r="S589" s="196"/>
      <c r="T589" s="197"/>
      <c r="AT589" s="198" t="s">
        <v>135</v>
      </c>
      <c r="AU589" s="198" t="s">
        <v>131</v>
      </c>
      <c r="AV589" s="13" t="s">
        <v>80</v>
      </c>
      <c r="AW589" s="13" t="s">
        <v>37</v>
      </c>
      <c r="AX589" s="13" t="s">
        <v>75</v>
      </c>
      <c r="AY589" s="198" t="s">
        <v>122</v>
      </c>
    </row>
    <row r="590" spans="1:65" s="14" customFormat="1" ht="11.25">
      <c r="B590" s="199"/>
      <c r="C590" s="200"/>
      <c r="D590" s="190" t="s">
        <v>135</v>
      </c>
      <c r="E590" s="201" t="s">
        <v>19</v>
      </c>
      <c r="F590" s="202" t="s">
        <v>602</v>
      </c>
      <c r="G590" s="200"/>
      <c r="H590" s="203">
        <v>5.2729999999999997</v>
      </c>
      <c r="I590" s="204"/>
      <c r="J590" s="200"/>
      <c r="K590" s="200"/>
      <c r="L590" s="205"/>
      <c r="M590" s="206"/>
      <c r="N590" s="207"/>
      <c r="O590" s="207"/>
      <c r="P590" s="207"/>
      <c r="Q590" s="207"/>
      <c r="R590" s="207"/>
      <c r="S590" s="207"/>
      <c r="T590" s="208"/>
      <c r="AT590" s="209" t="s">
        <v>135</v>
      </c>
      <c r="AU590" s="209" t="s">
        <v>131</v>
      </c>
      <c r="AV590" s="14" t="s">
        <v>131</v>
      </c>
      <c r="AW590" s="14" t="s">
        <v>37</v>
      </c>
      <c r="AX590" s="14" t="s">
        <v>75</v>
      </c>
      <c r="AY590" s="209" t="s">
        <v>122</v>
      </c>
    </row>
    <row r="591" spans="1:65" s="13" customFormat="1" ht="11.25">
      <c r="B591" s="188"/>
      <c r="C591" s="189"/>
      <c r="D591" s="190" t="s">
        <v>135</v>
      </c>
      <c r="E591" s="191" t="s">
        <v>19</v>
      </c>
      <c r="F591" s="192" t="s">
        <v>332</v>
      </c>
      <c r="G591" s="189"/>
      <c r="H591" s="191" t="s">
        <v>19</v>
      </c>
      <c r="I591" s="193"/>
      <c r="J591" s="189"/>
      <c r="K591" s="189"/>
      <c r="L591" s="194"/>
      <c r="M591" s="195"/>
      <c r="N591" s="196"/>
      <c r="O591" s="196"/>
      <c r="P591" s="196"/>
      <c r="Q591" s="196"/>
      <c r="R591" s="196"/>
      <c r="S591" s="196"/>
      <c r="T591" s="197"/>
      <c r="AT591" s="198" t="s">
        <v>135</v>
      </c>
      <c r="AU591" s="198" t="s">
        <v>131</v>
      </c>
      <c r="AV591" s="13" t="s">
        <v>80</v>
      </c>
      <c r="AW591" s="13" t="s">
        <v>37</v>
      </c>
      <c r="AX591" s="13" t="s">
        <v>75</v>
      </c>
      <c r="AY591" s="198" t="s">
        <v>122</v>
      </c>
    </row>
    <row r="592" spans="1:65" s="14" customFormat="1" ht="11.25">
      <c r="B592" s="199"/>
      <c r="C592" s="200"/>
      <c r="D592" s="190" t="s">
        <v>135</v>
      </c>
      <c r="E592" s="201" t="s">
        <v>19</v>
      </c>
      <c r="F592" s="202" t="s">
        <v>603</v>
      </c>
      <c r="G592" s="200"/>
      <c r="H592" s="203">
        <v>5.2160000000000002</v>
      </c>
      <c r="I592" s="204"/>
      <c r="J592" s="200"/>
      <c r="K592" s="200"/>
      <c r="L592" s="205"/>
      <c r="M592" s="206"/>
      <c r="N592" s="207"/>
      <c r="O592" s="207"/>
      <c r="P592" s="207"/>
      <c r="Q592" s="207"/>
      <c r="R592" s="207"/>
      <c r="S592" s="207"/>
      <c r="T592" s="208"/>
      <c r="AT592" s="209" t="s">
        <v>135</v>
      </c>
      <c r="AU592" s="209" t="s">
        <v>131</v>
      </c>
      <c r="AV592" s="14" t="s">
        <v>131</v>
      </c>
      <c r="AW592" s="14" t="s">
        <v>37</v>
      </c>
      <c r="AX592" s="14" t="s">
        <v>75</v>
      </c>
      <c r="AY592" s="209" t="s">
        <v>122</v>
      </c>
    </row>
    <row r="593" spans="1:65" s="15" customFormat="1" ht="11.25">
      <c r="B593" s="210"/>
      <c r="C593" s="211"/>
      <c r="D593" s="190" t="s">
        <v>135</v>
      </c>
      <c r="E593" s="212" t="s">
        <v>19</v>
      </c>
      <c r="F593" s="213" t="s">
        <v>149</v>
      </c>
      <c r="G593" s="211"/>
      <c r="H593" s="214">
        <v>30.589000000000002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135</v>
      </c>
      <c r="AU593" s="220" t="s">
        <v>131</v>
      </c>
      <c r="AV593" s="15" t="s">
        <v>130</v>
      </c>
      <c r="AW593" s="15" t="s">
        <v>37</v>
      </c>
      <c r="AX593" s="15" t="s">
        <v>80</v>
      </c>
      <c r="AY593" s="220" t="s">
        <v>122</v>
      </c>
    </row>
    <row r="594" spans="1:65" s="2" customFormat="1" ht="24.2" customHeight="1">
      <c r="A594" s="36"/>
      <c r="B594" s="37"/>
      <c r="C594" s="170" t="s">
        <v>711</v>
      </c>
      <c r="D594" s="170" t="s">
        <v>125</v>
      </c>
      <c r="E594" s="171" t="s">
        <v>712</v>
      </c>
      <c r="F594" s="172" t="s">
        <v>713</v>
      </c>
      <c r="G594" s="173" t="s">
        <v>152</v>
      </c>
      <c r="H594" s="174">
        <v>545.58100000000002</v>
      </c>
      <c r="I594" s="175"/>
      <c r="J594" s="176">
        <f>ROUND(I594*H594,2)</f>
        <v>0</v>
      </c>
      <c r="K594" s="172" t="s">
        <v>129</v>
      </c>
      <c r="L594" s="41"/>
      <c r="M594" s="177" t="s">
        <v>19</v>
      </c>
      <c r="N594" s="178" t="s">
        <v>47</v>
      </c>
      <c r="O594" s="66"/>
      <c r="P594" s="179">
        <f>O594*H594</f>
        <v>0</v>
      </c>
      <c r="Q594" s="179">
        <v>0</v>
      </c>
      <c r="R594" s="179">
        <f>Q594*H594</f>
        <v>0</v>
      </c>
      <c r="S594" s="179">
        <v>0</v>
      </c>
      <c r="T594" s="18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1" t="s">
        <v>241</v>
      </c>
      <c r="AT594" s="181" t="s">
        <v>125</v>
      </c>
      <c r="AU594" s="181" t="s">
        <v>131</v>
      </c>
      <c r="AY594" s="19" t="s">
        <v>122</v>
      </c>
      <c r="BE594" s="182">
        <f>IF(N594="základní",J594,0)</f>
        <v>0</v>
      </c>
      <c r="BF594" s="182">
        <f>IF(N594="snížená",J594,0)</f>
        <v>0</v>
      </c>
      <c r="BG594" s="182">
        <f>IF(N594="zákl. přenesená",J594,0)</f>
        <v>0</v>
      </c>
      <c r="BH594" s="182">
        <f>IF(N594="sníž. přenesená",J594,0)</f>
        <v>0</v>
      </c>
      <c r="BI594" s="182">
        <f>IF(N594="nulová",J594,0)</f>
        <v>0</v>
      </c>
      <c r="BJ594" s="19" t="s">
        <v>131</v>
      </c>
      <c r="BK594" s="182">
        <f>ROUND(I594*H594,2)</f>
        <v>0</v>
      </c>
      <c r="BL594" s="19" t="s">
        <v>241</v>
      </c>
      <c r="BM594" s="181" t="s">
        <v>714</v>
      </c>
    </row>
    <row r="595" spans="1:65" s="2" customFormat="1" ht="11.25">
      <c r="A595" s="36"/>
      <c r="B595" s="37"/>
      <c r="C595" s="38"/>
      <c r="D595" s="183" t="s">
        <v>133</v>
      </c>
      <c r="E595" s="38"/>
      <c r="F595" s="184" t="s">
        <v>715</v>
      </c>
      <c r="G595" s="38"/>
      <c r="H595" s="38"/>
      <c r="I595" s="185"/>
      <c r="J595" s="38"/>
      <c r="K595" s="38"/>
      <c r="L595" s="41"/>
      <c r="M595" s="186"/>
      <c r="N595" s="18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133</v>
      </c>
      <c r="AU595" s="19" t="s">
        <v>131</v>
      </c>
    </row>
    <row r="596" spans="1:65" s="13" customFormat="1" ht="11.25">
      <c r="B596" s="188"/>
      <c r="C596" s="189"/>
      <c r="D596" s="190" t="s">
        <v>135</v>
      </c>
      <c r="E596" s="191" t="s">
        <v>19</v>
      </c>
      <c r="F596" s="192" t="s">
        <v>477</v>
      </c>
      <c r="G596" s="189"/>
      <c r="H596" s="191" t="s">
        <v>19</v>
      </c>
      <c r="I596" s="193"/>
      <c r="J596" s="189"/>
      <c r="K596" s="189"/>
      <c r="L596" s="194"/>
      <c r="M596" s="195"/>
      <c r="N596" s="196"/>
      <c r="O596" s="196"/>
      <c r="P596" s="196"/>
      <c r="Q596" s="196"/>
      <c r="R596" s="196"/>
      <c r="S596" s="196"/>
      <c r="T596" s="197"/>
      <c r="AT596" s="198" t="s">
        <v>135</v>
      </c>
      <c r="AU596" s="198" t="s">
        <v>131</v>
      </c>
      <c r="AV596" s="13" t="s">
        <v>80</v>
      </c>
      <c r="AW596" s="13" t="s">
        <v>37</v>
      </c>
      <c r="AX596" s="13" t="s">
        <v>75</v>
      </c>
      <c r="AY596" s="198" t="s">
        <v>122</v>
      </c>
    </row>
    <row r="597" spans="1:65" s="13" customFormat="1" ht="11.25">
      <c r="B597" s="188"/>
      <c r="C597" s="189"/>
      <c r="D597" s="190" t="s">
        <v>135</v>
      </c>
      <c r="E597" s="191" t="s">
        <v>19</v>
      </c>
      <c r="F597" s="192" t="s">
        <v>315</v>
      </c>
      <c r="G597" s="189"/>
      <c r="H597" s="191" t="s">
        <v>19</v>
      </c>
      <c r="I597" s="193"/>
      <c r="J597" s="189"/>
      <c r="K597" s="189"/>
      <c r="L597" s="194"/>
      <c r="M597" s="195"/>
      <c r="N597" s="196"/>
      <c r="O597" s="196"/>
      <c r="P597" s="196"/>
      <c r="Q597" s="196"/>
      <c r="R597" s="196"/>
      <c r="S597" s="196"/>
      <c r="T597" s="197"/>
      <c r="AT597" s="198" t="s">
        <v>135</v>
      </c>
      <c r="AU597" s="198" t="s">
        <v>131</v>
      </c>
      <c r="AV597" s="13" t="s">
        <v>80</v>
      </c>
      <c r="AW597" s="13" t="s">
        <v>37</v>
      </c>
      <c r="AX597" s="13" t="s">
        <v>75</v>
      </c>
      <c r="AY597" s="198" t="s">
        <v>122</v>
      </c>
    </row>
    <row r="598" spans="1:65" s="14" customFormat="1" ht="11.25">
      <c r="B598" s="199"/>
      <c r="C598" s="200"/>
      <c r="D598" s="190" t="s">
        <v>135</v>
      </c>
      <c r="E598" s="201" t="s">
        <v>19</v>
      </c>
      <c r="F598" s="202" t="s">
        <v>478</v>
      </c>
      <c r="G598" s="200"/>
      <c r="H598" s="203">
        <v>44.357999999999997</v>
      </c>
      <c r="I598" s="204"/>
      <c r="J598" s="200"/>
      <c r="K598" s="200"/>
      <c r="L598" s="205"/>
      <c r="M598" s="206"/>
      <c r="N598" s="207"/>
      <c r="O598" s="207"/>
      <c r="P598" s="207"/>
      <c r="Q598" s="207"/>
      <c r="R598" s="207"/>
      <c r="S598" s="207"/>
      <c r="T598" s="208"/>
      <c r="AT598" s="209" t="s">
        <v>135</v>
      </c>
      <c r="AU598" s="209" t="s">
        <v>131</v>
      </c>
      <c r="AV598" s="14" t="s">
        <v>131</v>
      </c>
      <c r="AW598" s="14" t="s">
        <v>37</v>
      </c>
      <c r="AX598" s="14" t="s">
        <v>75</v>
      </c>
      <c r="AY598" s="209" t="s">
        <v>122</v>
      </c>
    </row>
    <row r="599" spans="1:65" s="13" customFormat="1" ht="11.25">
      <c r="B599" s="188"/>
      <c r="C599" s="189"/>
      <c r="D599" s="190" t="s">
        <v>135</v>
      </c>
      <c r="E599" s="191" t="s">
        <v>19</v>
      </c>
      <c r="F599" s="192" t="s">
        <v>317</v>
      </c>
      <c r="G599" s="189"/>
      <c r="H599" s="191" t="s">
        <v>19</v>
      </c>
      <c r="I599" s="193"/>
      <c r="J599" s="189"/>
      <c r="K599" s="189"/>
      <c r="L599" s="194"/>
      <c r="M599" s="195"/>
      <c r="N599" s="196"/>
      <c r="O599" s="196"/>
      <c r="P599" s="196"/>
      <c r="Q599" s="196"/>
      <c r="R599" s="196"/>
      <c r="S599" s="196"/>
      <c r="T599" s="197"/>
      <c r="AT599" s="198" t="s">
        <v>135</v>
      </c>
      <c r="AU599" s="198" t="s">
        <v>131</v>
      </c>
      <c r="AV599" s="13" t="s">
        <v>80</v>
      </c>
      <c r="AW599" s="13" t="s">
        <v>37</v>
      </c>
      <c r="AX599" s="13" t="s">
        <v>75</v>
      </c>
      <c r="AY599" s="198" t="s">
        <v>122</v>
      </c>
    </row>
    <row r="600" spans="1:65" s="14" customFormat="1" ht="11.25">
      <c r="B600" s="199"/>
      <c r="C600" s="200"/>
      <c r="D600" s="190" t="s">
        <v>135</v>
      </c>
      <c r="E600" s="201" t="s">
        <v>19</v>
      </c>
      <c r="F600" s="202" t="s">
        <v>479</v>
      </c>
      <c r="G600" s="200"/>
      <c r="H600" s="203">
        <v>30.334</v>
      </c>
      <c r="I600" s="204"/>
      <c r="J600" s="200"/>
      <c r="K600" s="200"/>
      <c r="L600" s="205"/>
      <c r="M600" s="206"/>
      <c r="N600" s="207"/>
      <c r="O600" s="207"/>
      <c r="P600" s="207"/>
      <c r="Q600" s="207"/>
      <c r="R600" s="207"/>
      <c r="S600" s="207"/>
      <c r="T600" s="208"/>
      <c r="AT600" s="209" t="s">
        <v>135</v>
      </c>
      <c r="AU600" s="209" t="s">
        <v>131</v>
      </c>
      <c r="AV600" s="14" t="s">
        <v>131</v>
      </c>
      <c r="AW600" s="14" t="s">
        <v>37</v>
      </c>
      <c r="AX600" s="14" t="s">
        <v>75</v>
      </c>
      <c r="AY600" s="209" t="s">
        <v>122</v>
      </c>
    </row>
    <row r="601" spans="1:65" s="13" customFormat="1" ht="11.25">
      <c r="B601" s="188"/>
      <c r="C601" s="189"/>
      <c r="D601" s="190" t="s">
        <v>135</v>
      </c>
      <c r="E601" s="191" t="s">
        <v>19</v>
      </c>
      <c r="F601" s="192" t="s">
        <v>324</v>
      </c>
      <c r="G601" s="189"/>
      <c r="H601" s="191" t="s">
        <v>19</v>
      </c>
      <c r="I601" s="193"/>
      <c r="J601" s="189"/>
      <c r="K601" s="189"/>
      <c r="L601" s="194"/>
      <c r="M601" s="195"/>
      <c r="N601" s="196"/>
      <c r="O601" s="196"/>
      <c r="P601" s="196"/>
      <c r="Q601" s="196"/>
      <c r="R601" s="196"/>
      <c r="S601" s="196"/>
      <c r="T601" s="197"/>
      <c r="AT601" s="198" t="s">
        <v>135</v>
      </c>
      <c r="AU601" s="198" t="s">
        <v>131</v>
      </c>
      <c r="AV601" s="13" t="s">
        <v>80</v>
      </c>
      <c r="AW601" s="13" t="s">
        <v>37</v>
      </c>
      <c r="AX601" s="13" t="s">
        <v>75</v>
      </c>
      <c r="AY601" s="198" t="s">
        <v>122</v>
      </c>
    </row>
    <row r="602" spans="1:65" s="14" customFormat="1" ht="11.25">
      <c r="B602" s="199"/>
      <c r="C602" s="200"/>
      <c r="D602" s="190" t="s">
        <v>135</v>
      </c>
      <c r="E602" s="201" t="s">
        <v>19</v>
      </c>
      <c r="F602" s="202" t="s">
        <v>480</v>
      </c>
      <c r="G602" s="200"/>
      <c r="H602" s="203">
        <v>120.501</v>
      </c>
      <c r="I602" s="204"/>
      <c r="J602" s="200"/>
      <c r="K602" s="200"/>
      <c r="L602" s="205"/>
      <c r="M602" s="206"/>
      <c r="N602" s="207"/>
      <c r="O602" s="207"/>
      <c r="P602" s="207"/>
      <c r="Q602" s="207"/>
      <c r="R602" s="207"/>
      <c r="S602" s="207"/>
      <c r="T602" s="208"/>
      <c r="AT602" s="209" t="s">
        <v>135</v>
      </c>
      <c r="AU602" s="209" t="s">
        <v>131</v>
      </c>
      <c r="AV602" s="14" t="s">
        <v>131</v>
      </c>
      <c r="AW602" s="14" t="s">
        <v>37</v>
      </c>
      <c r="AX602" s="14" t="s">
        <v>75</v>
      </c>
      <c r="AY602" s="209" t="s">
        <v>122</v>
      </c>
    </row>
    <row r="603" spans="1:65" s="13" customFormat="1" ht="11.25">
      <c r="B603" s="188"/>
      <c r="C603" s="189"/>
      <c r="D603" s="190" t="s">
        <v>135</v>
      </c>
      <c r="E603" s="191" t="s">
        <v>19</v>
      </c>
      <c r="F603" s="192" t="s">
        <v>326</v>
      </c>
      <c r="G603" s="189"/>
      <c r="H603" s="191" t="s">
        <v>19</v>
      </c>
      <c r="I603" s="193"/>
      <c r="J603" s="189"/>
      <c r="K603" s="189"/>
      <c r="L603" s="194"/>
      <c r="M603" s="195"/>
      <c r="N603" s="196"/>
      <c r="O603" s="196"/>
      <c r="P603" s="196"/>
      <c r="Q603" s="196"/>
      <c r="R603" s="196"/>
      <c r="S603" s="196"/>
      <c r="T603" s="197"/>
      <c r="AT603" s="198" t="s">
        <v>135</v>
      </c>
      <c r="AU603" s="198" t="s">
        <v>131</v>
      </c>
      <c r="AV603" s="13" t="s">
        <v>80</v>
      </c>
      <c r="AW603" s="13" t="s">
        <v>37</v>
      </c>
      <c r="AX603" s="13" t="s">
        <v>75</v>
      </c>
      <c r="AY603" s="198" t="s">
        <v>122</v>
      </c>
    </row>
    <row r="604" spans="1:65" s="14" customFormat="1" ht="11.25">
      <c r="B604" s="199"/>
      <c r="C604" s="200"/>
      <c r="D604" s="190" t="s">
        <v>135</v>
      </c>
      <c r="E604" s="201" t="s">
        <v>19</v>
      </c>
      <c r="F604" s="202" t="s">
        <v>481</v>
      </c>
      <c r="G604" s="200"/>
      <c r="H604" s="203">
        <v>22.754000000000001</v>
      </c>
      <c r="I604" s="204"/>
      <c r="J604" s="200"/>
      <c r="K604" s="200"/>
      <c r="L604" s="205"/>
      <c r="M604" s="206"/>
      <c r="N604" s="207"/>
      <c r="O604" s="207"/>
      <c r="P604" s="207"/>
      <c r="Q604" s="207"/>
      <c r="R604" s="207"/>
      <c r="S604" s="207"/>
      <c r="T604" s="208"/>
      <c r="AT604" s="209" t="s">
        <v>135</v>
      </c>
      <c r="AU604" s="209" t="s">
        <v>131</v>
      </c>
      <c r="AV604" s="14" t="s">
        <v>131</v>
      </c>
      <c r="AW604" s="14" t="s">
        <v>37</v>
      </c>
      <c r="AX604" s="14" t="s">
        <v>75</v>
      </c>
      <c r="AY604" s="209" t="s">
        <v>122</v>
      </c>
    </row>
    <row r="605" spans="1:65" s="13" customFormat="1" ht="11.25">
      <c r="B605" s="188"/>
      <c r="C605" s="189"/>
      <c r="D605" s="190" t="s">
        <v>135</v>
      </c>
      <c r="E605" s="191" t="s">
        <v>19</v>
      </c>
      <c r="F605" s="192" t="s">
        <v>328</v>
      </c>
      <c r="G605" s="189"/>
      <c r="H605" s="191" t="s">
        <v>19</v>
      </c>
      <c r="I605" s="193"/>
      <c r="J605" s="189"/>
      <c r="K605" s="189"/>
      <c r="L605" s="194"/>
      <c r="M605" s="195"/>
      <c r="N605" s="196"/>
      <c r="O605" s="196"/>
      <c r="P605" s="196"/>
      <c r="Q605" s="196"/>
      <c r="R605" s="196"/>
      <c r="S605" s="196"/>
      <c r="T605" s="197"/>
      <c r="AT605" s="198" t="s">
        <v>135</v>
      </c>
      <c r="AU605" s="198" t="s">
        <v>131</v>
      </c>
      <c r="AV605" s="13" t="s">
        <v>80</v>
      </c>
      <c r="AW605" s="13" t="s">
        <v>37</v>
      </c>
      <c r="AX605" s="13" t="s">
        <v>75</v>
      </c>
      <c r="AY605" s="198" t="s">
        <v>122</v>
      </c>
    </row>
    <row r="606" spans="1:65" s="14" customFormat="1" ht="11.25">
      <c r="B606" s="199"/>
      <c r="C606" s="200"/>
      <c r="D606" s="190" t="s">
        <v>135</v>
      </c>
      <c r="E606" s="201" t="s">
        <v>19</v>
      </c>
      <c r="F606" s="202" t="s">
        <v>482</v>
      </c>
      <c r="G606" s="200"/>
      <c r="H606" s="203">
        <v>246.99600000000001</v>
      </c>
      <c r="I606" s="204"/>
      <c r="J606" s="200"/>
      <c r="K606" s="200"/>
      <c r="L606" s="205"/>
      <c r="M606" s="206"/>
      <c r="N606" s="207"/>
      <c r="O606" s="207"/>
      <c r="P606" s="207"/>
      <c r="Q606" s="207"/>
      <c r="R606" s="207"/>
      <c r="S606" s="207"/>
      <c r="T606" s="208"/>
      <c r="AT606" s="209" t="s">
        <v>135</v>
      </c>
      <c r="AU606" s="209" t="s">
        <v>131</v>
      </c>
      <c r="AV606" s="14" t="s">
        <v>131</v>
      </c>
      <c r="AW606" s="14" t="s">
        <v>37</v>
      </c>
      <c r="AX606" s="14" t="s">
        <v>75</v>
      </c>
      <c r="AY606" s="209" t="s">
        <v>122</v>
      </c>
    </row>
    <row r="607" spans="1:65" s="13" customFormat="1" ht="11.25">
      <c r="B607" s="188"/>
      <c r="C607" s="189"/>
      <c r="D607" s="190" t="s">
        <v>135</v>
      </c>
      <c r="E607" s="191" t="s">
        <v>19</v>
      </c>
      <c r="F607" s="192" t="s">
        <v>330</v>
      </c>
      <c r="G607" s="189"/>
      <c r="H607" s="191" t="s">
        <v>19</v>
      </c>
      <c r="I607" s="193"/>
      <c r="J607" s="189"/>
      <c r="K607" s="189"/>
      <c r="L607" s="194"/>
      <c r="M607" s="195"/>
      <c r="N607" s="196"/>
      <c r="O607" s="196"/>
      <c r="P607" s="196"/>
      <c r="Q607" s="196"/>
      <c r="R607" s="196"/>
      <c r="S607" s="196"/>
      <c r="T607" s="197"/>
      <c r="AT607" s="198" t="s">
        <v>135</v>
      </c>
      <c r="AU607" s="198" t="s">
        <v>131</v>
      </c>
      <c r="AV607" s="13" t="s">
        <v>80</v>
      </c>
      <c r="AW607" s="13" t="s">
        <v>37</v>
      </c>
      <c r="AX607" s="13" t="s">
        <v>75</v>
      </c>
      <c r="AY607" s="198" t="s">
        <v>122</v>
      </c>
    </row>
    <row r="608" spans="1:65" s="14" customFormat="1" ht="11.25">
      <c r="B608" s="199"/>
      <c r="C608" s="200"/>
      <c r="D608" s="190" t="s">
        <v>135</v>
      </c>
      <c r="E608" s="201" t="s">
        <v>19</v>
      </c>
      <c r="F608" s="202" t="s">
        <v>483</v>
      </c>
      <c r="G608" s="200"/>
      <c r="H608" s="203">
        <v>54.115000000000002</v>
      </c>
      <c r="I608" s="204"/>
      <c r="J608" s="200"/>
      <c r="K608" s="200"/>
      <c r="L608" s="205"/>
      <c r="M608" s="206"/>
      <c r="N608" s="207"/>
      <c r="O608" s="207"/>
      <c r="P608" s="207"/>
      <c r="Q608" s="207"/>
      <c r="R608" s="207"/>
      <c r="S608" s="207"/>
      <c r="T608" s="208"/>
      <c r="AT608" s="209" t="s">
        <v>135</v>
      </c>
      <c r="AU608" s="209" t="s">
        <v>131</v>
      </c>
      <c r="AV608" s="14" t="s">
        <v>131</v>
      </c>
      <c r="AW608" s="14" t="s">
        <v>37</v>
      </c>
      <c r="AX608" s="14" t="s">
        <v>75</v>
      </c>
      <c r="AY608" s="209" t="s">
        <v>122</v>
      </c>
    </row>
    <row r="609" spans="1:65" s="13" customFormat="1" ht="11.25">
      <c r="B609" s="188"/>
      <c r="C609" s="189"/>
      <c r="D609" s="190" t="s">
        <v>135</v>
      </c>
      <c r="E609" s="191" t="s">
        <v>19</v>
      </c>
      <c r="F609" s="192" t="s">
        <v>332</v>
      </c>
      <c r="G609" s="189"/>
      <c r="H609" s="191" t="s">
        <v>19</v>
      </c>
      <c r="I609" s="193"/>
      <c r="J609" s="189"/>
      <c r="K609" s="189"/>
      <c r="L609" s="194"/>
      <c r="M609" s="195"/>
      <c r="N609" s="196"/>
      <c r="O609" s="196"/>
      <c r="P609" s="196"/>
      <c r="Q609" s="196"/>
      <c r="R609" s="196"/>
      <c r="S609" s="196"/>
      <c r="T609" s="197"/>
      <c r="AT609" s="198" t="s">
        <v>135</v>
      </c>
      <c r="AU609" s="198" t="s">
        <v>131</v>
      </c>
      <c r="AV609" s="13" t="s">
        <v>80</v>
      </c>
      <c r="AW609" s="13" t="s">
        <v>37</v>
      </c>
      <c r="AX609" s="13" t="s">
        <v>75</v>
      </c>
      <c r="AY609" s="198" t="s">
        <v>122</v>
      </c>
    </row>
    <row r="610" spans="1:65" s="14" customFormat="1" ht="11.25">
      <c r="B610" s="199"/>
      <c r="C610" s="200"/>
      <c r="D610" s="190" t="s">
        <v>135</v>
      </c>
      <c r="E610" s="201" t="s">
        <v>19</v>
      </c>
      <c r="F610" s="202" t="s">
        <v>484</v>
      </c>
      <c r="G610" s="200"/>
      <c r="H610" s="203">
        <v>26.523</v>
      </c>
      <c r="I610" s="204"/>
      <c r="J610" s="200"/>
      <c r="K610" s="200"/>
      <c r="L610" s="205"/>
      <c r="M610" s="206"/>
      <c r="N610" s="207"/>
      <c r="O610" s="207"/>
      <c r="P610" s="207"/>
      <c r="Q610" s="207"/>
      <c r="R610" s="207"/>
      <c r="S610" s="207"/>
      <c r="T610" s="208"/>
      <c r="AT610" s="209" t="s">
        <v>135</v>
      </c>
      <c r="AU610" s="209" t="s">
        <v>131</v>
      </c>
      <c r="AV610" s="14" t="s">
        <v>131</v>
      </c>
      <c r="AW610" s="14" t="s">
        <v>37</v>
      </c>
      <c r="AX610" s="14" t="s">
        <v>75</v>
      </c>
      <c r="AY610" s="209" t="s">
        <v>122</v>
      </c>
    </row>
    <row r="611" spans="1:65" s="15" customFormat="1" ht="11.25">
      <c r="B611" s="210"/>
      <c r="C611" s="211"/>
      <c r="D611" s="190" t="s">
        <v>135</v>
      </c>
      <c r="E611" s="212" t="s">
        <v>19</v>
      </c>
      <c r="F611" s="213" t="s">
        <v>149</v>
      </c>
      <c r="G611" s="211"/>
      <c r="H611" s="214">
        <v>545.58100000000002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135</v>
      </c>
      <c r="AU611" s="220" t="s">
        <v>131</v>
      </c>
      <c r="AV611" s="15" t="s">
        <v>130</v>
      </c>
      <c r="AW611" s="15" t="s">
        <v>37</v>
      </c>
      <c r="AX611" s="15" t="s">
        <v>80</v>
      </c>
      <c r="AY611" s="220" t="s">
        <v>122</v>
      </c>
    </row>
    <row r="612" spans="1:65" s="2" customFormat="1" ht="24.2" customHeight="1">
      <c r="A612" s="36"/>
      <c r="B612" s="37"/>
      <c r="C612" s="222" t="s">
        <v>716</v>
      </c>
      <c r="D612" s="222" t="s">
        <v>390</v>
      </c>
      <c r="E612" s="223" t="s">
        <v>717</v>
      </c>
      <c r="F612" s="224" t="s">
        <v>718</v>
      </c>
      <c r="G612" s="225" t="s">
        <v>152</v>
      </c>
      <c r="H612" s="226">
        <v>600.13900000000001</v>
      </c>
      <c r="I612" s="227"/>
      <c r="J612" s="228">
        <f>ROUND(I612*H612,2)</f>
        <v>0</v>
      </c>
      <c r="K612" s="224" t="s">
        <v>129</v>
      </c>
      <c r="L612" s="229"/>
      <c r="M612" s="230" t="s">
        <v>19</v>
      </c>
      <c r="N612" s="231" t="s">
        <v>47</v>
      </c>
      <c r="O612" s="66"/>
      <c r="P612" s="179">
        <f>O612*H612</f>
        <v>0</v>
      </c>
      <c r="Q612" s="179">
        <v>1.0000000000000001E-5</v>
      </c>
      <c r="R612" s="179">
        <f>Q612*H612</f>
        <v>6.0013900000000005E-3</v>
      </c>
      <c r="S612" s="179">
        <v>0</v>
      </c>
      <c r="T612" s="18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1" t="s">
        <v>372</v>
      </c>
      <c r="AT612" s="181" t="s">
        <v>390</v>
      </c>
      <c r="AU612" s="181" t="s">
        <v>131</v>
      </c>
      <c r="AY612" s="19" t="s">
        <v>122</v>
      </c>
      <c r="BE612" s="182">
        <f>IF(N612="základní",J612,0)</f>
        <v>0</v>
      </c>
      <c r="BF612" s="182">
        <f>IF(N612="snížená",J612,0)</f>
        <v>0</v>
      </c>
      <c r="BG612" s="182">
        <f>IF(N612="zákl. přenesená",J612,0)</f>
        <v>0</v>
      </c>
      <c r="BH612" s="182">
        <f>IF(N612="sníž. přenesená",J612,0)</f>
        <v>0</v>
      </c>
      <c r="BI612" s="182">
        <f>IF(N612="nulová",J612,0)</f>
        <v>0</v>
      </c>
      <c r="BJ612" s="19" t="s">
        <v>131</v>
      </c>
      <c r="BK612" s="182">
        <f>ROUND(I612*H612,2)</f>
        <v>0</v>
      </c>
      <c r="BL612" s="19" t="s">
        <v>241</v>
      </c>
      <c r="BM612" s="181" t="s">
        <v>719</v>
      </c>
    </row>
    <row r="613" spans="1:65" s="14" customFormat="1" ht="11.25">
      <c r="B613" s="199"/>
      <c r="C613" s="200"/>
      <c r="D613" s="190" t="s">
        <v>135</v>
      </c>
      <c r="E613" s="200"/>
      <c r="F613" s="202" t="s">
        <v>720</v>
      </c>
      <c r="G613" s="200"/>
      <c r="H613" s="203">
        <v>600.13900000000001</v>
      </c>
      <c r="I613" s="204"/>
      <c r="J613" s="200"/>
      <c r="K613" s="200"/>
      <c r="L613" s="205"/>
      <c r="M613" s="206"/>
      <c r="N613" s="207"/>
      <c r="O613" s="207"/>
      <c r="P613" s="207"/>
      <c r="Q613" s="207"/>
      <c r="R613" s="207"/>
      <c r="S613" s="207"/>
      <c r="T613" s="208"/>
      <c r="AT613" s="209" t="s">
        <v>135</v>
      </c>
      <c r="AU613" s="209" t="s">
        <v>131</v>
      </c>
      <c r="AV613" s="14" t="s">
        <v>131</v>
      </c>
      <c r="AW613" s="14" t="s">
        <v>4</v>
      </c>
      <c r="AX613" s="14" t="s">
        <v>80</v>
      </c>
      <c r="AY613" s="209" t="s">
        <v>122</v>
      </c>
    </row>
    <row r="614" spans="1:65" s="2" customFormat="1" ht="44.25" customHeight="1">
      <c r="A614" s="36"/>
      <c r="B614" s="37"/>
      <c r="C614" s="170" t="s">
        <v>721</v>
      </c>
      <c r="D614" s="170" t="s">
        <v>125</v>
      </c>
      <c r="E614" s="171" t="s">
        <v>722</v>
      </c>
      <c r="F614" s="172" t="s">
        <v>723</v>
      </c>
      <c r="G614" s="173" t="s">
        <v>128</v>
      </c>
      <c r="H614" s="174">
        <v>33.268999999999998</v>
      </c>
      <c r="I614" s="175"/>
      <c r="J614" s="176">
        <f>ROUND(I614*H614,2)</f>
        <v>0</v>
      </c>
      <c r="K614" s="172" t="s">
        <v>129</v>
      </c>
      <c r="L614" s="41"/>
      <c r="M614" s="177" t="s">
        <v>19</v>
      </c>
      <c r="N614" s="178" t="s">
        <v>47</v>
      </c>
      <c r="O614" s="66"/>
      <c r="P614" s="179">
        <f>O614*H614</f>
        <v>0</v>
      </c>
      <c r="Q614" s="179">
        <v>1.0000000000000001E-5</v>
      </c>
      <c r="R614" s="179">
        <f>Q614*H614</f>
        <v>3.3269000000000001E-4</v>
      </c>
      <c r="S614" s="179">
        <v>0</v>
      </c>
      <c r="T614" s="180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81" t="s">
        <v>241</v>
      </c>
      <c r="AT614" s="181" t="s">
        <v>125</v>
      </c>
      <c r="AU614" s="181" t="s">
        <v>131</v>
      </c>
      <c r="AY614" s="19" t="s">
        <v>122</v>
      </c>
      <c r="BE614" s="182">
        <f>IF(N614="základní",J614,0)</f>
        <v>0</v>
      </c>
      <c r="BF614" s="182">
        <f>IF(N614="snížená",J614,0)</f>
        <v>0</v>
      </c>
      <c r="BG614" s="182">
        <f>IF(N614="zákl. přenesená",J614,0)</f>
        <v>0</v>
      </c>
      <c r="BH614" s="182">
        <f>IF(N614="sníž. přenesená",J614,0)</f>
        <v>0</v>
      </c>
      <c r="BI614" s="182">
        <f>IF(N614="nulová",J614,0)</f>
        <v>0</v>
      </c>
      <c r="BJ614" s="19" t="s">
        <v>131</v>
      </c>
      <c r="BK614" s="182">
        <f>ROUND(I614*H614,2)</f>
        <v>0</v>
      </c>
      <c r="BL614" s="19" t="s">
        <v>241</v>
      </c>
      <c r="BM614" s="181" t="s">
        <v>724</v>
      </c>
    </row>
    <row r="615" spans="1:65" s="2" customFormat="1" ht="11.25">
      <c r="A615" s="36"/>
      <c r="B615" s="37"/>
      <c r="C615" s="38"/>
      <c r="D615" s="183" t="s">
        <v>133</v>
      </c>
      <c r="E615" s="38"/>
      <c r="F615" s="184" t="s">
        <v>725</v>
      </c>
      <c r="G615" s="38"/>
      <c r="H615" s="38"/>
      <c r="I615" s="185"/>
      <c r="J615" s="38"/>
      <c r="K615" s="38"/>
      <c r="L615" s="41"/>
      <c r="M615" s="186"/>
      <c r="N615" s="187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133</v>
      </c>
      <c r="AU615" s="19" t="s">
        <v>131</v>
      </c>
    </row>
    <row r="616" spans="1:65" s="13" customFormat="1" ht="11.25">
      <c r="B616" s="188"/>
      <c r="C616" s="189"/>
      <c r="D616" s="190" t="s">
        <v>135</v>
      </c>
      <c r="E616" s="191" t="s">
        <v>19</v>
      </c>
      <c r="F616" s="192" t="s">
        <v>315</v>
      </c>
      <c r="G616" s="189"/>
      <c r="H616" s="191" t="s">
        <v>19</v>
      </c>
      <c r="I616" s="193"/>
      <c r="J616" s="189"/>
      <c r="K616" s="189"/>
      <c r="L616" s="194"/>
      <c r="M616" s="195"/>
      <c r="N616" s="196"/>
      <c r="O616" s="196"/>
      <c r="P616" s="196"/>
      <c r="Q616" s="196"/>
      <c r="R616" s="196"/>
      <c r="S616" s="196"/>
      <c r="T616" s="197"/>
      <c r="AT616" s="198" t="s">
        <v>135</v>
      </c>
      <c r="AU616" s="198" t="s">
        <v>131</v>
      </c>
      <c r="AV616" s="13" t="s">
        <v>80</v>
      </c>
      <c r="AW616" s="13" t="s">
        <v>37</v>
      </c>
      <c r="AX616" s="13" t="s">
        <v>75</v>
      </c>
      <c r="AY616" s="198" t="s">
        <v>122</v>
      </c>
    </row>
    <row r="617" spans="1:65" s="14" customFormat="1" ht="11.25">
      <c r="B617" s="199"/>
      <c r="C617" s="200"/>
      <c r="D617" s="190" t="s">
        <v>135</v>
      </c>
      <c r="E617" s="201" t="s">
        <v>19</v>
      </c>
      <c r="F617" s="202" t="s">
        <v>316</v>
      </c>
      <c r="G617" s="200"/>
      <c r="H617" s="203">
        <v>33.268999999999998</v>
      </c>
      <c r="I617" s="204"/>
      <c r="J617" s="200"/>
      <c r="K617" s="200"/>
      <c r="L617" s="205"/>
      <c r="M617" s="206"/>
      <c r="N617" s="207"/>
      <c r="O617" s="207"/>
      <c r="P617" s="207"/>
      <c r="Q617" s="207"/>
      <c r="R617" s="207"/>
      <c r="S617" s="207"/>
      <c r="T617" s="208"/>
      <c r="AT617" s="209" t="s">
        <v>135</v>
      </c>
      <c r="AU617" s="209" t="s">
        <v>131</v>
      </c>
      <c r="AV617" s="14" t="s">
        <v>131</v>
      </c>
      <c r="AW617" s="14" t="s">
        <v>37</v>
      </c>
      <c r="AX617" s="14" t="s">
        <v>80</v>
      </c>
      <c r="AY617" s="209" t="s">
        <v>122</v>
      </c>
    </row>
    <row r="618" spans="1:65" s="2" customFormat="1" ht="37.9" customHeight="1">
      <c r="A618" s="36"/>
      <c r="B618" s="37"/>
      <c r="C618" s="222" t="s">
        <v>726</v>
      </c>
      <c r="D618" s="222" t="s">
        <v>390</v>
      </c>
      <c r="E618" s="223" t="s">
        <v>727</v>
      </c>
      <c r="F618" s="224" t="s">
        <v>728</v>
      </c>
      <c r="G618" s="225" t="s">
        <v>128</v>
      </c>
      <c r="H618" s="226">
        <v>36.595999999999997</v>
      </c>
      <c r="I618" s="227"/>
      <c r="J618" s="228">
        <f>ROUND(I618*H618,2)</f>
        <v>0</v>
      </c>
      <c r="K618" s="224" t="s">
        <v>129</v>
      </c>
      <c r="L618" s="229"/>
      <c r="M618" s="230" t="s">
        <v>19</v>
      </c>
      <c r="N618" s="231" t="s">
        <v>47</v>
      </c>
      <c r="O618" s="66"/>
      <c r="P618" s="179">
        <f>O618*H618</f>
        <v>0</v>
      </c>
      <c r="Q618" s="179">
        <v>2.5000000000000001E-4</v>
      </c>
      <c r="R618" s="179">
        <f>Q618*H618</f>
        <v>9.1489999999999991E-3</v>
      </c>
      <c r="S618" s="179">
        <v>0</v>
      </c>
      <c r="T618" s="180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81" t="s">
        <v>372</v>
      </c>
      <c r="AT618" s="181" t="s">
        <v>390</v>
      </c>
      <c r="AU618" s="181" t="s">
        <v>131</v>
      </c>
      <c r="AY618" s="19" t="s">
        <v>122</v>
      </c>
      <c r="BE618" s="182">
        <f>IF(N618="základní",J618,0)</f>
        <v>0</v>
      </c>
      <c r="BF618" s="182">
        <f>IF(N618="snížená",J618,0)</f>
        <v>0</v>
      </c>
      <c r="BG618" s="182">
        <f>IF(N618="zákl. přenesená",J618,0)</f>
        <v>0</v>
      </c>
      <c r="BH618" s="182">
        <f>IF(N618="sníž. přenesená",J618,0)</f>
        <v>0</v>
      </c>
      <c r="BI618" s="182">
        <f>IF(N618="nulová",J618,0)</f>
        <v>0</v>
      </c>
      <c r="BJ618" s="19" t="s">
        <v>131</v>
      </c>
      <c r="BK618" s="182">
        <f>ROUND(I618*H618,2)</f>
        <v>0</v>
      </c>
      <c r="BL618" s="19" t="s">
        <v>241</v>
      </c>
      <c r="BM618" s="181" t="s">
        <v>729</v>
      </c>
    </row>
    <row r="619" spans="1:65" s="14" customFormat="1" ht="11.25">
      <c r="B619" s="199"/>
      <c r="C619" s="200"/>
      <c r="D619" s="190" t="s">
        <v>135</v>
      </c>
      <c r="E619" s="200"/>
      <c r="F619" s="202" t="s">
        <v>730</v>
      </c>
      <c r="G619" s="200"/>
      <c r="H619" s="203">
        <v>36.595999999999997</v>
      </c>
      <c r="I619" s="204"/>
      <c r="J619" s="200"/>
      <c r="K619" s="200"/>
      <c r="L619" s="205"/>
      <c r="M619" s="206"/>
      <c r="N619" s="207"/>
      <c r="O619" s="207"/>
      <c r="P619" s="207"/>
      <c r="Q619" s="207"/>
      <c r="R619" s="207"/>
      <c r="S619" s="207"/>
      <c r="T619" s="208"/>
      <c r="AT619" s="209" t="s">
        <v>135</v>
      </c>
      <c r="AU619" s="209" t="s">
        <v>131</v>
      </c>
      <c r="AV619" s="14" t="s">
        <v>131</v>
      </c>
      <c r="AW619" s="14" t="s">
        <v>4</v>
      </c>
      <c r="AX619" s="14" t="s">
        <v>80</v>
      </c>
      <c r="AY619" s="209" t="s">
        <v>122</v>
      </c>
    </row>
    <row r="620" spans="1:65" s="2" customFormat="1" ht="37.9" customHeight="1">
      <c r="A620" s="36"/>
      <c r="B620" s="37"/>
      <c r="C620" s="170" t="s">
        <v>731</v>
      </c>
      <c r="D620" s="170" t="s">
        <v>125</v>
      </c>
      <c r="E620" s="171" t="s">
        <v>732</v>
      </c>
      <c r="F620" s="172" t="s">
        <v>733</v>
      </c>
      <c r="G620" s="173" t="s">
        <v>128</v>
      </c>
      <c r="H620" s="174">
        <v>375.91800000000001</v>
      </c>
      <c r="I620" s="175"/>
      <c r="J620" s="176">
        <f>ROUND(I620*H620,2)</f>
        <v>0</v>
      </c>
      <c r="K620" s="172" t="s">
        <v>129</v>
      </c>
      <c r="L620" s="41"/>
      <c r="M620" s="177" t="s">
        <v>19</v>
      </c>
      <c r="N620" s="178" t="s">
        <v>47</v>
      </c>
      <c r="O620" s="66"/>
      <c r="P620" s="179">
        <f>O620*H620</f>
        <v>0</v>
      </c>
      <c r="Q620" s="179">
        <v>0</v>
      </c>
      <c r="R620" s="179">
        <f>Q620*H620</f>
        <v>0</v>
      </c>
      <c r="S620" s="179">
        <v>0</v>
      </c>
      <c r="T620" s="18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1" t="s">
        <v>241</v>
      </c>
      <c r="AT620" s="181" t="s">
        <v>125</v>
      </c>
      <c r="AU620" s="181" t="s">
        <v>131</v>
      </c>
      <c r="AY620" s="19" t="s">
        <v>122</v>
      </c>
      <c r="BE620" s="182">
        <f>IF(N620="základní",J620,0)</f>
        <v>0</v>
      </c>
      <c r="BF620" s="182">
        <f>IF(N620="snížená",J620,0)</f>
        <v>0</v>
      </c>
      <c r="BG620" s="182">
        <f>IF(N620="zákl. přenesená",J620,0)</f>
        <v>0</v>
      </c>
      <c r="BH620" s="182">
        <f>IF(N620="sníž. přenesená",J620,0)</f>
        <v>0</v>
      </c>
      <c r="BI620" s="182">
        <f>IF(N620="nulová",J620,0)</f>
        <v>0</v>
      </c>
      <c r="BJ620" s="19" t="s">
        <v>131</v>
      </c>
      <c r="BK620" s="182">
        <f>ROUND(I620*H620,2)</f>
        <v>0</v>
      </c>
      <c r="BL620" s="19" t="s">
        <v>241</v>
      </c>
      <c r="BM620" s="181" t="s">
        <v>734</v>
      </c>
    </row>
    <row r="621" spans="1:65" s="2" customFormat="1" ht="11.25">
      <c r="A621" s="36"/>
      <c r="B621" s="37"/>
      <c r="C621" s="38"/>
      <c r="D621" s="183" t="s">
        <v>133</v>
      </c>
      <c r="E621" s="38"/>
      <c r="F621" s="184" t="s">
        <v>735</v>
      </c>
      <c r="G621" s="38"/>
      <c r="H621" s="38"/>
      <c r="I621" s="185"/>
      <c r="J621" s="38"/>
      <c r="K621" s="38"/>
      <c r="L621" s="41"/>
      <c r="M621" s="186"/>
      <c r="N621" s="18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133</v>
      </c>
      <c r="AU621" s="19" t="s">
        <v>131</v>
      </c>
    </row>
    <row r="622" spans="1:65" s="13" customFormat="1" ht="11.25">
      <c r="B622" s="188"/>
      <c r="C622" s="189"/>
      <c r="D622" s="190" t="s">
        <v>135</v>
      </c>
      <c r="E622" s="191" t="s">
        <v>19</v>
      </c>
      <c r="F622" s="192" t="s">
        <v>317</v>
      </c>
      <c r="G622" s="189"/>
      <c r="H622" s="191" t="s">
        <v>19</v>
      </c>
      <c r="I622" s="193"/>
      <c r="J622" s="189"/>
      <c r="K622" s="189"/>
      <c r="L622" s="194"/>
      <c r="M622" s="195"/>
      <c r="N622" s="196"/>
      <c r="O622" s="196"/>
      <c r="P622" s="196"/>
      <c r="Q622" s="196"/>
      <c r="R622" s="196"/>
      <c r="S622" s="196"/>
      <c r="T622" s="197"/>
      <c r="AT622" s="198" t="s">
        <v>135</v>
      </c>
      <c r="AU622" s="198" t="s">
        <v>131</v>
      </c>
      <c r="AV622" s="13" t="s">
        <v>80</v>
      </c>
      <c r="AW622" s="13" t="s">
        <v>37</v>
      </c>
      <c r="AX622" s="13" t="s">
        <v>75</v>
      </c>
      <c r="AY622" s="198" t="s">
        <v>122</v>
      </c>
    </row>
    <row r="623" spans="1:65" s="14" customFormat="1" ht="11.25">
      <c r="B623" s="199"/>
      <c r="C623" s="200"/>
      <c r="D623" s="190" t="s">
        <v>135</v>
      </c>
      <c r="E623" s="201" t="s">
        <v>19</v>
      </c>
      <c r="F623" s="202" t="s">
        <v>318</v>
      </c>
      <c r="G623" s="200"/>
      <c r="H623" s="203">
        <v>22.751000000000001</v>
      </c>
      <c r="I623" s="204"/>
      <c r="J623" s="200"/>
      <c r="K623" s="200"/>
      <c r="L623" s="205"/>
      <c r="M623" s="206"/>
      <c r="N623" s="207"/>
      <c r="O623" s="207"/>
      <c r="P623" s="207"/>
      <c r="Q623" s="207"/>
      <c r="R623" s="207"/>
      <c r="S623" s="207"/>
      <c r="T623" s="208"/>
      <c r="AT623" s="209" t="s">
        <v>135</v>
      </c>
      <c r="AU623" s="209" t="s">
        <v>131</v>
      </c>
      <c r="AV623" s="14" t="s">
        <v>131</v>
      </c>
      <c r="AW623" s="14" t="s">
        <v>37</v>
      </c>
      <c r="AX623" s="14" t="s">
        <v>75</v>
      </c>
      <c r="AY623" s="209" t="s">
        <v>122</v>
      </c>
    </row>
    <row r="624" spans="1:65" s="13" customFormat="1" ht="11.25">
      <c r="B624" s="188"/>
      <c r="C624" s="189"/>
      <c r="D624" s="190" t="s">
        <v>135</v>
      </c>
      <c r="E624" s="191" t="s">
        <v>19</v>
      </c>
      <c r="F624" s="192" t="s">
        <v>324</v>
      </c>
      <c r="G624" s="189"/>
      <c r="H624" s="191" t="s">
        <v>19</v>
      </c>
      <c r="I624" s="193"/>
      <c r="J624" s="189"/>
      <c r="K624" s="189"/>
      <c r="L624" s="194"/>
      <c r="M624" s="195"/>
      <c r="N624" s="196"/>
      <c r="O624" s="196"/>
      <c r="P624" s="196"/>
      <c r="Q624" s="196"/>
      <c r="R624" s="196"/>
      <c r="S624" s="196"/>
      <c r="T624" s="197"/>
      <c r="AT624" s="198" t="s">
        <v>135</v>
      </c>
      <c r="AU624" s="198" t="s">
        <v>131</v>
      </c>
      <c r="AV624" s="13" t="s">
        <v>80</v>
      </c>
      <c r="AW624" s="13" t="s">
        <v>37</v>
      </c>
      <c r="AX624" s="13" t="s">
        <v>75</v>
      </c>
      <c r="AY624" s="198" t="s">
        <v>122</v>
      </c>
    </row>
    <row r="625" spans="1:65" s="14" customFormat="1" ht="11.25">
      <c r="B625" s="199"/>
      <c r="C625" s="200"/>
      <c r="D625" s="190" t="s">
        <v>135</v>
      </c>
      <c r="E625" s="201" t="s">
        <v>19</v>
      </c>
      <c r="F625" s="202" t="s">
        <v>325</v>
      </c>
      <c r="G625" s="200"/>
      <c r="H625" s="203">
        <v>90.376000000000005</v>
      </c>
      <c r="I625" s="204"/>
      <c r="J625" s="200"/>
      <c r="K625" s="200"/>
      <c r="L625" s="205"/>
      <c r="M625" s="206"/>
      <c r="N625" s="207"/>
      <c r="O625" s="207"/>
      <c r="P625" s="207"/>
      <c r="Q625" s="207"/>
      <c r="R625" s="207"/>
      <c r="S625" s="207"/>
      <c r="T625" s="208"/>
      <c r="AT625" s="209" t="s">
        <v>135</v>
      </c>
      <c r="AU625" s="209" t="s">
        <v>131</v>
      </c>
      <c r="AV625" s="14" t="s">
        <v>131</v>
      </c>
      <c r="AW625" s="14" t="s">
        <v>37</v>
      </c>
      <c r="AX625" s="14" t="s">
        <v>75</v>
      </c>
      <c r="AY625" s="209" t="s">
        <v>122</v>
      </c>
    </row>
    <row r="626" spans="1:65" s="13" customFormat="1" ht="11.25">
      <c r="B626" s="188"/>
      <c r="C626" s="189"/>
      <c r="D626" s="190" t="s">
        <v>135</v>
      </c>
      <c r="E626" s="191" t="s">
        <v>19</v>
      </c>
      <c r="F626" s="192" t="s">
        <v>326</v>
      </c>
      <c r="G626" s="189"/>
      <c r="H626" s="191" t="s">
        <v>19</v>
      </c>
      <c r="I626" s="193"/>
      <c r="J626" s="189"/>
      <c r="K626" s="189"/>
      <c r="L626" s="194"/>
      <c r="M626" s="195"/>
      <c r="N626" s="196"/>
      <c r="O626" s="196"/>
      <c r="P626" s="196"/>
      <c r="Q626" s="196"/>
      <c r="R626" s="196"/>
      <c r="S626" s="196"/>
      <c r="T626" s="197"/>
      <c r="AT626" s="198" t="s">
        <v>135</v>
      </c>
      <c r="AU626" s="198" t="s">
        <v>131</v>
      </c>
      <c r="AV626" s="13" t="s">
        <v>80</v>
      </c>
      <c r="AW626" s="13" t="s">
        <v>37</v>
      </c>
      <c r="AX626" s="13" t="s">
        <v>75</v>
      </c>
      <c r="AY626" s="198" t="s">
        <v>122</v>
      </c>
    </row>
    <row r="627" spans="1:65" s="14" customFormat="1" ht="11.25">
      <c r="B627" s="199"/>
      <c r="C627" s="200"/>
      <c r="D627" s="190" t="s">
        <v>135</v>
      </c>
      <c r="E627" s="201" t="s">
        <v>19</v>
      </c>
      <c r="F627" s="202" t="s">
        <v>327</v>
      </c>
      <c r="G627" s="200"/>
      <c r="H627" s="203">
        <v>17.065000000000001</v>
      </c>
      <c r="I627" s="204"/>
      <c r="J627" s="200"/>
      <c r="K627" s="200"/>
      <c r="L627" s="205"/>
      <c r="M627" s="206"/>
      <c r="N627" s="207"/>
      <c r="O627" s="207"/>
      <c r="P627" s="207"/>
      <c r="Q627" s="207"/>
      <c r="R627" s="207"/>
      <c r="S627" s="207"/>
      <c r="T627" s="208"/>
      <c r="AT627" s="209" t="s">
        <v>135</v>
      </c>
      <c r="AU627" s="209" t="s">
        <v>131</v>
      </c>
      <c r="AV627" s="14" t="s">
        <v>131</v>
      </c>
      <c r="AW627" s="14" t="s">
        <v>37</v>
      </c>
      <c r="AX627" s="14" t="s">
        <v>75</v>
      </c>
      <c r="AY627" s="209" t="s">
        <v>122</v>
      </c>
    </row>
    <row r="628" spans="1:65" s="13" customFormat="1" ht="11.25">
      <c r="B628" s="188"/>
      <c r="C628" s="189"/>
      <c r="D628" s="190" t="s">
        <v>135</v>
      </c>
      <c r="E628" s="191" t="s">
        <v>19</v>
      </c>
      <c r="F628" s="192" t="s">
        <v>328</v>
      </c>
      <c r="G628" s="189"/>
      <c r="H628" s="191" t="s">
        <v>19</v>
      </c>
      <c r="I628" s="193"/>
      <c r="J628" s="189"/>
      <c r="K628" s="189"/>
      <c r="L628" s="194"/>
      <c r="M628" s="195"/>
      <c r="N628" s="196"/>
      <c r="O628" s="196"/>
      <c r="P628" s="196"/>
      <c r="Q628" s="196"/>
      <c r="R628" s="196"/>
      <c r="S628" s="196"/>
      <c r="T628" s="197"/>
      <c r="AT628" s="198" t="s">
        <v>135</v>
      </c>
      <c r="AU628" s="198" t="s">
        <v>131</v>
      </c>
      <c r="AV628" s="13" t="s">
        <v>80</v>
      </c>
      <c r="AW628" s="13" t="s">
        <v>37</v>
      </c>
      <c r="AX628" s="13" t="s">
        <v>75</v>
      </c>
      <c r="AY628" s="198" t="s">
        <v>122</v>
      </c>
    </row>
    <row r="629" spans="1:65" s="14" customFormat="1" ht="11.25">
      <c r="B629" s="199"/>
      <c r="C629" s="200"/>
      <c r="D629" s="190" t="s">
        <v>135</v>
      </c>
      <c r="E629" s="201" t="s">
        <v>19</v>
      </c>
      <c r="F629" s="202" t="s">
        <v>329</v>
      </c>
      <c r="G629" s="200"/>
      <c r="H629" s="203">
        <v>185.24700000000001</v>
      </c>
      <c r="I629" s="204"/>
      <c r="J629" s="200"/>
      <c r="K629" s="200"/>
      <c r="L629" s="205"/>
      <c r="M629" s="206"/>
      <c r="N629" s="207"/>
      <c r="O629" s="207"/>
      <c r="P629" s="207"/>
      <c r="Q629" s="207"/>
      <c r="R629" s="207"/>
      <c r="S629" s="207"/>
      <c r="T629" s="208"/>
      <c r="AT629" s="209" t="s">
        <v>135</v>
      </c>
      <c r="AU629" s="209" t="s">
        <v>131</v>
      </c>
      <c r="AV629" s="14" t="s">
        <v>131</v>
      </c>
      <c r="AW629" s="14" t="s">
        <v>37</v>
      </c>
      <c r="AX629" s="14" t="s">
        <v>75</v>
      </c>
      <c r="AY629" s="209" t="s">
        <v>122</v>
      </c>
    </row>
    <row r="630" spans="1:65" s="13" customFormat="1" ht="11.25">
      <c r="B630" s="188"/>
      <c r="C630" s="189"/>
      <c r="D630" s="190" t="s">
        <v>135</v>
      </c>
      <c r="E630" s="191" t="s">
        <v>19</v>
      </c>
      <c r="F630" s="192" t="s">
        <v>330</v>
      </c>
      <c r="G630" s="189"/>
      <c r="H630" s="191" t="s">
        <v>19</v>
      </c>
      <c r="I630" s="193"/>
      <c r="J630" s="189"/>
      <c r="K630" s="189"/>
      <c r="L630" s="194"/>
      <c r="M630" s="195"/>
      <c r="N630" s="196"/>
      <c r="O630" s="196"/>
      <c r="P630" s="196"/>
      <c r="Q630" s="196"/>
      <c r="R630" s="196"/>
      <c r="S630" s="196"/>
      <c r="T630" s="197"/>
      <c r="AT630" s="198" t="s">
        <v>135</v>
      </c>
      <c r="AU630" s="198" t="s">
        <v>131</v>
      </c>
      <c r="AV630" s="13" t="s">
        <v>80</v>
      </c>
      <c r="AW630" s="13" t="s">
        <v>37</v>
      </c>
      <c r="AX630" s="13" t="s">
        <v>75</v>
      </c>
      <c r="AY630" s="198" t="s">
        <v>122</v>
      </c>
    </row>
    <row r="631" spans="1:65" s="14" customFormat="1" ht="11.25">
      <c r="B631" s="199"/>
      <c r="C631" s="200"/>
      <c r="D631" s="190" t="s">
        <v>135</v>
      </c>
      <c r="E631" s="201" t="s">
        <v>19</v>
      </c>
      <c r="F631" s="202" t="s">
        <v>331</v>
      </c>
      <c r="G631" s="200"/>
      <c r="H631" s="203">
        <v>40.587000000000003</v>
      </c>
      <c r="I631" s="204"/>
      <c r="J631" s="200"/>
      <c r="K631" s="200"/>
      <c r="L631" s="205"/>
      <c r="M631" s="206"/>
      <c r="N631" s="207"/>
      <c r="O631" s="207"/>
      <c r="P631" s="207"/>
      <c r="Q631" s="207"/>
      <c r="R631" s="207"/>
      <c r="S631" s="207"/>
      <c r="T631" s="208"/>
      <c r="AT631" s="209" t="s">
        <v>135</v>
      </c>
      <c r="AU631" s="209" t="s">
        <v>131</v>
      </c>
      <c r="AV631" s="14" t="s">
        <v>131</v>
      </c>
      <c r="AW631" s="14" t="s">
        <v>37</v>
      </c>
      <c r="AX631" s="14" t="s">
        <v>75</v>
      </c>
      <c r="AY631" s="209" t="s">
        <v>122</v>
      </c>
    </row>
    <row r="632" spans="1:65" s="13" customFormat="1" ht="11.25">
      <c r="B632" s="188"/>
      <c r="C632" s="189"/>
      <c r="D632" s="190" t="s">
        <v>135</v>
      </c>
      <c r="E632" s="191" t="s">
        <v>19</v>
      </c>
      <c r="F632" s="192" t="s">
        <v>332</v>
      </c>
      <c r="G632" s="189"/>
      <c r="H632" s="191" t="s">
        <v>19</v>
      </c>
      <c r="I632" s="193"/>
      <c r="J632" s="189"/>
      <c r="K632" s="189"/>
      <c r="L632" s="194"/>
      <c r="M632" s="195"/>
      <c r="N632" s="196"/>
      <c r="O632" s="196"/>
      <c r="P632" s="196"/>
      <c r="Q632" s="196"/>
      <c r="R632" s="196"/>
      <c r="S632" s="196"/>
      <c r="T632" s="197"/>
      <c r="AT632" s="198" t="s">
        <v>135</v>
      </c>
      <c r="AU632" s="198" t="s">
        <v>131</v>
      </c>
      <c r="AV632" s="13" t="s">
        <v>80</v>
      </c>
      <c r="AW632" s="13" t="s">
        <v>37</v>
      </c>
      <c r="AX632" s="13" t="s">
        <v>75</v>
      </c>
      <c r="AY632" s="198" t="s">
        <v>122</v>
      </c>
    </row>
    <row r="633" spans="1:65" s="14" customFormat="1" ht="11.25">
      <c r="B633" s="199"/>
      <c r="C633" s="200"/>
      <c r="D633" s="190" t="s">
        <v>135</v>
      </c>
      <c r="E633" s="201" t="s">
        <v>19</v>
      </c>
      <c r="F633" s="202" t="s">
        <v>333</v>
      </c>
      <c r="G633" s="200"/>
      <c r="H633" s="203">
        <v>19.891999999999999</v>
      </c>
      <c r="I633" s="204"/>
      <c r="J633" s="200"/>
      <c r="K633" s="200"/>
      <c r="L633" s="205"/>
      <c r="M633" s="206"/>
      <c r="N633" s="207"/>
      <c r="O633" s="207"/>
      <c r="P633" s="207"/>
      <c r="Q633" s="207"/>
      <c r="R633" s="207"/>
      <c r="S633" s="207"/>
      <c r="T633" s="208"/>
      <c r="AT633" s="209" t="s">
        <v>135</v>
      </c>
      <c r="AU633" s="209" t="s">
        <v>131</v>
      </c>
      <c r="AV633" s="14" t="s">
        <v>131</v>
      </c>
      <c r="AW633" s="14" t="s">
        <v>37</v>
      </c>
      <c r="AX633" s="14" t="s">
        <v>75</v>
      </c>
      <c r="AY633" s="209" t="s">
        <v>122</v>
      </c>
    </row>
    <row r="634" spans="1:65" s="15" customFormat="1" ht="11.25">
      <c r="B634" s="210"/>
      <c r="C634" s="211"/>
      <c r="D634" s="190" t="s">
        <v>135</v>
      </c>
      <c r="E634" s="212" t="s">
        <v>19</v>
      </c>
      <c r="F634" s="213" t="s">
        <v>149</v>
      </c>
      <c r="G634" s="211"/>
      <c r="H634" s="214">
        <v>375.91800000000001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135</v>
      </c>
      <c r="AU634" s="220" t="s">
        <v>131</v>
      </c>
      <c r="AV634" s="15" t="s">
        <v>130</v>
      </c>
      <c r="AW634" s="15" t="s">
        <v>37</v>
      </c>
      <c r="AX634" s="15" t="s">
        <v>80</v>
      </c>
      <c r="AY634" s="220" t="s">
        <v>122</v>
      </c>
    </row>
    <row r="635" spans="1:65" s="2" customFormat="1" ht="37.9" customHeight="1">
      <c r="A635" s="36"/>
      <c r="B635" s="37"/>
      <c r="C635" s="222" t="s">
        <v>736</v>
      </c>
      <c r="D635" s="222" t="s">
        <v>390</v>
      </c>
      <c r="E635" s="223" t="s">
        <v>727</v>
      </c>
      <c r="F635" s="224" t="s">
        <v>728</v>
      </c>
      <c r="G635" s="225" t="s">
        <v>128</v>
      </c>
      <c r="H635" s="226">
        <v>413.51</v>
      </c>
      <c r="I635" s="227"/>
      <c r="J635" s="228">
        <f>ROUND(I635*H635,2)</f>
        <v>0</v>
      </c>
      <c r="K635" s="224" t="s">
        <v>129</v>
      </c>
      <c r="L635" s="229"/>
      <c r="M635" s="230" t="s">
        <v>19</v>
      </c>
      <c r="N635" s="231" t="s">
        <v>47</v>
      </c>
      <c r="O635" s="66"/>
      <c r="P635" s="179">
        <f>O635*H635</f>
        <v>0</v>
      </c>
      <c r="Q635" s="179">
        <v>2.5000000000000001E-4</v>
      </c>
      <c r="R635" s="179">
        <f>Q635*H635</f>
        <v>0.1033775</v>
      </c>
      <c r="S635" s="179">
        <v>0</v>
      </c>
      <c r="T635" s="18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1" t="s">
        <v>372</v>
      </c>
      <c r="AT635" s="181" t="s">
        <v>390</v>
      </c>
      <c r="AU635" s="181" t="s">
        <v>131</v>
      </c>
      <c r="AY635" s="19" t="s">
        <v>122</v>
      </c>
      <c r="BE635" s="182">
        <f>IF(N635="základní",J635,0)</f>
        <v>0</v>
      </c>
      <c r="BF635" s="182">
        <f>IF(N635="snížená",J635,0)</f>
        <v>0</v>
      </c>
      <c r="BG635" s="182">
        <f>IF(N635="zákl. přenesená",J635,0)</f>
        <v>0</v>
      </c>
      <c r="BH635" s="182">
        <f>IF(N635="sníž. přenesená",J635,0)</f>
        <v>0</v>
      </c>
      <c r="BI635" s="182">
        <f>IF(N635="nulová",J635,0)</f>
        <v>0</v>
      </c>
      <c r="BJ635" s="19" t="s">
        <v>131</v>
      </c>
      <c r="BK635" s="182">
        <f>ROUND(I635*H635,2)</f>
        <v>0</v>
      </c>
      <c r="BL635" s="19" t="s">
        <v>241</v>
      </c>
      <c r="BM635" s="181" t="s">
        <v>737</v>
      </c>
    </row>
    <row r="636" spans="1:65" s="14" customFormat="1" ht="11.25">
      <c r="B636" s="199"/>
      <c r="C636" s="200"/>
      <c r="D636" s="190" t="s">
        <v>135</v>
      </c>
      <c r="E636" s="200"/>
      <c r="F636" s="202" t="s">
        <v>738</v>
      </c>
      <c r="G636" s="200"/>
      <c r="H636" s="203">
        <v>413.51</v>
      </c>
      <c r="I636" s="204"/>
      <c r="J636" s="200"/>
      <c r="K636" s="200"/>
      <c r="L636" s="205"/>
      <c r="M636" s="206"/>
      <c r="N636" s="207"/>
      <c r="O636" s="207"/>
      <c r="P636" s="207"/>
      <c r="Q636" s="207"/>
      <c r="R636" s="207"/>
      <c r="S636" s="207"/>
      <c r="T636" s="208"/>
      <c r="AT636" s="209" t="s">
        <v>135</v>
      </c>
      <c r="AU636" s="209" t="s">
        <v>131</v>
      </c>
      <c r="AV636" s="14" t="s">
        <v>131</v>
      </c>
      <c r="AW636" s="14" t="s">
        <v>4</v>
      </c>
      <c r="AX636" s="14" t="s">
        <v>80</v>
      </c>
      <c r="AY636" s="209" t="s">
        <v>122</v>
      </c>
    </row>
    <row r="637" spans="1:65" s="2" customFormat="1" ht="37.9" customHeight="1">
      <c r="A637" s="36"/>
      <c r="B637" s="37"/>
      <c r="C637" s="170" t="s">
        <v>739</v>
      </c>
      <c r="D637" s="170" t="s">
        <v>125</v>
      </c>
      <c r="E637" s="171" t="s">
        <v>740</v>
      </c>
      <c r="F637" s="172" t="s">
        <v>741</v>
      </c>
      <c r="G637" s="173" t="s">
        <v>128</v>
      </c>
      <c r="H637" s="174">
        <v>353.16699999999997</v>
      </c>
      <c r="I637" s="175"/>
      <c r="J637" s="176">
        <f>ROUND(I637*H637,2)</f>
        <v>0</v>
      </c>
      <c r="K637" s="172" t="s">
        <v>129</v>
      </c>
      <c r="L637" s="41"/>
      <c r="M637" s="177" t="s">
        <v>19</v>
      </c>
      <c r="N637" s="178" t="s">
        <v>47</v>
      </c>
      <c r="O637" s="66"/>
      <c r="P637" s="179">
        <f>O637*H637</f>
        <v>0</v>
      </c>
      <c r="Q637" s="179">
        <v>0</v>
      </c>
      <c r="R637" s="179">
        <f>Q637*H637</f>
        <v>0</v>
      </c>
      <c r="S637" s="179">
        <v>0</v>
      </c>
      <c r="T637" s="18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81" t="s">
        <v>241</v>
      </c>
      <c r="AT637" s="181" t="s">
        <v>125</v>
      </c>
      <c r="AU637" s="181" t="s">
        <v>131</v>
      </c>
      <c r="AY637" s="19" t="s">
        <v>122</v>
      </c>
      <c r="BE637" s="182">
        <f>IF(N637="základní",J637,0)</f>
        <v>0</v>
      </c>
      <c r="BF637" s="182">
        <f>IF(N637="snížená",J637,0)</f>
        <v>0</v>
      </c>
      <c r="BG637" s="182">
        <f>IF(N637="zákl. přenesená",J637,0)</f>
        <v>0</v>
      </c>
      <c r="BH637" s="182">
        <f>IF(N637="sníž. přenesená",J637,0)</f>
        <v>0</v>
      </c>
      <c r="BI637" s="182">
        <f>IF(N637="nulová",J637,0)</f>
        <v>0</v>
      </c>
      <c r="BJ637" s="19" t="s">
        <v>131</v>
      </c>
      <c r="BK637" s="182">
        <f>ROUND(I637*H637,2)</f>
        <v>0</v>
      </c>
      <c r="BL637" s="19" t="s">
        <v>241</v>
      </c>
      <c r="BM637" s="181" t="s">
        <v>742</v>
      </c>
    </row>
    <row r="638" spans="1:65" s="2" customFormat="1" ht="11.25">
      <c r="A638" s="36"/>
      <c r="B638" s="37"/>
      <c r="C638" s="38"/>
      <c r="D638" s="183" t="s">
        <v>133</v>
      </c>
      <c r="E638" s="38"/>
      <c r="F638" s="184" t="s">
        <v>743</v>
      </c>
      <c r="G638" s="38"/>
      <c r="H638" s="38"/>
      <c r="I638" s="185"/>
      <c r="J638" s="38"/>
      <c r="K638" s="38"/>
      <c r="L638" s="41"/>
      <c r="M638" s="186"/>
      <c r="N638" s="187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133</v>
      </c>
      <c r="AU638" s="19" t="s">
        <v>131</v>
      </c>
    </row>
    <row r="639" spans="1:65" s="13" customFormat="1" ht="11.25">
      <c r="B639" s="188"/>
      <c r="C639" s="189"/>
      <c r="D639" s="190" t="s">
        <v>135</v>
      </c>
      <c r="E639" s="191" t="s">
        <v>19</v>
      </c>
      <c r="F639" s="192" t="s">
        <v>324</v>
      </c>
      <c r="G639" s="189"/>
      <c r="H639" s="191" t="s">
        <v>19</v>
      </c>
      <c r="I639" s="193"/>
      <c r="J639" s="189"/>
      <c r="K639" s="189"/>
      <c r="L639" s="194"/>
      <c r="M639" s="195"/>
      <c r="N639" s="196"/>
      <c r="O639" s="196"/>
      <c r="P639" s="196"/>
      <c r="Q639" s="196"/>
      <c r="R639" s="196"/>
      <c r="S639" s="196"/>
      <c r="T639" s="197"/>
      <c r="AT639" s="198" t="s">
        <v>135</v>
      </c>
      <c r="AU639" s="198" t="s">
        <v>131</v>
      </c>
      <c r="AV639" s="13" t="s">
        <v>80</v>
      </c>
      <c r="AW639" s="13" t="s">
        <v>37</v>
      </c>
      <c r="AX639" s="13" t="s">
        <v>75</v>
      </c>
      <c r="AY639" s="198" t="s">
        <v>122</v>
      </c>
    </row>
    <row r="640" spans="1:65" s="14" customFormat="1" ht="11.25">
      <c r="B640" s="199"/>
      <c r="C640" s="200"/>
      <c r="D640" s="190" t="s">
        <v>135</v>
      </c>
      <c r="E640" s="201" t="s">
        <v>19</v>
      </c>
      <c r="F640" s="202" t="s">
        <v>325</v>
      </c>
      <c r="G640" s="200"/>
      <c r="H640" s="203">
        <v>90.376000000000005</v>
      </c>
      <c r="I640" s="204"/>
      <c r="J640" s="200"/>
      <c r="K640" s="200"/>
      <c r="L640" s="205"/>
      <c r="M640" s="206"/>
      <c r="N640" s="207"/>
      <c r="O640" s="207"/>
      <c r="P640" s="207"/>
      <c r="Q640" s="207"/>
      <c r="R640" s="207"/>
      <c r="S640" s="207"/>
      <c r="T640" s="208"/>
      <c r="AT640" s="209" t="s">
        <v>135</v>
      </c>
      <c r="AU640" s="209" t="s">
        <v>131</v>
      </c>
      <c r="AV640" s="14" t="s">
        <v>131</v>
      </c>
      <c r="AW640" s="14" t="s">
        <v>37</v>
      </c>
      <c r="AX640" s="14" t="s">
        <v>75</v>
      </c>
      <c r="AY640" s="209" t="s">
        <v>122</v>
      </c>
    </row>
    <row r="641" spans="1:65" s="13" customFormat="1" ht="11.25">
      <c r="B641" s="188"/>
      <c r="C641" s="189"/>
      <c r="D641" s="190" t="s">
        <v>135</v>
      </c>
      <c r="E641" s="191" t="s">
        <v>19</v>
      </c>
      <c r="F641" s="192" t="s">
        <v>326</v>
      </c>
      <c r="G641" s="189"/>
      <c r="H641" s="191" t="s">
        <v>19</v>
      </c>
      <c r="I641" s="193"/>
      <c r="J641" s="189"/>
      <c r="K641" s="189"/>
      <c r="L641" s="194"/>
      <c r="M641" s="195"/>
      <c r="N641" s="196"/>
      <c r="O641" s="196"/>
      <c r="P641" s="196"/>
      <c r="Q641" s="196"/>
      <c r="R641" s="196"/>
      <c r="S641" s="196"/>
      <c r="T641" s="197"/>
      <c r="AT641" s="198" t="s">
        <v>135</v>
      </c>
      <c r="AU641" s="198" t="s">
        <v>131</v>
      </c>
      <c r="AV641" s="13" t="s">
        <v>80</v>
      </c>
      <c r="AW641" s="13" t="s">
        <v>37</v>
      </c>
      <c r="AX641" s="13" t="s">
        <v>75</v>
      </c>
      <c r="AY641" s="198" t="s">
        <v>122</v>
      </c>
    </row>
    <row r="642" spans="1:65" s="14" customFormat="1" ht="11.25">
      <c r="B642" s="199"/>
      <c r="C642" s="200"/>
      <c r="D642" s="190" t="s">
        <v>135</v>
      </c>
      <c r="E642" s="201" t="s">
        <v>19</v>
      </c>
      <c r="F642" s="202" t="s">
        <v>327</v>
      </c>
      <c r="G642" s="200"/>
      <c r="H642" s="203">
        <v>17.065000000000001</v>
      </c>
      <c r="I642" s="204"/>
      <c r="J642" s="200"/>
      <c r="K642" s="200"/>
      <c r="L642" s="205"/>
      <c r="M642" s="206"/>
      <c r="N642" s="207"/>
      <c r="O642" s="207"/>
      <c r="P642" s="207"/>
      <c r="Q642" s="207"/>
      <c r="R642" s="207"/>
      <c r="S642" s="207"/>
      <c r="T642" s="208"/>
      <c r="AT642" s="209" t="s">
        <v>135</v>
      </c>
      <c r="AU642" s="209" t="s">
        <v>131</v>
      </c>
      <c r="AV642" s="14" t="s">
        <v>131</v>
      </c>
      <c r="AW642" s="14" t="s">
        <v>37</v>
      </c>
      <c r="AX642" s="14" t="s">
        <v>75</v>
      </c>
      <c r="AY642" s="209" t="s">
        <v>122</v>
      </c>
    </row>
    <row r="643" spans="1:65" s="13" customFormat="1" ht="11.25">
      <c r="B643" s="188"/>
      <c r="C643" s="189"/>
      <c r="D643" s="190" t="s">
        <v>135</v>
      </c>
      <c r="E643" s="191" t="s">
        <v>19</v>
      </c>
      <c r="F643" s="192" t="s">
        <v>328</v>
      </c>
      <c r="G643" s="189"/>
      <c r="H643" s="191" t="s">
        <v>19</v>
      </c>
      <c r="I643" s="193"/>
      <c r="J643" s="189"/>
      <c r="K643" s="189"/>
      <c r="L643" s="194"/>
      <c r="M643" s="195"/>
      <c r="N643" s="196"/>
      <c r="O643" s="196"/>
      <c r="P643" s="196"/>
      <c r="Q643" s="196"/>
      <c r="R643" s="196"/>
      <c r="S643" s="196"/>
      <c r="T643" s="197"/>
      <c r="AT643" s="198" t="s">
        <v>135</v>
      </c>
      <c r="AU643" s="198" t="s">
        <v>131</v>
      </c>
      <c r="AV643" s="13" t="s">
        <v>80</v>
      </c>
      <c r="AW643" s="13" t="s">
        <v>37</v>
      </c>
      <c r="AX643" s="13" t="s">
        <v>75</v>
      </c>
      <c r="AY643" s="198" t="s">
        <v>122</v>
      </c>
    </row>
    <row r="644" spans="1:65" s="14" customFormat="1" ht="11.25">
      <c r="B644" s="199"/>
      <c r="C644" s="200"/>
      <c r="D644" s="190" t="s">
        <v>135</v>
      </c>
      <c r="E644" s="201" t="s">
        <v>19</v>
      </c>
      <c r="F644" s="202" t="s">
        <v>329</v>
      </c>
      <c r="G644" s="200"/>
      <c r="H644" s="203">
        <v>185.24700000000001</v>
      </c>
      <c r="I644" s="204"/>
      <c r="J644" s="200"/>
      <c r="K644" s="200"/>
      <c r="L644" s="205"/>
      <c r="M644" s="206"/>
      <c r="N644" s="207"/>
      <c r="O644" s="207"/>
      <c r="P644" s="207"/>
      <c r="Q644" s="207"/>
      <c r="R644" s="207"/>
      <c r="S644" s="207"/>
      <c r="T644" s="208"/>
      <c r="AT644" s="209" t="s">
        <v>135</v>
      </c>
      <c r="AU644" s="209" t="s">
        <v>131</v>
      </c>
      <c r="AV644" s="14" t="s">
        <v>131</v>
      </c>
      <c r="AW644" s="14" t="s">
        <v>37</v>
      </c>
      <c r="AX644" s="14" t="s">
        <v>75</v>
      </c>
      <c r="AY644" s="209" t="s">
        <v>122</v>
      </c>
    </row>
    <row r="645" spans="1:65" s="13" customFormat="1" ht="11.25">
      <c r="B645" s="188"/>
      <c r="C645" s="189"/>
      <c r="D645" s="190" t="s">
        <v>135</v>
      </c>
      <c r="E645" s="191" t="s">
        <v>19</v>
      </c>
      <c r="F645" s="192" t="s">
        <v>330</v>
      </c>
      <c r="G645" s="189"/>
      <c r="H645" s="191" t="s">
        <v>19</v>
      </c>
      <c r="I645" s="193"/>
      <c r="J645" s="189"/>
      <c r="K645" s="189"/>
      <c r="L645" s="194"/>
      <c r="M645" s="195"/>
      <c r="N645" s="196"/>
      <c r="O645" s="196"/>
      <c r="P645" s="196"/>
      <c r="Q645" s="196"/>
      <c r="R645" s="196"/>
      <c r="S645" s="196"/>
      <c r="T645" s="197"/>
      <c r="AT645" s="198" t="s">
        <v>135</v>
      </c>
      <c r="AU645" s="198" t="s">
        <v>131</v>
      </c>
      <c r="AV645" s="13" t="s">
        <v>80</v>
      </c>
      <c r="AW645" s="13" t="s">
        <v>37</v>
      </c>
      <c r="AX645" s="13" t="s">
        <v>75</v>
      </c>
      <c r="AY645" s="198" t="s">
        <v>122</v>
      </c>
    </row>
    <row r="646" spans="1:65" s="14" customFormat="1" ht="11.25">
      <c r="B646" s="199"/>
      <c r="C646" s="200"/>
      <c r="D646" s="190" t="s">
        <v>135</v>
      </c>
      <c r="E646" s="201" t="s">
        <v>19</v>
      </c>
      <c r="F646" s="202" t="s">
        <v>331</v>
      </c>
      <c r="G646" s="200"/>
      <c r="H646" s="203">
        <v>40.587000000000003</v>
      </c>
      <c r="I646" s="204"/>
      <c r="J646" s="200"/>
      <c r="K646" s="200"/>
      <c r="L646" s="205"/>
      <c r="M646" s="206"/>
      <c r="N646" s="207"/>
      <c r="O646" s="207"/>
      <c r="P646" s="207"/>
      <c r="Q646" s="207"/>
      <c r="R646" s="207"/>
      <c r="S646" s="207"/>
      <c r="T646" s="208"/>
      <c r="AT646" s="209" t="s">
        <v>135</v>
      </c>
      <c r="AU646" s="209" t="s">
        <v>131</v>
      </c>
      <c r="AV646" s="14" t="s">
        <v>131</v>
      </c>
      <c r="AW646" s="14" t="s">
        <v>37</v>
      </c>
      <c r="AX646" s="14" t="s">
        <v>75</v>
      </c>
      <c r="AY646" s="209" t="s">
        <v>122</v>
      </c>
    </row>
    <row r="647" spans="1:65" s="13" customFormat="1" ht="11.25">
      <c r="B647" s="188"/>
      <c r="C647" s="189"/>
      <c r="D647" s="190" t="s">
        <v>135</v>
      </c>
      <c r="E647" s="191" t="s">
        <v>19</v>
      </c>
      <c r="F647" s="192" t="s">
        <v>332</v>
      </c>
      <c r="G647" s="189"/>
      <c r="H647" s="191" t="s">
        <v>19</v>
      </c>
      <c r="I647" s="193"/>
      <c r="J647" s="189"/>
      <c r="K647" s="189"/>
      <c r="L647" s="194"/>
      <c r="M647" s="195"/>
      <c r="N647" s="196"/>
      <c r="O647" s="196"/>
      <c r="P647" s="196"/>
      <c r="Q647" s="196"/>
      <c r="R647" s="196"/>
      <c r="S647" s="196"/>
      <c r="T647" s="197"/>
      <c r="AT647" s="198" t="s">
        <v>135</v>
      </c>
      <c r="AU647" s="198" t="s">
        <v>131</v>
      </c>
      <c r="AV647" s="13" t="s">
        <v>80</v>
      </c>
      <c r="AW647" s="13" t="s">
        <v>37</v>
      </c>
      <c r="AX647" s="13" t="s">
        <v>75</v>
      </c>
      <c r="AY647" s="198" t="s">
        <v>122</v>
      </c>
    </row>
    <row r="648" spans="1:65" s="14" customFormat="1" ht="11.25">
      <c r="B648" s="199"/>
      <c r="C648" s="200"/>
      <c r="D648" s="190" t="s">
        <v>135</v>
      </c>
      <c r="E648" s="201" t="s">
        <v>19</v>
      </c>
      <c r="F648" s="202" t="s">
        <v>333</v>
      </c>
      <c r="G648" s="200"/>
      <c r="H648" s="203">
        <v>19.891999999999999</v>
      </c>
      <c r="I648" s="204"/>
      <c r="J648" s="200"/>
      <c r="K648" s="200"/>
      <c r="L648" s="205"/>
      <c r="M648" s="206"/>
      <c r="N648" s="207"/>
      <c r="O648" s="207"/>
      <c r="P648" s="207"/>
      <c r="Q648" s="207"/>
      <c r="R648" s="207"/>
      <c r="S648" s="207"/>
      <c r="T648" s="208"/>
      <c r="AT648" s="209" t="s">
        <v>135</v>
      </c>
      <c r="AU648" s="209" t="s">
        <v>131</v>
      </c>
      <c r="AV648" s="14" t="s">
        <v>131</v>
      </c>
      <c r="AW648" s="14" t="s">
        <v>37</v>
      </c>
      <c r="AX648" s="14" t="s">
        <v>75</v>
      </c>
      <c r="AY648" s="209" t="s">
        <v>122</v>
      </c>
    </row>
    <row r="649" spans="1:65" s="15" customFormat="1" ht="11.25">
      <c r="B649" s="210"/>
      <c r="C649" s="211"/>
      <c r="D649" s="190" t="s">
        <v>135</v>
      </c>
      <c r="E649" s="212" t="s">
        <v>19</v>
      </c>
      <c r="F649" s="213" t="s">
        <v>149</v>
      </c>
      <c r="G649" s="211"/>
      <c r="H649" s="214">
        <v>353.16699999999997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135</v>
      </c>
      <c r="AU649" s="220" t="s">
        <v>131</v>
      </c>
      <c r="AV649" s="15" t="s">
        <v>130</v>
      </c>
      <c r="AW649" s="15" t="s">
        <v>37</v>
      </c>
      <c r="AX649" s="15" t="s">
        <v>80</v>
      </c>
      <c r="AY649" s="220" t="s">
        <v>122</v>
      </c>
    </row>
    <row r="650" spans="1:65" s="2" customFormat="1" ht="44.25" customHeight="1">
      <c r="A650" s="36"/>
      <c r="B650" s="37"/>
      <c r="C650" s="170" t="s">
        <v>744</v>
      </c>
      <c r="D650" s="170" t="s">
        <v>125</v>
      </c>
      <c r="E650" s="171" t="s">
        <v>745</v>
      </c>
      <c r="F650" s="172" t="s">
        <v>746</v>
      </c>
      <c r="G650" s="173" t="s">
        <v>225</v>
      </c>
      <c r="H650" s="174">
        <v>172</v>
      </c>
      <c r="I650" s="175"/>
      <c r="J650" s="176">
        <f>ROUND(I650*H650,2)</f>
        <v>0</v>
      </c>
      <c r="K650" s="172" t="s">
        <v>129</v>
      </c>
      <c r="L650" s="41"/>
      <c r="M650" s="177" t="s">
        <v>19</v>
      </c>
      <c r="N650" s="178" t="s">
        <v>47</v>
      </c>
      <c r="O650" s="66"/>
      <c r="P650" s="179">
        <f>O650*H650</f>
        <v>0</v>
      </c>
      <c r="Q650" s="179">
        <v>0</v>
      </c>
      <c r="R650" s="179">
        <f>Q650*H650</f>
        <v>0</v>
      </c>
      <c r="S650" s="179">
        <v>0</v>
      </c>
      <c r="T650" s="18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81" t="s">
        <v>241</v>
      </c>
      <c r="AT650" s="181" t="s">
        <v>125</v>
      </c>
      <c r="AU650" s="181" t="s">
        <v>131</v>
      </c>
      <c r="AY650" s="19" t="s">
        <v>122</v>
      </c>
      <c r="BE650" s="182">
        <f>IF(N650="základní",J650,0)</f>
        <v>0</v>
      </c>
      <c r="BF650" s="182">
        <f>IF(N650="snížená",J650,0)</f>
        <v>0</v>
      </c>
      <c r="BG650" s="182">
        <f>IF(N650="zákl. přenesená",J650,0)</f>
        <v>0</v>
      </c>
      <c r="BH650" s="182">
        <f>IF(N650="sníž. přenesená",J650,0)</f>
        <v>0</v>
      </c>
      <c r="BI650" s="182">
        <f>IF(N650="nulová",J650,0)</f>
        <v>0</v>
      </c>
      <c r="BJ650" s="19" t="s">
        <v>131</v>
      </c>
      <c r="BK650" s="182">
        <f>ROUND(I650*H650,2)</f>
        <v>0</v>
      </c>
      <c r="BL650" s="19" t="s">
        <v>241</v>
      </c>
      <c r="BM650" s="181" t="s">
        <v>747</v>
      </c>
    </row>
    <row r="651" spans="1:65" s="2" customFormat="1" ht="11.25">
      <c r="A651" s="36"/>
      <c r="B651" s="37"/>
      <c r="C651" s="38"/>
      <c r="D651" s="183" t="s">
        <v>133</v>
      </c>
      <c r="E651" s="38"/>
      <c r="F651" s="184" t="s">
        <v>748</v>
      </c>
      <c r="G651" s="38"/>
      <c r="H651" s="38"/>
      <c r="I651" s="185"/>
      <c r="J651" s="38"/>
      <c r="K651" s="38"/>
      <c r="L651" s="41"/>
      <c r="M651" s="186"/>
      <c r="N651" s="187"/>
      <c r="O651" s="66"/>
      <c r="P651" s="66"/>
      <c r="Q651" s="66"/>
      <c r="R651" s="66"/>
      <c r="S651" s="66"/>
      <c r="T651" s="67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T651" s="19" t="s">
        <v>133</v>
      </c>
      <c r="AU651" s="19" t="s">
        <v>131</v>
      </c>
    </row>
    <row r="652" spans="1:65" s="13" customFormat="1" ht="11.25">
      <c r="B652" s="188"/>
      <c r="C652" s="189"/>
      <c r="D652" s="190" t="s">
        <v>135</v>
      </c>
      <c r="E652" s="191" t="s">
        <v>19</v>
      </c>
      <c r="F652" s="192" t="s">
        <v>749</v>
      </c>
      <c r="G652" s="189"/>
      <c r="H652" s="191" t="s">
        <v>19</v>
      </c>
      <c r="I652" s="193"/>
      <c r="J652" s="189"/>
      <c r="K652" s="189"/>
      <c r="L652" s="194"/>
      <c r="M652" s="195"/>
      <c r="N652" s="196"/>
      <c r="O652" s="196"/>
      <c r="P652" s="196"/>
      <c r="Q652" s="196"/>
      <c r="R652" s="196"/>
      <c r="S652" s="196"/>
      <c r="T652" s="197"/>
      <c r="AT652" s="198" t="s">
        <v>135</v>
      </c>
      <c r="AU652" s="198" t="s">
        <v>131</v>
      </c>
      <c r="AV652" s="13" t="s">
        <v>80</v>
      </c>
      <c r="AW652" s="13" t="s">
        <v>37</v>
      </c>
      <c r="AX652" s="13" t="s">
        <v>75</v>
      </c>
      <c r="AY652" s="198" t="s">
        <v>122</v>
      </c>
    </row>
    <row r="653" spans="1:65" s="14" customFormat="1" ht="11.25">
      <c r="B653" s="199"/>
      <c r="C653" s="200"/>
      <c r="D653" s="190" t="s">
        <v>135</v>
      </c>
      <c r="E653" s="201" t="s">
        <v>19</v>
      </c>
      <c r="F653" s="202" t="s">
        <v>750</v>
      </c>
      <c r="G653" s="200"/>
      <c r="H653" s="203">
        <v>171.85900000000001</v>
      </c>
      <c r="I653" s="204"/>
      <c r="J653" s="200"/>
      <c r="K653" s="200"/>
      <c r="L653" s="205"/>
      <c r="M653" s="206"/>
      <c r="N653" s="207"/>
      <c r="O653" s="207"/>
      <c r="P653" s="207"/>
      <c r="Q653" s="207"/>
      <c r="R653" s="207"/>
      <c r="S653" s="207"/>
      <c r="T653" s="208"/>
      <c r="AT653" s="209" t="s">
        <v>135</v>
      </c>
      <c r="AU653" s="209" t="s">
        <v>131</v>
      </c>
      <c r="AV653" s="14" t="s">
        <v>131</v>
      </c>
      <c r="AW653" s="14" t="s">
        <v>37</v>
      </c>
      <c r="AX653" s="14" t="s">
        <v>75</v>
      </c>
      <c r="AY653" s="209" t="s">
        <v>122</v>
      </c>
    </row>
    <row r="654" spans="1:65" s="13" customFormat="1" ht="11.25">
      <c r="B654" s="188"/>
      <c r="C654" s="189"/>
      <c r="D654" s="190" t="s">
        <v>135</v>
      </c>
      <c r="E654" s="191" t="s">
        <v>19</v>
      </c>
      <c r="F654" s="192" t="s">
        <v>204</v>
      </c>
      <c r="G654" s="189"/>
      <c r="H654" s="191" t="s">
        <v>19</v>
      </c>
      <c r="I654" s="193"/>
      <c r="J654" s="189"/>
      <c r="K654" s="189"/>
      <c r="L654" s="194"/>
      <c r="M654" s="195"/>
      <c r="N654" s="196"/>
      <c r="O654" s="196"/>
      <c r="P654" s="196"/>
      <c r="Q654" s="196"/>
      <c r="R654" s="196"/>
      <c r="S654" s="196"/>
      <c r="T654" s="197"/>
      <c r="AT654" s="198" t="s">
        <v>135</v>
      </c>
      <c r="AU654" s="198" t="s">
        <v>131</v>
      </c>
      <c r="AV654" s="13" t="s">
        <v>80</v>
      </c>
      <c r="AW654" s="13" t="s">
        <v>37</v>
      </c>
      <c r="AX654" s="13" t="s">
        <v>75</v>
      </c>
      <c r="AY654" s="198" t="s">
        <v>122</v>
      </c>
    </row>
    <row r="655" spans="1:65" s="14" customFormat="1" ht="11.25">
      <c r="B655" s="199"/>
      <c r="C655" s="200"/>
      <c r="D655" s="190" t="s">
        <v>135</v>
      </c>
      <c r="E655" s="201" t="s">
        <v>19</v>
      </c>
      <c r="F655" s="202" t="s">
        <v>751</v>
      </c>
      <c r="G655" s="200"/>
      <c r="H655" s="203">
        <v>0.14099999999999999</v>
      </c>
      <c r="I655" s="204"/>
      <c r="J655" s="200"/>
      <c r="K655" s="200"/>
      <c r="L655" s="205"/>
      <c r="M655" s="206"/>
      <c r="N655" s="207"/>
      <c r="O655" s="207"/>
      <c r="P655" s="207"/>
      <c r="Q655" s="207"/>
      <c r="R655" s="207"/>
      <c r="S655" s="207"/>
      <c r="T655" s="208"/>
      <c r="AT655" s="209" t="s">
        <v>135</v>
      </c>
      <c r="AU655" s="209" t="s">
        <v>131</v>
      </c>
      <c r="AV655" s="14" t="s">
        <v>131</v>
      </c>
      <c r="AW655" s="14" t="s">
        <v>37</v>
      </c>
      <c r="AX655" s="14" t="s">
        <v>75</v>
      </c>
      <c r="AY655" s="209" t="s">
        <v>122</v>
      </c>
    </row>
    <row r="656" spans="1:65" s="15" customFormat="1" ht="11.25">
      <c r="B656" s="210"/>
      <c r="C656" s="211"/>
      <c r="D656" s="190" t="s">
        <v>135</v>
      </c>
      <c r="E656" s="212" t="s">
        <v>19</v>
      </c>
      <c r="F656" s="213" t="s">
        <v>149</v>
      </c>
      <c r="G656" s="211"/>
      <c r="H656" s="214">
        <v>172</v>
      </c>
      <c r="I656" s="215"/>
      <c r="J656" s="211"/>
      <c r="K656" s="211"/>
      <c r="L656" s="216"/>
      <c r="M656" s="217"/>
      <c r="N656" s="218"/>
      <c r="O656" s="218"/>
      <c r="P656" s="218"/>
      <c r="Q656" s="218"/>
      <c r="R656" s="218"/>
      <c r="S656" s="218"/>
      <c r="T656" s="219"/>
      <c r="AT656" s="220" t="s">
        <v>135</v>
      </c>
      <c r="AU656" s="220" t="s">
        <v>131</v>
      </c>
      <c r="AV656" s="15" t="s">
        <v>130</v>
      </c>
      <c r="AW656" s="15" t="s">
        <v>37</v>
      </c>
      <c r="AX656" s="15" t="s">
        <v>80</v>
      </c>
      <c r="AY656" s="220" t="s">
        <v>122</v>
      </c>
    </row>
    <row r="657" spans="1:65" s="2" customFormat="1" ht="16.5" customHeight="1">
      <c r="A657" s="36"/>
      <c r="B657" s="37"/>
      <c r="C657" s="222" t="s">
        <v>752</v>
      </c>
      <c r="D657" s="222" t="s">
        <v>390</v>
      </c>
      <c r="E657" s="223" t="s">
        <v>753</v>
      </c>
      <c r="F657" s="224" t="s">
        <v>754</v>
      </c>
      <c r="G657" s="225" t="s">
        <v>225</v>
      </c>
      <c r="H657" s="226">
        <v>177.16</v>
      </c>
      <c r="I657" s="227"/>
      <c r="J657" s="228">
        <f>ROUND(I657*H657,2)</f>
        <v>0</v>
      </c>
      <c r="K657" s="224" t="s">
        <v>129</v>
      </c>
      <c r="L657" s="229"/>
      <c r="M657" s="230" t="s">
        <v>19</v>
      </c>
      <c r="N657" s="231" t="s">
        <v>47</v>
      </c>
      <c r="O657" s="66"/>
      <c r="P657" s="179">
        <f>O657*H657</f>
        <v>0</v>
      </c>
      <c r="Q657" s="179">
        <v>2.2000000000000001E-3</v>
      </c>
      <c r="R657" s="179">
        <f>Q657*H657</f>
        <v>0.38975200000000004</v>
      </c>
      <c r="S657" s="179">
        <v>0</v>
      </c>
      <c r="T657" s="18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81" t="s">
        <v>372</v>
      </c>
      <c r="AT657" s="181" t="s">
        <v>390</v>
      </c>
      <c r="AU657" s="181" t="s">
        <v>131</v>
      </c>
      <c r="AY657" s="19" t="s">
        <v>122</v>
      </c>
      <c r="BE657" s="182">
        <f>IF(N657="základní",J657,0)</f>
        <v>0</v>
      </c>
      <c r="BF657" s="182">
        <f>IF(N657="snížená",J657,0)</f>
        <v>0</v>
      </c>
      <c r="BG657" s="182">
        <f>IF(N657="zákl. přenesená",J657,0)</f>
        <v>0</v>
      </c>
      <c r="BH657" s="182">
        <f>IF(N657="sníž. přenesená",J657,0)</f>
        <v>0</v>
      </c>
      <c r="BI657" s="182">
        <f>IF(N657="nulová",J657,0)</f>
        <v>0</v>
      </c>
      <c r="BJ657" s="19" t="s">
        <v>131</v>
      </c>
      <c r="BK657" s="182">
        <f>ROUND(I657*H657,2)</f>
        <v>0</v>
      </c>
      <c r="BL657" s="19" t="s">
        <v>241</v>
      </c>
      <c r="BM657" s="181" t="s">
        <v>755</v>
      </c>
    </row>
    <row r="658" spans="1:65" s="14" customFormat="1" ht="11.25">
      <c r="B658" s="199"/>
      <c r="C658" s="200"/>
      <c r="D658" s="190" t="s">
        <v>135</v>
      </c>
      <c r="E658" s="200"/>
      <c r="F658" s="202" t="s">
        <v>756</v>
      </c>
      <c r="G658" s="200"/>
      <c r="H658" s="203">
        <v>177.16</v>
      </c>
      <c r="I658" s="204"/>
      <c r="J658" s="200"/>
      <c r="K658" s="200"/>
      <c r="L658" s="205"/>
      <c r="M658" s="206"/>
      <c r="N658" s="207"/>
      <c r="O658" s="207"/>
      <c r="P658" s="207"/>
      <c r="Q658" s="207"/>
      <c r="R658" s="207"/>
      <c r="S658" s="207"/>
      <c r="T658" s="208"/>
      <c r="AT658" s="209" t="s">
        <v>135</v>
      </c>
      <c r="AU658" s="209" t="s">
        <v>131</v>
      </c>
      <c r="AV658" s="14" t="s">
        <v>131</v>
      </c>
      <c r="AW658" s="14" t="s">
        <v>4</v>
      </c>
      <c r="AX658" s="14" t="s">
        <v>80</v>
      </c>
      <c r="AY658" s="209" t="s">
        <v>122</v>
      </c>
    </row>
    <row r="659" spans="1:65" s="2" customFormat="1" ht="24.2" customHeight="1">
      <c r="A659" s="36"/>
      <c r="B659" s="37"/>
      <c r="C659" s="170" t="s">
        <v>757</v>
      </c>
      <c r="D659" s="170" t="s">
        <v>125</v>
      </c>
      <c r="E659" s="171" t="s">
        <v>758</v>
      </c>
      <c r="F659" s="172" t="s">
        <v>759</v>
      </c>
      <c r="G659" s="173" t="s">
        <v>225</v>
      </c>
      <c r="H659" s="174">
        <v>4</v>
      </c>
      <c r="I659" s="175"/>
      <c r="J659" s="176">
        <f>ROUND(I659*H659,2)</f>
        <v>0</v>
      </c>
      <c r="K659" s="172" t="s">
        <v>129</v>
      </c>
      <c r="L659" s="41"/>
      <c r="M659" s="177" t="s">
        <v>19</v>
      </c>
      <c r="N659" s="178" t="s">
        <v>47</v>
      </c>
      <c r="O659" s="66"/>
      <c r="P659" s="179">
        <f>O659*H659</f>
        <v>0</v>
      </c>
      <c r="Q659" s="179">
        <v>0</v>
      </c>
      <c r="R659" s="179">
        <f>Q659*H659</f>
        <v>0</v>
      </c>
      <c r="S659" s="179">
        <v>0</v>
      </c>
      <c r="T659" s="18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81" t="s">
        <v>241</v>
      </c>
      <c r="AT659" s="181" t="s">
        <v>125</v>
      </c>
      <c r="AU659" s="181" t="s">
        <v>131</v>
      </c>
      <c r="AY659" s="19" t="s">
        <v>122</v>
      </c>
      <c r="BE659" s="182">
        <f>IF(N659="základní",J659,0)</f>
        <v>0</v>
      </c>
      <c r="BF659" s="182">
        <f>IF(N659="snížená",J659,0)</f>
        <v>0</v>
      </c>
      <c r="BG659" s="182">
        <f>IF(N659="zákl. přenesená",J659,0)</f>
        <v>0</v>
      </c>
      <c r="BH659" s="182">
        <f>IF(N659="sníž. přenesená",J659,0)</f>
        <v>0</v>
      </c>
      <c r="BI659" s="182">
        <f>IF(N659="nulová",J659,0)</f>
        <v>0</v>
      </c>
      <c r="BJ659" s="19" t="s">
        <v>131</v>
      </c>
      <c r="BK659" s="182">
        <f>ROUND(I659*H659,2)</f>
        <v>0</v>
      </c>
      <c r="BL659" s="19" t="s">
        <v>241</v>
      </c>
      <c r="BM659" s="181" t="s">
        <v>760</v>
      </c>
    </row>
    <row r="660" spans="1:65" s="2" customFormat="1" ht="11.25">
      <c r="A660" s="36"/>
      <c r="B660" s="37"/>
      <c r="C660" s="38"/>
      <c r="D660" s="183" t="s">
        <v>133</v>
      </c>
      <c r="E660" s="38"/>
      <c r="F660" s="184" t="s">
        <v>761</v>
      </c>
      <c r="G660" s="38"/>
      <c r="H660" s="38"/>
      <c r="I660" s="185"/>
      <c r="J660" s="38"/>
      <c r="K660" s="38"/>
      <c r="L660" s="41"/>
      <c r="M660" s="186"/>
      <c r="N660" s="187"/>
      <c r="O660" s="66"/>
      <c r="P660" s="66"/>
      <c r="Q660" s="66"/>
      <c r="R660" s="66"/>
      <c r="S660" s="66"/>
      <c r="T660" s="67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9" t="s">
        <v>133</v>
      </c>
      <c r="AU660" s="19" t="s">
        <v>131</v>
      </c>
    </row>
    <row r="661" spans="1:65" s="13" customFormat="1" ht="11.25">
      <c r="B661" s="188"/>
      <c r="C661" s="189"/>
      <c r="D661" s="190" t="s">
        <v>135</v>
      </c>
      <c r="E661" s="191" t="s">
        <v>19</v>
      </c>
      <c r="F661" s="192" t="s">
        <v>762</v>
      </c>
      <c r="G661" s="189"/>
      <c r="H661" s="191" t="s">
        <v>19</v>
      </c>
      <c r="I661" s="193"/>
      <c r="J661" s="189"/>
      <c r="K661" s="189"/>
      <c r="L661" s="194"/>
      <c r="M661" s="195"/>
      <c r="N661" s="196"/>
      <c r="O661" s="196"/>
      <c r="P661" s="196"/>
      <c r="Q661" s="196"/>
      <c r="R661" s="196"/>
      <c r="S661" s="196"/>
      <c r="T661" s="197"/>
      <c r="AT661" s="198" t="s">
        <v>135</v>
      </c>
      <c r="AU661" s="198" t="s">
        <v>131</v>
      </c>
      <c r="AV661" s="13" t="s">
        <v>80</v>
      </c>
      <c r="AW661" s="13" t="s">
        <v>37</v>
      </c>
      <c r="AX661" s="13" t="s">
        <v>75</v>
      </c>
      <c r="AY661" s="198" t="s">
        <v>122</v>
      </c>
    </row>
    <row r="662" spans="1:65" s="13" customFormat="1" ht="11.25">
      <c r="B662" s="188"/>
      <c r="C662" s="189"/>
      <c r="D662" s="190" t="s">
        <v>135</v>
      </c>
      <c r="E662" s="191" t="s">
        <v>19</v>
      </c>
      <c r="F662" s="192" t="s">
        <v>763</v>
      </c>
      <c r="G662" s="189"/>
      <c r="H662" s="191" t="s">
        <v>19</v>
      </c>
      <c r="I662" s="193"/>
      <c r="J662" s="189"/>
      <c r="K662" s="189"/>
      <c r="L662" s="194"/>
      <c r="M662" s="195"/>
      <c r="N662" s="196"/>
      <c r="O662" s="196"/>
      <c r="P662" s="196"/>
      <c r="Q662" s="196"/>
      <c r="R662" s="196"/>
      <c r="S662" s="196"/>
      <c r="T662" s="197"/>
      <c r="AT662" s="198" t="s">
        <v>135</v>
      </c>
      <c r="AU662" s="198" t="s">
        <v>131</v>
      </c>
      <c r="AV662" s="13" t="s">
        <v>80</v>
      </c>
      <c r="AW662" s="13" t="s">
        <v>37</v>
      </c>
      <c r="AX662" s="13" t="s">
        <v>75</v>
      </c>
      <c r="AY662" s="198" t="s">
        <v>122</v>
      </c>
    </row>
    <row r="663" spans="1:65" s="14" customFormat="1" ht="11.25">
      <c r="B663" s="199"/>
      <c r="C663" s="200"/>
      <c r="D663" s="190" t="s">
        <v>135</v>
      </c>
      <c r="E663" s="201" t="s">
        <v>19</v>
      </c>
      <c r="F663" s="202" t="s">
        <v>130</v>
      </c>
      <c r="G663" s="200"/>
      <c r="H663" s="203">
        <v>4</v>
      </c>
      <c r="I663" s="204"/>
      <c r="J663" s="200"/>
      <c r="K663" s="200"/>
      <c r="L663" s="205"/>
      <c r="M663" s="206"/>
      <c r="N663" s="207"/>
      <c r="O663" s="207"/>
      <c r="P663" s="207"/>
      <c r="Q663" s="207"/>
      <c r="R663" s="207"/>
      <c r="S663" s="207"/>
      <c r="T663" s="208"/>
      <c r="AT663" s="209" t="s">
        <v>135</v>
      </c>
      <c r="AU663" s="209" t="s">
        <v>131</v>
      </c>
      <c r="AV663" s="14" t="s">
        <v>131</v>
      </c>
      <c r="AW663" s="14" t="s">
        <v>37</v>
      </c>
      <c r="AX663" s="14" t="s">
        <v>80</v>
      </c>
      <c r="AY663" s="209" t="s">
        <v>122</v>
      </c>
    </row>
    <row r="664" spans="1:65" s="2" customFormat="1" ht="16.5" customHeight="1">
      <c r="A664" s="36"/>
      <c r="B664" s="37"/>
      <c r="C664" s="222" t="s">
        <v>764</v>
      </c>
      <c r="D664" s="222" t="s">
        <v>390</v>
      </c>
      <c r="E664" s="223" t="s">
        <v>765</v>
      </c>
      <c r="F664" s="224" t="s">
        <v>766</v>
      </c>
      <c r="G664" s="225" t="s">
        <v>225</v>
      </c>
      <c r="H664" s="226">
        <v>4</v>
      </c>
      <c r="I664" s="227"/>
      <c r="J664" s="228">
        <f>ROUND(I664*H664,2)</f>
        <v>0</v>
      </c>
      <c r="K664" s="224" t="s">
        <v>129</v>
      </c>
      <c r="L664" s="229"/>
      <c r="M664" s="230" t="s">
        <v>19</v>
      </c>
      <c r="N664" s="231" t="s">
        <v>47</v>
      </c>
      <c r="O664" s="66"/>
      <c r="P664" s="179">
        <f>O664*H664</f>
        <v>0</v>
      </c>
      <c r="Q664" s="179">
        <v>2.2000000000000001E-3</v>
      </c>
      <c r="R664" s="179">
        <f>Q664*H664</f>
        <v>8.8000000000000005E-3</v>
      </c>
      <c r="S664" s="179">
        <v>0</v>
      </c>
      <c r="T664" s="18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1" t="s">
        <v>372</v>
      </c>
      <c r="AT664" s="181" t="s">
        <v>390</v>
      </c>
      <c r="AU664" s="181" t="s">
        <v>131</v>
      </c>
      <c r="AY664" s="19" t="s">
        <v>122</v>
      </c>
      <c r="BE664" s="182">
        <f>IF(N664="základní",J664,0)</f>
        <v>0</v>
      </c>
      <c r="BF664" s="182">
        <f>IF(N664="snížená",J664,0)</f>
        <v>0</v>
      </c>
      <c r="BG664" s="182">
        <f>IF(N664="zákl. přenesená",J664,0)</f>
        <v>0</v>
      </c>
      <c r="BH664" s="182">
        <f>IF(N664="sníž. přenesená",J664,0)</f>
        <v>0</v>
      </c>
      <c r="BI664" s="182">
        <f>IF(N664="nulová",J664,0)</f>
        <v>0</v>
      </c>
      <c r="BJ664" s="19" t="s">
        <v>131</v>
      </c>
      <c r="BK664" s="182">
        <f>ROUND(I664*H664,2)</f>
        <v>0</v>
      </c>
      <c r="BL664" s="19" t="s">
        <v>241</v>
      </c>
      <c r="BM664" s="181" t="s">
        <v>767</v>
      </c>
    </row>
    <row r="665" spans="1:65" s="2" customFormat="1" ht="19.5">
      <c r="A665" s="36"/>
      <c r="B665" s="37"/>
      <c r="C665" s="38"/>
      <c r="D665" s="190" t="s">
        <v>176</v>
      </c>
      <c r="E665" s="38"/>
      <c r="F665" s="221" t="s">
        <v>768</v>
      </c>
      <c r="G665" s="38"/>
      <c r="H665" s="38"/>
      <c r="I665" s="185"/>
      <c r="J665" s="38"/>
      <c r="K665" s="38"/>
      <c r="L665" s="41"/>
      <c r="M665" s="186"/>
      <c r="N665" s="187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176</v>
      </c>
      <c r="AU665" s="19" t="s">
        <v>131</v>
      </c>
    </row>
    <row r="666" spans="1:65" s="2" customFormat="1" ht="24.2" customHeight="1">
      <c r="A666" s="36"/>
      <c r="B666" s="37"/>
      <c r="C666" s="170" t="s">
        <v>769</v>
      </c>
      <c r="D666" s="170" t="s">
        <v>125</v>
      </c>
      <c r="E666" s="171" t="s">
        <v>770</v>
      </c>
      <c r="F666" s="172" t="s">
        <v>771</v>
      </c>
      <c r="G666" s="173" t="s">
        <v>225</v>
      </c>
      <c r="H666" s="174">
        <v>1</v>
      </c>
      <c r="I666" s="175"/>
      <c r="J666" s="176">
        <f>ROUND(I666*H666,2)</f>
        <v>0</v>
      </c>
      <c r="K666" s="172" t="s">
        <v>129</v>
      </c>
      <c r="L666" s="41"/>
      <c r="M666" s="177" t="s">
        <v>19</v>
      </c>
      <c r="N666" s="178" t="s">
        <v>47</v>
      </c>
      <c r="O666" s="66"/>
      <c r="P666" s="179">
        <f>O666*H666</f>
        <v>0</v>
      </c>
      <c r="Q666" s="179">
        <v>0</v>
      </c>
      <c r="R666" s="179">
        <f>Q666*H666</f>
        <v>0</v>
      </c>
      <c r="S666" s="179">
        <v>0</v>
      </c>
      <c r="T666" s="18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81" t="s">
        <v>241</v>
      </c>
      <c r="AT666" s="181" t="s">
        <v>125</v>
      </c>
      <c r="AU666" s="181" t="s">
        <v>131</v>
      </c>
      <c r="AY666" s="19" t="s">
        <v>122</v>
      </c>
      <c r="BE666" s="182">
        <f>IF(N666="základní",J666,0)</f>
        <v>0</v>
      </c>
      <c r="BF666" s="182">
        <f>IF(N666="snížená",J666,0)</f>
        <v>0</v>
      </c>
      <c r="BG666" s="182">
        <f>IF(N666="zákl. přenesená",J666,0)</f>
        <v>0</v>
      </c>
      <c r="BH666" s="182">
        <f>IF(N666="sníž. přenesená",J666,0)</f>
        <v>0</v>
      </c>
      <c r="BI666" s="182">
        <f>IF(N666="nulová",J666,0)</f>
        <v>0</v>
      </c>
      <c r="BJ666" s="19" t="s">
        <v>131</v>
      </c>
      <c r="BK666" s="182">
        <f>ROUND(I666*H666,2)</f>
        <v>0</v>
      </c>
      <c r="BL666" s="19" t="s">
        <v>241</v>
      </c>
      <c r="BM666" s="181" t="s">
        <v>772</v>
      </c>
    </row>
    <row r="667" spans="1:65" s="2" customFormat="1" ht="11.25">
      <c r="A667" s="36"/>
      <c r="B667" s="37"/>
      <c r="C667" s="38"/>
      <c r="D667" s="183" t="s">
        <v>133</v>
      </c>
      <c r="E667" s="38"/>
      <c r="F667" s="184" t="s">
        <v>773</v>
      </c>
      <c r="G667" s="38"/>
      <c r="H667" s="38"/>
      <c r="I667" s="185"/>
      <c r="J667" s="38"/>
      <c r="K667" s="38"/>
      <c r="L667" s="41"/>
      <c r="M667" s="186"/>
      <c r="N667" s="187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133</v>
      </c>
      <c r="AU667" s="19" t="s">
        <v>131</v>
      </c>
    </row>
    <row r="668" spans="1:65" s="13" customFormat="1" ht="11.25">
      <c r="B668" s="188"/>
      <c r="C668" s="189"/>
      <c r="D668" s="190" t="s">
        <v>135</v>
      </c>
      <c r="E668" s="191" t="s">
        <v>19</v>
      </c>
      <c r="F668" s="192" t="s">
        <v>774</v>
      </c>
      <c r="G668" s="189"/>
      <c r="H668" s="191" t="s">
        <v>19</v>
      </c>
      <c r="I668" s="193"/>
      <c r="J668" s="189"/>
      <c r="K668" s="189"/>
      <c r="L668" s="194"/>
      <c r="M668" s="195"/>
      <c r="N668" s="196"/>
      <c r="O668" s="196"/>
      <c r="P668" s="196"/>
      <c r="Q668" s="196"/>
      <c r="R668" s="196"/>
      <c r="S668" s="196"/>
      <c r="T668" s="197"/>
      <c r="AT668" s="198" t="s">
        <v>135</v>
      </c>
      <c r="AU668" s="198" t="s">
        <v>131</v>
      </c>
      <c r="AV668" s="13" t="s">
        <v>80</v>
      </c>
      <c r="AW668" s="13" t="s">
        <v>37</v>
      </c>
      <c r="AX668" s="13" t="s">
        <v>75</v>
      </c>
      <c r="AY668" s="198" t="s">
        <v>122</v>
      </c>
    </row>
    <row r="669" spans="1:65" s="14" customFormat="1" ht="11.25">
      <c r="B669" s="199"/>
      <c r="C669" s="200"/>
      <c r="D669" s="190" t="s">
        <v>135</v>
      </c>
      <c r="E669" s="201" t="s">
        <v>19</v>
      </c>
      <c r="F669" s="202" t="s">
        <v>80</v>
      </c>
      <c r="G669" s="200"/>
      <c r="H669" s="203">
        <v>1</v>
      </c>
      <c r="I669" s="204"/>
      <c r="J669" s="200"/>
      <c r="K669" s="200"/>
      <c r="L669" s="205"/>
      <c r="M669" s="206"/>
      <c r="N669" s="207"/>
      <c r="O669" s="207"/>
      <c r="P669" s="207"/>
      <c r="Q669" s="207"/>
      <c r="R669" s="207"/>
      <c r="S669" s="207"/>
      <c r="T669" s="208"/>
      <c r="AT669" s="209" t="s">
        <v>135</v>
      </c>
      <c r="AU669" s="209" t="s">
        <v>131</v>
      </c>
      <c r="AV669" s="14" t="s">
        <v>131</v>
      </c>
      <c r="AW669" s="14" t="s">
        <v>37</v>
      </c>
      <c r="AX669" s="14" t="s">
        <v>80</v>
      </c>
      <c r="AY669" s="209" t="s">
        <v>122</v>
      </c>
    </row>
    <row r="670" spans="1:65" s="2" customFormat="1" ht="24.2" customHeight="1">
      <c r="A670" s="36"/>
      <c r="B670" s="37"/>
      <c r="C670" s="222" t="s">
        <v>775</v>
      </c>
      <c r="D670" s="222" t="s">
        <v>390</v>
      </c>
      <c r="E670" s="223" t="s">
        <v>776</v>
      </c>
      <c r="F670" s="224" t="s">
        <v>777</v>
      </c>
      <c r="G670" s="225" t="s">
        <v>225</v>
      </c>
      <c r="H670" s="226">
        <v>1</v>
      </c>
      <c r="I670" s="227"/>
      <c r="J670" s="228">
        <f>ROUND(I670*H670,2)</f>
        <v>0</v>
      </c>
      <c r="K670" s="224" t="s">
        <v>129</v>
      </c>
      <c r="L670" s="229"/>
      <c r="M670" s="230" t="s">
        <v>19</v>
      </c>
      <c r="N670" s="231" t="s">
        <v>47</v>
      </c>
      <c r="O670" s="66"/>
      <c r="P670" s="179">
        <f>O670*H670</f>
        <v>0</v>
      </c>
      <c r="Q670" s="179">
        <v>1.9E-3</v>
      </c>
      <c r="R670" s="179">
        <f>Q670*H670</f>
        <v>1.9E-3</v>
      </c>
      <c r="S670" s="179">
        <v>0</v>
      </c>
      <c r="T670" s="18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81" t="s">
        <v>372</v>
      </c>
      <c r="AT670" s="181" t="s">
        <v>390</v>
      </c>
      <c r="AU670" s="181" t="s">
        <v>131</v>
      </c>
      <c r="AY670" s="19" t="s">
        <v>122</v>
      </c>
      <c r="BE670" s="182">
        <f>IF(N670="základní",J670,0)</f>
        <v>0</v>
      </c>
      <c r="BF670" s="182">
        <f>IF(N670="snížená",J670,0)</f>
        <v>0</v>
      </c>
      <c r="BG670" s="182">
        <f>IF(N670="zákl. přenesená",J670,0)</f>
        <v>0</v>
      </c>
      <c r="BH670" s="182">
        <f>IF(N670="sníž. přenesená",J670,0)</f>
        <v>0</v>
      </c>
      <c r="BI670" s="182">
        <f>IF(N670="nulová",J670,0)</f>
        <v>0</v>
      </c>
      <c r="BJ670" s="19" t="s">
        <v>131</v>
      </c>
      <c r="BK670" s="182">
        <f>ROUND(I670*H670,2)</f>
        <v>0</v>
      </c>
      <c r="BL670" s="19" t="s">
        <v>241</v>
      </c>
      <c r="BM670" s="181" t="s">
        <v>778</v>
      </c>
    </row>
    <row r="671" spans="1:65" s="2" customFormat="1" ht="24.2" customHeight="1">
      <c r="A671" s="36"/>
      <c r="B671" s="37"/>
      <c r="C671" s="170" t="s">
        <v>779</v>
      </c>
      <c r="D671" s="170" t="s">
        <v>125</v>
      </c>
      <c r="E671" s="171" t="s">
        <v>780</v>
      </c>
      <c r="F671" s="172" t="s">
        <v>781</v>
      </c>
      <c r="G671" s="173" t="s">
        <v>225</v>
      </c>
      <c r="H671" s="174">
        <v>23</v>
      </c>
      <c r="I671" s="175"/>
      <c r="J671" s="176">
        <f>ROUND(I671*H671,2)</f>
        <v>0</v>
      </c>
      <c r="K671" s="172" t="s">
        <v>129</v>
      </c>
      <c r="L671" s="41"/>
      <c r="M671" s="177" t="s">
        <v>19</v>
      </c>
      <c r="N671" s="178" t="s">
        <v>47</v>
      </c>
      <c r="O671" s="66"/>
      <c r="P671" s="179">
        <f>O671*H671</f>
        <v>0</v>
      </c>
      <c r="Q671" s="179">
        <v>0</v>
      </c>
      <c r="R671" s="179">
        <f>Q671*H671</f>
        <v>0</v>
      </c>
      <c r="S671" s="179">
        <v>0</v>
      </c>
      <c r="T671" s="180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81" t="s">
        <v>241</v>
      </c>
      <c r="AT671" s="181" t="s">
        <v>125</v>
      </c>
      <c r="AU671" s="181" t="s">
        <v>131</v>
      </c>
      <c r="AY671" s="19" t="s">
        <v>122</v>
      </c>
      <c r="BE671" s="182">
        <f>IF(N671="základní",J671,0)</f>
        <v>0</v>
      </c>
      <c r="BF671" s="182">
        <f>IF(N671="snížená",J671,0)</f>
        <v>0</v>
      </c>
      <c r="BG671" s="182">
        <f>IF(N671="zákl. přenesená",J671,0)</f>
        <v>0</v>
      </c>
      <c r="BH671" s="182">
        <f>IF(N671="sníž. přenesená",J671,0)</f>
        <v>0</v>
      </c>
      <c r="BI671" s="182">
        <f>IF(N671="nulová",J671,0)</f>
        <v>0</v>
      </c>
      <c r="BJ671" s="19" t="s">
        <v>131</v>
      </c>
      <c r="BK671" s="182">
        <f>ROUND(I671*H671,2)</f>
        <v>0</v>
      </c>
      <c r="BL671" s="19" t="s">
        <v>241</v>
      </c>
      <c r="BM671" s="181" t="s">
        <v>782</v>
      </c>
    </row>
    <row r="672" spans="1:65" s="2" customFormat="1" ht="11.25">
      <c r="A672" s="36"/>
      <c r="B672" s="37"/>
      <c r="C672" s="38"/>
      <c r="D672" s="183" t="s">
        <v>133</v>
      </c>
      <c r="E672" s="38"/>
      <c r="F672" s="184" t="s">
        <v>783</v>
      </c>
      <c r="G672" s="38"/>
      <c r="H672" s="38"/>
      <c r="I672" s="185"/>
      <c r="J672" s="38"/>
      <c r="K672" s="38"/>
      <c r="L672" s="41"/>
      <c r="M672" s="186"/>
      <c r="N672" s="187"/>
      <c r="O672" s="66"/>
      <c r="P672" s="66"/>
      <c r="Q672" s="66"/>
      <c r="R672" s="66"/>
      <c r="S672" s="66"/>
      <c r="T672" s="67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T672" s="19" t="s">
        <v>133</v>
      </c>
      <c r="AU672" s="19" t="s">
        <v>131</v>
      </c>
    </row>
    <row r="673" spans="1:65" s="13" customFormat="1" ht="11.25">
      <c r="B673" s="188"/>
      <c r="C673" s="189"/>
      <c r="D673" s="190" t="s">
        <v>135</v>
      </c>
      <c r="E673" s="191" t="s">
        <v>19</v>
      </c>
      <c r="F673" s="192" t="s">
        <v>360</v>
      </c>
      <c r="G673" s="189"/>
      <c r="H673" s="191" t="s">
        <v>19</v>
      </c>
      <c r="I673" s="193"/>
      <c r="J673" s="189"/>
      <c r="K673" s="189"/>
      <c r="L673" s="194"/>
      <c r="M673" s="195"/>
      <c r="N673" s="196"/>
      <c r="O673" s="196"/>
      <c r="P673" s="196"/>
      <c r="Q673" s="196"/>
      <c r="R673" s="196"/>
      <c r="S673" s="196"/>
      <c r="T673" s="197"/>
      <c r="AT673" s="198" t="s">
        <v>135</v>
      </c>
      <c r="AU673" s="198" t="s">
        <v>131</v>
      </c>
      <c r="AV673" s="13" t="s">
        <v>80</v>
      </c>
      <c r="AW673" s="13" t="s">
        <v>37</v>
      </c>
      <c r="AX673" s="13" t="s">
        <v>75</v>
      </c>
      <c r="AY673" s="198" t="s">
        <v>122</v>
      </c>
    </row>
    <row r="674" spans="1:65" s="14" customFormat="1" ht="11.25">
      <c r="B674" s="199"/>
      <c r="C674" s="200"/>
      <c r="D674" s="190" t="s">
        <v>135</v>
      </c>
      <c r="E674" s="201" t="s">
        <v>19</v>
      </c>
      <c r="F674" s="202" t="s">
        <v>361</v>
      </c>
      <c r="G674" s="200"/>
      <c r="H674" s="203">
        <v>17.266999999999999</v>
      </c>
      <c r="I674" s="204"/>
      <c r="J674" s="200"/>
      <c r="K674" s="200"/>
      <c r="L674" s="205"/>
      <c r="M674" s="206"/>
      <c r="N674" s="207"/>
      <c r="O674" s="207"/>
      <c r="P674" s="207"/>
      <c r="Q674" s="207"/>
      <c r="R674" s="207"/>
      <c r="S674" s="207"/>
      <c r="T674" s="208"/>
      <c r="AT674" s="209" t="s">
        <v>135</v>
      </c>
      <c r="AU674" s="209" t="s">
        <v>131</v>
      </c>
      <c r="AV674" s="14" t="s">
        <v>131</v>
      </c>
      <c r="AW674" s="14" t="s">
        <v>37</v>
      </c>
      <c r="AX674" s="14" t="s">
        <v>75</v>
      </c>
      <c r="AY674" s="209" t="s">
        <v>122</v>
      </c>
    </row>
    <row r="675" spans="1:65" s="14" customFormat="1" ht="11.25">
      <c r="B675" s="199"/>
      <c r="C675" s="200"/>
      <c r="D675" s="190" t="s">
        <v>135</v>
      </c>
      <c r="E675" s="201" t="s">
        <v>19</v>
      </c>
      <c r="F675" s="202" t="s">
        <v>362</v>
      </c>
      <c r="G675" s="200"/>
      <c r="H675" s="203">
        <v>5.3819999999999997</v>
      </c>
      <c r="I675" s="204"/>
      <c r="J675" s="200"/>
      <c r="K675" s="200"/>
      <c r="L675" s="205"/>
      <c r="M675" s="206"/>
      <c r="N675" s="207"/>
      <c r="O675" s="207"/>
      <c r="P675" s="207"/>
      <c r="Q675" s="207"/>
      <c r="R675" s="207"/>
      <c r="S675" s="207"/>
      <c r="T675" s="208"/>
      <c r="AT675" s="209" t="s">
        <v>135</v>
      </c>
      <c r="AU675" s="209" t="s">
        <v>131</v>
      </c>
      <c r="AV675" s="14" t="s">
        <v>131</v>
      </c>
      <c r="AW675" s="14" t="s">
        <v>37</v>
      </c>
      <c r="AX675" s="14" t="s">
        <v>75</v>
      </c>
      <c r="AY675" s="209" t="s">
        <v>122</v>
      </c>
    </row>
    <row r="676" spans="1:65" s="13" customFormat="1" ht="11.25">
      <c r="B676" s="188"/>
      <c r="C676" s="189"/>
      <c r="D676" s="190" t="s">
        <v>135</v>
      </c>
      <c r="E676" s="191" t="s">
        <v>19</v>
      </c>
      <c r="F676" s="192" t="s">
        <v>204</v>
      </c>
      <c r="G676" s="189"/>
      <c r="H676" s="191" t="s">
        <v>19</v>
      </c>
      <c r="I676" s="193"/>
      <c r="J676" s="189"/>
      <c r="K676" s="189"/>
      <c r="L676" s="194"/>
      <c r="M676" s="195"/>
      <c r="N676" s="196"/>
      <c r="O676" s="196"/>
      <c r="P676" s="196"/>
      <c r="Q676" s="196"/>
      <c r="R676" s="196"/>
      <c r="S676" s="196"/>
      <c r="T676" s="197"/>
      <c r="AT676" s="198" t="s">
        <v>135</v>
      </c>
      <c r="AU676" s="198" t="s">
        <v>131</v>
      </c>
      <c r="AV676" s="13" t="s">
        <v>80</v>
      </c>
      <c r="AW676" s="13" t="s">
        <v>37</v>
      </c>
      <c r="AX676" s="13" t="s">
        <v>75</v>
      </c>
      <c r="AY676" s="198" t="s">
        <v>122</v>
      </c>
    </row>
    <row r="677" spans="1:65" s="14" customFormat="1" ht="11.25">
      <c r="B677" s="199"/>
      <c r="C677" s="200"/>
      <c r="D677" s="190" t="s">
        <v>135</v>
      </c>
      <c r="E677" s="201" t="s">
        <v>19</v>
      </c>
      <c r="F677" s="202" t="s">
        <v>377</v>
      </c>
      <c r="G677" s="200"/>
      <c r="H677" s="203">
        <v>0.35099999999999998</v>
      </c>
      <c r="I677" s="204"/>
      <c r="J677" s="200"/>
      <c r="K677" s="200"/>
      <c r="L677" s="205"/>
      <c r="M677" s="206"/>
      <c r="N677" s="207"/>
      <c r="O677" s="207"/>
      <c r="P677" s="207"/>
      <c r="Q677" s="207"/>
      <c r="R677" s="207"/>
      <c r="S677" s="207"/>
      <c r="T677" s="208"/>
      <c r="AT677" s="209" t="s">
        <v>135</v>
      </c>
      <c r="AU677" s="209" t="s">
        <v>131</v>
      </c>
      <c r="AV677" s="14" t="s">
        <v>131</v>
      </c>
      <c r="AW677" s="14" t="s">
        <v>37</v>
      </c>
      <c r="AX677" s="14" t="s">
        <v>75</v>
      </c>
      <c r="AY677" s="209" t="s">
        <v>122</v>
      </c>
    </row>
    <row r="678" spans="1:65" s="15" customFormat="1" ht="11.25">
      <c r="B678" s="210"/>
      <c r="C678" s="211"/>
      <c r="D678" s="190" t="s">
        <v>135</v>
      </c>
      <c r="E678" s="212" t="s">
        <v>19</v>
      </c>
      <c r="F678" s="213" t="s">
        <v>149</v>
      </c>
      <c r="G678" s="211"/>
      <c r="H678" s="214">
        <v>23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135</v>
      </c>
      <c r="AU678" s="220" t="s">
        <v>131</v>
      </c>
      <c r="AV678" s="15" t="s">
        <v>130</v>
      </c>
      <c r="AW678" s="15" t="s">
        <v>37</v>
      </c>
      <c r="AX678" s="15" t="s">
        <v>80</v>
      </c>
      <c r="AY678" s="220" t="s">
        <v>122</v>
      </c>
    </row>
    <row r="679" spans="1:65" s="2" customFormat="1" ht="21.75" customHeight="1">
      <c r="A679" s="36"/>
      <c r="B679" s="37"/>
      <c r="C679" s="222" t="s">
        <v>784</v>
      </c>
      <c r="D679" s="222" t="s">
        <v>390</v>
      </c>
      <c r="E679" s="223" t="s">
        <v>785</v>
      </c>
      <c r="F679" s="224" t="s">
        <v>786</v>
      </c>
      <c r="G679" s="225" t="s">
        <v>225</v>
      </c>
      <c r="H679" s="226">
        <v>23.000000000000099</v>
      </c>
      <c r="I679" s="227"/>
      <c r="J679" s="228">
        <f>ROUND(I679*H679,2)</f>
        <v>0</v>
      </c>
      <c r="K679" s="224" t="s">
        <v>129</v>
      </c>
      <c r="L679" s="229"/>
      <c r="M679" s="230" t="s">
        <v>19</v>
      </c>
      <c r="N679" s="231" t="s">
        <v>47</v>
      </c>
      <c r="O679" s="66"/>
      <c r="P679" s="179">
        <f>O679*H679</f>
        <v>0</v>
      </c>
      <c r="Q679" s="179">
        <v>1E-4</v>
      </c>
      <c r="R679" s="179">
        <f>Q679*H679</f>
        <v>2.3000000000000099E-3</v>
      </c>
      <c r="S679" s="179">
        <v>0</v>
      </c>
      <c r="T679" s="18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81" t="s">
        <v>372</v>
      </c>
      <c r="AT679" s="181" t="s">
        <v>390</v>
      </c>
      <c r="AU679" s="181" t="s">
        <v>131</v>
      </c>
      <c r="AY679" s="19" t="s">
        <v>122</v>
      </c>
      <c r="BE679" s="182">
        <f>IF(N679="základní",J679,0)</f>
        <v>0</v>
      </c>
      <c r="BF679" s="182">
        <f>IF(N679="snížená",J679,0)</f>
        <v>0</v>
      </c>
      <c r="BG679" s="182">
        <f>IF(N679="zákl. přenesená",J679,0)</f>
        <v>0</v>
      </c>
      <c r="BH679" s="182">
        <f>IF(N679="sníž. přenesená",J679,0)</f>
        <v>0</v>
      </c>
      <c r="BI679" s="182">
        <f>IF(N679="nulová",J679,0)</f>
        <v>0</v>
      </c>
      <c r="BJ679" s="19" t="s">
        <v>131</v>
      </c>
      <c r="BK679" s="182">
        <f>ROUND(I679*H679,2)</f>
        <v>0</v>
      </c>
      <c r="BL679" s="19" t="s">
        <v>241</v>
      </c>
      <c r="BM679" s="181" t="s">
        <v>787</v>
      </c>
    </row>
    <row r="680" spans="1:65" s="14" customFormat="1" ht="11.25">
      <c r="B680" s="199"/>
      <c r="C680" s="200"/>
      <c r="D680" s="190" t="s">
        <v>135</v>
      </c>
      <c r="E680" s="200"/>
      <c r="F680" s="202" t="s">
        <v>788</v>
      </c>
      <c r="G680" s="200"/>
      <c r="H680" s="203">
        <v>23.000000000000099</v>
      </c>
      <c r="I680" s="204"/>
      <c r="J680" s="200"/>
      <c r="K680" s="200"/>
      <c r="L680" s="205"/>
      <c r="M680" s="206"/>
      <c r="N680" s="207"/>
      <c r="O680" s="207"/>
      <c r="P680" s="207"/>
      <c r="Q680" s="207"/>
      <c r="R680" s="207"/>
      <c r="S680" s="207"/>
      <c r="T680" s="208"/>
      <c r="AT680" s="209" t="s">
        <v>135</v>
      </c>
      <c r="AU680" s="209" t="s">
        <v>131</v>
      </c>
      <c r="AV680" s="14" t="s">
        <v>131</v>
      </c>
      <c r="AW680" s="14" t="s">
        <v>4</v>
      </c>
      <c r="AX680" s="14" t="s">
        <v>80</v>
      </c>
      <c r="AY680" s="209" t="s">
        <v>122</v>
      </c>
    </row>
    <row r="681" spans="1:65" s="2" customFormat="1" ht="24.2" customHeight="1">
      <c r="A681" s="36"/>
      <c r="B681" s="37"/>
      <c r="C681" s="170" t="s">
        <v>789</v>
      </c>
      <c r="D681" s="170" t="s">
        <v>125</v>
      </c>
      <c r="E681" s="171" t="s">
        <v>790</v>
      </c>
      <c r="F681" s="172" t="s">
        <v>791</v>
      </c>
      <c r="G681" s="173" t="s">
        <v>225</v>
      </c>
      <c r="H681" s="174">
        <v>37</v>
      </c>
      <c r="I681" s="175"/>
      <c r="J681" s="176">
        <f>ROUND(I681*H681,2)</f>
        <v>0</v>
      </c>
      <c r="K681" s="172" t="s">
        <v>129</v>
      </c>
      <c r="L681" s="41"/>
      <c r="M681" s="177" t="s">
        <v>19</v>
      </c>
      <c r="N681" s="178" t="s">
        <v>47</v>
      </c>
      <c r="O681" s="66"/>
      <c r="P681" s="179">
        <f>O681*H681</f>
        <v>0</v>
      </c>
      <c r="Q681" s="179">
        <v>0</v>
      </c>
      <c r="R681" s="179">
        <f>Q681*H681</f>
        <v>0</v>
      </c>
      <c r="S681" s="179">
        <v>0</v>
      </c>
      <c r="T681" s="180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81" t="s">
        <v>241</v>
      </c>
      <c r="AT681" s="181" t="s">
        <v>125</v>
      </c>
      <c r="AU681" s="181" t="s">
        <v>131</v>
      </c>
      <c r="AY681" s="19" t="s">
        <v>122</v>
      </c>
      <c r="BE681" s="182">
        <f>IF(N681="základní",J681,0)</f>
        <v>0</v>
      </c>
      <c r="BF681" s="182">
        <f>IF(N681="snížená",J681,0)</f>
        <v>0</v>
      </c>
      <c r="BG681" s="182">
        <f>IF(N681="zákl. přenesená",J681,0)</f>
        <v>0</v>
      </c>
      <c r="BH681" s="182">
        <f>IF(N681="sníž. přenesená",J681,0)</f>
        <v>0</v>
      </c>
      <c r="BI681" s="182">
        <f>IF(N681="nulová",J681,0)</f>
        <v>0</v>
      </c>
      <c r="BJ681" s="19" t="s">
        <v>131</v>
      </c>
      <c r="BK681" s="182">
        <f>ROUND(I681*H681,2)</f>
        <v>0</v>
      </c>
      <c r="BL681" s="19" t="s">
        <v>241</v>
      </c>
      <c r="BM681" s="181" t="s">
        <v>792</v>
      </c>
    </row>
    <row r="682" spans="1:65" s="2" customFormat="1" ht="11.25">
      <c r="A682" s="36"/>
      <c r="B682" s="37"/>
      <c r="C682" s="38"/>
      <c r="D682" s="183" t="s">
        <v>133</v>
      </c>
      <c r="E682" s="38"/>
      <c r="F682" s="184" t="s">
        <v>793</v>
      </c>
      <c r="G682" s="38"/>
      <c r="H682" s="38"/>
      <c r="I682" s="185"/>
      <c r="J682" s="38"/>
      <c r="K682" s="38"/>
      <c r="L682" s="41"/>
      <c r="M682" s="186"/>
      <c r="N682" s="187"/>
      <c r="O682" s="66"/>
      <c r="P682" s="66"/>
      <c r="Q682" s="66"/>
      <c r="R682" s="66"/>
      <c r="S682" s="66"/>
      <c r="T682" s="67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T682" s="19" t="s">
        <v>133</v>
      </c>
      <c r="AU682" s="19" t="s">
        <v>131</v>
      </c>
    </row>
    <row r="683" spans="1:65" s="13" customFormat="1" ht="11.25">
      <c r="B683" s="188"/>
      <c r="C683" s="189"/>
      <c r="D683" s="190" t="s">
        <v>135</v>
      </c>
      <c r="E683" s="191" t="s">
        <v>19</v>
      </c>
      <c r="F683" s="192" t="s">
        <v>356</v>
      </c>
      <c r="G683" s="189"/>
      <c r="H683" s="191" t="s">
        <v>19</v>
      </c>
      <c r="I683" s="193"/>
      <c r="J683" s="189"/>
      <c r="K683" s="189"/>
      <c r="L683" s="194"/>
      <c r="M683" s="195"/>
      <c r="N683" s="196"/>
      <c r="O683" s="196"/>
      <c r="P683" s="196"/>
      <c r="Q683" s="196"/>
      <c r="R683" s="196"/>
      <c r="S683" s="196"/>
      <c r="T683" s="197"/>
      <c r="AT683" s="198" t="s">
        <v>135</v>
      </c>
      <c r="AU683" s="198" t="s">
        <v>131</v>
      </c>
      <c r="AV683" s="13" t="s">
        <v>80</v>
      </c>
      <c r="AW683" s="13" t="s">
        <v>37</v>
      </c>
      <c r="AX683" s="13" t="s">
        <v>75</v>
      </c>
      <c r="AY683" s="198" t="s">
        <v>122</v>
      </c>
    </row>
    <row r="684" spans="1:65" s="14" customFormat="1" ht="11.25">
      <c r="B684" s="199"/>
      <c r="C684" s="200"/>
      <c r="D684" s="190" t="s">
        <v>135</v>
      </c>
      <c r="E684" s="201" t="s">
        <v>19</v>
      </c>
      <c r="F684" s="202" t="s">
        <v>357</v>
      </c>
      <c r="G684" s="200"/>
      <c r="H684" s="203">
        <v>12.08</v>
      </c>
      <c r="I684" s="204"/>
      <c r="J684" s="200"/>
      <c r="K684" s="200"/>
      <c r="L684" s="205"/>
      <c r="M684" s="206"/>
      <c r="N684" s="207"/>
      <c r="O684" s="207"/>
      <c r="P684" s="207"/>
      <c r="Q684" s="207"/>
      <c r="R684" s="207"/>
      <c r="S684" s="207"/>
      <c r="T684" s="208"/>
      <c r="AT684" s="209" t="s">
        <v>135</v>
      </c>
      <c r="AU684" s="209" t="s">
        <v>131</v>
      </c>
      <c r="AV684" s="14" t="s">
        <v>131</v>
      </c>
      <c r="AW684" s="14" t="s">
        <v>37</v>
      </c>
      <c r="AX684" s="14" t="s">
        <v>75</v>
      </c>
      <c r="AY684" s="209" t="s">
        <v>122</v>
      </c>
    </row>
    <row r="685" spans="1:65" s="13" customFormat="1" ht="11.25">
      <c r="B685" s="188"/>
      <c r="C685" s="189"/>
      <c r="D685" s="190" t="s">
        <v>135</v>
      </c>
      <c r="E685" s="191" t="s">
        <v>19</v>
      </c>
      <c r="F685" s="192" t="s">
        <v>358</v>
      </c>
      <c r="G685" s="189"/>
      <c r="H685" s="191" t="s">
        <v>19</v>
      </c>
      <c r="I685" s="193"/>
      <c r="J685" s="189"/>
      <c r="K685" s="189"/>
      <c r="L685" s="194"/>
      <c r="M685" s="195"/>
      <c r="N685" s="196"/>
      <c r="O685" s="196"/>
      <c r="P685" s="196"/>
      <c r="Q685" s="196"/>
      <c r="R685" s="196"/>
      <c r="S685" s="196"/>
      <c r="T685" s="197"/>
      <c r="AT685" s="198" t="s">
        <v>135</v>
      </c>
      <c r="AU685" s="198" t="s">
        <v>131</v>
      </c>
      <c r="AV685" s="13" t="s">
        <v>80</v>
      </c>
      <c r="AW685" s="13" t="s">
        <v>37</v>
      </c>
      <c r="AX685" s="13" t="s">
        <v>75</v>
      </c>
      <c r="AY685" s="198" t="s">
        <v>122</v>
      </c>
    </row>
    <row r="686" spans="1:65" s="14" customFormat="1" ht="11.25">
      <c r="B686" s="199"/>
      <c r="C686" s="200"/>
      <c r="D686" s="190" t="s">
        <v>135</v>
      </c>
      <c r="E686" s="201" t="s">
        <v>19</v>
      </c>
      <c r="F686" s="202" t="s">
        <v>370</v>
      </c>
      <c r="G686" s="200"/>
      <c r="H686" s="203">
        <v>24.82</v>
      </c>
      <c r="I686" s="204"/>
      <c r="J686" s="200"/>
      <c r="K686" s="200"/>
      <c r="L686" s="205"/>
      <c r="M686" s="206"/>
      <c r="N686" s="207"/>
      <c r="O686" s="207"/>
      <c r="P686" s="207"/>
      <c r="Q686" s="207"/>
      <c r="R686" s="207"/>
      <c r="S686" s="207"/>
      <c r="T686" s="208"/>
      <c r="AT686" s="209" t="s">
        <v>135</v>
      </c>
      <c r="AU686" s="209" t="s">
        <v>131</v>
      </c>
      <c r="AV686" s="14" t="s">
        <v>131</v>
      </c>
      <c r="AW686" s="14" t="s">
        <v>37</v>
      </c>
      <c r="AX686" s="14" t="s">
        <v>75</v>
      </c>
      <c r="AY686" s="209" t="s">
        <v>122</v>
      </c>
    </row>
    <row r="687" spans="1:65" s="13" customFormat="1" ht="11.25">
      <c r="B687" s="188"/>
      <c r="C687" s="189"/>
      <c r="D687" s="190" t="s">
        <v>135</v>
      </c>
      <c r="E687" s="191" t="s">
        <v>19</v>
      </c>
      <c r="F687" s="192" t="s">
        <v>204</v>
      </c>
      <c r="G687" s="189"/>
      <c r="H687" s="191" t="s">
        <v>19</v>
      </c>
      <c r="I687" s="193"/>
      <c r="J687" s="189"/>
      <c r="K687" s="189"/>
      <c r="L687" s="194"/>
      <c r="M687" s="195"/>
      <c r="N687" s="196"/>
      <c r="O687" s="196"/>
      <c r="P687" s="196"/>
      <c r="Q687" s="196"/>
      <c r="R687" s="196"/>
      <c r="S687" s="196"/>
      <c r="T687" s="197"/>
      <c r="AT687" s="198" t="s">
        <v>135</v>
      </c>
      <c r="AU687" s="198" t="s">
        <v>131</v>
      </c>
      <c r="AV687" s="13" t="s">
        <v>80</v>
      </c>
      <c r="AW687" s="13" t="s">
        <v>37</v>
      </c>
      <c r="AX687" s="13" t="s">
        <v>75</v>
      </c>
      <c r="AY687" s="198" t="s">
        <v>122</v>
      </c>
    </row>
    <row r="688" spans="1:65" s="14" customFormat="1" ht="11.25">
      <c r="B688" s="199"/>
      <c r="C688" s="200"/>
      <c r="D688" s="190" t="s">
        <v>135</v>
      </c>
      <c r="E688" s="201" t="s">
        <v>19</v>
      </c>
      <c r="F688" s="202" t="s">
        <v>371</v>
      </c>
      <c r="G688" s="200"/>
      <c r="H688" s="203">
        <v>0.1</v>
      </c>
      <c r="I688" s="204"/>
      <c r="J688" s="200"/>
      <c r="K688" s="200"/>
      <c r="L688" s="205"/>
      <c r="M688" s="206"/>
      <c r="N688" s="207"/>
      <c r="O688" s="207"/>
      <c r="P688" s="207"/>
      <c r="Q688" s="207"/>
      <c r="R688" s="207"/>
      <c r="S688" s="207"/>
      <c r="T688" s="208"/>
      <c r="AT688" s="209" t="s">
        <v>135</v>
      </c>
      <c r="AU688" s="209" t="s">
        <v>131</v>
      </c>
      <c r="AV688" s="14" t="s">
        <v>131</v>
      </c>
      <c r="AW688" s="14" t="s">
        <v>37</v>
      </c>
      <c r="AX688" s="14" t="s">
        <v>75</v>
      </c>
      <c r="AY688" s="209" t="s">
        <v>122</v>
      </c>
    </row>
    <row r="689" spans="1:65" s="15" customFormat="1" ht="11.25">
      <c r="B689" s="210"/>
      <c r="C689" s="211"/>
      <c r="D689" s="190" t="s">
        <v>135</v>
      </c>
      <c r="E689" s="212" t="s">
        <v>19</v>
      </c>
      <c r="F689" s="213" t="s">
        <v>149</v>
      </c>
      <c r="G689" s="211"/>
      <c r="H689" s="214">
        <v>37</v>
      </c>
      <c r="I689" s="215"/>
      <c r="J689" s="211"/>
      <c r="K689" s="211"/>
      <c r="L689" s="216"/>
      <c r="M689" s="217"/>
      <c r="N689" s="218"/>
      <c r="O689" s="218"/>
      <c r="P689" s="218"/>
      <c r="Q689" s="218"/>
      <c r="R689" s="218"/>
      <c r="S689" s="218"/>
      <c r="T689" s="219"/>
      <c r="AT689" s="220" t="s">
        <v>135</v>
      </c>
      <c r="AU689" s="220" t="s">
        <v>131</v>
      </c>
      <c r="AV689" s="15" t="s">
        <v>130</v>
      </c>
      <c r="AW689" s="15" t="s">
        <v>37</v>
      </c>
      <c r="AX689" s="15" t="s">
        <v>80</v>
      </c>
      <c r="AY689" s="220" t="s">
        <v>122</v>
      </c>
    </row>
    <row r="690" spans="1:65" s="2" customFormat="1" ht="21.75" customHeight="1">
      <c r="A690" s="36"/>
      <c r="B690" s="37"/>
      <c r="C690" s="222" t="s">
        <v>794</v>
      </c>
      <c r="D690" s="222" t="s">
        <v>390</v>
      </c>
      <c r="E690" s="223" t="s">
        <v>795</v>
      </c>
      <c r="F690" s="224" t="s">
        <v>796</v>
      </c>
      <c r="G690" s="225" t="s">
        <v>225</v>
      </c>
      <c r="H690" s="226">
        <v>37</v>
      </c>
      <c r="I690" s="227"/>
      <c r="J690" s="228">
        <f>ROUND(I690*H690,2)</f>
        <v>0</v>
      </c>
      <c r="K690" s="224" t="s">
        <v>129</v>
      </c>
      <c r="L690" s="229"/>
      <c r="M690" s="230" t="s">
        <v>19</v>
      </c>
      <c r="N690" s="231" t="s">
        <v>47</v>
      </c>
      <c r="O690" s="66"/>
      <c r="P690" s="179">
        <f>O690*H690</f>
        <v>0</v>
      </c>
      <c r="Q690" s="179">
        <v>2.0000000000000001E-4</v>
      </c>
      <c r="R690" s="179">
        <f>Q690*H690</f>
        <v>7.4000000000000003E-3</v>
      </c>
      <c r="S690" s="179">
        <v>0</v>
      </c>
      <c r="T690" s="180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81" t="s">
        <v>372</v>
      </c>
      <c r="AT690" s="181" t="s">
        <v>390</v>
      </c>
      <c r="AU690" s="181" t="s">
        <v>131</v>
      </c>
      <c r="AY690" s="19" t="s">
        <v>122</v>
      </c>
      <c r="BE690" s="182">
        <f>IF(N690="základní",J690,0)</f>
        <v>0</v>
      </c>
      <c r="BF690" s="182">
        <f>IF(N690="snížená",J690,0)</f>
        <v>0</v>
      </c>
      <c r="BG690" s="182">
        <f>IF(N690="zákl. přenesená",J690,0)</f>
        <v>0</v>
      </c>
      <c r="BH690" s="182">
        <f>IF(N690="sníž. přenesená",J690,0)</f>
        <v>0</v>
      </c>
      <c r="BI690" s="182">
        <f>IF(N690="nulová",J690,0)</f>
        <v>0</v>
      </c>
      <c r="BJ690" s="19" t="s">
        <v>131</v>
      </c>
      <c r="BK690" s="182">
        <f>ROUND(I690*H690,2)</f>
        <v>0</v>
      </c>
      <c r="BL690" s="19" t="s">
        <v>241</v>
      </c>
      <c r="BM690" s="181" t="s">
        <v>797</v>
      </c>
    </row>
    <row r="691" spans="1:65" s="14" customFormat="1" ht="11.25">
      <c r="B691" s="199"/>
      <c r="C691" s="200"/>
      <c r="D691" s="190" t="s">
        <v>135</v>
      </c>
      <c r="E691" s="200"/>
      <c r="F691" s="202" t="s">
        <v>798</v>
      </c>
      <c r="G691" s="200"/>
      <c r="H691" s="203">
        <v>37</v>
      </c>
      <c r="I691" s="204"/>
      <c r="J691" s="200"/>
      <c r="K691" s="200"/>
      <c r="L691" s="205"/>
      <c r="M691" s="206"/>
      <c r="N691" s="207"/>
      <c r="O691" s="207"/>
      <c r="P691" s="207"/>
      <c r="Q691" s="207"/>
      <c r="R691" s="207"/>
      <c r="S691" s="207"/>
      <c r="T691" s="208"/>
      <c r="AT691" s="209" t="s">
        <v>135</v>
      </c>
      <c r="AU691" s="209" t="s">
        <v>131</v>
      </c>
      <c r="AV691" s="14" t="s">
        <v>131</v>
      </c>
      <c r="AW691" s="14" t="s">
        <v>4</v>
      </c>
      <c r="AX691" s="14" t="s">
        <v>80</v>
      </c>
      <c r="AY691" s="209" t="s">
        <v>122</v>
      </c>
    </row>
    <row r="692" spans="1:65" s="2" customFormat="1" ht="24.2" customHeight="1">
      <c r="A692" s="36"/>
      <c r="B692" s="37"/>
      <c r="C692" s="170" t="s">
        <v>799</v>
      </c>
      <c r="D692" s="170" t="s">
        <v>125</v>
      </c>
      <c r="E692" s="171" t="s">
        <v>800</v>
      </c>
      <c r="F692" s="172" t="s">
        <v>801</v>
      </c>
      <c r="G692" s="173" t="s">
        <v>225</v>
      </c>
      <c r="H692" s="174">
        <v>2</v>
      </c>
      <c r="I692" s="175"/>
      <c r="J692" s="176">
        <f>ROUND(I692*H692,2)</f>
        <v>0</v>
      </c>
      <c r="K692" s="172" t="s">
        <v>129</v>
      </c>
      <c r="L692" s="41"/>
      <c r="M692" s="177" t="s">
        <v>19</v>
      </c>
      <c r="N692" s="178" t="s">
        <v>47</v>
      </c>
      <c r="O692" s="66"/>
      <c r="P692" s="179">
        <f>O692*H692</f>
        <v>0</v>
      </c>
      <c r="Q692" s="179">
        <v>0</v>
      </c>
      <c r="R692" s="179">
        <f>Q692*H692</f>
        <v>0</v>
      </c>
      <c r="S692" s="179">
        <v>0</v>
      </c>
      <c r="T692" s="180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181" t="s">
        <v>241</v>
      </c>
      <c r="AT692" s="181" t="s">
        <v>125</v>
      </c>
      <c r="AU692" s="181" t="s">
        <v>131</v>
      </c>
      <c r="AY692" s="19" t="s">
        <v>122</v>
      </c>
      <c r="BE692" s="182">
        <f>IF(N692="základní",J692,0)</f>
        <v>0</v>
      </c>
      <c r="BF692" s="182">
        <f>IF(N692="snížená",J692,0)</f>
        <v>0</v>
      </c>
      <c r="BG692" s="182">
        <f>IF(N692="zákl. přenesená",J692,0)</f>
        <v>0</v>
      </c>
      <c r="BH692" s="182">
        <f>IF(N692="sníž. přenesená",J692,0)</f>
        <v>0</v>
      </c>
      <c r="BI692" s="182">
        <f>IF(N692="nulová",J692,0)</f>
        <v>0</v>
      </c>
      <c r="BJ692" s="19" t="s">
        <v>131</v>
      </c>
      <c r="BK692" s="182">
        <f>ROUND(I692*H692,2)</f>
        <v>0</v>
      </c>
      <c r="BL692" s="19" t="s">
        <v>241</v>
      </c>
      <c r="BM692" s="181" t="s">
        <v>802</v>
      </c>
    </row>
    <row r="693" spans="1:65" s="2" customFormat="1" ht="11.25">
      <c r="A693" s="36"/>
      <c r="B693" s="37"/>
      <c r="C693" s="38"/>
      <c r="D693" s="183" t="s">
        <v>133</v>
      </c>
      <c r="E693" s="38"/>
      <c r="F693" s="184" t="s">
        <v>803</v>
      </c>
      <c r="G693" s="38"/>
      <c r="H693" s="38"/>
      <c r="I693" s="185"/>
      <c r="J693" s="38"/>
      <c r="K693" s="38"/>
      <c r="L693" s="41"/>
      <c r="M693" s="186"/>
      <c r="N693" s="187"/>
      <c r="O693" s="66"/>
      <c r="P693" s="66"/>
      <c r="Q693" s="66"/>
      <c r="R693" s="66"/>
      <c r="S693" s="66"/>
      <c r="T693" s="67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T693" s="19" t="s">
        <v>133</v>
      </c>
      <c r="AU693" s="19" t="s">
        <v>131</v>
      </c>
    </row>
    <row r="694" spans="1:65" s="2" customFormat="1" ht="16.5" customHeight="1">
      <c r="A694" s="36"/>
      <c r="B694" s="37"/>
      <c r="C694" s="222" t="s">
        <v>804</v>
      </c>
      <c r="D694" s="222" t="s">
        <v>390</v>
      </c>
      <c r="E694" s="223" t="s">
        <v>805</v>
      </c>
      <c r="F694" s="224" t="s">
        <v>806</v>
      </c>
      <c r="G694" s="225" t="s">
        <v>225</v>
      </c>
      <c r="H694" s="226">
        <v>2</v>
      </c>
      <c r="I694" s="227"/>
      <c r="J694" s="228">
        <f>ROUND(I694*H694,2)</f>
        <v>0</v>
      </c>
      <c r="K694" s="224" t="s">
        <v>129</v>
      </c>
      <c r="L694" s="229"/>
      <c r="M694" s="230" t="s">
        <v>19</v>
      </c>
      <c r="N694" s="231" t="s">
        <v>47</v>
      </c>
      <c r="O694" s="66"/>
      <c r="P694" s="179">
        <f>O694*H694</f>
        <v>0</v>
      </c>
      <c r="Q694" s="179">
        <v>1.4999999999999999E-2</v>
      </c>
      <c r="R694" s="179">
        <f>Q694*H694</f>
        <v>0.03</v>
      </c>
      <c r="S694" s="179">
        <v>0</v>
      </c>
      <c r="T694" s="180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81" t="s">
        <v>372</v>
      </c>
      <c r="AT694" s="181" t="s">
        <v>390</v>
      </c>
      <c r="AU694" s="181" t="s">
        <v>131</v>
      </c>
      <c r="AY694" s="19" t="s">
        <v>122</v>
      </c>
      <c r="BE694" s="182">
        <f>IF(N694="základní",J694,0)</f>
        <v>0</v>
      </c>
      <c r="BF694" s="182">
        <f>IF(N694="snížená",J694,0)</f>
        <v>0</v>
      </c>
      <c r="BG694" s="182">
        <f>IF(N694="zákl. přenesená",J694,0)</f>
        <v>0</v>
      </c>
      <c r="BH694" s="182">
        <f>IF(N694="sníž. přenesená",J694,0)</f>
        <v>0</v>
      </c>
      <c r="BI694" s="182">
        <f>IF(N694="nulová",J694,0)</f>
        <v>0</v>
      </c>
      <c r="BJ694" s="19" t="s">
        <v>131</v>
      </c>
      <c r="BK694" s="182">
        <f>ROUND(I694*H694,2)</f>
        <v>0</v>
      </c>
      <c r="BL694" s="19" t="s">
        <v>241</v>
      </c>
      <c r="BM694" s="181" t="s">
        <v>807</v>
      </c>
    </row>
    <row r="695" spans="1:65" s="2" customFormat="1" ht="24.2" customHeight="1">
      <c r="A695" s="36"/>
      <c r="B695" s="37"/>
      <c r="C695" s="170" t="s">
        <v>808</v>
      </c>
      <c r="D695" s="170" t="s">
        <v>125</v>
      </c>
      <c r="E695" s="171" t="s">
        <v>809</v>
      </c>
      <c r="F695" s="172" t="s">
        <v>810</v>
      </c>
      <c r="G695" s="173" t="s">
        <v>225</v>
      </c>
      <c r="H695" s="174">
        <v>4</v>
      </c>
      <c r="I695" s="175"/>
      <c r="J695" s="176">
        <f>ROUND(I695*H695,2)</f>
        <v>0</v>
      </c>
      <c r="K695" s="172" t="s">
        <v>129</v>
      </c>
      <c r="L695" s="41"/>
      <c r="M695" s="177" t="s">
        <v>19</v>
      </c>
      <c r="N695" s="178" t="s">
        <v>47</v>
      </c>
      <c r="O695" s="66"/>
      <c r="P695" s="179">
        <f>O695*H695</f>
        <v>0</v>
      </c>
      <c r="Q695" s="179">
        <v>0</v>
      </c>
      <c r="R695" s="179">
        <f>Q695*H695</f>
        <v>0</v>
      </c>
      <c r="S695" s="179">
        <v>0</v>
      </c>
      <c r="T695" s="180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81" t="s">
        <v>241</v>
      </c>
      <c r="AT695" s="181" t="s">
        <v>125</v>
      </c>
      <c r="AU695" s="181" t="s">
        <v>131</v>
      </c>
      <c r="AY695" s="19" t="s">
        <v>122</v>
      </c>
      <c r="BE695" s="182">
        <f>IF(N695="základní",J695,0)</f>
        <v>0</v>
      </c>
      <c r="BF695" s="182">
        <f>IF(N695="snížená",J695,0)</f>
        <v>0</v>
      </c>
      <c r="BG695" s="182">
        <f>IF(N695="zákl. přenesená",J695,0)</f>
        <v>0</v>
      </c>
      <c r="BH695" s="182">
        <f>IF(N695="sníž. přenesená",J695,0)</f>
        <v>0</v>
      </c>
      <c r="BI695" s="182">
        <f>IF(N695="nulová",J695,0)</f>
        <v>0</v>
      </c>
      <c r="BJ695" s="19" t="s">
        <v>131</v>
      </c>
      <c r="BK695" s="182">
        <f>ROUND(I695*H695,2)</f>
        <v>0</v>
      </c>
      <c r="BL695" s="19" t="s">
        <v>241</v>
      </c>
      <c r="BM695" s="181" t="s">
        <v>811</v>
      </c>
    </row>
    <row r="696" spans="1:65" s="2" customFormat="1" ht="11.25">
      <c r="A696" s="36"/>
      <c r="B696" s="37"/>
      <c r="C696" s="38"/>
      <c r="D696" s="183" t="s">
        <v>133</v>
      </c>
      <c r="E696" s="38"/>
      <c r="F696" s="184" t="s">
        <v>812</v>
      </c>
      <c r="G696" s="38"/>
      <c r="H696" s="38"/>
      <c r="I696" s="185"/>
      <c r="J696" s="38"/>
      <c r="K696" s="38"/>
      <c r="L696" s="41"/>
      <c r="M696" s="186"/>
      <c r="N696" s="187"/>
      <c r="O696" s="66"/>
      <c r="P696" s="66"/>
      <c r="Q696" s="66"/>
      <c r="R696" s="66"/>
      <c r="S696" s="66"/>
      <c r="T696" s="67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T696" s="19" t="s">
        <v>133</v>
      </c>
      <c r="AU696" s="19" t="s">
        <v>131</v>
      </c>
    </row>
    <row r="697" spans="1:65" s="13" customFormat="1" ht="11.25">
      <c r="B697" s="188"/>
      <c r="C697" s="189"/>
      <c r="D697" s="190" t="s">
        <v>135</v>
      </c>
      <c r="E697" s="191" t="s">
        <v>19</v>
      </c>
      <c r="F697" s="192" t="s">
        <v>813</v>
      </c>
      <c r="G697" s="189"/>
      <c r="H697" s="191" t="s">
        <v>19</v>
      </c>
      <c r="I697" s="193"/>
      <c r="J697" s="189"/>
      <c r="K697" s="189"/>
      <c r="L697" s="194"/>
      <c r="M697" s="195"/>
      <c r="N697" s="196"/>
      <c r="O697" s="196"/>
      <c r="P697" s="196"/>
      <c r="Q697" s="196"/>
      <c r="R697" s="196"/>
      <c r="S697" s="196"/>
      <c r="T697" s="197"/>
      <c r="AT697" s="198" t="s">
        <v>135</v>
      </c>
      <c r="AU697" s="198" t="s">
        <v>131</v>
      </c>
      <c r="AV697" s="13" t="s">
        <v>80</v>
      </c>
      <c r="AW697" s="13" t="s">
        <v>37</v>
      </c>
      <c r="AX697" s="13" t="s">
        <v>75</v>
      </c>
      <c r="AY697" s="198" t="s">
        <v>122</v>
      </c>
    </row>
    <row r="698" spans="1:65" s="14" customFormat="1" ht="11.25">
      <c r="B698" s="199"/>
      <c r="C698" s="200"/>
      <c r="D698" s="190" t="s">
        <v>135</v>
      </c>
      <c r="E698" s="201" t="s">
        <v>19</v>
      </c>
      <c r="F698" s="202" t="s">
        <v>130</v>
      </c>
      <c r="G698" s="200"/>
      <c r="H698" s="203">
        <v>4</v>
      </c>
      <c r="I698" s="204"/>
      <c r="J698" s="200"/>
      <c r="K698" s="200"/>
      <c r="L698" s="205"/>
      <c r="M698" s="206"/>
      <c r="N698" s="207"/>
      <c r="O698" s="207"/>
      <c r="P698" s="207"/>
      <c r="Q698" s="207"/>
      <c r="R698" s="207"/>
      <c r="S698" s="207"/>
      <c r="T698" s="208"/>
      <c r="AT698" s="209" t="s">
        <v>135</v>
      </c>
      <c r="AU698" s="209" t="s">
        <v>131</v>
      </c>
      <c r="AV698" s="14" t="s">
        <v>131</v>
      </c>
      <c r="AW698" s="14" t="s">
        <v>37</v>
      </c>
      <c r="AX698" s="14" t="s">
        <v>80</v>
      </c>
      <c r="AY698" s="209" t="s">
        <v>122</v>
      </c>
    </row>
    <row r="699" spans="1:65" s="2" customFormat="1" ht="37.9" customHeight="1">
      <c r="A699" s="36"/>
      <c r="B699" s="37"/>
      <c r="C699" s="222" t="s">
        <v>814</v>
      </c>
      <c r="D699" s="222" t="s">
        <v>390</v>
      </c>
      <c r="E699" s="223" t="s">
        <v>815</v>
      </c>
      <c r="F699" s="224" t="s">
        <v>816</v>
      </c>
      <c r="G699" s="225" t="s">
        <v>817</v>
      </c>
      <c r="H699" s="226">
        <v>4</v>
      </c>
      <c r="I699" s="227"/>
      <c r="J699" s="228">
        <f>ROUND(I699*H699,2)</f>
        <v>0</v>
      </c>
      <c r="K699" s="224" t="s">
        <v>129</v>
      </c>
      <c r="L699" s="229"/>
      <c r="M699" s="230" t="s">
        <v>19</v>
      </c>
      <c r="N699" s="231" t="s">
        <v>47</v>
      </c>
      <c r="O699" s="66"/>
      <c r="P699" s="179">
        <f>O699*H699</f>
        <v>0</v>
      </c>
      <c r="Q699" s="179">
        <v>6.0000000000000001E-3</v>
      </c>
      <c r="R699" s="179">
        <f>Q699*H699</f>
        <v>2.4E-2</v>
      </c>
      <c r="S699" s="179">
        <v>0</v>
      </c>
      <c r="T699" s="180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1" t="s">
        <v>372</v>
      </c>
      <c r="AT699" s="181" t="s">
        <v>390</v>
      </c>
      <c r="AU699" s="181" t="s">
        <v>131</v>
      </c>
      <c r="AY699" s="19" t="s">
        <v>122</v>
      </c>
      <c r="BE699" s="182">
        <f>IF(N699="základní",J699,0)</f>
        <v>0</v>
      </c>
      <c r="BF699" s="182">
        <f>IF(N699="snížená",J699,0)</f>
        <v>0</v>
      </c>
      <c r="BG699" s="182">
        <f>IF(N699="zákl. přenesená",J699,0)</f>
        <v>0</v>
      </c>
      <c r="BH699" s="182">
        <f>IF(N699="sníž. přenesená",J699,0)</f>
        <v>0</v>
      </c>
      <c r="BI699" s="182">
        <f>IF(N699="nulová",J699,0)</f>
        <v>0</v>
      </c>
      <c r="BJ699" s="19" t="s">
        <v>131</v>
      </c>
      <c r="BK699" s="182">
        <f>ROUND(I699*H699,2)</f>
        <v>0</v>
      </c>
      <c r="BL699" s="19" t="s">
        <v>241</v>
      </c>
      <c r="BM699" s="181" t="s">
        <v>818</v>
      </c>
    </row>
    <row r="700" spans="1:65" s="2" customFormat="1" ht="24.2" customHeight="1">
      <c r="A700" s="36"/>
      <c r="B700" s="37"/>
      <c r="C700" s="170" t="s">
        <v>819</v>
      </c>
      <c r="D700" s="170" t="s">
        <v>125</v>
      </c>
      <c r="E700" s="171" t="s">
        <v>820</v>
      </c>
      <c r="F700" s="172" t="s">
        <v>821</v>
      </c>
      <c r="G700" s="173" t="s">
        <v>225</v>
      </c>
      <c r="H700" s="174">
        <v>4</v>
      </c>
      <c r="I700" s="175"/>
      <c r="J700" s="176">
        <f>ROUND(I700*H700,2)</f>
        <v>0</v>
      </c>
      <c r="K700" s="172" t="s">
        <v>129</v>
      </c>
      <c r="L700" s="41"/>
      <c r="M700" s="177" t="s">
        <v>19</v>
      </c>
      <c r="N700" s="178" t="s">
        <v>47</v>
      </c>
      <c r="O700" s="66"/>
      <c r="P700" s="179">
        <f>O700*H700</f>
        <v>0</v>
      </c>
      <c r="Q700" s="179">
        <v>0</v>
      </c>
      <c r="R700" s="179">
        <f>Q700*H700</f>
        <v>0</v>
      </c>
      <c r="S700" s="179">
        <v>0</v>
      </c>
      <c r="T700" s="180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81" t="s">
        <v>241</v>
      </c>
      <c r="AT700" s="181" t="s">
        <v>125</v>
      </c>
      <c r="AU700" s="181" t="s">
        <v>131</v>
      </c>
      <c r="AY700" s="19" t="s">
        <v>122</v>
      </c>
      <c r="BE700" s="182">
        <f>IF(N700="základní",J700,0)</f>
        <v>0</v>
      </c>
      <c r="BF700" s="182">
        <f>IF(N700="snížená",J700,0)</f>
        <v>0</v>
      </c>
      <c r="BG700" s="182">
        <f>IF(N700="zákl. přenesená",J700,0)</f>
        <v>0</v>
      </c>
      <c r="BH700" s="182">
        <f>IF(N700="sníž. přenesená",J700,0)</f>
        <v>0</v>
      </c>
      <c r="BI700" s="182">
        <f>IF(N700="nulová",J700,0)</f>
        <v>0</v>
      </c>
      <c r="BJ700" s="19" t="s">
        <v>131</v>
      </c>
      <c r="BK700" s="182">
        <f>ROUND(I700*H700,2)</f>
        <v>0</v>
      </c>
      <c r="BL700" s="19" t="s">
        <v>241</v>
      </c>
      <c r="BM700" s="181" t="s">
        <v>822</v>
      </c>
    </row>
    <row r="701" spans="1:65" s="2" customFormat="1" ht="11.25">
      <c r="A701" s="36"/>
      <c r="B701" s="37"/>
      <c r="C701" s="38"/>
      <c r="D701" s="183" t="s">
        <v>133</v>
      </c>
      <c r="E701" s="38"/>
      <c r="F701" s="184" t="s">
        <v>823</v>
      </c>
      <c r="G701" s="38"/>
      <c r="H701" s="38"/>
      <c r="I701" s="185"/>
      <c r="J701" s="38"/>
      <c r="K701" s="38"/>
      <c r="L701" s="41"/>
      <c r="M701" s="186"/>
      <c r="N701" s="187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9" t="s">
        <v>133</v>
      </c>
      <c r="AU701" s="19" t="s">
        <v>131</v>
      </c>
    </row>
    <row r="702" spans="1:65" s="13" customFormat="1" ht="11.25">
      <c r="B702" s="188"/>
      <c r="C702" s="189"/>
      <c r="D702" s="190" t="s">
        <v>135</v>
      </c>
      <c r="E702" s="191" t="s">
        <v>19</v>
      </c>
      <c r="F702" s="192" t="s">
        <v>824</v>
      </c>
      <c r="G702" s="189"/>
      <c r="H702" s="191" t="s">
        <v>19</v>
      </c>
      <c r="I702" s="193"/>
      <c r="J702" s="189"/>
      <c r="K702" s="189"/>
      <c r="L702" s="194"/>
      <c r="M702" s="195"/>
      <c r="N702" s="196"/>
      <c r="O702" s="196"/>
      <c r="P702" s="196"/>
      <c r="Q702" s="196"/>
      <c r="R702" s="196"/>
      <c r="S702" s="196"/>
      <c r="T702" s="197"/>
      <c r="AT702" s="198" t="s">
        <v>135</v>
      </c>
      <c r="AU702" s="198" t="s">
        <v>131</v>
      </c>
      <c r="AV702" s="13" t="s">
        <v>80</v>
      </c>
      <c r="AW702" s="13" t="s">
        <v>37</v>
      </c>
      <c r="AX702" s="13" t="s">
        <v>75</v>
      </c>
      <c r="AY702" s="198" t="s">
        <v>122</v>
      </c>
    </row>
    <row r="703" spans="1:65" s="14" customFormat="1" ht="11.25">
      <c r="B703" s="199"/>
      <c r="C703" s="200"/>
      <c r="D703" s="190" t="s">
        <v>135</v>
      </c>
      <c r="E703" s="201" t="s">
        <v>19</v>
      </c>
      <c r="F703" s="202" t="s">
        <v>130</v>
      </c>
      <c r="G703" s="200"/>
      <c r="H703" s="203">
        <v>4</v>
      </c>
      <c r="I703" s="204"/>
      <c r="J703" s="200"/>
      <c r="K703" s="200"/>
      <c r="L703" s="205"/>
      <c r="M703" s="206"/>
      <c r="N703" s="207"/>
      <c r="O703" s="207"/>
      <c r="P703" s="207"/>
      <c r="Q703" s="207"/>
      <c r="R703" s="207"/>
      <c r="S703" s="207"/>
      <c r="T703" s="208"/>
      <c r="AT703" s="209" t="s">
        <v>135</v>
      </c>
      <c r="AU703" s="209" t="s">
        <v>131</v>
      </c>
      <c r="AV703" s="14" t="s">
        <v>131</v>
      </c>
      <c r="AW703" s="14" t="s">
        <v>37</v>
      </c>
      <c r="AX703" s="14" t="s">
        <v>80</v>
      </c>
      <c r="AY703" s="209" t="s">
        <v>122</v>
      </c>
    </row>
    <row r="704" spans="1:65" s="2" customFormat="1" ht="37.9" customHeight="1">
      <c r="A704" s="36"/>
      <c r="B704" s="37"/>
      <c r="C704" s="222" t="s">
        <v>825</v>
      </c>
      <c r="D704" s="222" t="s">
        <v>390</v>
      </c>
      <c r="E704" s="223" t="s">
        <v>826</v>
      </c>
      <c r="F704" s="224" t="s">
        <v>827</v>
      </c>
      <c r="G704" s="225" t="s">
        <v>817</v>
      </c>
      <c r="H704" s="226">
        <v>4</v>
      </c>
      <c r="I704" s="227"/>
      <c r="J704" s="228">
        <f>ROUND(I704*H704,2)</f>
        <v>0</v>
      </c>
      <c r="K704" s="224" t="s">
        <v>129</v>
      </c>
      <c r="L704" s="229"/>
      <c r="M704" s="230" t="s">
        <v>19</v>
      </c>
      <c r="N704" s="231" t="s">
        <v>47</v>
      </c>
      <c r="O704" s="66"/>
      <c r="P704" s="179">
        <f>O704*H704</f>
        <v>0</v>
      </c>
      <c r="Q704" s="179">
        <v>7.6E-3</v>
      </c>
      <c r="R704" s="179">
        <f>Q704*H704</f>
        <v>3.04E-2</v>
      </c>
      <c r="S704" s="179">
        <v>0</v>
      </c>
      <c r="T704" s="18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81" t="s">
        <v>372</v>
      </c>
      <c r="AT704" s="181" t="s">
        <v>390</v>
      </c>
      <c r="AU704" s="181" t="s">
        <v>131</v>
      </c>
      <c r="AY704" s="19" t="s">
        <v>122</v>
      </c>
      <c r="BE704" s="182">
        <f>IF(N704="základní",J704,0)</f>
        <v>0</v>
      </c>
      <c r="BF704" s="182">
        <f>IF(N704="snížená",J704,0)</f>
        <v>0</v>
      </c>
      <c r="BG704" s="182">
        <f>IF(N704="zákl. přenesená",J704,0)</f>
        <v>0</v>
      </c>
      <c r="BH704" s="182">
        <f>IF(N704="sníž. přenesená",J704,0)</f>
        <v>0</v>
      </c>
      <c r="BI704" s="182">
        <f>IF(N704="nulová",J704,0)</f>
        <v>0</v>
      </c>
      <c r="BJ704" s="19" t="s">
        <v>131</v>
      </c>
      <c r="BK704" s="182">
        <f>ROUND(I704*H704,2)</f>
        <v>0</v>
      </c>
      <c r="BL704" s="19" t="s">
        <v>241</v>
      </c>
      <c r="BM704" s="181" t="s">
        <v>828</v>
      </c>
    </row>
    <row r="705" spans="1:65" s="2" customFormat="1" ht="37.9" customHeight="1">
      <c r="A705" s="36"/>
      <c r="B705" s="37"/>
      <c r="C705" s="170" t="s">
        <v>829</v>
      </c>
      <c r="D705" s="170" t="s">
        <v>125</v>
      </c>
      <c r="E705" s="171" t="s">
        <v>830</v>
      </c>
      <c r="F705" s="172" t="s">
        <v>831</v>
      </c>
      <c r="G705" s="173" t="s">
        <v>225</v>
      </c>
      <c r="H705" s="174">
        <v>32</v>
      </c>
      <c r="I705" s="175"/>
      <c r="J705" s="176">
        <f>ROUND(I705*H705,2)</f>
        <v>0</v>
      </c>
      <c r="K705" s="172" t="s">
        <v>129</v>
      </c>
      <c r="L705" s="41"/>
      <c r="M705" s="177" t="s">
        <v>19</v>
      </c>
      <c r="N705" s="178" t="s">
        <v>47</v>
      </c>
      <c r="O705" s="66"/>
      <c r="P705" s="179">
        <f>O705*H705</f>
        <v>0</v>
      </c>
      <c r="Q705" s="179">
        <v>0</v>
      </c>
      <c r="R705" s="179">
        <f>Q705*H705</f>
        <v>0</v>
      </c>
      <c r="S705" s="179">
        <v>0</v>
      </c>
      <c r="T705" s="180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81" t="s">
        <v>241</v>
      </c>
      <c r="AT705" s="181" t="s">
        <v>125</v>
      </c>
      <c r="AU705" s="181" t="s">
        <v>131</v>
      </c>
      <c r="AY705" s="19" t="s">
        <v>122</v>
      </c>
      <c r="BE705" s="182">
        <f>IF(N705="základní",J705,0)</f>
        <v>0</v>
      </c>
      <c r="BF705" s="182">
        <f>IF(N705="snížená",J705,0)</f>
        <v>0</v>
      </c>
      <c r="BG705" s="182">
        <f>IF(N705="zákl. přenesená",J705,0)</f>
        <v>0</v>
      </c>
      <c r="BH705" s="182">
        <f>IF(N705="sníž. přenesená",J705,0)</f>
        <v>0</v>
      </c>
      <c r="BI705" s="182">
        <f>IF(N705="nulová",J705,0)</f>
        <v>0</v>
      </c>
      <c r="BJ705" s="19" t="s">
        <v>131</v>
      </c>
      <c r="BK705" s="182">
        <f>ROUND(I705*H705,2)</f>
        <v>0</v>
      </c>
      <c r="BL705" s="19" t="s">
        <v>241</v>
      </c>
      <c r="BM705" s="181" t="s">
        <v>832</v>
      </c>
    </row>
    <row r="706" spans="1:65" s="2" customFormat="1" ht="11.25">
      <c r="A706" s="36"/>
      <c r="B706" s="37"/>
      <c r="C706" s="38"/>
      <c r="D706" s="183" t="s">
        <v>133</v>
      </c>
      <c r="E706" s="38"/>
      <c r="F706" s="184" t="s">
        <v>833</v>
      </c>
      <c r="G706" s="38"/>
      <c r="H706" s="38"/>
      <c r="I706" s="185"/>
      <c r="J706" s="38"/>
      <c r="K706" s="38"/>
      <c r="L706" s="41"/>
      <c r="M706" s="186"/>
      <c r="N706" s="187"/>
      <c r="O706" s="66"/>
      <c r="P706" s="66"/>
      <c r="Q706" s="66"/>
      <c r="R706" s="66"/>
      <c r="S706" s="66"/>
      <c r="T706" s="67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T706" s="19" t="s">
        <v>133</v>
      </c>
      <c r="AU706" s="19" t="s">
        <v>131</v>
      </c>
    </row>
    <row r="707" spans="1:65" s="13" customFormat="1" ht="11.25">
      <c r="B707" s="188"/>
      <c r="C707" s="189"/>
      <c r="D707" s="190" t="s">
        <v>135</v>
      </c>
      <c r="E707" s="191" t="s">
        <v>19</v>
      </c>
      <c r="F707" s="192" t="s">
        <v>834</v>
      </c>
      <c r="G707" s="189"/>
      <c r="H707" s="191" t="s">
        <v>19</v>
      </c>
      <c r="I707" s="193"/>
      <c r="J707" s="189"/>
      <c r="K707" s="189"/>
      <c r="L707" s="194"/>
      <c r="M707" s="195"/>
      <c r="N707" s="196"/>
      <c r="O707" s="196"/>
      <c r="P707" s="196"/>
      <c r="Q707" s="196"/>
      <c r="R707" s="196"/>
      <c r="S707" s="196"/>
      <c r="T707" s="197"/>
      <c r="AT707" s="198" t="s">
        <v>135</v>
      </c>
      <c r="AU707" s="198" t="s">
        <v>131</v>
      </c>
      <c r="AV707" s="13" t="s">
        <v>80</v>
      </c>
      <c r="AW707" s="13" t="s">
        <v>37</v>
      </c>
      <c r="AX707" s="13" t="s">
        <v>75</v>
      </c>
      <c r="AY707" s="198" t="s">
        <v>122</v>
      </c>
    </row>
    <row r="708" spans="1:65" s="14" customFormat="1" ht="11.25">
      <c r="B708" s="199"/>
      <c r="C708" s="200"/>
      <c r="D708" s="190" t="s">
        <v>135</v>
      </c>
      <c r="E708" s="201" t="s">
        <v>19</v>
      </c>
      <c r="F708" s="202" t="s">
        <v>835</v>
      </c>
      <c r="G708" s="200"/>
      <c r="H708" s="203">
        <v>8</v>
      </c>
      <c r="I708" s="204"/>
      <c r="J708" s="200"/>
      <c r="K708" s="200"/>
      <c r="L708" s="205"/>
      <c r="M708" s="206"/>
      <c r="N708" s="207"/>
      <c r="O708" s="207"/>
      <c r="P708" s="207"/>
      <c r="Q708" s="207"/>
      <c r="R708" s="207"/>
      <c r="S708" s="207"/>
      <c r="T708" s="208"/>
      <c r="AT708" s="209" t="s">
        <v>135</v>
      </c>
      <c r="AU708" s="209" t="s">
        <v>131</v>
      </c>
      <c r="AV708" s="14" t="s">
        <v>131</v>
      </c>
      <c r="AW708" s="14" t="s">
        <v>37</v>
      </c>
      <c r="AX708" s="14" t="s">
        <v>75</v>
      </c>
      <c r="AY708" s="209" t="s">
        <v>122</v>
      </c>
    </row>
    <row r="709" spans="1:65" s="13" customFormat="1" ht="11.25">
      <c r="B709" s="188"/>
      <c r="C709" s="189"/>
      <c r="D709" s="190" t="s">
        <v>135</v>
      </c>
      <c r="E709" s="191" t="s">
        <v>19</v>
      </c>
      <c r="F709" s="192" t="s">
        <v>836</v>
      </c>
      <c r="G709" s="189"/>
      <c r="H709" s="191" t="s">
        <v>19</v>
      </c>
      <c r="I709" s="193"/>
      <c r="J709" s="189"/>
      <c r="K709" s="189"/>
      <c r="L709" s="194"/>
      <c r="M709" s="195"/>
      <c r="N709" s="196"/>
      <c r="O709" s="196"/>
      <c r="P709" s="196"/>
      <c r="Q709" s="196"/>
      <c r="R709" s="196"/>
      <c r="S709" s="196"/>
      <c r="T709" s="197"/>
      <c r="AT709" s="198" t="s">
        <v>135</v>
      </c>
      <c r="AU709" s="198" t="s">
        <v>131</v>
      </c>
      <c r="AV709" s="13" t="s">
        <v>80</v>
      </c>
      <c r="AW709" s="13" t="s">
        <v>37</v>
      </c>
      <c r="AX709" s="13" t="s">
        <v>75</v>
      </c>
      <c r="AY709" s="198" t="s">
        <v>122</v>
      </c>
    </row>
    <row r="710" spans="1:65" s="14" customFormat="1" ht="11.25">
      <c r="B710" s="199"/>
      <c r="C710" s="200"/>
      <c r="D710" s="190" t="s">
        <v>135</v>
      </c>
      <c r="E710" s="201" t="s">
        <v>19</v>
      </c>
      <c r="F710" s="202" t="s">
        <v>837</v>
      </c>
      <c r="G710" s="200"/>
      <c r="H710" s="203">
        <v>16</v>
      </c>
      <c r="I710" s="204"/>
      <c r="J710" s="200"/>
      <c r="K710" s="200"/>
      <c r="L710" s="205"/>
      <c r="M710" s="206"/>
      <c r="N710" s="207"/>
      <c r="O710" s="207"/>
      <c r="P710" s="207"/>
      <c r="Q710" s="207"/>
      <c r="R710" s="207"/>
      <c r="S710" s="207"/>
      <c r="T710" s="208"/>
      <c r="AT710" s="209" t="s">
        <v>135</v>
      </c>
      <c r="AU710" s="209" t="s">
        <v>131</v>
      </c>
      <c r="AV710" s="14" t="s">
        <v>131</v>
      </c>
      <c r="AW710" s="14" t="s">
        <v>37</v>
      </c>
      <c r="AX710" s="14" t="s">
        <v>75</v>
      </c>
      <c r="AY710" s="209" t="s">
        <v>122</v>
      </c>
    </row>
    <row r="711" spans="1:65" s="13" customFormat="1" ht="11.25">
      <c r="B711" s="188"/>
      <c r="C711" s="189"/>
      <c r="D711" s="190" t="s">
        <v>135</v>
      </c>
      <c r="E711" s="191" t="s">
        <v>19</v>
      </c>
      <c r="F711" s="192" t="s">
        <v>838</v>
      </c>
      <c r="G711" s="189"/>
      <c r="H711" s="191" t="s">
        <v>19</v>
      </c>
      <c r="I711" s="193"/>
      <c r="J711" s="189"/>
      <c r="K711" s="189"/>
      <c r="L711" s="194"/>
      <c r="M711" s="195"/>
      <c r="N711" s="196"/>
      <c r="O711" s="196"/>
      <c r="P711" s="196"/>
      <c r="Q711" s="196"/>
      <c r="R711" s="196"/>
      <c r="S711" s="196"/>
      <c r="T711" s="197"/>
      <c r="AT711" s="198" t="s">
        <v>135</v>
      </c>
      <c r="AU711" s="198" t="s">
        <v>131</v>
      </c>
      <c r="AV711" s="13" t="s">
        <v>80</v>
      </c>
      <c r="AW711" s="13" t="s">
        <v>37</v>
      </c>
      <c r="AX711" s="13" t="s">
        <v>75</v>
      </c>
      <c r="AY711" s="198" t="s">
        <v>122</v>
      </c>
    </row>
    <row r="712" spans="1:65" s="14" customFormat="1" ht="11.25">
      <c r="B712" s="199"/>
      <c r="C712" s="200"/>
      <c r="D712" s="190" t="s">
        <v>135</v>
      </c>
      <c r="E712" s="201" t="s">
        <v>19</v>
      </c>
      <c r="F712" s="202" t="s">
        <v>839</v>
      </c>
      <c r="G712" s="200"/>
      <c r="H712" s="203">
        <v>4</v>
      </c>
      <c r="I712" s="204"/>
      <c r="J712" s="200"/>
      <c r="K712" s="200"/>
      <c r="L712" s="205"/>
      <c r="M712" s="206"/>
      <c r="N712" s="207"/>
      <c r="O712" s="207"/>
      <c r="P712" s="207"/>
      <c r="Q712" s="207"/>
      <c r="R712" s="207"/>
      <c r="S712" s="207"/>
      <c r="T712" s="208"/>
      <c r="AT712" s="209" t="s">
        <v>135</v>
      </c>
      <c r="AU712" s="209" t="s">
        <v>131</v>
      </c>
      <c r="AV712" s="14" t="s">
        <v>131</v>
      </c>
      <c r="AW712" s="14" t="s">
        <v>37</v>
      </c>
      <c r="AX712" s="14" t="s">
        <v>75</v>
      </c>
      <c r="AY712" s="209" t="s">
        <v>122</v>
      </c>
    </row>
    <row r="713" spans="1:65" s="13" customFormat="1" ht="11.25">
      <c r="B713" s="188"/>
      <c r="C713" s="189"/>
      <c r="D713" s="190" t="s">
        <v>135</v>
      </c>
      <c r="E713" s="191" t="s">
        <v>19</v>
      </c>
      <c r="F713" s="192" t="s">
        <v>840</v>
      </c>
      <c r="G713" s="189"/>
      <c r="H713" s="191" t="s">
        <v>19</v>
      </c>
      <c r="I713" s="193"/>
      <c r="J713" s="189"/>
      <c r="K713" s="189"/>
      <c r="L713" s="194"/>
      <c r="M713" s="195"/>
      <c r="N713" s="196"/>
      <c r="O713" s="196"/>
      <c r="P713" s="196"/>
      <c r="Q713" s="196"/>
      <c r="R713" s="196"/>
      <c r="S713" s="196"/>
      <c r="T713" s="197"/>
      <c r="AT713" s="198" t="s">
        <v>135</v>
      </c>
      <c r="AU713" s="198" t="s">
        <v>131</v>
      </c>
      <c r="AV713" s="13" t="s">
        <v>80</v>
      </c>
      <c r="AW713" s="13" t="s">
        <v>37</v>
      </c>
      <c r="AX713" s="13" t="s">
        <v>75</v>
      </c>
      <c r="AY713" s="198" t="s">
        <v>122</v>
      </c>
    </row>
    <row r="714" spans="1:65" s="14" customFormat="1" ht="11.25">
      <c r="B714" s="199"/>
      <c r="C714" s="200"/>
      <c r="D714" s="190" t="s">
        <v>135</v>
      </c>
      <c r="E714" s="201" t="s">
        <v>19</v>
      </c>
      <c r="F714" s="202" t="s">
        <v>839</v>
      </c>
      <c r="G714" s="200"/>
      <c r="H714" s="203">
        <v>4</v>
      </c>
      <c r="I714" s="204"/>
      <c r="J714" s="200"/>
      <c r="K714" s="200"/>
      <c r="L714" s="205"/>
      <c r="M714" s="206"/>
      <c r="N714" s="207"/>
      <c r="O714" s="207"/>
      <c r="P714" s="207"/>
      <c r="Q714" s="207"/>
      <c r="R714" s="207"/>
      <c r="S714" s="207"/>
      <c r="T714" s="208"/>
      <c r="AT714" s="209" t="s">
        <v>135</v>
      </c>
      <c r="AU714" s="209" t="s">
        <v>131</v>
      </c>
      <c r="AV714" s="14" t="s">
        <v>131</v>
      </c>
      <c r="AW714" s="14" t="s">
        <v>37</v>
      </c>
      <c r="AX714" s="14" t="s">
        <v>75</v>
      </c>
      <c r="AY714" s="209" t="s">
        <v>122</v>
      </c>
    </row>
    <row r="715" spans="1:65" s="15" customFormat="1" ht="11.25">
      <c r="B715" s="210"/>
      <c r="C715" s="211"/>
      <c r="D715" s="190" t="s">
        <v>135</v>
      </c>
      <c r="E715" s="212" t="s">
        <v>19</v>
      </c>
      <c r="F715" s="213" t="s">
        <v>149</v>
      </c>
      <c r="G715" s="211"/>
      <c r="H715" s="214">
        <v>32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135</v>
      </c>
      <c r="AU715" s="220" t="s">
        <v>131</v>
      </c>
      <c r="AV715" s="15" t="s">
        <v>130</v>
      </c>
      <c r="AW715" s="15" t="s">
        <v>37</v>
      </c>
      <c r="AX715" s="15" t="s">
        <v>80</v>
      </c>
      <c r="AY715" s="220" t="s">
        <v>122</v>
      </c>
    </row>
    <row r="716" spans="1:65" s="2" customFormat="1" ht="24.2" customHeight="1">
      <c r="A716" s="36"/>
      <c r="B716" s="37"/>
      <c r="C716" s="170" t="s">
        <v>841</v>
      </c>
      <c r="D716" s="170" t="s">
        <v>125</v>
      </c>
      <c r="E716" s="171" t="s">
        <v>842</v>
      </c>
      <c r="F716" s="172" t="s">
        <v>843</v>
      </c>
      <c r="G716" s="173" t="s">
        <v>152</v>
      </c>
      <c r="H716" s="174">
        <v>21.669</v>
      </c>
      <c r="I716" s="175"/>
      <c r="J716" s="176">
        <f>ROUND(I716*H716,2)</f>
        <v>0</v>
      </c>
      <c r="K716" s="172" t="s">
        <v>129</v>
      </c>
      <c r="L716" s="41"/>
      <c r="M716" s="177" t="s">
        <v>19</v>
      </c>
      <c r="N716" s="178" t="s">
        <v>47</v>
      </c>
      <c r="O716" s="66"/>
      <c r="P716" s="179">
        <f>O716*H716</f>
        <v>0</v>
      </c>
      <c r="Q716" s="179">
        <v>0</v>
      </c>
      <c r="R716" s="179">
        <f>Q716*H716</f>
        <v>0</v>
      </c>
      <c r="S716" s="179">
        <v>0</v>
      </c>
      <c r="T716" s="18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81" t="s">
        <v>241</v>
      </c>
      <c r="AT716" s="181" t="s">
        <v>125</v>
      </c>
      <c r="AU716" s="181" t="s">
        <v>131</v>
      </c>
      <c r="AY716" s="19" t="s">
        <v>122</v>
      </c>
      <c r="BE716" s="182">
        <f>IF(N716="základní",J716,0)</f>
        <v>0</v>
      </c>
      <c r="BF716" s="182">
        <f>IF(N716="snížená",J716,0)</f>
        <v>0</v>
      </c>
      <c r="BG716" s="182">
        <f>IF(N716="zákl. přenesená",J716,0)</f>
        <v>0</v>
      </c>
      <c r="BH716" s="182">
        <f>IF(N716="sníž. přenesená",J716,0)</f>
        <v>0</v>
      </c>
      <c r="BI716" s="182">
        <f>IF(N716="nulová",J716,0)</f>
        <v>0</v>
      </c>
      <c r="BJ716" s="19" t="s">
        <v>131</v>
      </c>
      <c r="BK716" s="182">
        <f>ROUND(I716*H716,2)</f>
        <v>0</v>
      </c>
      <c r="BL716" s="19" t="s">
        <v>241</v>
      </c>
      <c r="BM716" s="181" t="s">
        <v>844</v>
      </c>
    </row>
    <row r="717" spans="1:65" s="2" customFormat="1" ht="11.25">
      <c r="A717" s="36"/>
      <c r="B717" s="37"/>
      <c r="C717" s="38"/>
      <c r="D717" s="183" t="s">
        <v>133</v>
      </c>
      <c r="E717" s="38"/>
      <c r="F717" s="184" t="s">
        <v>845</v>
      </c>
      <c r="G717" s="38"/>
      <c r="H717" s="38"/>
      <c r="I717" s="185"/>
      <c r="J717" s="38"/>
      <c r="K717" s="38"/>
      <c r="L717" s="41"/>
      <c r="M717" s="186"/>
      <c r="N717" s="187"/>
      <c r="O717" s="66"/>
      <c r="P717" s="66"/>
      <c r="Q717" s="66"/>
      <c r="R717" s="66"/>
      <c r="S717" s="66"/>
      <c r="T717" s="67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T717" s="19" t="s">
        <v>133</v>
      </c>
      <c r="AU717" s="19" t="s">
        <v>131</v>
      </c>
    </row>
    <row r="718" spans="1:65" s="13" customFormat="1" ht="11.25">
      <c r="B718" s="188"/>
      <c r="C718" s="189"/>
      <c r="D718" s="190" t="s">
        <v>135</v>
      </c>
      <c r="E718" s="191" t="s">
        <v>19</v>
      </c>
      <c r="F718" s="192" t="s">
        <v>846</v>
      </c>
      <c r="G718" s="189"/>
      <c r="H718" s="191" t="s">
        <v>19</v>
      </c>
      <c r="I718" s="193"/>
      <c r="J718" s="189"/>
      <c r="K718" s="189"/>
      <c r="L718" s="194"/>
      <c r="M718" s="195"/>
      <c r="N718" s="196"/>
      <c r="O718" s="196"/>
      <c r="P718" s="196"/>
      <c r="Q718" s="196"/>
      <c r="R718" s="196"/>
      <c r="S718" s="196"/>
      <c r="T718" s="197"/>
      <c r="AT718" s="198" t="s">
        <v>135</v>
      </c>
      <c r="AU718" s="198" t="s">
        <v>131</v>
      </c>
      <c r="AV718" s="13" t="s">
        <v>80</v>
      </c>
      <c r="AW718" s="13" t="s">
        <v>37</v>
      </c>
      <c r="AX718" s="13" t="s">
        <v>75</v>
      </c>
      <c r="AY718" s="198" t="s">
        <v>122</v>
      </c>
    </row>
    <row r="719" spans="1:65" s="14" customFormat="1" ht="11.25">
      <c r="B719" s="199"/>
      <c r="C719" s="200"/>
      <c r="D719" s="190" t="s">
        <v>135</v>
      </c>
      <c r="E719" s="201" t="s">
        <v>19</v>
      </c>
      <c r="F719" s="202" t="s">
        <v>847</v>
      </c>
      <c r="G719" s="200"/>
      <c r="H719" s="203">
        <v>21.669</v>
      </c>
      <c r="I719" s="204"/>
      <c r="J719" s="200"/>
      <c r="K719" s="200"/>
      <c r="L719" s="205"/>
      <c r="M719" s="206"/>
      <c r="N719" s="207"/>
      <c r="O719" s="207"/>
      <c r="P719" s="207"/>
      <c r="Q719" s="207"/>
      <c r="R719" s="207"/>
      <c r="S719" s="207"/>
      <c r="T719" s="208"/>
      <c r="AT719" s="209" t="s">
        <v>135</v>
      </c>
      <c r="AU719" s="209" t="s">
        <v>131</v>
      </c>
      <c r="AV719" s="14" t="s">
        <v>131</v>
      </c>
      <c r="AW719" s="14" t="s">
        <v>37</v>
      </c>
      <c r="AX719" s="14" t="s">
        <v>80</v>
      </c>
      <c r="AY719" s="209" t="s">
        <v>122</v>
      </c>
    </row>
    <row r="720" spans="1:65" s="2" customFormat="1" ht="24.2" customHeight="1">
      <c r="A720" s="36"/>
      <c r="B720" s="37"/>
      <c r="C720" s="222" t="s">
        <v>848</v>
      </c>
      <c r="D720" s="222" t="s">
        <v>390</v>
      </c>
      <c r="E720" s="223" t="s">
        <v>849</v>
      </c>
      <c r="F720" s="224" t="s">
        <v>850</v>
      </c>
      <c r="G720" s="225" t="s">
        <v>817</v>
      </c>
      <c r="H720" s="226">
        <v>8</v>
      </c>
      <c r="I720" s="227"/>
      <c r="J720" s="228">
        <f>ROUND(I720*H720,2)</f>
        <v>0</v>
      </c>
      <c r="K720" s="224" t="s">
        <v>129</v>
      </c>
      <c r="L720" s="229"/>
      <c r="M720" s="230" t="s">
        <v>19</v>
      </c>
      <c r="N720" s="231" t="s">
        <v>47</v>
      </c>
      <c r="O720" s="66"/>
      <c r="P720" s="179">
        <f>O720*H720</f>
        <v>0</v>
      </c>
      <c r="Q720" s="179">
        <v>0.01</v>
      </c>
      <c r="R720" s="179">
        <f>Q720*H720</f>
        <v>0.08</v>
      </c>
      <c r="S720" s="179">
        <v>0</v>
      </c>
      <c r="T720" s="180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81" t="s">
        <v>372</v>
      </c>
      <c r="AT720" s="181" t="s">
        <v>390</v>
      </c>
      <c r="AU720" s="181" t="s">
        <v>131</v>
      </c>
      <c r="AY720" s="19" t="s">
        <v>122</v>
      </c>
      <c r="BE720" s="182">
        <f>IF(N720="základní",J720,0)</f>
        <v>0</v>
      </c>
      <c r="BF720" s="182">
        <f>IF(N720="snížená",J720,0)</f>
        <v>0</v>
      </c>
      <c r="BG720" s="182">
        <f>IF(N720="zákl. přenesená",J720,0)</f>
        <v>0</v>
      </c>
      <c r="BH720" s="182">
        <f>IF(N720="sníž. přenesená",J720,0)</f>
        <v>0</v>
      </c>
      <c r="BI720" s="182">
        <f>IF(N720="nulová",J720,0)</f>
        <v>0</v>
      </c>
      <c r="BJ720" s="19" t="s">
        <v>131</v>
      </c>
      <c r="BK720" s="182">
        <f>ROUND(I720*H720,2)</f>
        <v>0</v>
      </c>
      <c r="BL720" s="19" t="s">
        <v>241</v>
      </c>
      <c r="BM720" s="181" t="s">
        <v>851</v>
      </c>
    </row>
    <row r="721" spans="1:65" s="13" customFormat="1" ht="11.25">
      <c r="B721" s="188"/>
      <c r="C721" s="189"/>
      <c r="D721" s="190" t="s">
        <v>135</v>
      </c>
      <c r="E721" s="191" t="s">
        <v>19</v>
      </c>
      <c r="F721" s="192" t="s">
        <v>834</v>
      </c>
      <c r="G721" s="189"/>
      <c r="H721" s="191" t="s">
        <v>19</v>
      </c>
      <c r="I721" s="193"/>
      <c r="J721" s="189"/>
      <c r="K721" s="189"/>
      <c r="L721" s="194"/>
      <c r="M721" s="195"/>
      <c r="N721" s="196"/>
      <c r="O721" s="196"/>
      <c r="P721" s="196"/>
      <c r="Q721" s="196"/>
      <c r="R721" s="196"/>
      <c r="S721" s="196"/>
      <c r="T721" s="197"/>
      <c r="AT721" s="198" t="s">
        <v>135</v>
      </c>
      <c r="AU721" s="198" t="s">
        <v>131</v>
      </c>
      <c r="AV721" s="13" t="s">
        <v>80</v>
      </c>
      <c r="AW721" s="13" t="s">
        <v>37</v>
      </c>
      <c r="AX721" s="13" t="s">
        <v>75</v>
      </c>
      <c r="AY721" s="198" t="s">
        <v>122</v>
      </c>
    </row>
    <row r="722" spans="1:65" s="14" customFormat="1" ht="11.25">
      <c r="B722" s="199"/>
      <c r="C722" s="200"/>
      <c r="D722" s="190" t="s">
        <v>135</v>
      </c>
      <c r="E722" s="201" t="s">
        <v>19</v>
      </c>
      <c r="F722" s="202" t="s">
        <v>131</v>
      </c>
      <c r="G722" s="200"/>
      <c r="H722" s="203">
        <v>2</v>
      </c>
      <c r="I722" s="204"/>
      <c r="J722" s="200"/>
      <c r="K722" s="200"/>
      <c r="L722" s="205"/>
      <c r="M722" s="206"/>
      <c r="N722" s="207"/>
      <c r="O722" s="207"/>
      <c r="P722" s="207"/>
      <c r="Q722" s="207"/>
      <c r="R722" s="207"/>
      <c r="S722" s="207"/>
      <c r="T722" s="208"/>
      <c r="AT722" s="209" t="s">
        <v>135</v>
      </c>
      <c r="AU722" s="209" t="s">
        <v>131</v>
      </c>
      <c r="AV722" s="14" t="s">
        <v>131</v>
      </c>
      <c r="AW722" s="14" t="s">
        <v>37</v>
      </c>
      <c r="AX722" s="14" t="s">
        <v>75</v>
      </c>
      <c r="AY722" s="209" t="s">
        <v>122</v>
      </c>
    </row>
    <row r="723" spans="1:65" s="13" customFormat="1" ht="11.25">
      <c r="B723" s="188"/>
      <c r="C723" s="189"/>
      <c r="D723" s="190" t="s">
        <v>135</v>
      </c>
      <c r="E723" s="191" t="s">
        <v>19</v>
      </c>
      <c r="F723" s="192" t="s">
        <v>836</v>
      </c>
      <c r="G723" s="189"/>
      <c r="H723" s="191" t="s">
        <v>19</v>
      </c>
      <c r="I723" s="193"/>
      <c r="J723" s="189"/>
      <c r="K723" s="189"/>
      <c r="L723" s="194"/>
      <c r="M723" s="195"/>
      <c r="N723" s="196"/>
      <c r="O723" s="196"/>
      <c r="P723" s="196"/>
      <c r="Q723" s="196"/>
      <c r="R723" s="196"/>
      <c r="S723" s="196"/>
      <c r="T723" s="197"/>
      <c r="AT723" s="198" t="s">
        <v>135</v>
      </c>
      <c r="AU723" s="198" t="s">
        <v>131</v>
      </c>
      <c r="AV723" s="13" t="s">
        <v>80</v>
      </c>
      <c r="AW723" s="13" t="s">
        <v>37</v>
      </c>
      <c r="AX723" s="13" t="s">
        <v>75</v>
      </c>
      <c r="AY723" s="198" t="s">
        <v>122</v>
      </c>
    </row>
    <row r="724" spans="1:65" s="14" customFormat="1" ht="11.25">
      <c r="B724" s="199"/>
      <c r="C724" s="200"/>
      <c r="D724" s="190" t="s">
        <v>135</v>
      </c>
      <c r="E724" s="201" t="s">
        <v>19</v>
      </c>
      <c r="F724" s="202" t="s">
        <v>130</v>
      </c>
      <c r="G724" s="200"/>
      <c r="H724" s="203">
        <v>4</v>
      </c>
      <c r="I724" s="204"/>
      <c r="J724" s="200"/>
      <c r="K724" s="200"/>
      <c r="L724" s="205"/>
      <c r="M724" s="206"/>
      <c r="N724" s="207"/>
      <c r="O724" s="207"/>
      <c r="P724" s="207"/>
      <c r="Q724" s="207"/>
      <c r="R724" s="207"/>
      <c r="S724" s="207"/>
      <c r="T724" s="208"/>
      <c r="AT724" s="209" t="s">
        <v>135</v>
      </c>
      <c r="AU724" s="209" t="s">
        <v>131</v>
      </c>
      <c r="AV724" s="14" t="s">
        <v>131</v>
      </c>
      <c r="AW724" s="14" t="s">
        <v>37</v>
      </c>
      <c r="AX724" s="14" t="s">
        <v>75</v>
      </c>
      <c r="AY724" s="209" t="s">
        <v>122</v>
      </c>
    </row>
    <row r="725" spans="1:65" s="13" customFormat="1" ht="11.25">
      <c r="B725" s="188"/>
      <c r="C725" s="189"/>
      <c r="D725" s="190" t="s">
        <v>135</v>
      </c>
      <c r="E725" s="191" t="s">
        <v>19</v>
      </c>
      <c r="F725" s="192" t="s">
        <v>838</v>
      </c>
      <c r="G725" s="189"/>
      <c r="H725" s="191" t="s">
        <v>19</v>
      </c>
      <c r="I725" s="193"/>
      <c r="J725" s="189"/>
      <c r="K725" s="189"/>
      <c r="L725" s="194"/>
      <c r="M725" s="195"/>
      <c r="N725" s="196"/>
      <c r="O725" s="196"/>
      <c r="P725" s="196"/>
      <c r="Q725" s="196"/>
      <c r="R725" s="196"/>
      <c r="S725" s="196"/>
      <c r="T725" s="197"/>
      <c r="AT725" s="198" t="s">
        <v>135</v>
      </c>
      <c r="AU725" s="198" t="s">
        <v>131</v>
      </c>
      <c r="AV725" s="13" t="s">
        <v>80</v>
      </c>
      <c r="AW725" s="13" t="s">
        <v>37</v>
      </c>
      <c r="AX725" s="13" t="s">
        <v>75</v>
      </c>
      <c r="AY725" s="198" t="s">
        <v>122</v>
      </c>
    </row>
    <row r="726" spans="1:65" s="14" customFormat="1" ht="11.25">
      <c r="B726" s="199"/>
      <c r="C726" s="200"/>
      <c r="D726" s="190" t="s">
        <v>135</v>
      </c>
      <c r="E726" s="201" t="s">
        <v>19</v>
      </c>
      <c r="F726" s="202" t="s">
        <v>80</v>
      </c>
      <c r="G726" s="200"/>
      <c r="H726" s="203">
        <v>1</v>
      </c>
      <c r="I726" s="204"/>
      <c r="J726" s="200"/>
      <c r="K726" s="200"/>
      <c r="L726" s="205"/>
      <c r="M726" s="206"/>
      <c r="N726" s="207"/>
      <c r="O726" s="207"/>
      <c r="P726" s="207"/>
      <c r="Q726" s="207"/>
      <c r="R726" s="207"/>
      <c r="S726" s="207"/>
      <c r="T726" s="208"/>
      <c r="AT726" s="209" t="s">
        <v>135</v>
      </c>
      <c r="AU726" s="209" t="s">
        <v>131</v>
      </c>
      <c r="AV726" s="14" t="s">
        <v>131</v>
      </c>
      <c r="AW726" s="14" t="s">
        <v>37</v>
      </c>
      <c r="AX726" s="14" t="s">
        <v>75</v>
      </c>
      <c r="AY726" s="209" t="s">
        <v>122</v>
      </c>
    </row>
    <row r="727" spans="1:65" s="13" customFormat="1" ht="11.25">
      <c r="B727" s="188"/>
      <c r="C727" s="189"/>
      <c r="D727" s="190" t="s">
        <v>135</v>
      </c>
      <c r="E727" s="191" t="s">
        <v>19</v>
      </c>
      <c r="F727" s="192" t="s">
        <v>840</v>
      </c>
      <c r="G727" s="189"/>
      <c r="H727" s="191" t="s">
        <v>19</v>
      </c>
      <c r="I727" s="193"/>
      <c r="J727" s="189"/>
      <c r="K727" s="189"/>
      <c r="L727" s="194"/>
      <c r="M727" s="195"/>
      <c r="N727" s="196"/>
      <c r="O727" s="196"/>
      <c r="P727" s="196"/>
      <c r="Q727" s="196"/>
      <c r="R727" s="196"/>
      <c r="S727" s="196"/>
      <c r="T727" s="197"/>
      <c r="AT727" s="198" t="s">
        <v>135</v>
      </c>
      <c r="AU727" s="198" t="s">
        <v>131</v>
      </c>
      <c r="AV727" s="13" t="s">
        <v>80</v>
      </c>
      <c r="AW727" s="13" t="s">
        <v>37</v>
      </c>
      <c r="AX727" s="13" t="s">
        <v>75</v>
      </c>
      <c r="AY727" s="198" t="s">
        <v>122</v>
      </c>
    </row>
    <row r="728" spans="1:65" s="14" customFormat="1" ht="11.25">
      <c r="B728" s="199"/>
      <c r="C728" s="200"/>
      <c r="D728" s="190" t="s">
        <v>135</v>
      </c>
      <c r="E728" s="201" t="s">
        <v>19</v>
      </c>
      <c r="F728" s="202" t="s">
        <v>80</v>
      </c>
      <c r="G728" s="200"/>
      <c r="H728" s="203">
        <v>1</v>
      </c>
      <c r="I728" s="204"/>
      <c r="J728" s="200"/>
      <c r="K728" s="200"/>
      <c r="L728" s="205"/>
      <c r="M728" s="206"/>
      <c r="N728" s="207"/>
      <c r="O728" s="207"/>
      <c r="P728" s="207"/>
      <c r="Q728" s="207"/>
      <c r="R728" s="207"/>
      <c r="S728" s="207"/>
      <c r="T728" s="208"/>
      <c r="AT728" s="209" t="s">
        <v>135</v>
      </c>
      <c r="AU728" s="209" t="s">
        <v>131</v>
      </c>
      <c r="AV728" s="14" t="s">
        <v>131</v>
      </c>
      <c r="AW728" s="14" t="s">
        <v>37</v>
      </c>
      <c r="AX728" s="14" t="s">
        <v>75</v>
      </c>
      <c r="AY728" s="209" t="s">
        <v>122</v>
      </c>
    </row>
    <row r="729" spans="1:65" s="15" customFormat="1" ht="11.25">
      <c r="B729" s="210"/>
      <c r="C729" s="211"/>
      <c r="D729" s="190" t="s">
        <v>135</v>
      </c>
      <c r="E729" s="212" t="s">
        <v>19</v>
      </c>
      <c r="F729" s="213" t="s">
        <v>149</v>
      </c>
      <c r="G729" s="211"/>
      <c r="H729" s="214">
        <v>8</v>
      </c>
      <c r="I729" s="215"/>
      <c r="J729" s="211"/>
      <c r="K729" s="211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135</v>
      </c>
      <c r="AU729" s="220" t="s">
        <v>131</v>
      </c>
      <c r="AV729" s="15" t="s">
        <v>130</v>
      </c>
      <c r="AW729" s="15" t="s">
        <v>37</v>
      </c>
      <c r="AX729" s="15" t="s">
        <v>80</v>
      </c>
      <c r="AY729" s="220" t="s">
        <v>122</v>
      </c>
    </row>
    <row r="730" spans="1:65" s="2" customFormat="1" ht="24.2" customHeight="1">
      <c r="A730" s="36"/>
      <c r="B730" s="37"/>
      <c r="C730" s="170" t="s">
        <v>852</v>
      </c>
      <c r="D730" s="170" t="s">
        <v>125</v>
      </c>
      <c r="E730" s="171" t="s">
        <v>853</v>
      </c>
      <c r="F730" s="172" t="s">
        <v>854</v>
      </c>
      <c r="G730" s="173" t="s">
        <v>152</v>
      </c>
      <c r="H730" s="174">
        <v>56.37</v>
      </c>
      <c r="I730" s="175"/>
      <c r="J730" s="176">
        <f>ROUND(I730*H730,2)</f>
        <v>0</v>
      </c>
      <c r="K730" s="172" t="s">
        <v>129</v>
      </c>
      <c r="L730" s="41"/>
      <c r="M730" s="177" t="s">
        <v>19</v>
      </c>
      <c r="N730" s="178" t="s">
        <v>47</v>
      </c>
      <c r="O730" s="66"/>
      <c r="P730" s="179">
        <f>O730*H730</f>
        <v>0</v>
      </c>
      <c r="Q730" s="179">
        <v>1.0000000000000001E-5</v>
      </c>
      <c r="R730" s="179">
        <f>Q730*H730</f>
        <v>5.6369999999999999E-4</v>
      </c>
      <c r="S730" s="179">
        <v>0</v>
      </c>
      <c r="T730" s="180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81" t="s">
        <v>241</v>
      </c>
      <c r="AT730" s="181" t="s">
        <v>125</v>
      </c>
      <c r="AU730" s="181" t="s">
        <v>131</v>
      </c>
      <c r="AY730" s="19" t="s">
        <v>122</v>
      </c>
      <c r="BE730" s="182">
        <f>IF(N730="základní",J730,0)</f>
        <v>0</v>
      </c>
      <c r="BF730" s="182">
        <f>IF(N730="snížená",J730,0)</f>
        <v>0</v>
      </c>
      <c r="BG730" s="182">
        <f>IF(N730="zákl. přenesená",J730,0)</f>
        <v>0</v>
      </c>
      <c r="BH730" s="182">
        <f>IF(N730="sníž. přenesená",J730,0)</f>
        <v>0</v>
      </c>
      <c r="BI730" s="182">
        <f>IF(N730="nulová",J730,0)</f>
        <v>0</v>
      </c>
      <c r="BJ730" s="19" t="s">
        <v>131</v>
      </c>
      <c r="BK730" s="182">
        <f>ROUND(I730*H730,2)</f>
        <v>0</v>
      </c>
      <c r="BL730" s="19" t="s">
        <v>241</v>
      </c>
      <c r="BM730" s="181" t="s">
        <v>855</v>
      </c>
    </row>
    <row r="731" spans="1:65" s="2" customFormat="1" ht="11.25">
      <c r="A731" s="36"/>
      <c r="B731" s="37"/>
      <c r="C731" s="38"/>
      <c r="D731" s="183" t="s">
        <v>133</v>
      </c>
      <c r="E731" s="38"/>
      <c r="F731" s="184" t="s">
        <v>856</v>
      </c>
      <c r="G731" s="38"/>
      <c r="H731" s="38"/>
      <c r="I731" s="185"/>
      <c r="J731" s="38"/>
      <c r="K731" s="38"/>
      <c r="L731" s="41"/>
      <c r="M731" s="186"/>
      <c r="N731" s="187"/>
      <c r="O731" s="66"/>
      <c r="P731" s="66"/>
      <c r="Q731" s="66"/>
      <c r="R731" s="66"/>
      <c r="S731" s="66"/>
      <c r="T731" s="67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T731" s="19" t="s">
        <v>133</v>
      </c>
      <c r="AU731" s="19" t="s">
        <v>131</v>
      </c>
    </row>
    <row r="732" spans="1:65" s="13" customFormat="1" ht="11.25">
      <c r="B732" s="188"/>
      <c r="C732" s="189"/>
      <c r="D732" s="190" t="s">
        <v>135</v>
      </c>
      <c r="E732" s="191" t="s">
        <v>19</v>
      </c>
      <c r="F732" s="192" t="s">
        <v>520</v>
      </c>
      <c r="G732" s="189"/>
      <c r="H732" s="191" t="s">
        <v>19</v>
      </c>
      <c r="I732" s="193"/>
      <c r="J732" s="189"/>
      <c r="K732" s="189"/>
      <c r="L732" s="194"/>
      <c r="M732" s="195"/>
      <c r="N732" s="196"/>
      <c r="O732" s="196"/>
      <c r="P732" s="196"/>
      <c r="Q732" s="196"/>
      <c r="R732" s="196"/>
      <c r="S732" s="196"/>
      <c r="T732" s="197"/>
      <c r="AT732" s="198" t="s">
        <v>135</v>
      </c>
      <c r="AU732" s="198" t="s">
        <v>131</v>
      </c>
      <c r="AV732" s="13" t="s">
        <v>80</v>
      </c>
      <c r="AW732" s="13" t="s">
        <v>37</v>
      </c>
      <c r="AX732" s="13" t="s">
        <v>75</v>
      </c>
      <c r="AY732" s="198" t="s">
        <v>122</v>
      </c>
    </row>
    <row r="733" spans="1:65" s="14" customFormat="1" ht="11.25">
      <c r="B733" s="199"/>
      <c r="C733" s="200"/>
      <c r="D733" s="190" t="s">
        <v>135</v>
      </c>
      <c r="E733" s="201" t="s">
        <v>19</v>
      </c>
      <c r="F733" s="202" t="s">
        <v>537</v>
      </c>
      <c r="G733" s="200"/>
      <c r="H733" s="203">
        <v>56.37</v>
      </c>
      <c r="I733" s="204"/>
      <c r="J733" s="200"/>
      <c r="K733" s="200"/>
      <c r="L733" s="205"/>
      <c r="M733" s="206"/>
      <c r="N733" s="207"/>
      <c r="O733" s="207"/>
      <c r="P733" s="207"/>
      <c r="Q733" s="207"/>
      <c r="R733" s="207"/>
      <c r="S733" s="207"/>
      <c r="T733" s="208"/>
      <c r="AT733" s="209" t="s">
        <v>135</v>
      </c>
      <c r="AU733" s="209" t="s">
        <v>131</v>
      </c>
      <c r="AV733" s="14" t="s">
        <v>131</v>
      </c>
      <c r="AW733" s="14" t="s">
        <v>37</v>
      </c>
      <c r="AX733" s="14" t="s">
        <v>80</v>
      </c>
      <c r="AY733" s="209" t="s">
        <v>122</v>
      </c>
    </row>
    <row r="734" spans="1:65" s="2" customFormat="1" ht="21.75" customHeight="1">
      <c r="A734" s="36"/>
      <c r="B734" s="37"/>
      <c r="C734" s="222" t="s">
        <v>857</v>
      </c>
      <c r="D734" s="222" t="s">
        <v>390</v>
      </c>
      <c r="E734" s="223" t="s">
        <v>858</v>
      </c>
      <c r="F734" s="224" t="s">
        <v>859</v>
      </c>
      <c r="G734" s="225" t="s">
        <v>152</v>
      </c>
      <c r="H734" s="226">
        <v>56.37</v>
      </c>
      <c r="I734" s="227"/>
      <c r="J734" s="228">
        <f>ROUND(I734*H734,2)</f>
        <v>0</v>
      </c>
      <c r="K734" s="224" t="s">
        <v>129</v>
      </c>
      <c r="L734" s="229"/>
      <c r="M734" s="230" t="s">
        <v>19</v>
      </c>
      <c r="N734" s="231" t="s">
        <v>47</v>
      </c>
      <c r="O734" s="66"/>
      <c r="P734" s="179">
        <f>O734*H734</f>
        <v>0</v>
      </c>
      <c r="Q734" s="179">
        <v>1E-4</v>
      </c>
      <c r="R734" s="179">
        <f>Q734*H734</f>
        <v>5.6369999999999996E-3</v>
      </c>
      <c r="S734" s="179">
        <v>0</v>
      </c>
      <c r="T734" s="18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81" t="s">
        <v>372</v>
      </c>
      <c r="AT734" s="181" t="s">
        <v>390</v>
      </c>
      <c r="AU734" s="181" t="s">
        <v>131</v>
      </c>
      <c r="AY734" s="19" t="s">
        <v>122</v>
      </c>
      <c r="BE734" s="182">
        <f>IF(N734="základní",J734,0)</f>
        <v>0</v>
      </c>
      <c r="BF734" s="182">
        <f>IF(N734="snížená",J734,0)</f>
        <v>0</v>
      </c>
      <c r="BG734" s="182">
        <f>IF(N734="zákl. přenesená",J734,0)</f>
        <v>0</v>
      </c>
      <c r="BH734" s="182">
        <f>IF(N734="sníž. přenesená",J734,0)</f>
        <v>0</v>
      </c>
      <c r="BI734" s="182">
        <f>IF(N734="nulová",J734,0)</f>
        <v>0</v>
      </c>
      <c r="BJ734" s="19" t="s">
        <v>131</v>
      </c>
      <c r="BK734" s="182">
        <f>ROUND(I734*H734,2)</f>
        <v>0</v>
      </c>
      <c r="BL734" s="19" t="s">
        <v>241</v>
      </c>
      <c r="BM734" s="181" t="s">
        <v>860</v>
      </c>
    </row>
    <row r="735" spans="1:65" s="2" customFormat="1" ht="16.5" customHeight="1">
      <c r="A735" s="36"/>
      <c r="B735" s="37"/>
      <c r="C735" s="170" t="s">
        <v>861</v>
      </c>
      <c r="D735" s="170" t="s">
        <v>125</v>
      </c>
      <c r="E735" s="171" t="s">
        <v>862</v>
      </c>
      <c r="F735" s="172" t="s">
        <v>863</v>
      </c>
      <c r="G735" s="173" t="s">
        <v>128</v>
      </c>
      <c r="H735" s="174">
        <v>409.18700000000001</v>
      </c>
      <c r="I735" s="175"/>
      <c r="J735" s="176">
        <f>ROUND(I735*H735,2)</f>
        <v>0</v>
      </c>
      <c r="K735" s="172" t="s">
        <v>129</v>
      </c>
      <c r="L735" s="41"/>
      <c r="M735" s="177" t="s">
        <v>19</v>
      </c>
      <c r="N735" s="178" t="s">
        <v>47</v>
      </c>
      <c r="O735" s="66"/>
      <c r="P735" s="179">
        <f>O735*H735</f>
        <v>0</v>
      </c>
      <c r="Q735" s="179">
        <v>2.5999999999999998E-4</v>
      </c>
      <c r="R735" s="179">
        <f>Q735*H735</f>
        <v>0.10638861999999999</v>
      </c>
      <c r="S735" s="179">
        <v>2.5999999999999998E-4</v>
      </c>
      <c r="T735" s="180">
        <f>S735*H735</f>
        <v>0.10638861999999999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181" t="s">
        <v>130</v>
      </c>
      <c r="AT735" s="181" t="s">
        <v>125</v>
      </c>
      <c r="AU735" s="181" t="s">
        <v>131</v>
      </c>
      <c r="AY735" s="19" t="s">
        <v>122</v>
      </c>
      <c r="BE735" s="182">
        <f>IF(N735="základní",J735,0)</f>
        <v>0</v>
      </c>
      <c r="BF735" s="182">
        <f>IF(N735="snížená",J735,0)</f>
        <v>0</v>
      </c>
      <c r="BG735" s="182">
        <f>IF(N735="zákl. přenesená",J735,0)</f>
        <v>0</v>
      </c>
      <c r="BH735" s="182">
        <f>IF(N735="sníž. přenesená",J735,0)</f>
        <v>0</v>
      </c>
      <c r="BI735" s="182">
        <f>IF(N735="nulová",J735,0)</f>
        <v>0</v>
      </c>
      <c r="BJ735" s="19" t="s">
        <v>131</v>
      </c>
      <c r="BK735" s="182">
        <f>ROUND(I735*H735,2)</f>
        <v>0</v>
      </c>
      <c r="BL735" s="19" t="s">
        <v>130</v>
      </c>
      <c r="BM735" s="181" t="s">
        <v>864</v>
      </c>
    </row>
    <row r="736" spans="1:65" s="2" customFormat="1" ht="11.25">
      <c r="A736" s="36"/>
      <c r="B736" s="37"/>
      <c r="C736" s="38"/>
      <c r="D736" s="183" t="s">
        <v>133</v>
      </c>
      <c r="E736" s="38"/>
      <c r="F736" s="184" t="s">
        <v>865</v>
      </c>
      <c r="G736" s="38"/>
      <c r="H736" s="38"/>
      <c r="I736" s="185"/>
      <c r="J736" s="38"/>
      <c r="K736" s="38"/>
      <c r="L736" s="41"/>
      <c r="M736" s="186"/>
      <c r="N736" s="187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133</v>
      </c>
      <c r="AU736" s="19" t="s">
        <v>131</v>
      </c>
    </row>
    <row r="737" spans="1:65" s="13" customFormat="1" ht="11.25">
      <c r="B737" s="188"/>
      <c r="C737" s="189"/>
      <c r="D737" s="190" t="s">
        <v>135</v>
      </c>
      <c r="E737" s="191" t="s">
        <v>19</v>
      </c>
      <c r="F737" s="192" t="s">
        <v>315</v>
      </c>
      <c r="G737" s="189"/>
      <c r="H737" s="191" t="s">
        <v>19</v>
      </c>
      <c r="I737" s="193"/>
      <c r="J737" s="189"/>
      <c r="K737" s="189"/>
      <c r="L737" s="194"/>
      <c r="M737" s="195"/>
      <c r="N737" s="196"/>
      <c r="O737" s="196"/>
      <c r="P737" s="196"/>
      <c r="Q737" s="196"/>
      <c r="R737" s="196"/>
      <c r="S737" s="196"/>
      <c r="T737" s="197"/>
      <c r="AT737" s="198" t="s">
        <v>135</v>
      </c>
      <c r="AU737" s="198" t="s">
        <v>131</v>
      </c>
      <c r="AV737" s="13" t="s">
        <v>80</v>
      </c>
      <c r="AW737" s="13" t="s">
        <v>37</v>
      </c>
      <c r="AX737" s="13" t="s">
        <v>75</v>
      </c>
      <c r="AY737" s="198" t="s">
        <v>122</v>
      </c>
    </row>
    <row r="738" spans="1:65" s="14" customFormat="1" ht="11.25">
      <c r="B738" s="199"/>
      <c r="C738" s="200"/>
      <c r="D738" s="190" t="s">
        <v>135</v>
      </c>
      <c r="E738" s="201" t="s">
        <v>19</v>
      </c>
      <c r="F738" s="202" t="s">
        <v>316</v>
      </c>
      <c r="G738" s="200"/>
      <c r="H738" s="203">
        <v>33.268999999999998</v>
      </c>
      <c r="I738" s="204"/>
      <c r="J738" s="200"/>
      <c r="K738" s="200"/>
      <c r="L738" s="205"/>
      <c r="M738" s="206"/>
      <c r="N738" s="207"/>
      <c r="O738" s="207"/>
      <c r="P738" s="207"/>
      <c r="Q738" s="207"/>
      <c r="R738" s="207"/>
      <c r="S738" s="207"/>
      <c r="T738" s="208"/>
      <c r="AT738" s="209" t="s">
        <v>135</v>
      </c>
      <c r="AU738" s="209" t="s">
        <v>131</v>
      </c>
      <c r="AV738" s="14" t="s">
        <v>131</v>
      </c>
      <c r="AW738" s="14" t="s">
        <v>37</v>
      </c>
      <c r="AX738" s="14" t="s">
        <v>75</v>
      </c>
      <c r="AY738" s="209" t="s">
        <v>122</v>
      </c>
    </row>
    <row r="739" spans="1:65" s="13" customFormat="1" ht="11.25">
      <c r="B739" s="188"/>
      <c r="C739" s="189"/>
      <c r="D739" s="190" t="s">
        <v>135</v>
      </c>
      <c r="E739" s="191" t="s">
        <v>19</v>
      </c>
      <c r="F739" s="192" t="s">
        <v>317</v>
      </c>
      <c r="G739" s="189"/>
      <c r="H739" s="191" t="s">
        <v>19</v>
      </c>
      <c r="I739" s="193"/>
      <c r="J739" s="189"/>
      <c r="K739" s="189"/>
      <c r="L739" s="194"/>
      <c r="M739" s="195"/>
      <c r="N739" s="196"/>
      <c r="O739" s="196"/>
      <c r="P739" s="196"/>
      <c r="Q739" s="196"/>
      <c r="R739" s="196"/>
      <c r="S739" s="196"/>
      <c r="T739" s="197"/>
      <c r="AT739" s="198" t="s">
        <v>135</v>
      </c>
      <c r="AU739" s="198" t="s">
        <v>131</v>
      </c>
      <c r="AV739" s="13" t="s">
        <v>80</v>
      </c>
      <c r="AW739" s="13" t="s">
        <v>37</v>
      </c>
      <c r="AX739" s="13" t="s">
        <v>75</v>
      </c>
      <c r="AY739" s="198" t="s">
        <v>122</v>
      </c>
    </row>
    <row r="740" spans="1:65" s="14" customFormat="1" ht="11.25">
      <c r="B740" s="199"/>
      <c r="C740" s="200"/>
      <c r="D740" s="190" t="s">
        <v>135</v>
      </c>
      <c r="E740" s="201" t="s">
        <v>19</v>
      </c>
      <c r="F740" s="202" t="s">
        <v>318</v>
      </c>
      <c r="G740" s="200"/>
      <c r="H740" s="203">
        <v>22.751000000000001</v>
      </c>
      <c r="I740" s="204"/>
      <c r="J740" s="200"/>
      <c r="K740" s="200"/>
      <c r="L740" s="205"/>
      <c r="M740" s="206"/>
      <c r="N740" s="207"/>
      <c r="O740" s="207"/>
      <c r="P740" s="207"/>
      <c r="Q740" s="207"/>
      <c r="R740" s="207"/>
      <c r="S740" s="207"/>
      <c r="T740" s="208"/>
      <c r="AT740" s="209" t="s">
        <v>135</v>
      </c>
      <c r="AU740" s="209" t="s">
        <v>131</v>
      </c>
      <c r="AV740" s="14" t="s">
        <v>131</v>
      </c>
      <c r="AW740" s="14" t="s">
        <v>37</v>
      </c>
      <c r="AX740" s="14" t="s">
        <v>75</v>
      </c>
      <c r="AY740" s="209" t="s">
        <v>122</v>
      </c>
    </row>
    <row r="741" spans="1:65" s="13" customFormat="1" ht="11.25">
      <c r="B741" s="188"/>
      <c r="C741" s="189"/>
      <c r="D741" s="190" t="s">
        <v>135</v>
      </c>
      <c r="E741" s="191" t="s">
        <v>19</v>
      </c>
      <c r="F741" s="192" t="s">
        <v>324</v>
      </c>
      <c r="G741" s="189"/>
      <c r="H741" s="191" t="s">
        <v>19</v>
      </c>
      <c r="I741" s="193"/>
      <c r="J741" s="189"/>
      <c r="K741" s="189"/>
      <c r="L741" s="194"/>
      <c r="M741" s="195"/>
      <c r="N741" s="196"/>
      <c r="O741" s="196"/>
      <c r="P741" s="196"/>
      <c r="Q741" s="196"/>
      <c r="R741" s="196"/>
      <c r="S741" s="196"/>
      <c r="T741" s="197"/>
      <c r="AT741" s="198" t="s">
        <v>135</v>
      </c>
      <c r="AU741" s="198" t="s">
        <v>131</v>
      </c>
      <c r="AV741" s="13" t="s">
        <v>80</v>
      </c>
      <c r="AW741" s="13" t="s">
        <v>37</v>
      </c>
      <c r="AX741" s="13" t="s">
        <v>75</v>
      </c>
      <c r="AY741" s="198" t="s">
        <v>122</v>
      </c>
    </row>
    <row r="742" spans="1:65" s="14" customFormat="1" ht="11.25">
      <c r="B742" s="199"/>
      <c r="C742" s="200"/>
      <c r="D742" s="190" t="s">
        <v>135</v>
      </c>
      <c r="E742" s="201" t="s">
        <v>19</v>
      </c>
      <c r="F742" s="202" t="s">
        <v>325</v>
      </c>
      <c r="G742" s="200"/>
      <c r="H742" s="203">
        <v>90.376000000000005</v>
      </c>
      <c r="I742" s="204"/>
      <c r="J742" s="200"/>
      <c r="K742" s="200"/>
      <c r="L742" s="205"/>
      <c r="M742" s="206"/>
      <c r="N742" s="207"/>
      <c r="O742" s="207"/>
      <c r="P742" s="207"/>
      <c r="Q742" s="207"/>
      <c r="R742" s="207"/>
      <c r="S742" s="207"/>
      <c r="T742" s="208"/>
      <c r="AT742" s="209" t="s">
        <v>135</v>
      </c>
      <c r="AU742" s="209" t="s">
        <v>131</v>
      </c>
      <c r="AV742" s="14" t="s">
        <v>131</v>
      </c>
      <c r="AW742" s="14" t="s">
        <v>37</v>
      </c>
      <c r="AX742" s="14" t="s">
        <v>75</v>
      </c>
      <c r="AY742" s="209" t="s">
        <v>122</v>
      </c>
    </row>
    <row r="743" spans="1:65" s="13" customFormat="1" ht="11.25">
      <c r="B743" s="188"/>
      <c r="C743" s="189"/>
      <c r="D743" s="190" t="s">
        <v>135</v>
      </c>
      <c r="E743" s="191" t="s">
        <v>19</v>
      </c>
      <c r="F743" s="192" t="s">
        <v>326</v>
      </c>
      <c r="G743" s="189"/>
      <c r="H743" s="191" t="s">
        <v>19</v>
      </c>
      <c r="I743" s="193"/>
      <c r="J743" s="189"/>
      <c r="K743" s="189"/>
      <c r="L743" s="194"/>
      <c r="M743" s="195"/>
      <c r="N743" s="196"/>
      <c r="O743" s="196"/>
      <c r="P743" s="196"/>
      <c r="Q743" s="196"/>
      <c r="R743" s="196"/>
      <c r="S743" s="196"/>
      <c r="T743" s="197"/>
      <c r="AT743" s="198" t="s">
        <v>135</v>
      </c>
      <c r="AU743" s="198" t="s">
        <v>131</v>
      </c>
      <c r="AV743" s="13" t="s">
        <v>80</v>
      </c>
      <c r="AW743" s="13" t="s">
        <v>37</v>
      </c>
      <c r="AX743" s="13" t="s">
        <v>75</v>
      </c>
      <c r="AY743" s="198" t="s">
        <v>122</v>
      </c>
    </row>
    <row r="744" spans="1:65" s="14" customFormat="1" ht="11.25">
      <c r="B744" s="199"/>
      <c r="C744" s="200"/>
      <c r="D744" s="190" t="s">
        <v>135</v>
      </c>
      <c r="E744" s="201" t="s">
        <v>19</v>
      </c>
      <c r="F744" s="202" t="s">
        <v>327</v>
      </c>
      <c r="G744" s="200"/>
      <c r="H744" s="203">
        <v>17.065000000000001</v>
      </c>
      <c r="I744" s="204"/>
      <c r="J744" s="200"/>
      <c r="K744" s="200"/>
      <c r="L744" s="205"/>
      <c r="M744" s="206"/>
      <c r="N744" s="207"/>
      <c r="O744" s="207"/>
      <c r="P744" s="207"/>
      <c r="Q744" s="207"/>
      <c r="R744" s="207"/>
      <c r="S744" s="207"/>
      <c r="T744" s="208"/>
      <c r="AT744" s="209" t="s">
        <v>135</v>
      </c>
      <c r="AU744" s="209" t="s">
        <v>131</v>
      </c>
      <c r="AV744" s="14" t="s">
        <v>131</v>
      </c>
      <c r="AW744" s="14" t="s">
        <v>37</v>
      </c>
      <c r="AX744" s="14" t="s">
        <v>75</v>
      </c>
      <c r="AY744" s="209" t="s">
        <v>122</v>
      </c>
    </row>
    <row r="745" spans="1:65" s="13" customFormat="1" ht="11.25">
      <c r="B745" s="188"/>
      <c r="C745" s="189"/>
      <c r="D745" s="190" t="s">
        <v>135</v>
      </c>
      <c r="E745" s="191" t="s">
        <v>19</v>
      </c>
      <c r="F745" s="192" t="s">
        <v>328</v>
      </c>
      <c r="G745" s="189"/>
      <c r="H745" s="191" t="s">
        <v>19</v>
      </c>
      <c r="I745" s="193"/>
      <c r="J745" s="189"/>
      <c r="K745" s="189"/>
      <c r="L745" s="194"/>
      <c r="M745" s="195"/>
      <c r="N745" s="196"/>
      <c r="O745" s="196"/>
      <c r="P745" s="196"/>
      <c r="Q745" s="196"/>
      <c r="R745" s="196"/>
      <c r="S745" s="196"/>
      <c r="T745" s="197"/>
      <c r="AT745" s="198" t="s">
        <v>135</v>
      </c>
      <c r="AU745" s="198" t="s">
        <v>131</v>
      </c>
      <c r="AV745" s="13" t="s">
        <v>80</v>
      </c>
      <c r="AW745" s="13" t="s">
        <v>37</v>
      </c>
      <c r="AX745" s="13" t="s">
        <v>75</v>
      </c>
      <c r="AY745" s="198" t="s">
        <v>122</v>
      </c>
    </row>
    <row r="746" spans="1:65" s="14" customFormat="1" ht="11.25">
      <c r="B746" s="199"/>
      <c r="C746" s="200"/>
      <c r="D746" s="190" t="s">
        <v>135</v>
      </c>
      <c r="E746" s="201" t="s">
        <v>19</v>
      </c>
      <c r="F746" s="202" t="s">
        <v>329</v>
      </c>
      <c r="G746" s="200"/>
      <c r="H746" s="203">
        <v>185.24700000000001</v>
      </c>
      <c r="I746" s="204"/>
      <c r="J746" s="200"/>
      <c r="K746" s="200"/>
      <c r="L746" s="205"/>
      <c r="M746" s="206"/>
      <c r="N746" s="207"/>
      <c r="O746" s="207"/>
      <c r="P746" s="207"/>
      <c r="Q746" s="207"/>
      <c r="R746" s="207"/>
      <c r="S746" s="207"/>
      <c r="T746" s="208"/>
      <c r="AT746" s="209" t="s">
        <v>135</v>
      </c>
      <c r="AU746" s="209" t="s">
        <v>131</v>
      </c>
      <c r="AV746" s="14" t="s">
        <v>131</v>
      </c>
      <c r="AW746" s="14" t="s">
        <v>37</v>
      </c>
      <c r="AX746" s="14" t="s">
        <v>75</v>
      </c>
      <c r="AY746" s="209" t="s">
        <v>122</v>
      </c>
    </row>
    <row r="747" spans="1:65" s="13" customFormat="1" ht="11.25">
      <c r="B747" s="188"/>
      <c r="C747" s="189"/>
      <c r="D747" s="190" t="s">
        <v>135</v>
      </c>
      <c r="E747" s="191" t="s">
        <v>19</v>
      </c>
      <c r="F747" s="192" t="s">
        <v>330</v>
      </c>
      <c r="G747" s="189"/>
      <c r="H747" s="191" t="s">
        <v>19</v>
      </c>
      <c r="I747" s="193"/>
      <c r="J747" s="189"/>
      <c r="K747" s="189"/>
      <c r="L747" s="194"/>
      <c r="M747" s="195"/>
      <c r="N747" s="196"/>
      <c r="O747" s="196"/>
      <c r="P747" s="196"/>
      <c r="Q747" s="196"/>
      <c r="R747" s="196"/>
      <c r="S747" s="196"/>
      <c r="T747" s="197"/>
      <c r="AT747" s="198" t="s">
        <v>135</v>
      </c>
      <c r="AU747" s="198" t="s">
        <v>131</v>
      </c>
      <c r="AV747" s="13" t="s">
        <v>80</v>
      </c>
      <c r="AW747" s="13" t="s">
        <v>37</v>
      </c>
      <c r="AX747" s="13" t="s">
        <v>75</v>
      </c>
      <c r="AY747" s="198" t="s">
        <v>122</v>
      </c>
    </row>
    <row r="748" spans="1:65" s="14" customFormat="1" ht="11.25">
      <c r="B748" s="199"/>
      <c r="C748" s="200"/>
      <c r="D748" s="190" t="s">
        <v>135</v>
      </c>
      <c r="E748" s="201" t="s">
        <v>19</v>
      </c>
      <c r="F748" s="202" t="s">
        <v>331</v>
      </c>
      <c r="G748" s="200"/>
      <c r="H748" s="203">
        <v>40.587000000000003</v>
      </c>
      <c r="I748" s="204"/>
      <c r="J748" s="200"/>
      <c r="K748" s="200"/>
      <c r="L748" s="205"/>
      <c r="M748" s="206"/>
      <c r="N748" s="207"/>
      <c r="O748" s="207"/>
      <c r="P748" s="207"/>
      <c r="Q748" s="207"/>
      <c r="R748" s="207"/>
      <c r="S748" s="207"/>
      <c r="T748" s="208"/>
      <c r="AT748" s="209" t="s">
        <v>135</v>
      </c>
      <c r="AU748" s="209" t="s">
        <v>131</v>
      </c>
      <c r="AV748" s="14" t="s">
        <v>131</v>
      </c>
      <c r="AW748" s="14" t="s">
        <v>37</v>
      </c>
      <c r="AX748" s="14" t="s">
        <v>75</v>
      </c>
      <c r="AY748" s="209" t="s">
        <v>122</v>
      </c>
    </row>
    <row r="749" spans="1:65" s="13" customFormat="1" ht="11.25">
      <c r="B749" s="188"/>
      <c r="C749" s="189"/>
      <c r="D749" s="190" t="s">
        <v>135</v>
      </c>
      <c r="E749" s="191" t="s">
        <v>19</v>
      </c>
      <c r="F749" s="192" t="s">
        <v>332</v>
      </c>
      <c r="G749" s="189"/>
      <c r="H749" s="191" t="s">
        <v>19</v>
      </c>
      <c r="I749" s="193"/>
      <c r="J749" s="189"/>
      <c r="K749" s="189"/>
      <c r="L749" s="194"/>
      <c r="M749" s="195"/>
      <c r="N749" s="196"/>
      <c r="O749" s="196"/>
      <c r="P749" s="196"/>
      <c r="Q749" s="196"/>
      <c r="R749" s="196"/>
      <c r="S749" s="196"/>
      <c r="T749" s="197"/>
      <c r="AT749" s="198" t="s">
        <v>135</v>
      </c>
      <c r="AU749" s="198" t="s">
        <v>131</v>
      </c>
      <c r="AV749" s="13" t="s">
        <v>80</v>
      </c>
      <c r="AW749" s="13" t="s">
        <v>37</v>
      </c>
      <c r="AX749" s="13" t="s">
        <v>75</v>
      </c>
      <c r="AY749" s="198" t="s">
        <v>122</v>
      </c>
    </row>
    <row r="750" spans="1:65" s="14" customFormat="1" ht="11.25">
      <c r="B750" s="199"/>
      <c r="C750" s="200"/>
      <c r="D750" s="190" t="s">
        <v>135</v>
      </c>
      <c r="E750" s="201" t="s">
        <v>19</v>
      </c>
      <c r="F750" s="202" t="s">
        <v>333</v>
      </c>
      <c r="G750" s="200"/>
      <c r="H750" s="203">
        <v>19.891999999999999</v>
      </c>
      <c r="I750" s="204"/>
      <c r="J750" s="200"/>
      <c r="K750" s="200"/>
      <c r="L750" s="205"/>
      <c r="M750" s="206"/>
      <c r="N750" s="207"/>
      <c r="O750" s="207"/>
      <c r="P750" s="207"/>
      <c r="Q750" s="207"/>
      <c r="R750" s="207"/>
      <c r="S750" s="207"/>
      <c r="T750" s="208"/>
      <c r="AT750" s="209" t="s">
        <v>135</v>
      </c>
      <c r="AU750" s="209" t="s">
        <v>131</v>
      </c>
      <c r="AV750" s="14" t="s">
        <v>131</v>
      </c>
      <c r="AW750" s="14" t="s">
        <v>37</v>
      </c>
      <c r="AX750" s="14" t="s">
        <v>75</v>
      </c>
      <c r="AY750" s="209" t="s">
        <v>122</v>
      </c>
    </row>
    <row r="751" spans="1:65" s="15" customFormat="1" ht="11.25">
      <c r="B751" s="210"/>
      <c r="C751" s="211"/>
      <c r="D751" s="190" t="s">
        <v>135</v>
      </c>
      <c r="E751" s="212" t="s">
        <v>19</v>
      </c>
      <c r="F751" s="213" t="s">
        <v>149</v>
      </c>
      <c r="G751" s="211"/>
      <c r="H751" s="214">
        <v>409.18700000000001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135</v>
      </c>
      <c r="AU751" s="220" t="s">
        <v>131</v>
      </c>
      <c r="AV751" s="15" t="s">
        <v>130</v>
      </c>
      <c r="AW751" s="15" t="s">
        <v>37</v>
      </c>
      <c r="AX751" s="15" t="s">
        <v>80</v>
      </c>
      <c r="AY751" s="220" t="s">
        <v>122</v>
      </c>
    </row>
    <row r="752" spans="1:65" s="2" customFormat="1" ht="55.5" customHeight="1">
      <c r="A752" s="36"/>
      <c r="B752" s="37"/>
      <c r="C752" s="170" t="s">
        <v>866</v>
      </c>
      <c r="D752" s="170" t="s">
        <v>125</v>
      </c>
      <c r="E752" s="171" t="s">
        <v>867</v>
      </c>
      <c r="F752" s="172" t="s">
        <v>868</v>
      </c>
      <c r="G752" s="173" t="s">
        <v>238</v>
      </c>
      <c r="H752" s="174">
        <v>28.408000000000001</v>
      </c>
      <c r="I752" s="175"/>
      <c r="J752" s="176">
        <f>ROUND(I752*H752,2)</f>
        <v>0</v>
      </c>
      <c r="K752" s="172" t="s">
        <v>129</v>
      </c>
      <c r="L752" s="41"/>
      <c r="M752" s="177" t="s">
        <v>19</v>
      </c>
      <c r="N752" s="178" t="s">
        <v>47</v>
      </c>
      <c r="O752" s="66"/>
      <c r="P752" s="179">
        <f>O752*H752</f>
        <v>0</v>
      </c>
      <c r="Q752" s="179">
        <v>0</v>
      </c>
      <c r="R752" s="179">
        <f>Q752*H752</f>
        <v>0</v>
      </c>
      <c r="S752" s="179">
        <v>0</v>
      </c>
      <c r="T752" s="18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81" t="s">
        <v>241</v>
      </c>
      <c r="AT752" s="181" t="s">
        <v>125</v>
      </c>
      <c r="AU752" s="181" t="s">
        <v>131</v>
      </c>
      <c r="AY752" s="19" t="s">
        <v>122</v>
      </c>
      <c r="BE752" s="182">
        <f>IF(N752="základní",J752,0)</f>
        <v>0</v>
      </c>
      <c r="BF752" s="182">
        <f>IF(N752="snížená",J752,0)</f>
        <v>0</v>
      </c>
      <c r="BG752" s="182">
        <f>IF(N752="zákl. přenesená",J752,0)</f>
        <v>0</v>
      </c>
      <c r="BH752" s="182">
        <f>IF(N752="sníž. přenesená",J752,0)</f>
        <v>0</v>
      </c>
      <c r="BI752" s="182">
        <f>IF(N752="nulová",J752,0)</f>
        <v>0</v>
      </c>
      <c r="BJ752" s="19" t="s">
        <v>131</v>
      </c>
      <c r="BK752" s="182">
        <f>ROUND(I752*H752,2)</f>
        <v>0</v>
      </c>
      <c r="BL752" s="19" t="s">
        <v>241</v>
      </c>
      <c r="BM752" s="181" t="s">
        <v>869</v>
      </c>
    </row>
    <row r="753" spans="1:65" s="2" customFormat="1" ht="11.25">
      <c r="A753" s="36"/>
      <c r="B753" s="37"/>
      <c r="C753" s="38"/>
      <c r="D753" s="183" t="s">
        <v>133</v>
      </c>
      <c r="E753" s="38"/>
      <c r="F753" s="184" t="s">
        <v>870</v>
      </c>
      <c r="G753" s="38"/>
      <c r="H753" s="38"/>
      <c r="I753" s="185"/>
      <c r="J753" s="38"/>
      <c r="K753" s="38"/>
      <c r="L753" s="41"/>
      <c r="M753" s="186"/>
      <c r="N753" s="187"/>
      <c r="O753" s="66"/>
      <c r="P753" s="66"/>
      <c r="Q753" s="66"/>
      <c r="R753" s="66"/>
      <c r="S753" s="66"/>
      <c r="T753" s="67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T753" s="19" t="s">
        <v>133</v>
      </c>
      <c r="AU753" s="19" t="s">
        <v>131</v>
      </c>
    </row>
    <row r="754" spans="1:65" s="12" customFormat="1" ht="22.9" customHeight="1">
      <c r="B754" s="154"/>
      <c r="C754" s="155"/>
      <c r="D754" s="156" t="s">
        <v>74</v>
      </c>
      <c r="E754" s="168" t="s">
        <v>871</v>
      </c>
      <c r="F754" s="168" t="s">
        <v>872</v>
      </c>
      <c r="G754" s="155"/>
      <c r="H754" s="155"/>
      <c r="I754" s="158"/>
      <c r="J754" s="169">
        <f>BK754</f>
        <v>0</v>
      </c>
      <c r="K754" s="155"/>
      <c r="L754" s="160"/>
      <c r="M754" s="161"/>
      <c r="N754" s="162"/>
      <c r="O754" s="162"/>
      <c r="P754" s="163">
        <f>SUM(P755:P763)</f>
        <v>0</v>
      </c>
      <c r="Q754" s="162"/>
      <c r="R754" s="163">
        <f>SUM(R755:R763)</f>
        <v>3.2160000000000001E-2</v>
      </c>
      <c r="S754" s="162"/>
      <c r="T754" s="164">
        <f>SUM(T755:T763)</f>
        <v>0</v>
      </c>
      <c r="AR754" s="165" t="s">
        <v>131</v>
      </c>
      <c r="AT754" s="166" t="s">
        <v>74</v>
      </c>
      <c r="AU754" s="166" t="s">
        <v>80</v>
      </c>
      <c r="AY754" s="165" t="s">
        <v>122</v>
      </c>
      <c r="BK754" s="167">
        <f>SUM(BK755:BK763)</f>
        <v>0</v>
      </c>
    </row>
    <row r="755" spans="1:65" s="2" customFormat="1" ht="24.2" customHeight="1">
      <c r="A755" s="36"/>
      <c r="B755" s="37"/>
      <c r="C755" s="170" t="s">
        <v>873</v>
      </c>
      <c r="D755" s="170" t="s">
        <v>125</v>
      </c>
      <c r="E755" s="171" t="s">
        <v>874</v>
      </c>
      <c r="F755" s="172" t="s">
        <v>875</v>
      </c>
      <c r="G755" s="173" t="s">
        <v>225</v>
      </c>
      <c r="H755" s="174">
        <v>2</v>
      </c>
      <c r="I755" s="175"/>
      <c r="J755" s="176">
        <f>ROUND(I755*H755,2)</f>
        <v>0</v>
      </c>
      <c r="K755" s="172" t="s">
        <v>129</v>
      </c>
      <c r="L755" s="41"/>
      <c r="M755" s="177" t="s">
        <v>19</v>
      </c>
      <c r="N755" s="178" t="s">
        <v>47</v>
      </c>
      <c r="O755" s="66"/>
      <c r="P755" s="179">
        <f>O755*H755</f>
        <v>0</v>
      </c>
      <c r="Q755" s="179">
        <v>0</v>
      </c>
      <c r="R755" s="179">
        <f>Q755*H755</f>
        <v>0</v>
      </c>
      <c r="S755" s="179">
        <v>0</v>
      </c>
      <c r="T755" s="18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81" t="s">
        <v>241</v>
      </c>
      <c r="AT755" s="181" t="s">
        <v>125</v>
      </c>
      <c r="AU755" s="181" t="s">
        <v>131</v>
      </c>
      <c r="AY755" s="19" t="s">
        <v>122</v>
      </c>
      <c r="BE755" s="182">
        <f>IF(N755="základní",J755,0)</f>
        <v>0</v>
      </c>
      <c r="BF755" s="182">
        <f>IF(N755="snížená",J755,0)</f>
        <v>0</v>
      </c>
      <c r="BG755" s="182">
        <f>IF(N755="zákl. přenesená",J755,0)</f>
        <v>0</v>
      </c>
      <c r="BH755" s="182">
        <f>IF(N755="sníž. přenesená",J755,0)</f>
        <v>0</v>
      </c>
      <c r="BI755" s="182">
        <f>IF(N755="nulová",J755,0)</f>
        <v>0</v>
      </c>
      <c r="BJ755" s="19" t="s">
        <v>131</v>
      </c>
      <c r="BK755" s="182">
        <f>ROUND(I755*H755,2)</f>
        <v>0</v>
      </c>
      <c r="BL755" s="19" t="s">
        <v>241</v>
      </c>
      <c r="BM755" s="181" t="s">
        <v>876</v>
      </c>
    </row>
    <row r="756" spans="1:65" s="2" customFormat="1" ht="11.25">
      <c r="A756" s="36"/>
      <c r="B756" s="37"/>
      <c r="C756" s="38"/>
      <c r="D756" s="183" t="s">
        <v>133</v>
      </c>
      <c r="E756" s="38"/>
      <c r="F756" s="184" t="s">
        <v>877</v>
      </c>
      <c r="G756" s="38"/>
      <c r="H756" s="38"/>
      <c r="I756" s="185"/>
      <c r="J756" s="38"/>
      <c r="K756" s="38"/>
      <c r="L756" s="41"/>
      <c r="M756" s="186"/>
      <c r="N756" s="187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133</v>
      </c>
      <c r="AU756" s="19" t="s">
        <v>131</v>
      </c>
    </row>
    <row r="757" spans="1:65" s="2" customFormat="1" ht="24.2" customHeight="1">
      <c r="A757" s="36"/>
      <c r="B757" s="37"/>
      <c r="C757" s="222" t="s">
        <v>878</v>
      </c>
      <c r="D757" s="222" t="s">
        <v>390</v>
      </c>
      <c r="E757" s="223" t="s">
        <v>879</v>
      </c>
      <c r="F757" s="224" t="s">
        <v>880</v>
      </c>
      <c r="G757" s="225" t="s">
        <v>817</v>
      </c>
      <c r="H757" s="226">
        <v>2</v>
      </c>
      <c r="I757" s="227"/>
      <c r="J757" s="228">
        <f>ROUND(I757*H757,2)</f>
        <v>0</v>
      </c>
      <c r="K757" s="224" t="s">
        <v>129</v>
      </c>
      <c r="L757" s="229"/>
      <c r="M757" s="230" t="s">
        <v>19</v>
      </c>
      <c r="N757" s="231" t="s">
        <v>47</v>
      </c>
      <c r="O757" s="66"/>
      <c r="P757" s="179">
        <f>O757*H757</f>
        <v>0</v>
      </c>
      <c r="Q757" s="179">
        <v>9.7000000000000003E-3</v>
      </c>
      <c r="R757" s="179">
        <f>Q757*H757</f>
        <v>1.9400000000000001E-2</v>
      </c>
      <c r="S757" s="179">
        <v>0</v>
      </c>
      <c r="T757" s="180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81" t="s">
        <v>372</v>
      </c>
      <c r="AT757" s="181" t="s">
        <v>390</v>
      </c>
      <c r="AU757" s="181" t="s">
        <v>131</v>
      </c>
      <c r="AY757" s="19" t="s">
        <v>122</v>
      </c>
      <c r="BE757" s="182">
        <f>IF(N757="základní",J757,0)</f>
        <v>0</v>
      </c>
      <c r="BF757" s="182">
        <f>IF(N757="snížená",J757,0)</f>
        <v>0</v>
      </c>
      <c r="BG757" s="182">
        <f>IF(N757="zákl. přenesená",J757,0)</f>
        <v>0</v>
      </c>
      <c r="BH757" s="182">
        <f>IF(N757="sníž. přenesená",J757,0)</f>
        <v>0</v>
      </c>
      <c r="BI757" s="182">
        <f>IF(N757="nulová",J757,0)</f>
        <v>0</v>
      </c>
      <c r="BJ757" s="19" t="s">
        <v>131</v>
      </c>
      <c r="BK757" s="182">
        <f>ROUND(I757*H757,2)</f>
        <v>0</v>
      </c>
      <c r="BL757" s="19" t="s">
        <v>241</v>
      </c>
      <c r="BM757" s="181" t="s">
        <v>881</v>
      </c>
    </row>
    <row r="758" spans="1:65" s="2" customFormat="1" ht="24.2" customHeight="1">
      <c r="A758" s="36"/>
      <c r="B758" s="37"/>
      <c r="C758" s="170" t="s">
        <v>882</v>
      </c>
      <c r="D758" s="170" t="s">
        <v>125</v>
      </c>
      <c r="E758" s="171" t="s">
        <v>883</v>
      </c>
      <c r="F758" s="172" t="s">
        <v>884</v>
      </c>
      <c r="G758" s="173" t="s">
        <v>152</v>
      </c>
      <c r="H758" s="174">
        <v>4.96</v>
      </c>
      <c r="I758" s="175"/>
      <c r="J758" s="176">
        <f>ROUND(I758*H758,2)</f>
        <v>0</v>
      </c>
      <c r="K758" s="172" t="s">
        <v>129</v>
      </c>
      <c r="L758" s="41"/>
      <c r="M758" s="177" t="s">
        <v>19</v>
      </c>
      <c r="N758" s="178" t="s">
        <v>47</v>
      </c>
      <c r="O758" s="66"/>
      <c r="P758" s="179">
        <f>O758*H758</f>
        <v>0</v>
      </c>
      <c r="Q758" s="179">
        <v>0</v>
      </c>
      <c r="R758" s="179">
        <f>Q758*H758</f>
        <v>0</v>
      </c>
      <c r="S758" s="179">
        <v>0</v>
      </c>
      <c r="T758" s="180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81" t="s">
        <v>241</v>
      </c>
      <c r="AT758" s="181" t="s">
        <v>125</v>
      </c>
      <c r="AU758" s="181" t="s">
        <v>131</v>
      </c>
      <c r="AY758" s="19" t="s">
        <v>122</v>
      </c>
      <c r="BE758" s="182">
        <f>IF(N758="základní",J758,0)</f>
        <v>0</v>
      </c>
      <c r="BF758" s="182">
        <f>IF(N758="snížená",J758,0)</f>
        <v>0</v>
      </c>
      <c r="BG758" s="182">
        <f>IF(N758="zákl. přenesená",J758,0)</f>
        <v>0</v>
      </c>
      <c r="BH758" s="182">
        <f>IF(N758="sníž. přenesená",J758,0)</f>
        <v>0</v>
      </c>
      <c r="BI758" s="182">
        <f>IF(N758="nulová",J758,0)</f>
        <v>0</v>
      </c>
      <c r="BJ758" s="19" t="s">
        <v>131</v>
      </c>
      <c r="BK758" s="182">
        <f>ROUND(I758*H758,2)</f>
        <v>0</v>
      </c>
      <c r="BL758" s="19" t="s">
        <v>241</v>
      </c>
      <c r="BM758" s="181" t="s">
        <v>885</v>
      </c>
    </row>
    <row r="759" spans="1:65" s="2" customFormat="1" ht="11.25">
      <c r="A759" s="36"/>
      <c r="B759" s="37"/>
      <c r="C759" s="38"/>
      <c r="D759" s="183" t="s">
        <v>133</v>
      </c>
      <c r="E759" s="38"/>
      <c r="F759" s="184" t="s">
        <v>886</v>
      </c>
      <c r="G759" s="38"/>
      <c r="H759" s="38"/>
      <c r="I759" s="185"/>
      <c r="J759" s="38"/>
      <c r="K759" s="38"/>
      <c r="L759" s="41"/>
      <c r="M759" s="186"/>
      <c r="N759" s="187"/>
      <c r="O759" s="66"/>
      <c r="P759" s="66"/>
      <c r="Q759" s="66"/>
      <c r="R759" s="66"/>
      <c r="S759" s="66"/>
      <c r="T759" s="67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T759" s="19" t="s">
        <v>133</v>
      </c>
      <c r="AU759" s="19" t="s">
        <v>131</v>
      </c>
    </row>
    <row r="760" spans="1:65" s="14" customFormat="1" ht="11.25">
      <c r="B760" s="199"/>
      <c r="C760" s="200"/>
      <c r="D760" s="190" t="s">
        <v>135</v>
      </c>
      <c r="E760" s="201" t="s">
        <v>19</v>
      </c>
      <c r="F760" s="202" t="s">
        <v>887</v>
      </c>
      <c r="G760" s="200"/>
      <c r="H760" s="203">
        <v>4.96</v>
      </c>
      <c r="I760" s="204"/>
      <c r="J760" s="200"/>
      <c r="K760" s="200"/>
      <c r="L760" s="205"/>
      <c r="M760" s="206"/>
      <c r="N760" s="207"/>
      <c r="O760" s="207"/>
      <c r="P760" s="207"/>
      <c r="Q760" s="207"/>
      <c r="R760" s="207"/>
      <c r="S760" s="207"/>
      <c r="T760" s="208"/>
      <c r="AT760" s="209" t="s">
        <v>135</v>
      </c>
      <c r="AU760" s="209" t="s">
        <v>131</v>
      </c>
      <c r="AV760" s="14" t="s">
        <v>131</v>
      </c>
      <c r="AW760" s="14" t="s">
        <v>37</v>
      </c>
      <c r="AX760" s="14" t="s">
        <v>80</v>
      </c>
      <c r="AY760" s="209" t="s">
        <v>122</v>
      </c>
    </row>
    <row r="761" spans="1:65" s="2" customFormat="1" ht="16.5" customHeight="1">
      <c r="A761" s="36"/>
      <c r="B761" s="37"/>
      <c r="C761" s="222" t="s">
        <v>888</v>
      </c>
      <c r="D761" s="222" t="s">
        <v>390</v>
      </c>
      <c r="E761" s="223" t="s">
        <v>889</v>
      </c>
      <c r="F761" s="224" t="s">
        <v>890</v>
      </c>
      <c r="G761" s="225" t="s">
        <v>225</v>
      </c>
      <c r="H761" s="226">
        <v>4</v>
      </c>
      <c r="I761" s="227"/>
      <c r="J761" s="228">
        <f>ROUND(I761*H761,2)</f>
        <v>0</v>
      </c>
      <c r="K761" s="224" t="s">
        <v>129</v>
      </c>
      <c r="L761" s="229"/>
      <c r="M761" s="230" t="s">
        <v>19</v>
      </c>
      <c r="N761" s="231" t="s">
        <v>47</v>
      </c>
      <c r="O761" s="66"/>
      <c r="P761" s="179">
        <f>O761*H761</f>
        <v>0</v>
      </c>
      <c r="Q761" s="179">
        <v>3.1900000000000001E-3</v>
      </c>
      <c r="R761" s="179">
        <f>Q761*H761</f>
        <v>1.2760000000000001E-2</v>
      </c>
      <c r="S761" s="179">
        <v>0</v>
      </c>
      <c r="T761" s="18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81" t="s">
        <v>372</v>
      </c>
      <c r="AT761" s="181" t="s">
        <v>390</v>
      </c>
      <c r="AU761" s="181" t="s">
        <v>131</v>
      </c>
      <c r="AY761" s="19" t="s">
        <v>122</v>
      </c>
      <c r="BE761" s="182">
        <f>IF(N761="základní",J761,0)</f>
        <v>0</v>
      </c>
      <c r="BF761" s="182">
        <f>IF(N761="snížená",J761,0)</f>
        <v>0</v>
      </c>
      <c r="BG761" s="182">
        <f>IF(N761="zákl. přenesená",J761,0)</f>
        <v>0</v>
      </c>
      <c r="BH761" s="182">
        <f>IF(N761="sníž. přenesená",J761,0)</f>
        <v>0</v>
      </c>
      <c r="BI761" s="182">
        <f>IF(N761="nulová",J761,0)</f>
        <v>0</v>
      </c>
      <c r="BJ761" s="19" t="s">
        <v>131</v>
      </c>
      <c r="BK761" s="182">
        <f>ROUND(I761*H761,2)</f>
        <v>0</v>
      </c>
      <c r="BL761" s="19" t="s">
        <v>241</v>
      </c>
      <c r="BM761" s="181" t="s">
        <v>891</v>
      </c>
    </row>
    <row r="762" spans="1:65" s="2" customFormat="1" ht="55.5" customHeight="1">
      <c r="A762" s="36"/>
      <c r="B762" s="37"/>
      <c r="C762" s="170" t="s">
        <v>892</v>
      </c>
      <c r="D762" s="170" t="s">
        <v>125</v>
      </c>
      <c r="E762" s="171" t="s">
        <v>893</v>
      </c>
      <c r="F762" s="172" t="s">
        <v>894</v>
      </c>
      <c r="G762" s="173" t="s">
        <v>238</v>
      </c>
      <c r="H762" s="174">
        <v>3.2000000000000001E-2</v>
      </c>
      <c r="I762" s="175"/>
      <c r="J762" s="176">
        <f>ROUND(I762*H762,2)</f>
        <v>0</v>
      </c>
      <c r="K762" s="172" t="s">
        <v>129</v>
      </c>
      <c r="L762" s="41"/>
      <c r="M762" s="177" t="s">
        <v>19</v>
      </c>
      <c r="N762" s="178" t="s">
        <v>47</v>
      </c>
      <c r="O762" s="66"/>
      <c r="P762" s="179">
        <f>O762*H762</f>
        <v>0</v>
      </c>
      <c r="Q762" s="179">
        <v>0</v>
      </c>
      <c r="R762" s="179">
        <f>Q762*H762</f>
        <v>0</v>
      </c>
      <c r="S762" s="179">
        <v>0</v>
      </c>
      <c r="T762" s="180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81" t="s">
        <v>241</v>
      </c>
      <c r="AT762" s="181" t="s">
        <v>125</v>
      </c>
      <c r="AU762" s="181" t="s">
        <v>131</v>
      </c>
      <c r="AY762" s="19" t="s">
        <v>122</v>
      </c>
      <c r="BE762" s="182">
        <f>IF(N762="základní",J762,0)</f>
        <v>0</v>
      </c>
      <c r="BF762" s="182">
        <f>IF(N762="snížená",J762,0)</f>
        <v>0</v>
      </c>
      <c r="BG762" s="182">
        <f>IF(N762="zákl. přenesená",J762,0)</f>
        <v>0</v>
      </c>
      <c r="BH762" s="182">
        <f>IF(N762="sníž. přenesená",J762,0)</f>
        <v>0</v>
      </c>
      <c r="BI762" s="182">
        <f>IF(N762="nulová",J762,0)</f>
        <v>0</v>
      </c>
      <c r="BJ762" s="19" t="s">
        <v>131</v>
      </c>
      <c r="BK762" s="182">
        <f>ROUND(I762*H762,2)</f>
        <v>0</v>
      </c>
      <c r="BL762" s="19" t="s">
        <v>241</v>
      </c>
      <c r="BM762" s="181" t="s">
        <v>895</v>
      </c>
    </row>
    <row r="763" spans="1:65" s="2" customFormat="1" ht="11.25">
      <c r="A763" s="36"/>
      <c r="B763" s="37"/>
      <c r="C763" s="38"/>
      <c r="D763" s="183" t="s">
        <v>133</v>
      </c>
      <c r="E763" s="38"/>
      <c r="F763" s="184" t="s">
        <v>896</v>
      </c>
      <c r="G763" s="38"/>
      <c r="H763" s="38"/>
      <c r="I763" s="185"/>
      <c r="J763" s="38"/>
      <c r="K763" s="38"/>
      <c r="L763" s="41"/>
      <c r="M763" s="186"/>
      <c r="N763" s="187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133</v>
      </c>
      <c r="AU763" s="19" t="s">
        <v>131</v>
      </c>
    </row>
    <row r="764" spans="1:65" s="12" customFormat="1" ht="22.9" customHeight="1">
      <c r="B764" s="154"/>
      <c r="C764" s="155"/>
      <c r="D764" s="156" t="s">
        <v>74</v>
      </c>
      <c r="E764" s="168" t="s">
        <v>897</v>
      </c>
      <c r="F764" s="168" t="s">
        <v>898</v>
      </c>
      <c r="G764" s="155"/>
      <c r="H764" s="155"/>
      <c r="I764" s="158"/>
      <c r="J764" s="169">
        <f>BK764</f>
        <v>0</v>
      </c>
      <c r="K764" s="155"/>
      <c r="L764" s="160"/>
      <c r="M764" s="161"/>
      <c r="N764" s="162"/>
      <c r="O764" s="162"/>
      <c r="P764" s="163">
        <f>SUM(P765:P800)</f>
        <v>0</v>
      </c>
      <c r="Q764" s="162"/>
      <c r="R764" s="163">
        <f>SUM(R765:R800)</f>
        <v>0.41598412000000001</v>
      </c>
      <c r="S764" s="162"/>
      <c r="T764" s="164">
        <f>SUM(T765:T800)</f>
        <v>0</v>
      </c>
      <c r="AR764" s="165" t="s">
        <v>131</v>
      </c>
      <c r="AT764" s="166" t="s">
        <v>74</v>
      </c>
      <c r="AU764" s="166" t="s">
        <v>80</v>
      </c>
      <c r="AY764" s="165" t="s">
        <v>122</v>
      </c>
      <c r="BK764" s="167">
        <f>SUM(BK765:BK800)</f>
        <v>0</v>
      </c>
    </row>
    <row r="765" spans="1:65" s="2" customFormat="1" ht="44.25" customHeight="1">
      <c r="A765" s="36"/>
      <c r="B765" s="37"/>
      <c r="C765" s="170" t="s">
        <v>899</v>
      </c>
      <c r="D765" s="170" t="s">
        <v>125</v>
      </c>
      <c r="E765" s="171" t="s">
        <v>900</v>
      </c>
      <c r="F765" s="172" t="s">
        <v>901</v>
      </c>
      <c r="G765" s="173" t="s">
        <v>128</v>
      </c>
      <c r="H765" s="174">
        <v>818.37300000000005</v>
      </c>
      <c r="I765" s="175"/>
      <c r="J765" s="176">
        <f>ROUND(I765*H765,2)</f>
        <v>0</v>
      </c>
      <c r="K765" s="172" t="s">
        <v>129</v>
      </c>
      <c r="L765" s="41"/>
      <c r="M765" s="177" t="s">
        <v>19</v>
      </c>
      <c r="N765" s="178" t="s">
        <v>47</v>
      </c>
      <c r="O765" s="66"/>
      <c r="P765" s="179">
        <f>O765*H765</f>
        <v>0</v>
      </c>
      <c r="Q765" s="179">
        <v>4.4000000000000002E-4</v>
      </c>
      <c r="R765" s="179">
        <f>Q765*H765</f>
        <v>0.36008412000000001</v>
      </c>
      <c r="S765" s="179">
        <v>0</v>
      </c>
      <c r="T765" s="180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81" t="s">
        <v>241</v>
      </c>
      <c r="AT765" s="181" t="s">
        <v>125</v>
      </c>
      <c r="AU765" s="181" t="s">
        <v>131</v>
      </c>
      <c r="AY765" s="19" t="s">
        <v>122</v>
      </c>
      <c r="BE765" s="182">
        <f>IF(N765="základní",J765,0)</f>
        <v>0</v>
      </c>
      <c r="BF765" s="182">
        <f>IF(N765="snížená",J765,0)</f>
        <v>0</v>
      </c>
      <c r="BG765" s="182">
        <f>IF(N765="zákl. přenesená",J765,0)</f>
        <v>0</v>
      </c>
      <c r="BH765" s="182">
        <f>IF(N765="sníž. přenesená",J765,0)</f>
        <v>0</v>
      </c>
      <c r="BI765" s="182">
        <f>IF(N765="nulová",J765,0)</f>
        <v>0</v>
      </c>
      <c r="BJ765" s="19" t="s">
        <v>131</v>
      </c>
      <c r="BK765" s="182">
        <f>ROUND(I765*H765,2)</f>
        <v>0</v>
      </c>
      <c r="BL765" s="19" t="s">
        <v>241</v>
      </c>
      <c r="BM765" s="181" t="s">
        <v>902</v>
      </c>
    </row>
    <row r="766" spans="1:65" s="2" customFormat="1" ht="11.25">
      <c r="A766" s="36"/>
      <c r="B766" s="37"/>
      <c r="C766" s="38"/>
      <c r="D766" s="183" t="s">
        <v>133</v>
      </c>
      <c r="E766" s="38"/>
      <c r="F766" s="184" t="s">
        <v>903</v>
      </c>
      <c r="G766" s="38"/>
      <c r="H766" s="38"/>
      <c r="I766" s="185"/>
      <c r="J766" s="38"/>
      <c r="K766" s="38"/>
      <c r="L766" s="41"/>
      <c r="M766" s="186"/>
      <c r="N766" s="187"/>
      <c r="O766" s="66"/>
      <c r="P766" s="66"/>
      <c r="Q766" s="66"/>
      <c r="R766" s="66"/>
      <c r="S766" s="66"/>
      <c r="T766" s="67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T766" s="19" t="s">
        <v>133</v>
      </c>
      <c r="AU766" s="19" t="s">
        <v>131</v>
      </c>
    </row>
    <row r="767" spans="1:65" s="13" customFormat="1" ht="11.25">
      <c r="B767" s="188"/>
      <c r="C767" s="189"/>
      <c r="D767" s="190" t="s">
        <v>135</v>
      </c>
      <c r="E767" s="191" t="s">
        <v>19</v>
      </c>
      <c r="F767" s="192" t="s">
        <v>904</v>
      </c>
      <c r="G767" s="189"/>
      <c r="H767" s="191" t="s">
        <v>19</v>
      </c>
      <c r="I767" s="193"/>
      <c r="J767" s="189"/>
      <c r="K767" s="189"/>
      <c r="L767" s="194"/>
      <c r="M767" s="195"/>
      <c r="N767" s="196"/>
      <c r="O767" s="196"/>
      <c r="P767" s="196"/>
      <c r="Q767" s="196"/>
      <c r="R767" s="196"/>
      <c r="S767" s="196"/>
      <c r="T767" s="197"/>
      <c r="AT767" s="198" t="s">
        <v>135</v>
      </c>
      <c r="AU767" s="198" t="s">
        <v>131</v>
      </c>
      <c r="AV767" s="13" t="s">
        <v>80</v>
      </c>
      <c r="AW767" s="13" t="s">
        <v>37</v>
      </c>
      <c r="AX767" s="13" t="s">
        <v>75</v>
      </c>
      <c r="AY767" s="198" t="s">
        <v>122</v>
      </c>
    </row>
    <row r="768" spans="1:65" s="13" customFormat="1" ht="11.25">
      <c r="B768" s="188"/>
      <c r="C768" s="189"/>
      <c r="D768" s="190" t="s">
        <v>135</v>
      </c>
      <c r="E768" s="191" t="s">
        <v>19</v>
      </c>
      <c r="F768" s="192" t="s">
        <v>315</v>
      </c>
      <c r="G768" s="189"/>
      <c r="H768" s="191" t="s">
        <v>19</v>
      </c>
      <c r="I768" s="193"/>
      <c r="J768" s="189"/>
      <c r="K768" s="189"/>
      <c r="L768" s="194"/>
      <c r="M768" s="195"/>
      <c r="N768" s="196"/>
      <c r="O768" s="196"/>
      <c r="P768" s="196"/>
      <c r="Q768" s="196"/>
      <c r="R768" s="196"/>
      <c r="S768" s="196"/>
      <c r="T768" s="197"/>
      <c r="AT768" s="198" t="s">
        <v>135</v>
      </c>
      <c r="AU768" s="198" t="s">
        <v>131</v>
      </c>
      <c r="AV768" s="13" t="s">
        <v>80</v>
      </c>
      <c r="AW768" s="13" t="s">
        <v>37</v>
      </c>
      <c r="AX768" s="13" t="s">
        <v>75</v>
      </c>
      <c r="AY768" s="198" t="s">
        <v>122</v>
      </c>
    </row>
    <row r="769" spans="1:65" s="14" customFormat="1" ht="11.25">
      <c r="B769" s="199"/>
      <c r="C769" s="200"/>
      <c r="D769" s="190" t="s">
        <v>135</v>
      </c>
      <c r="E769" s="201" t="s">
        <v>19</v>
      </c>
      <c r="F769" s="202" t="s">
        <v>905</v>
      </c>
      <c r="G769" s="200"/>
      <c r="H769" s="203">
        <v>66.537999999999997</v>
      </c>
      <c r="I769" s="204"/>
      <c r="J769" s="200"/>
      <c r="K769" s="200"/>
      <c r="L769" s="205"/>
      <c r="M769" s="206"/>
      <c r="N769" s="207"/>
      <c r="O769" s="207"/>
      <c r="P769" s="207"/>
      <c r="Q769" s="207"/>
      <c r="R769" s="207"/>
      <c r="S769" s="207"/>
      <c r="T769" s="208"/>
      <c r="AT769" s="209" t="s">
        <v>135</v>
      </c>
      <c r="AU769" s="209" t="s">
        <v>131</v>
      </c>
      <c r="AV769" s="14" t="s">
        <v>131</v>
      </c>
      <c r="AW769" s="14" t="s">
        <v>37</v>
      </c>
      <c r="AX769" s="14" t="s">
        <v>75</v>
      </c>
      <c r="AY769" s="209" t="s">
        <v>122</v>
      </c>
    </row>
    <row r="770" spans="1:65" s="13" customFormat="1" ht="11.25">
      <c r="B770" s="188"/>
      <c r="C770" s="189"/>
      <c r="D770" s="190" t="s">
        <v>135</v>
      </c>
      <c r="E770" s="191" t="s">
        <v>19</v>
      </c>
      <c r="F770" s="192" t="s">
        <v>317</v>
      </c>
      <c r="G770" s="189"/>
      <c r="H770" s="191" t="s">
        <v>19</v>
      </c>
      <c r="I770" s="193"/>
      <c r="J770" s="189"/>
      <c r="K770" s="189"/>
      <c r="L770" s="194"/>
      <c r="M770" s="195"/>
      <c r="N770" s="196"/>
      <c r="O770" s="196"/>
      <c r="P770" s="196"/>
      <c r="Q770" s="196"/>
      <c r="R770" s="196"/>
      <c r="S770" s="196"/>
      <c r="T770" s="197"/>
      <c r="AT770" s="198" t="s">
        <v>135</v>
      </c>
      <c r="AU770" s="198" t="s">
        <v>131</v>
      </c>
      <c r="AV770" s="13" t="s">
        <v>80</v>
      </c>
      <c r="AW770" s="13" t="s">
        <v>37</v>
      </c>
      <c r="AX770" s="13" t="s">
        <v>75</v>
      </c>
      <c r="AY770" s="198" t="s">
        <v>122</v>
      </c>
    </row>
    <row r="771" spans="1:65" s="14" customFormat="1" ht="11.25">
      <c r="B771" s="199"/>
      <c r="C771" s="200"/>
      <c r="D771" s="190" t="s">
        <v>135</v>
      </c>
      <c r="E771" s="201" t="s">
        <v>19</v>
      </c>
      <c r="F771" s="202" t="s">
        <v>906</v>
      </c>
      <c r="G771" s="200"/>
      <c r="H771" s="203">
        <v>45.500999999999998</v>
      </c>
      <c r="I771" s="204"/>
      <c r="J771" s="200"/>
      <c r="K771" s="200"/>
      <c r="L771" s="205"/>
      <c r="M771" s="206"/>
      <c r="N771" s="207"/>
      <c r="O771" s="207"/>
      <c r="P771" s="207"/>
      <c r="Q771" s="207"/>
      <c r="R771" s="207"/>
      <c r="S771" s="207"/>
      <c r="T771" s="208"/>
      <c r="AT771" s="209" t="s">
        <v>135</v>
      </c>
      <c r="AU771" s="209" t="s">
        <v>131</v>
      </c>
      <c r="AV771" s="14" t="s">
        <v>131</v>
      </c>
      <c r="AW771" s="14" t="s">
        <v>37</v>
      </c>
      <c r="AX771" s="14" t="s">
        <v>75</v>
      </c>
      <c r="AY771" s="209" t="s">
        <v>122</v>
      </c>
    </row>
    <row r="772" spans="1:65" s="13" customFormat="1" ht="11.25">
      <c r="B772" s="188"/>
      <c r="C772" s="189"/>
      <c r="D772" s="190" t="s">
        <v>135</v>
      </c>
      <c r="E772" s="191" t="s">
        <v>19</v>
      </c>
      <c r="F772" s="192" t="s">
        <v>324</v>
      </c>
      <c r="G772" s="189"/>
      <c r="H772" s="191" t="s">
        <v>19</v>
      </c>
      <c r="I772" s="193"/>
      <c r="J772" s="189"/>
      <c r="K772" s="189"/>
      <c r="L772" s="194"/>
      <c r="M772" s="195"/>
      <c r="N772" s="196"/>
      <c r="O772" s="196"/>
      <c r="P772" s="196"/>
      <c r="Q772" s="196"/>
      <c r="R772" s="196"/>
      <c r="S772" s="196"/>
      <c r="T772" s="197"/>
      <c r="AT772" s="198" t="s">
        <v>135</v>
      </c>
      <c r="AU772" s="198" t="s">
        <v>131</v>
      </c>
      <c r="AV772" s="13" t="s">
        <v>80</v>
      </c>
      <c r="AW772" s="13" t="s">
        <v>37</v>
      </c>
      <c r="AX772" s="13" t="s">
        <v>75</v>
      </c>
      <c r="AY772" s="198" t="s">
        <v>122</v>
      </c>
    </row>
    <row r="773" spans="1:65" s="14" customFormat="1" ht="11.25">
      <c r="B773" s="199"/>
      <c r="C773" s="200"/>
      <c r="D773" s="190" t="s">
        <v>135</v>
      </c>
      <c r="E773" s="201" t="s">
        <v>19</v>
      </c>
      <c r="F773" s="202" t="s">
        <v>907</v>
      </c>
      <c r="G773" s="200"/>
      <c r="H773" s="203">
        <v>180.751</v>
      </c>
      <c r="I773" s="204"/>
      <c r="J773" s="200"/>
      <c r="K773" s="200"/>
      <c r="L773" s="205"/>
      <c r="M773" s="206"/>
      <c r="N773" s="207"/>
      <c r="O773" s="207"/>
      <c r="P773" s="207"/>
      <c r="Q773" s="207"/>
      <c r="R773" s="207"/>
      <c r="S773" s="207"/>
      <c r="T773" s="208"/>
      <c r="AT773" s="209" t="s">
        <v>135</v>
      </c>
      <c r="AU773" s="209" t="s">
        <v>131</v>
      </c>
      <c r="AV773" s="14" t="s">
        <v>131</v>
      </c>
      <c r="AW773" s="14" t="s">
        <v>37</v>
      </c>
      <c r="AX773" s="14" t="s">
        <v>75</v>
      </c>
      <c r="AY773" s="209" t="s">
        <v>122</v>
      </c>
    </row>
    <row r="774" spans="1:65" s="13" customFormat="1" ht="11.25">
      <c r="B774" s="188"/>
      <c r="C774" s="189"/>
      <c r="D774" s="190" t="s">
        <v>135</v>
      </c>
      <c r="E774" s="191" t="s">
        <v>19</v>
      </c>
      <c r="F774" s="192" t="s">
        <v>326</v>
      </c>
      <c r="G774" s="189"/>
      <c r="H774" s="191" t="s">
        <v>19</v>
      </c>
      <c r="I774" s="193"/>
      <c r="J774" s="189"/>
      <c r="K774" s="189"/>
      <c r="L774" s="194"/>
      <c r="M774" s="195"/>
      <c r="N774" s="196"/>
      <c r="O774" s="196"/>
      <c r="P774" s="196"/>
      <c r="Q774" s="196"/>
      <c r="R774" s="196"/>
      <c r="S774" s="196"/>
      <c r="T774" s="197"/>
      <c r="AT774" s="198" t="s">
        <v>135</v>
      </c>
      <c r="AU774" s="198" t="s">
        <v>131</v>
      </c>
      <c r="AV774" s="13" t="s">
        <v>80</v>
      </c>
      <c r="AW774" s="13" t="s">
        <v>37</v>
      </c>
      <c r="AX774" s="13" t="s">
        <v>75</v>
      </c>
      <c r="AY774" s="198" t="s">
        <v>122</v>
      </c>
    </row>
    <row r="775" spans="1:65" s="14" customFormat="1" ht="11.25">
      <c r="B775" s="199"/>
      <c r="C775" s="200"/>
      <c r="D775" s="190" t="s">
        <v>135</v>
      </c>
      <c r="E775" s="201" t="s">
        <v>19</v>
      </c>
      <c r="F775" s="202" t="s">
        <v>908</v>
      </c>
      <c r="G775" s="200"/>
      <c r="H775" s="203">
        <v>34.131</v>
      </c>
      <c r="I775" s="204"/>
      <c r="J775" s="200"/>
      <c r="K775" s="200"/>
      <c r="L775" s="205"/>
      <c r="M775" s="206"/>
      <c r="N775" s="207"/>
      <c r="O775" s="207"/>
      <c r="P775" s="207"/>
      <c r="Q775" s="207"/>
      <c r="R775" s="207"/>
      <c r="S775" s="207"/>
      <c r="T775" s="208"/>
      <c r="AT775" s="209" t="s">
        <v>135</v>
      </c>
      <c r="AU775" s="209" t="s">
        <v>131</v>
      </c>
      <c r="AV775" s="14" t="s">
        <v>131</v>
      </c>
      <c r="AW775" s="14" t="s">
        <v>37</v>
      </c>
      <c r="AX775" s="14" t="s">
        <v>75</v>
      </c>
      <c r="AY775" s="209" t="s">
        <v>122</v>
      </c>
    </row>
    <row r="776" spans="1:65" s="13" customFormat="1" ht="11.25">
      <c r="B776" s="188"/>
      <c r="C776" s="189"/>
      <c r="D776" s="190" t="s">
        <v>135</v>
      </c>
      <c r="E776" s="191" t="s">
        <v>19</v>
      </c>
      <c r="F776" s="192" t="s">
        <v>328</v>
      </c>
      <c r="G776" s="189"/>
      <c r="H776" s="191" t="s">
        <v>19</v>
      </c>
      <c r="I776" s="193"/>
      <c r="J776" s="189"/>
      <c r="K776" s="189"/>
      <c r="L776" s="194"/>
      <c r="M776" s="195"/>
      <c r="N776" s="196"/>
      <c r="O776" s="196"/>
      <c r="P776" s="196"/>
      <c r="Q776" s="196"/>
      <c r="R776" s="196"/>
      <c r="S776" s="196"/>
      <c r="T776" s="197"/>
      <c r="AT776" s="198" t="s">
        <v>135</v>
      </c>
      <c r="AU776" s="198" t="s">
        <v>131</v>
      </c>
      <c r="AV776" s="13" t="s">
        <v>80</v>
      </c>
      <c r="AW776" s="13" t="s">
        <v>37</v>
      </c>
      <c r="AX776" s="13" t="s">
        <v>75</v>
      </c>
      <c r="AY776" s="198" t="s">
        <v>122</v>
      </c>
    </row>
    <row r="777" spans="1:65" s="14" customFormat="1" ht="11.25">
      <c r="B777" s="199"/>
      <c r="C777" s="200"/>
      <c r="D777" s="190" t="s">
        <v>135</v>
      </c>
      <c r="E777" s="201" t="s">
        <v>19</v>
      </c>
      <c r="F777" s="202" t="s">
        <v>909</v>
      </c>
      <c r="G777" s="200"/>
      <c r="H777" s="203">
        <v>370.49400000000003</v>
      </c>
      <c r="I777" s="204"/>
      <c r="J777" s="200"/>
      <c r="K777" s="200"/>
      <c r="L777" s="205"/>
      <c r="M777" s="206"/>
      <c r="N777" s="207"/>
      <c r="O777" s="207"/>
      <c r="P777" s="207"/>
      <c r="Q777" s="207"/>
      <c r="R777" s="207"/>
      <c r="S777" s="207"/>
      <c r="T777" s="208"/>
      <c r="AT777" s="209" t="s">
        <v>135</v>
      </c>
      <c r="AU777" s="209" t="s">
        <v>131</v>
      </c>
      <c r="AV777" s="14" t="s">
        <v>131</v>
      </c>
      <c r="AW777" s="14" t="s">
        <v>37</v>
      </c>
      <c r="AX777" s="14" t="s">
        <v>75</v>
      </c>
      <c r="AY777" s="209" t="s">
        <v>122</v>
      </c>
    </row>
    <row r="778" spans="1:65" s="13" customFormat="1" ht="11.25">
      <c r="B778" s="188"/>
      <c r="C778" s="189"/>
      <c r="D778" s="190" t="s">
        <v>135</v>
      </c>
      <c r="E778" s="191" t="s">
        <v>19</v>
      </c>
      <c r="F778" s="192" t="s">
        <v>330</v>
      </c>
      <c r="G778" s="189"/>
      <c r="H778" s="191" t="s">
        <v>19</v>
      </c>
      <c r="I778" s="193"/>
      <c r="J778" s="189"/>
      <c r="K778" s="189"/>
      <c r="L778" s="194"/>
      <c r="M778" s="195"/>
      <c r="N778" s="196"/>
      <c r="O778" s="196"/>
      <c r="P778" s="196"/>
      <c r="Q778" s="196"/>
      <c r="R778" s="196"/>
      <c r="S778" s="196"/>
      <c r="T778" s="197"/>
      <c r="AT778" s="198" t="s">
        <v>135</v>
      </c>
      <c r="AU778" s="198" t="s">
        <v>131</v>
      </c>
      <c r="AV778" s="13" t="s">
        <v>80</v>
      </c>
      <c r="AW778" s="13" t="s">
        <v>37</v>
      </c>
      <c r="AX778" s="13" t="s">
        <v>75</v>
      </c>
      <c r="AY778" s="198" t="s">
        <v>122</v>
      </c>
    </row>
    <row r="779" spans="1:65" s="14" customFormat="1" ht="11.25">
      <c r="B779" s="199"/>
      <c r="C779" s="200"/>
      <c r="D779" s="190" t="s">
        <v>135</v>
      </c>
      <c r="E779" s="201" t="s">
        <v>19</v>
      </c>
      <c r="F779" s="202" t="s">
        <v>910</v>
      </c>
      <c r="G779" s="200"/>
      <c r="H779" s="203">
        <v>81.173000000000002</v>
      </c>
      <c r="I779" s="204"/>
      <c r="J779" s="200"/>
      <c r="K779" s="200"/>
      <c r="L779" s="205"/>
      <c r="M779" s="206"/>
      <c r="N779" s="207"/>
      <c r="O779" s="207"/>
      <c r="P779" s="207"/>
      <c r="Q779" s="207"/>
      <c r="R779" s="207"/>
      <c r="S779" s="207"/>
      <c r="T779" s="208"/>
      <c r="AT779" s="209" t="s">
        <v>135</v>
      </c>
      <c r="AU779" s="209" t="s">
        <v>131</v>
      </c>
      <c r="AV779" s="14" t="s">
        <v>131</v>
      </c>
      <c r="AW779" s="14" t="s">
        <v>37</v>
      </c>
      <c r="AX779" s="14" t="s">
        <v>75</v>
      </c>
      <c r="AY779" s="209" t="s">
        <v>122</v>
      </c>
    </row>
    <row r="780" spans="1:65" s="13" customFormat="1" ht="11.25">
      <c r="B780" s="188"/>
      <c r="C780" s="189"/>
      <c r="D780" s="190" t="s">
        <v>135</v>
      </c>
      <c r="E780" s="191" t="s">
        <v>19</v>
      </c>
      <c r="F780" s="192" t="s">
        <v>332</v>
      </c>
      <c r="G780" s="189"/>
      <c r="H780" s="191" t="s">
        <v>19</v>
      </c>
      <c r="I780" s="193"/>
      <c r="J780" s="189"/>
      <c r="K780" s="189"/>
      <c r="L780" s="194"/>
      <c r="M780" s="195"/>
      <c r="N780" s="196"/>
      <c r="O780" s="196"/>
      <c r="P780" s="196"/>
      <c r="Q780" s="196"/>
      <c r="R780" s="196"/>
      <c r="S780" s="196"/>
      <c r="T780" s="197"/>
      <c r="AT780" s="198" t="s">
        <v>135</v>
      </c>
      <c r="AU780" s="198" t="s">
        <v>131</v>
      </c>
      <c r="AV780" s="13" t="s">
        <v>80</v>
      </c>
      <c r="AW780" s="13" t="s">
        <v>37</v>
      </c>
      <c r="AX780" s="13" t="s">
        <v>75</v>
      </c>
      <c r="AY780" s="198" t="s">
        <v>122</v>
      </c>
    </row>
    <row r="781" spans="1:65" s="14" customFormat="1" ht="11.25">
      <c r="B781" s="199"/>
      <c r="C781" s="200"/>
      <c r="D781" s="190" t="s">
        <v>135</v>
      </c>
      <c r="E781" s="201" t="s">
        <v>19</v>
      </c>
      <c r="F781" s="202" t="s">
        <v>911</v>
      </c>
      <c r="G781" s="200"/>
      <c r="H781" s="203">
        <v>39.784999999999997</v>
      </c>
      <c r="I781" s="204"/>
      <c r="J781" s="200"/>
      <c r="K781" s="200"/>
      <c r="L781" s="205"/>
      <c r="M781" s="206"/>
      <c r="N781" s="207"/>
      <c r="O781" s="207"/>
      <c r="P781" s="207"/>
      <c r="Q781" s="207"/>
      <c r="R781" s="207"/>
      <c r="S781" s="207"/>
      <c r="T781" s="208"/>
      <c r="AT781" s="209" t="s">
        <v>135</v>
      </c>
      <c r="AU781" s="209" t="s">
        <v>131</v>
      </c>
      <c r="AV781" s="14" t="s">
        <v>131</v>
      </c>
      <c r="AW781" s="14" t="s">
        <v>37</v>
      </c>
      <c r="AX781" s="14" t="s">
        <v>75</v>
      </c>
      <c r="AY781" s="209" t="s">
        <v>122</v>
      </c>
    </row>
    <row r="782" spans="1:65" s="15" customFormat="1" ht="11.25">
      <c r="B782" s="210"/>
      <c r="C782" s="211"/>
      <c r="D782" s="190" t="s">
        <v>135</v>
      </c>
      <c r="E782" s="212" t="s">
        <v>19</v>
      </c>
      <c r="F782" s="213" t="s">
        <v>149</v>
      </c>
      <c r="G782" s="211"/>
      <c r="H782" s="214">
        <v>818.37299999999993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135</v>
      </c>
      <c r="AU782" s="220" t="s">
        <v>131</v>
      </c>
      <c r="AV782" s="15" t="s">
        <v>130</v>
      </c>
      <c r="AW782" s="15" t="s">
        <v>37</v>
      </c>
      <c r="AX782" s="15" t="s">
        <v>80</v>
      </c>
      <c r="AY782" s="220" t="s">
        <v>122</v>
      </c>
    </row>
    <row r="783" spans="1:65" s="2" customFormat="1" ht="37.9" customHeight="1">
      <c r="A783" s="36"/>
      <c r="B783" s="37"/>
      <c r="C783" s="170" t="s">
        <v>912</v>
      </c>
      <c r="D783" s="170" t="s">
        <v>125</v>
      </c>
      <c r="E783" s="171" t="s">
        <v>913</v>
      </c>
      <c r="F783" s="172" t="s">
        <v>914</v>
      </c>
      <c r="G783" s="173" t="s">
        <v>128</v>
      </c>
      <c r="H783" s="174">
        <v>65</v>
      </c>
      <c r="I783" s="175"/>
      <c r="J783" s="176">
        <f>ROUND(I783*H783,2)</f>
        <v>0</v>
      </c>
      <c r="K783" s="172" t="s">
        <v>129</v>
      </c>
      <c r="L783" s="41"/>
      <c r="M783" s="177" t="s">
        <v>19</v>
      </c>
      <c r="N783" s="178" t="s">
        <v>47</v>
      </c>
      <c r="O783" s="66"/>
      <c r="P783" s="179">
        <f>O783*H783</f>
        <v>0</v>
      </c>
      <c r="Q783" s="179">
        <v>1.3999999999999999E-4</v>
      </c>
      <c r="R783" s="179">
        <f>Q783*H783</f>
        <v>9.0999999999999987E-3</v>
      </c>
      <c r="S783" s="179">
        <v>0</v>
      </c>
      <c r="T783" s="180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81" t="s">
        <v>241</v>
      </c>
      <c r="AT783" s="181" t="s">
        <v>125</v>
      </c>
      <c r="AU783" s="181" t="s">
        <v>131</v>
      </c>
      <c r="AY783" s="19" t="s">
        <v>122</v>
      </c>
      <c r="BE783" s="182">
        <f>IF(N783="základní",J783,0)</f>
        <v>0</v>
      </c>
      <c r="BF783" s="182">
        <f>IF(N783="snížená",J783,0)</f>
        <v>0</v>
      </c>
      <c r="BG783" s="182">
        <f>IF(N783="zákl. přenesená",J783,0)</f>
        <v>0</v>
      </c>
      <c r="BH783" s="182">
        <f>IF(N783="sníž. přenesená",J783,0)</f>
        <v>0</v>
      </c>
      <c r="BI783" s="182">
        <f>IF(N783="nulová",J783,0)</f>
        <v>0</v>
      </c>
      <c r="BJ783" s="19" t="s">
        <v>131</v>
      </c>
      <c r="BK783" s="182">
        <f>ROUND(I783*H783,2)</f>
        <v>0</v>
      </c>
      <c r="BL783" s="19" t="s">
        <v>241</v>
      </c>
      <c r="BM783" s="181" t="s">
        <v>915</v>
      </c>
    </row>
    <row r="784" spans="1:65" s="2" customFormat="1" ht="11.25">
      <c r="A784" s="36"/>
      <c r="B784" s="37"/>
      <c r="C784" s="38"/>
      <c r="D784" s="183" t="s">
        <v>133</v>
      </c>
      <c r="E784" s="38"/>
      <c r="F784" s="184" t="s">
        <v>916</v>
      </c>
      <c r="G784" s="38"/>
      <c r="H784" s="38"/>
      <c r="I784" s="185"/>
      <c r="J784" s="38"/>
      <c r="K784" s="38"/>
      <c r="L784" s="41"/>
      <c r="M784" s="186"/>
      <c r="N784" s="187"/>
      <c r="O784" s="66"/>
      <c r="P784" s="66"/>
      <c r="Q784" s="66"/>
      <c r="R784" s="66"/>
      <c r="S784" s="66"/>
      <c r="T784" s="67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T784" s="19" t="s">
        <v>133</v>
      </c>
      <c r="AU784" s="19" t="s">
        <v>131</v>
      </c>
    </row>
    <row r="785" spans="1:65" s="2" customFormat="1" ht="44.25" customHeight="1">
      <c r="A785" s="36"/>
      <c r="B785" s="37"/>
      <c r="C785" s="170" t="s">
        <v>917</v>
      </c>
      <c r="D785" s="170" t="s">
        <v>125</v>
      </c>
      <c r="E785" s="171" t="s">
        <v>918</v>
      </c>
      <c r="F785" s="172" t="s">
        <v>919</v>
      </c>
      <c r="G785" s="173" t="s">
        <v>128</v>
      </c>
      <c r="H785" s="174">
        <v>65</v>
      </c>
      <c r="I785" s="175"/>
      <c r="J785" s="176">
        <f>ROUND(I785*H785,2)</f>
        <v>0</v>
      </c>
      <c r="K785" s="172" t="s">
        <v>129</v>
      </c>
      <c r="L785" s="41"/>
      <c r="M785" s="177" t="s">
        <v>19</v>
      </c>
      <c r="N785" s="178" t="s">
        <v>47</v>
      </c>
      <c r="O785" s="66"/>
      <c r="P785" s="179">
        <f>O785*H785</f>
        <v>0</v>
      </c>
      <c r="Q785" s="179">
        <v>7.2000000000000005E-4</v>
      </c>
      <c r="R785" s="179">
        <f>Q785*H785</f>
        <v>4.6800000000000001E-2</v>
      </c>
      <c r="S785" s="179">
        <v>0</v>
      </c>
      <c r="T785" s="180">
        <f>S785*H785</f>
        <v>0</v>
      </c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R785" s="181" t="s">
        <v>241</v>
      </c>
      <c r="AT785" s="181" t="s">
        <v>125</v>
      </c>
      <c r="AU785" s="181" t="s">
        <v>131</v>
      </c>
      <c r="AY785" s="19" t="s">
        <v>122</v>
      </c>
      <c r="BE785" s="182">
        <f>IF(N785="základní",J785,0)</f>
        <v>0</v>
      </c>
      <c r="BF785" s="182">
        <f>IF(N785="snížená",J785,0)</f>
        <v>0</v>
      </c>
      <c r="BG785" s="182">
        <f>IF(N785="zákl. přenesená",J785,0)</f>
        <v>0</v>
      </c>
      <c r="BH785" s="182">
        <f>IF(N785="sníž. přenesená",J785,0)</f>
        <v>0</v>
      </c>
      <c r="BI785" s="182">
        <f>IF(N785="nulová",J785,0)</f>
        <v>0</v>
      </c>
      <c r="BJ785" s="19" t="s">
        <v>131</v>
      </c>
      <c r="BK785" s="182">
        <f>ROUND(I785*H785,2)</f>
        <v>0</v>
      </c>
      <c r="BL785" s="19" t="s">
        <v>241</v>
      </c>
      <c r="BM785" s="181" t="s">
        <v>920</v>
      </c>
    </row>
    <row r="786" spans="1:65" s="2" customFormat="1" ht="11.25">
      <c r="A786" s="36"/>
      <c r="B786" s="37"/>
      <c r="C786" s="38"/>
      <c r="D786" s="183" t="s">
        <v>133</v>
      </c>
      <c r="E786" s="38"/>
      <c r="F786" s="184" t="s">
        <v>921</v>
      </c>
      <c r="G786" s="38"/>
      <c r="H786" s="38"/>
      <c r="I786" s="185"/>
      <c r="J786" s="38"/>
      <c r="K786" s="38"/>
      <c r="L786" s="41"/>
      <c r="M786" s="186"/>
      <c r="N786" s="187"/>
      <c r="O786" s="66"/>
      <c r="P786" s="66"/>
      <c r="Q786" s="66"/>
      <c r="R786" s="66"/>
      <c r="S786" s="66"/>
      <c r="T786" s="67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T786" s="19" t="s">
        <v>133</v>
      </c>
      <c r="AU786" s="19" t="s">
        <v>131</v>
      </c>
    </row>
    <row r="787" spans="1:65" s="13" customFormat="1" ht="11.25">
      <c r="B787" s="188"/>
      <c r="C787" s="189"/>
      <c r="D787" s="190" t="s">
        <v>135</v>
      </c>
      <c r="E787" s="191" t="s">
        <v>19</v>
      </c>
      <c r="F787" s="192" t="s">
        <v>136</v>
      </c>
      <c r="G787" s="189"/>
      <c r="H787" s="191" t="s">
        <v>19</v>
      </c>
      <c r="I787" s="193"/>
      <c r="J787" s="189"/>
      <c r="K787" s="189"/>
      <c r="L787" s="194"/>
      <c r="M787" s="195"/>
      <c r="N787" s="196"/>
      <c r="O787" s="196"/>
      <c r="P787" s="196"/>
      <c r="Q787" s="196"/>
      <c r="R787" s="196"/>
      <c r="S787" s="196"/>
      <c r="T787" s="197"/>
      <c r="AT787" s="198" t="s">
        <v>135</v>
      </c>
      <c r="AU787" s="198" t="s">
        <v>131</v>
      </c>
      <c r="AV787" s="13" t="s">
        <v>80</v>
      </c>
      <c r="AW787" s="13" t="s">
        <v>37</v>
      </c>
      <c r="AX787" s="13" t="s">
        <v>75</v>
      </c>
      <c r="AY787" s="198" t="s">
        <v>122</v>
      </c>
    </row>
    <row r="788" spans="1:65" s="13" customFormat="1" ht="11.25">
      <c r="B788" s="188"/>
      <c r="C788" s="189"/>
      <c r="D788" s="190" t="s">
        <v>135</v>
      </c>
      <c r="E788" s="191" t="s">
        <v>19</v>
      </c>
      <c r="F788" s="192" t="s">
        <v>137</v>
      </c>
      <c r="G788" s="189"/>
      <c r="H788" s="191" t="s">
        <v>19</v>
      </c>
      <c r="I788" s="193"/>
      <c r="J788" s="189"/>
      <c r="K788" s="189"/>
      <c r="L788" s="194"/>
      <c r="M788" s="195"/>
      <c r="N788" s="196"/>
      <c r="O788" s="196"/>
      <c r="P788" s="196"/>
      <c r="Q788" s="196"/>
      <c r="R788" s="196"/>
      <c r="S788" s="196"/>
      <c r="T788" s="197"/>
      <c r="AT788" s="198" t="s">
        <v>135</v>
      </c>
      <c r="AU788" s="198" t="s">
        <v>131</v>
      </c>
      <c r="AV788" s="13" t="s">
        <v>80</v>
      </c>
      <c r="AW788" s="13" t="s">
        <v>37</v>
      </c>
      <c r="AX788" s="13" t="s">
        <v>75</v>
      </c>
      <c r="AY788" s="198" t="s">
        <v>122</v>
      </c>
    </row>
    <row r="789" spans="1:65" s="14" customFormat="1" ht="11.25">
      <c r="B789" s="199"/>
      <c r="C789" s="200"/>
      <c r="D789" s="190" t="s">
        <v>135</v>
      </c>
      <c r="E789" s="201" t="s">
        <v>19</v>
      </c>
      <c r="F789" s="202" t="s">
        <v>138</v>
      </c>
      <c r="G789" s="200"/>
      <c r="H789" s="203">
        <v>5.14</v>
      </c>
      <c r="I789" s="204"/>
      <c r="J789" s="200"/>
      <c r="K789" s="200"/>
      <c r="L789" s="205"/>
      <c r="M789" s="206"/>
      <c r="N789" s="207"/>
      <c r="O789" s="207"/>
      <c r="P789" s="207"/>
      <c r="Q789" s="207"/>
      <c r="R789" s="207"/>
      <c r="S789" s="207"/>
      <c r="T789" s="208"/>
      <c r="AT789" s="209" t="s">
        <v>135</v>
      </c>
      <c r="AU789" s="209" t="s">
        <v>131</v>
      </c>
      <c r="AV789" s="14" t="s">
        <v>131</v>
      </c>
      <c r="AW789" s="14" t="s">
        <v>37</v>
      </c>
      <c r="AX789" s="14" t="s">
        <v>75</v>
      </c>
      <c r="AY789" s="209" t="s">
        <v>122</v>
      </c>
    </row>
    <row r="790" spans="1:65" s="14" customFormat="1" ht="11.25">
      <c r="B790" s="199"/>
      <c r="C790" s="200"/>
      <c r="D790" s="190" t="s">
        <v>135</v>
      </c>
      <c r="E790" s="201" t="s">
        <v>19</v>
      </c>
      <c r="F790" s="202" t="s">
        <v>139</v>
      </c>
      <c r="G790" s="200"/>
      <c r="H790" s="203">
        <v>3.532</v>
      </c>
      <c r="I790" s="204"/>
      <c r="J790" s="200"/>
      <c r="K790" s="200"/>
      <c r="L790" s="205"/>
      <c r="M790" s="206"/>
      <c r="N790" s="207"/>
      <c r="O790" s="207"/>
      <c r="P790" s="207"/>
      <c r="Q790" s="207"/>
      <c r="R790" s="207"/>
      <c r="S790" s="207"/>
      <c r="T790" s="208"/>
      <c r="AT790" s="209" t="s">
        <v>135</v>
      </c>
      <c r="AU790" s="209" t="s">
        <v>131</v>
      </c>
      <c r="AV790" s="14" t="s">
        <v>131</v>
      </c>
      <c r="AW790" s="14" t="s">
        <v>37</v>
      </c>
      <c r="AX790" s="14" t="s">
        <v>75</v>
      </c>
      <c r="AY790" s="209" t="s">
        <v>122</v>
      </c>
    </row>
    <row r="791" spans="1:65" s="14" customFormat="1" ht="11.25">
      <c r="B791" s="199"/>
      <c r="C791" s="200"/>
      <c r="D791" s="190" t="s">
        <v>135</v>
      </c>
      <c r="E791" s="201" t="s">
        <v>19</v>
      </c>
      <c r="F791" s="202" t="s">
        <v>140</v>
      </c>
      <c r="G791" s="200"/>
      <c r="H791" s="203">
        <v>1.35</v>
      </c>
      <c r="I791" s="204"/>
      <c r="J791" s="200"/>
      <c r="K791" s="200"/>
      <c r="L791" s="205"/>
      <c r="M791" s="206"/>
      <c r="N791" s="207"/>
      <c r="O791" s="207"/>
      <c r="P791" s="207"/>
      <c r="Q791" s="207"/>
      <c r="R791" s="207"/>
      <c r="S791" s="207"/>
      <c r="T791" s="208"/>
      <c r="AT791" s="209" t="s">
        <v>135</v>
      </c>
      <c r="AU791" s="209" t="s">
        <v>131</v>
      </c>
      <c r="AV791" s="14" t="s">
        <v>131</v>
      </c>
      <c r="AW791" s="14" t="s">
        <v>37</v>
      </c>
      <c r="AX791" s="14" t="s">
        <v>75</v>
      </c>
      <c r="AY791" s="209" t="s">
        <v>122</v>
      </c>
    </row>
    <row r="792" spans="1:65" s="14" customFormat="1" ht="11.25">
      <c r="B792" s="199"/>
      <c r="C792" s="200"/>
      <c r="D792" s="190" t="s">
        <v>135</v>
      </c>
      <c r="E792" s="201" t="s">
        <v>19</v>
      </c>
      <c r="F792" s="202" t="s">
        <v>141</v>
      </c>
      <c r="G792" s="200"/>
      <c r="H792" s="203">
        <v>17.844999999999999</v>
      </c>
      <c r="I792" s="204"/>
      <c r="J792" s="200"/>
      <c r="K792" s="200"/>
      <c r="L792" s="205"/>
      <c r="M792" s="206"/>
      <c r="N792" s="207"/>
      <c r="O792" s="207"/>
      <c r="P792" s="207"/>
      <c r="Q792" s="207"/>
      <c r="R792" s="207"/>
      <c r="S792" s="207"/>
      <c r="T792" s="208"/>
      <c r="AT792" s="209" t="s">
        <v>135</v>
      </c>
      <c r="AU792" s="209" t="s">
        <v>131</v>
      </c>
      <c r="AV792" s="14" t="s">
        <v>131</v>
      </c>
      <c r="AW792" s="14" t="s">
        <v>37</v>
      </c>
      <c r="AX792" s="14" t="s">
        <v>75</v>
      </c>
      <c r="AY792" s="209" t="s">
        <v>122</v>
      </c>
    </row>
    <row r="793" spans="1:65" s="13" customFormat="1" ht="11.25">
      <c r="B793" s="188"/>
      <c r="C793" s="189"/>
      <c r="D793" s="190" t="s">
        <v>135</v>
      </c>
      <c r="E793" s="191" t="s">
        <v>19</v>
      </c>
      <c r="F793" s="192" t="s">
        <v>142</v>
      </c>
      <c r="G793" s="189"/>
      <c r="H793" s="191" t="s">
        <v>19</v>
      </c>
      <c r="I793" s="193"/>
      <c r="J793" s="189"/>
      <c r="K793" s="189"/>
      <c r="L793" s="194"/>
      <c r="M793" s="195"/>
      <c r="N793" s="196"/>
      <c r="O793" s="196"/>
      <c r="P793" s="196"/>
      <c r="Q793" s="196"/>
      <c r="R793" s="196"/>
      <c r="S793" s="196"/>
      <c r="T793" s="197"/>
      <c r="AT793" s="198" t="s">
        <v>135</v>
      </c>
      <c r="AU793" s="198" t="s">
        <v>131</v>
      </c>
      <c r="AV793" s="13" t="s">
        <v>80</v>
      </c>
      <c r="AW793" s="13" t="s">
        <v>37</v>
      </c>
      <c r="AX793" s="13" t="s">
        <v>75</v>
      </c>
      <c r="AY793" s="198" t="s">
        <v>122</v>
      </c>
    </row>
    <row r="794" spans="1:65" s="14" customFormat="1" ht="11.25">
      <c r="B794" s="199"/>
      <c r="C794" s="200"/>
      <c r="D794" s="190" t="s">
        <v>135</v>
      </c>
      <c r="E794" s="201" t="s">
        <v>19</v>
      </c>
      <c r="F794" s="202" t="s">
        <v>143</v>
      </c>
      <c r="G794" s="200"/>
      <c r="H794" s="203">
        <v>1.2</v>
      </c>
      <c r="I794" s="204"/>
      <c r="J794" s="200"/>
      <c r="K794" s="200"/>
      <c r="L794" s="205"/>
      <c r="M794" s="206"/>
      <c r="N794" s="207"/>
      <c r="O794" s="207"/>
      <c r="P794" s="207"/>
      <c r="Q794" s="207"/>
      <c r="R794" s="207"/>
      <c r="S794" s="207"/>
      <c r="T794" s="208"/>
      <c r="AT794" s="209" t="s">
        <v>135</v>
      </c>
      <c r="AU794" s="209" t="s">
        <v>131</v>
      </c>
      <c r="AV794" s="14" t="s">
        <v>131</v>
      </c>
      <c r="AW794" s="14" t="s">
        <v>37</v>
      </c>
      <c r="AX794" s="14" t="s">
        <v>75</v>
      </c>
      <c r="AY794" s="209" t="s">
        <v>122</v>
      </c>
    </row>
    <row r="795" spans="1:65" s="14" customFormat="1" ht="11.25">
      <c r="B795" s="199"/>
      <c r="C795" s="200"/>
      <c r="D795" s="190" t="s">
        <v>135</v>
      </c>
      <c r="E795" s="201" t="s">
        <v>19</v>
      </c>
      <c r="F795" s="202" t="s">
        <v>144</v>
      </c>
      <c r="G795" s="200"/>
      <c r="H795" s="203">
        <v>10.337999999999999</v>
      </c>
      <c r="I795" s="204"/>
      <c r="J795" s="200"/>
      <c r="K795" s="200"/>
      <c r="L795" s="205"/>
      <c r="M795" s="206"/>
      <c r="N795" s="207"/>
      <c r="O795" s="207"/>
      <c r="P795" s="207"/>
      <c r="Q795" s="207"/>
      <c r="R795" s="207"/>
      <c r="S795" s="207"/>
      <c r="T795" s="208"/>
      <c r="AT795" s="209" t="s">
        <v>135</v>
      </c>
      <c r="AU795" s="209" t="s">
        <v>131</v>
      </c>
      <c r="AV795" s="14" t="s">
        <v>131</v>
      </c>
      <c r="AW795" s="14" t="s">
        <v>37</v>
      </c>
      <c r="AX795" s="14" t="s">
        <v>75</v>
      </c>
      <c r="AY795" s="209" t="s">
        <v>122</v>
      </c>
    </row>
    <row r="796" spans="1:65" s="14" customFormat="1" ht="11.25">
      <c r="B796" s="199"/>
      <c r="C796" s="200"/>
      <c r="D796" s="190" t="s">
        <v>135</v>
      </c>
      <c r="E796" s="201" t="s">
        <v>19</v>
      </c>
      <c r="F796" s="202" t="s">
        <v>145</v>
      </c>
      <c r="G796" s="200"/>
      <c r="H796" s="203">
        <v>11.798999999999999</v>
      </c>
      <c r="I796" s="204"/>
      <c r="J796" s="200"/>
      <c r="K796" s="200"/>
      <c r="L796" s="205"/>
      <c r="M796" s="206"/>
      <c r="N796" s="207"/>
      <c r="O796" s="207"/>
      <c r="P796" s="207"/>
      <c r="Q796" s="207"/>
      <c r="R796" s="207"/>
      <c r="S796" s="207"/>
      <c r="T796" s="208"/>
      <c r="AT796" s="209" t="s">
        <v>135</v>
      </c>
      <c r="AU796" s="209" t="s">
        <v>131</v>
      </c>
      <c r="AV796" s="14" t="s">
        <v>131</v>
      </c>
      <c r="AW796" s="14" t="s">
        <v>37</v>
      </c>
      <c r="AX796" s="14" t="s">
        <v>75</v>
      </c>
      <c r="AY796" s="209" t="s">
        <v>122</v>
      </c>
    </row>
    <row r="797" spans="1:65" s="14" customFormat="1" ht="11.25">
      <c r="B797" s="199"/>
      <c r="C797" s="200"/>
      <c r="D797" s="190" t="s">
        <v>135</v>
      </c>
      <c r="E797" s="201" t="s">
        <v>19</v>
      </c>
      <c r="F797" s="202" t="s">
        <v>146</v>
      </c>
      <c r="G797" s="200"/>
      <c r="H797" s="203">
        <v>6.0949999999999998</v>
      </c>
      <c r="I797" s="204"/>
      <c r="J797" s="200"/>
      <c r="K797" s="200"/>
      <c r="L797" s="205"/>
      <c r="M797" s="206"/>
      <c r="N797" s="207"/>
      <c r="O797" s="207"/>
      <c r="P797" s="207"/>
      <c r="Q797" s="207"/>
      <c r="R797" s="207"/>
      <c r="S797" s="207"/>
      <c r="T797" s="208"/>
      <c r="AT797" s="209" t="s">
        <v>135</v>
      </c>
      <c r="AU797" s="209" t="s">
        <v>131</v>
      </c>
      <c r="AV797" s="14" t="s">
        <v>131</v>
      </c>
      <c r="AW797" s="14" t="s">
        <v>37</v>
      </c>
      <c r="AX797" s="14" t="s">
        <v>75</v>
      </c>
      <c r="AY797" s="209" t="s">
        <v>122</v>
      </c>
    </row>
    <row r="798" spans="1:65" s="13" customFormat="1" ht="11.25">
      <c r="B798" s="188"/>
      <c r="C798" s="189"/>
      <c r="D798" s="190" t="s">
        <v>135</v>
      </c>
      <c r="E798" s="191" t="s">
        <v>19</v>
      </c>
      <c r="F798" s="192" t="s">
        <v>147</v>
      </c>
      <c r="G798" s="189"/>
      <c r="H798" s="191" t="s">
        <v>19</v>
      </c>
      <c r="I798" s="193"/>
      <c r="J798" s="189"/>
      <c r="K798" s="189"/>
      <c r="L798" s="194"/>
      <c r="M798" s="195"/>
      <c r="N798" s="196"/>
      <c r="O798" s="196"/>
      <c r="P798" s="196"/>
      <c r="Q798" s="196"/>
      <c r="R798" s="196"/>
      <c r="S798" s="196"/>
      <c r="T798" s="197"/>
      <c r="AT798" s="198" t="s">
        <v>135</v>
      </c>
      <c r="AU798" s="198" t="s">
        <v>131</v>
      </c>
      <c r="AV798" s="13" t="s">
        <v>80</v>
      </c>
      <c r="AW798" s="13" t="s">
        <v>37</v>
      </c>
      <c r="AX798" s="13" t="s">
        <v>75</v>
      </c>
      <c r="AY798" s="198" t="s">
        <v>122</v>
      </c>
    </row>
    <row r="799" spans="1:65" s="14" customFormat="1" ht="11.25">
      <c r="B799" s="199"/>
      <c r="C799" s="200"/>
      <c r="D799" s="190" t="s">
        <v>135</v>
      </c>
      <c r="E799" s="201" t="s">
        <v>19</v>
      </c>
      <c r="F799" s="202" t="s">
        <v>148</v>
      </c>
      <c r="G799" s="200"/>
      <c r="H799" s="203">
        <v>7.7009999999999996</v>
      </c>
      <c r="I799" s="204"/>
      <c r="J799" s="200"/>
      <c r="K799" s="200"/>
      <c r="L799" s="205"/>
      <c r="M799" s="206"/>
      <c r="N799" s="207"/>
      <c r="O799" s="207"/>
      <c r="P799" s="207"/>
      <c r="Q799" s="207"/>
      <c r="R799" s="207"/>
      <c r="S799" s="207"/>
      <c r="T799" s="208"/>
      <c r="AT799" s="209" t="s">
        <v>135</v>
      </c>
      <c r="AU799" s="209" t="s">
        <v>131</v>
      </c>
      <c r="AV799" s="14" t="s">
        <v>131</v>
      </c>
      <c r="AW799" s="14" t="s">
        <v>37</v>
      </c>
      <c r="AX799" s="14" t="s">
        <v>75</v>
      </c>
      <c r="AY799" s="209" t="s">
        <v>122</v>
      </c>
    </row>
    <row r="800" spans="1:65" s="15" customFormat="1" ht="11.25">
      <c r="B800" s="210"/>
      <c r="C800" s="211"/>
      <c r="D800" s="190" t="s">
        <v>135</v>
      </c>
      <c r="E800" s="212" t="s">
        <v>19</v>
      </c>
      <c r="F800" s="213" t="s">
        <v>149</v>
      </c>
      <c r="G800" s="211"/>
      <c r="H800" s="214">
        <v>64.999999999999986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135</v>
      </c>
      <c r="AU800" s="220" t="s">
        <v>131</v>
      </c>
      <c r="AV800" s="15" t="s">
        <v>130</v>
      </c>
      <c r="AW800" s="15" t="s">
        <v>37</v>
      </c>
      <c r="AX800" s="15" t="s">
        <v>80</v>
      </c>
      <c r="AY800" s="220" t="s">
        <v>122</v>
      </c>
    </row>
    <row r="801" spans="1:65" s="12" customFormat="1" ht="25.9" customHeight="1">
      <c r="B801" s="154"/>
      <c r="C801" s="155"/>
      <c r="D801" s="156" t="s">
        <v>74</v>
      </c>
      <c r="E801" s="157" t="s">
        <v>922</v>
      </c>
      <c r="F801" s="157" t="s">
        <v>923</v>
      </c>
      <c r="G801" s="155"/>
      <c r="H801" s="155"/>
      <c r="I801" s="158"/>
      <c r="J801" s="159">
        <f>BK801</f>
        <v>0</v>
      </c>
      <c r="K801" s="155"/>
      <c r="L801" s="160"/>
      <c r="M801" s="161"/>
      <c r="N801" s="162"/>
      <c r="O801" s="162"/>
      <c r="P801" s="163">
        <f>SUM(P802:P806)</f>
        <v>0</v>
      </c>
      <c r="Q801" s="162"/>
      <c r="R801" s="163">
        <f>SUM(R802:R806)</f>
        <v>0</v>
      </c>
      <c r="S801" s="162"/>
      <c r="T801" s="164">
        <f>SUM(T802:T806)</f>
        <v>0</v>
      </c>
      <c r="AR801" s="165" t="s">
        <v>130</v>
      </c>
      <c r="AT801" s="166" t="s">
        <v>74</v>
      </c>
      <c r="AU801" s="166" t="s">
        <v>75</v>
      </c>
      <c r="AY801" s="165" t="s">
        <v>122</v>
      </c>
      <c r="BK801" s="167">
        <f>SUM(BK802:BK806)</f>
        <v>0</v>
      </c>
    </row>
    <row r="802" spans="1:65" s="2" customFormat="1" ht="37.9" customHeight="1">
      <c r="A802" s="36"/>
      <c r="B802" s="37"/>
      <c r="C802" s="170" t="s">
        <v>924</v>
      </c>
      <c r="D802" s="170" t="s">
        <v>125</v>
      </c>
      <c r="E802" s="171" t="s">
        <v>925</v>
      </c>
      <c r="F802" s="172" t="s">
        <v>926</v>
      </c>
      <c r="G802" s="173" t="s">
        <v>927</v>
      </c>
      <c r="H802" s="174">
        <v>1</v>
      </c>
      <c r="I802" s="175"/>
      <c r="J802" s="176">
        <f>ROUND(I802*H802,2)</f>
        <v>0</v>
      </c>
      <c r="K802" s="172" t="s">
        <v>19</v>
      </c>
      <c r="L802" s="41"/>
      <c r="M802" s="177" t="s">
        <v>19</v>
      </c>
      <c r="N802" s="178" t="s">
        <v>47</v>
      </c>
      <c r="O802" s="66"/>
      <c r="P802" s="179">
        <f>O802*H802</f>
        <v>0</v>
      </c>
      <c r="Q802" s="179">
        <v>0</v>
      </c>
      <c r="R802" s="179">
        <f>Q802*H802</f>
        <v>0</v>
      </c>
      <c r="S802" s="179">
        <v>0</v>
      </c>
      <c r="T802" s="180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81" t="s">
        <v>130</v>
      </c>
      <c r="AT802" s="181" t="s">
        <v>125</v>
      </c>
      <c r="AU802" s="181" t="s">
        <v>80</v>
      </c>
      <c r="AY802" s="19" t="s">
        <v>122</v>
      </c>
      <c r="BE802" s="182">
        <f>IF(N802="základní",J802,0)</f>
        <v>0</v>
      </c>
      <c r="BF802" s="182">
        <f>IF(N802="snížená",J802,0)</f>
        <v>0</v>
      </c>
      <c r="BG802" s="182">
        <f>IF(N802="zákl. přenesená",J802,0)</f>
        <v>0</v>
      </c>
      <c r="BH802" s="182">
        <f>IF(N802="sníž. přenesená",J802,0)</f>
        <v>0</v>
      </c>
      <c r="BI802" s="182">
        <f>IF(N802="nulová",J802,0)</f>
        <v>0</v>
      </c>
      <c r="BJ802" s="19" t="s">
        <v>131</v>
      </c>
      <c r="BK802" s="182">
        <f>ROUND(I802*H802,2)</f>
        <v>0</v>
      </c>
      <c r="BL802" s="19" t="s">
        <v>130</v>
      </c>
      <c r="BM802" s="181" t="s">
        <v>928</v>
      </c>
    </row>
    <row r="803" spans="1:65" s="2" customFormat="1" ht="58.5">
      <c r="A803" s="36"/>
      <c r="B803" s="37"/>
      <c r="C803" s="38"/>
      <c r="D803" s="190" t="s">
        <v>176</v>
      </c>
      <c r="E803" s="38"/>
      <c r="F803" s="221" t="s">
        <v>929</v>
      </c>
      <c r="G803" s="38"/>
      <c r="H803" s="38"/>
      <c r="I803" s="185"/>
      <c r="J803" s="38"/>
      <c r="K803" s="38"/>
      <c r="L803" s="41"/>
      <c r="M803" s="186"/>
      <c r="N803" s="187"/>
      <c r="O803" s="66"/>
      <c r="P803" s="66"/>
      <c r="Q803" s="66"/>
      <c r="R803" s="66"/>
      <c r="S803" s="66"/>
      <c r="T803" s="67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T803" s="19" t="s">
        <v>176</v>
      </c>
      <c r="AU803" s="19" t="s">
        <v>80</v>
      </c>
    </row>
    <row r="804" spans="1:65" s="2" customFormat="1" ht="21.75" customHeight="1">
      <c r="A804" s="36"/>
      <c r="B804" s="37"/>
      <c r="C804" s="170" t="s">
        <v>930</v>
      </c>
      <c r="D804" s="170" t="s">
        <v>125</v>
      </c>
      <c r="E804" s="171" t="s">
        <v>931</v>
      </c>
      <c r="F804" s="172" t="s">
        <v>932</v>
      </c>
      <c r="G804" s="173" t="s">
        <v>225</v>
      </c>
      <c r="H804" s="174">
        <v>11</v>
      </c>
      <c r="I804" s="175"/>
      <c r="J804" s="176">
        <f>ROUND(I804*H804,2)</f>
        <v>0</v>
      </c>
      <c r="K804" s="172" t="s">
        <v>19</v>
      </c>
      <c r="L804" s="41"/>
      <c r="M804" s="177" t="s">
        <v>19</v>
      </c>
      <c r="N804" s="178" t="s">
        <v>47</v>
      </c>
      <c r="O804" s="66"/>
      <c r="P804" s="179">
        <f>O804*H804</f>
        <v>0</v>
      </c>
      <c r="Q804" s="179">
        <v>0</v>
      </c>
      <c r="R804" s="179">
        <f>Q804*H804</f>
        <v>0</v>
      </c>
      <c r="S804" s="179">
        <v>0</v>
      </c>
      <c r="T804" s="180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81" t="s">
        <v>130</v>
      </c>
      <c r="AT804" s="181" t="s">
        <v>125</v>
      </c>
      <c r="AU804" s="181" t="s">
        <v>80</v>
      </c>
      <c r="AY804" s="19" t="s">
        <v>122</v>
      </c>
      <c r="BE804" s="182">
        <f>IF(N804="základní",J804,0)</f>
        <v>0</v>
      </c>
      <c r="BF804" s="182">
        <f>IF(N804="snížená",J804,0)</f>
        <v>0</v>
      </c>
      <c r="BG804" s="182">
        <f>IF(N804="zákl. přenesená",J804,0)</f>
        <v>0</v>
      </c>
      <c r="BH804" s="182">
        <f>IF(N804="sníž. přenesená",J804,0)</f>
        <v>0</v>
      </c>
      <c r="BI804" s="182">
        <f>IF(N804="nulová",J804,0)</f>
        <v>0</v>
      </c>
      <c r="BJ804" s="19" t="s">
        <v>131</v>
      </c>
      <c r="BK804" s="182">
        <f>ROUND(I804*H804,2)</f>
        <v>0</v>
      </c>
      <c r="BL804" s="19" t="s">
        <v>130</v>
      </c>
      <c r="BM804" s="181" t="s">
        <v>933</v>
      </c>
    </row>
    <row r="805" spans="1:65" s="2" customFormat="1" ht="24.2" customHeight="1">
      <c r="A805" s="36"/>
      <c r="B805" s="37"/>
      <c r="C805" s="170" t="s">
        <v>934</v>
      </c>
      <c r="D805" s="170" t="s">
        <v>125</v>
      </c>
      <c r="E805" s="171" t="s">
        <v>935</v>
      </c>
      <c r="F805" s="172" t="s">
        <v>936</v>
      </c>
      <c r="G805" s="173" t="s">
        <v>225</v>
      </c>
      <c r="H805" s="174">
        <v>1</v>
      </c>
      <c r="I805" s="175"/>
      <c r="J805" s="176">
        <f>ROUND(I805*H805,2)</f>
        <v>0</v>
      </c>
      <c r="K805" s="172" t="s">
        <v>19</v>
      </c>
      <c r="L805" s="41"/>
      <c r="M805" s="177" t="s">
        <v>19</v>
      </c>
      <c r="N805" s="178" t="s">
        <v>47</v>
      </c>
      <c r="O805" s="66"/>
      <c r="P805" s="179">
        <f>O805*H805</f>
        <v>0</v>
      </c>
      <c r="Q805" s="179">
        <v>0</v>
      </c>
      <c r="R805" s="179">
        <f>Q805*H805</f>
        <v>0</v>
      </c>
      <c r="S805" s="179">
        <v>0</v>
      </c>
      <c r="T805" s="180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181" t="s">
        <v>130</v>
      </c>
      <c r="AT805" s="181" t="s">
        <v>125</v>
      </c>
      <c r="AU805" s="181" t="s">
        <v>80</v>
      </c>
      <c r="AY805" s="19" t="s">
        <v>122</v>
      </c>
      <c r="BE805" s="182">
        <f>IF(N805="základní",J805,0)</f>
        <v>0</v>
      </c>
      <c r="BF805" s="182">
        <f>IF(N805="snížená",J805,0)</f>
        <v>0</v>
      </c>
      <c r="BG805" s="182">
        <f>IF(N805="zákl. přenesená",J805,0)</f>
        <v>0</v>
      </c>
      <c r="BH805" s="182">
        <f>IF(N805="sníž. přenesená",J805,0)</f>
        <v>0</v>
      </c>
      <c r="BI805" s="182">
        <f>IF(N805="nulová",J805,0)</f>
        <v>0</v>
      </c>
      <c r="BJ805" s="19" t="s">
        <v>131</v>
      </c>
      <c r="BK805" s="182">
        <f>ROUND(I805*H805,2)</f>
        <v>0</v>
      </c>
      <c r="BL805" s="19" t="s">
        <v>130</v>
      </c>
      <c r="BM805" s="181" t="s">
        <v>937</v>
      </c>
    </row>
    <row r="806" spans="1:65" s="2" customFormat="1" ht="24.2" customHeight="1">
      <c r="A806" s="36"/>
      <c r="B806" s="37"/>
      <c r="C806" s="170" t="s">
        <v>938</v>
      </c>
      <c r="D806" s="170" t="s">
        <v>125</v>
      </c>
      <c r="E806" s="171" t="s">
        <v>939</v>
      </c>
      <c r="F806" s="172" t="s">
        <v>940</v>
      </c>
      <c r="G806" s="173" t="s">
        <v>225</v>
      </c>
      <c r="H806" s="174">
        <v>1</v>
      </c>
      <c r="I806" s="175"/>
      <c r="J806" s="176">
        <f>ROUND(I806*H806,2)</f>
        <v>0</v>
      </c>
      <c r="K806" s="172" t="s">
        <v>19</v>
      </c>
      <c r="L806" s="41"/>
      <c r="M806" s="177" t="s">
        <v>19</v>
      </c>
      <c r="N806" s="178" t="s">
        <v>47</v>
      </c>
      <c r="O806" s="66"/>
      <c r="P806" s="179">
        <f>O806*H806</f>
        <v>0</v>
      </c>
      <c r="Q806" s="179">
        <v>0</v>
      </c>
      <c r="R806" s="179">
        <f>Q806*H806</f>
        <v>0</v>
      </c>
      <c r="S806" s="179">
        <v>0</v>
      </c>
      <c r="T806" s="180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81" t="s">
        <v>130</v>
      </c>
      <c r="AT806" s="181" t="s">
        <v>125</v>
      </c>
      <c r="AU806" s="181" t="s">
        <v>80</v>
      </c>
      <c r="AY806" s="19" t="s">
        <v>122</v>
      </c>
      <c r="BE806" s="182">
        <f>IF(N806="základní",J806,0)</f>
        <v>0</v>
      </c>
      <c r="BF806" s="182">
        <f>IF(N806="snížená",J806,0)</f>
        <v>0</v>
      </c>
      <c r="BG806" s="182">
        <f>IF(N806="zákl. přenesená",J806,0)</f>
        <v>0</v>
      </c>
      <c r="BH806" s="182">
        <f>IF(N806="sníž. přenesená",J806,0)</f>
        <v>0</v>
      </c>
      <c r="BI806" s="182">
        <f>IF(N806="nulová",J806,0)</f>
        <v>0</v>
      </c>
      <c r="BJ806" s="19" t="s">
        <v>131</v>
      </c>
      <c r="BK806" s="182">
        <f>ROUND(I806*H806,2)</f>
        <v>0</v>
      </c>
      <c r="BL806" s="19" t="s">
        <v>130</v>
      </c>
      <c r="BM806" s="181" t="s">
        <v>941</v>
      </c>
    </row>
    <row r="807" spans="1:65" s="12" customFormat="1" ht="25.9" customHeight="1">
      <c r="B807" s="154"/>
      <c r="C807" s="155"/>
      <c r="D807" s="156" t="s">
        <v>74</v>
      </c>
      <c r="E807" s="157" t="s">
        <v>942</v>
      </c>
      <c r="F807" s="157" t="s">
        <v>943</v>
      </c>
      <c r="G807" s="155"/>
      <c r="H807" s="155"/>
      <c r="I807" s="158"/>
      <c r="J807" s="159">
        <f>BK807</f>
        <v>0</v>
      </c>
      <c r="K807" s="155"/>
      <c r="L807" s="160"/>
      <c r="M807" s="161"/>
      <c r="N807" s="162"/>
      <c r="O807" s="162"/>
      <c r="P807" s="163">
        <f>P808+P818</f>
        <v>0</v>
      </c>
      <c r="Q807" s="162"/>
      <c r="R807" s="163">
        <f>R808+R818</f>
        <v>0</v>
      </c>
      <c r="S807" s="162"/>
      <c r="T807" s="164">
        <f>T808+T818</f>
        <v>0</v>
      </c>
      <c r="AR807" s="165" t="s">
        <v>179</v>
      </c>
      <c r="AT807" s="166" t="s">
        <v>74</v>
      </c>
      <c r="AU807" s="166" t="s">
        <v>75</v>
      </c>
      <c r="AY807" s="165" t="s">
        <v>122</v>
      </c>
      <c r="BK807" s="167">
        <f>BK808+BK818</f>
        <v>0</v>
      </c>
    </row>
    <row r="808" spans="1:65" s="12" customFormat="1" ht="22.9" customHeight="1">
      <c r="B808" s="154"/>
      <c r="C808" s="155"/>
      <c r="D808" s="156" t="s">
        <v>74</v>
      </c>
      <c r="E808" s="168" t="s">
        <v>944</v>
      </c>
      <c r="F808" s="168" t="s">
        <v>945</v>
      </c>
      <c r="G808" s="155"/>
      <c r="H808" s="155"/>
      <c r="I808" s="158"/>
      <c r="J808" s="169">
        <f>BK808</f>
        <v>0</v>
      </c>
      <c r="K808" s="155"/>
      <c r="L808" s="160"/>
      <c r="M808" s="161"/>
      <c r="N808" s="162"/>
      <c r="O808" s="162"/>
      <c r="P808" s="163">
        <f>SUM(P809:P817)</f>
        <v>0</v>
      </c>
      <c r="Q808" s="162"/>
      <c r="R808" s="163">
        <f>SUM(R809:R817)</f>
        <v>0</v>
      </c>
      <c r="S808" s="162"/>
      <c r="T808" s="164">
        <f>SUM(T809:T817)</f>
        <v>0</v>
      </c>
      <c r="AR808" s="165" t="s">
        <v>179</v>
      </c>
      <c r="AT808" s="166" t="s">
        <v>74</v>
      </c>
      <c r="AU808" s="166" t="s">
        <v>80</v>
      </c>
      <c r="AY808" s="165" t="s">
        <v>122</v>
      </c>
      <c r="BK808" s="167">
        <f>SUM(BK809:BK817)</f>
        <v>0</v>
      </c>
    </row>
    <row r="809" spans="1:65" s="2" customFormat="1" ht="16.5" customHeight="1">
      <c r="A809" s="36"/>
      <c r="B809" s="37"/>
      <c r="C809" s="170" t="s">
        <v>946</v>
      </c>
      <c r="D809" s="170" t="s">
        <v>125</v>
      </c>
      <c r="E809" s="171" t="s">
        <v>947</v>
      </c>
      <c r="F809" s="172" t="s">
        <v>945</v>
      </c>
      <c r="G809" s="173" t="s">
        <v>927</v>
      </c>
      <c r="H809" s="174">
        <v>1</v>
      </c>
      <c r="I809" s="175"/>
      <c r="J809" s="176">
        <f>ROUND(I809*H809,2)</f>
        <v>0</v>
      </c>
      <c r="K809" s="172" t="s">
        <v>129</v>
      </c>
      <c r="L809" s="41"/>
      <c r="M809" s="177" t="s">
        <v>19</v>
      </c>
      <c r="N809" s="178" t="s">
        <v>47</v>
      </c>
      <c r="O809" s="66"/>
      <c r="P809" s="179">
        <f>O809*H809</f>
        <v>0</v>
      </c>
      <c r="Q809" s="179">
        <v>0</v>
      </c>
      <c r="R809" s="179">
        <f>Q809*H809</f>
        <v>0</v>
      </c>
      <c r="S809" s="179">
        <v>0</v>
      </c>
      <c r="T809" s="180">
        <f>S809*H809</f>
        <v>0</v>
      </c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R809" s="181" t="s">
        <v>948</v>
      </c>
      <c r="AT809" s="181" t="s">
        <v>125</v>
      </c>
      <c r="AU809" s="181" t="s">
        <v>131</v>
      </c>
      <c r="AY809" s="19" t="s">
        <v>122</v>
      </c>
      <c r="BE809" s="182">
        <f>IF(N809="základní",J809,0)</f>
        <v>0</v>
      </c>
      <c r="BF809" s="182">
        <f>IF(N809="snížená",J809,0)</f>
        <v>0</v>
      </c>
      <c r="BG809" s="182">
        <f>IF(N809="zákl. přenesená",J809,0)</f>
        <v>0</v>
      </c>
      <c r="BH809" s="182">
        <f>IF(N809="sníž. přenesená",J809,0)</f>
        <v>0</v>
      </c>
      <c r="BI809" s="182">
        <f>IF(N809="nulová",J809,0)</f>
        <v>0</v>
      </c>
      <c r="BJ809" s="19" t="s">
        <v>131</v>
      </c>
      <c r="BK809" s="182">
        <f>ROUND(I809*H809,2)</f>
        <v>0</v>
      </c>
      <c r="BL809" s="19" t="s">
        <v>948</v>
      </c>
      <c r="BM809" s="181" t="s">
        <v>949</v>
      </c>
    </row>
    <row r="810" spans="1:65" s="2" customFormat="1" ht="11.25">
      <c r="A810" s="36"/>
      <c r="B810" s="37"/>
      <c r="C810" s="38"/>
      <c r="D810" s="183" t="s">
        <v>133</v>
      </c>
      <c r="E810" s="38"/>
      <c r="F810" s="184" t="s">
        <v>950</v>
      </c>
      <c r="G810" s="38"/>
      <c r="H810" s="38"/>
      <c r="I810" s="185"/>
      <c r="J810" s="38"/>
      <c r="K810" s="38"/>
      <c r="L810" s="41"/>
      <c r="M810" s="186"/>
      <c r="N810" s="187"/>
      <c r="O810" s="66"/>
      <c r="P810" s="66"/>
      <c r="Q810" s="66"/>
      <c r="R810" s="66"/>
      <c r="S810" s="66"/>
      <c r="T810" s="67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T810" s="19" t="s">
        <v>133</v>
      </c>
      <c r="AU810" s="19" t="s">
        <v>131</v>
      </c>
    </row>
    <row r="811" spans="1:65" s="2" customFormat="1" ht="48.75">
      <c r="A811" s="36"/>
      <c r="B811" s="37"/>
      <c r="C811" s="38"/>
      <c r="D811" s="190" t="s">
        <v>176</v>
      </c>
      <c r="E811" s="38"/>
      <c r="F811" s="221" t="s">
        <v>951</v>
      </c>
      <c r="G811" s="38"/>
      <c r="H811" s="38"/>
      <c r="I811" s="185"/>
      <c r="J811" s="38"/>
      <c r="K811" s="38"/>
      <c r="L811" s="41"/>
      <c r="M811" s="186"/>
      <c r="N811" s="187"/>
      <c r="O811" s="66"/>
      <c r="P811" s="66"/>
      <c r="Q811" s="66"/>
      <c r="R811" s="66"/>
      <c r="S811" s="66"/>
      <c r="T811" s="67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T811" s="19" t="s">
        <v>176</v>
      </c>
      <c r="AU811" s="19" t="s">
        <v>131</v>
      </c>
    </row>
    <row r="812" spans="1:65" s="2" customFormat="1" ht="16.5" customHeight="1">
      <c r="A812" s="36"/>
      <c r="B812" s="37"/>
      <c r="C812" s="170" t="s">
        <v>952</v>
      </c>
      <c r="D812" s="170" t="s">
        <v>125</v>
      </c>
      <c r="E812" s="171" t="s">
        <v>953</v>
      </c>
      <c r="F812" s="172" t="s">
        <v>954</v>
      </c>
      <c r="G812" s="173" t="s">
        <v>927</v>
      </c>
      <c r="H812" s="174">
        <v>1</v>
      </c>
      <c r="I812" s="175"/>
      <c r="J812" s="176">
        <f>ROUND(I812*H812,2)</f>
        <v>0</v>
      </c>
      <c r="K812" s="172" t="s">
        <v>129</v>
      </c>
      <c r="L812" s="41"/>
      <c r="M812" s="177" t="s">
        <v>19</v>
      </c>
      <c r="N812" s="178" t="s">
        <v>47</v>
      </c>
      <c r="O812" s="66"/>
      <c r="P812" s="179">
        <f>O812*H812</f>
        <v>0</v>
      </c>
      <c r="Q812" s="179">
        <v>0</v>
      </c>
      <c r="R812" s="179">
        <f>Q812*H812</f>
        <v>0</v>
      </c>
      <c r="S812" s="179">
        <v>0</v>
      </c>
      <c r="T812" s="180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81" t="s">
        <v>948</v>
      </c>
      <c r="AT812" s="181" t="s">
        <v>125</v>
      </c>
      <c r="AU812" s="181" t="s">
        <v>131</v>
      </c>
      <c r="AY812" s="19" t="s">
        <v>122</v>
      </c>
      <c r="BE812" s="182">
        <f>IF(N812="základní",J812,0)</f>
        <v>0</v>
      </c>
      <c r="BF812" s="182">
        <f>IF(N812="snížená",J812,0)</f>
        <v>0</v>
      </c>
      <c r="BG812" s="182">
        <f>IF(N812="zákl. přenesená",J812,0)</f>
        <v>0</v>
      </c>
      <c r="BH812" s="182">
        <f>IF(N812="sníž. přenesená",J812,0)</f>
        <v>0</v>
      </c>
      <c r="BI812" s="182">
        <f>IF(N812="nulová",J812,0)</f>
        <v>0</v>
      </c>
      <c r="BJ812" s="19" t="s">
        <v>131</v>
      </c>
      <c r="BK812" s="182">
        <f>ROUND(I812*H812,2)</f>
        <v>0</v>
      </c>
      <c r="BL812" s="19" t="s">
        <v>948</v>
      </c>
      <c r="BM812" s="181" t="s">
        <v>955</v>
      </c>
    </row>
    <row r="813" spans="1:65" s="2" customFormat="1" ht="11.25">
      <c r="A813" s="36"/>
      <c r="B813" s="37"/>
      <c r="C813" s="38"/>
      <c r="D813" s="183" t="s">
        <v>133</v>
      </c>
      <c r="E813" s="38"/>
      <c r="F813" s="184" t="s">
        <v>956</v>
      </c>
      <c r="G813" s="38"/>
      <c r="H813" s="38"/>
      <c r="I813" s="185"/>
      <c r="J813" s="38"/>
      <c r="K813" s="38"/>
      <c r="L813" s="41"/>
      <c r="M813" s="186"/>
      <c r="N813" s="187"/>
      <c r="O813" s="66"/>
      <c r="P813" s="66"/>
      <c r="Q813" s="66"/>
      <c r="R813" s="66"/>
      <c r="S813" s="66"/>
      <c r="T813" s="67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T813" s="19" t="s">
        <v>133</v>
      </c>
      <c r="AU813" s="19" t="s">
        <v>131</v>
      </c>
    </row>
    <row r="814" spans="1:65" s="2" customFormat="1" ht="78">
      <c r="A814" s="36"/>
      <c r="B814" s="37"/>
      <c r="C814" s="38"/>
      <c r="D814" s="190" t="s">
        <v>176</v>
      </c>
      <c r="E814" s="38"/>
      <c r="F814" s="221" t="s">
        <v>957</v>
      </c>
      <c r="G814" s="38"/>
      <c r="H814" s="38"/>
      <c r="I814" s="185"/>
      <c r="J814" s="38"/>
      <c r="K814" s="38"/>
      <c r="L814" s="41"/>
      <c r="M814" s="186"/>
      <c r="N814" s="187"/>
      <c r="O814" s="66"/>
      <c r="P814" s="66"/>
      <c r="Q814" s="66"/>
      <c r="R814" s="66"/>
      <c r="S814" s="66"/>
      <c r="T814" s="67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T814" s="19" t="s">
        <v>176</v>
      </c>
      <c r="AU814" s="19" t="s">
        <v>131</v>
      </c>
    </row>
    <row r="815" spans="1:65" s="2" customFormat="1" ht="21.75" customHeight="1">
      <c r="A815" s="36"/>
      <c r="B815" s="37"/>
      <c r="C815" s="170" t="s">
        <v>958</v>
      </c>
      <c r="D815" s="170" t="s">
        <v>125</v>
      </c>
      <c r="E815" s="171" t="s">
        <v>959</v>
      </c>
      <c r="F815" s="172" t="s">
        <v>960</v>
      </c>
      <c r="G815" s="173" t="s">
        <v>927</v>
      </c>
      <c r="H815" s="174">
        <v>1</v>
      </c>
      <c r="I815" s="175"/>
      <c r="J815" s="176">
        <f>ROUND(I815*H815,2)</f>
        <v>0</v>
      </c>
      <c r="K815" s="172" t="s">
        <v>129</v>
      </c>
      <c r="L815" s="41"/>
      <c r="M815" s="177" t="s">
        <v>19</v>
      </c>
      <c r="N815" s="178" t="s">
        <v>47</v>
      </c>
      <c r="O815" s="66"/>
      <c r="P815" s="179">
        <f>O815*H815</f>
        <v>0</v>
      </c>
      <c r="Q815" s="179">
        <v>0</v>
      </c>
      <c r="R815" s="179">
        <f>Q815*H815</f>
        <v>0</v>
      </c>
      <c r="S815" s="179">
        <v>0</v>
      </c>
      <c r="T815" s="180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81" t="s">
        <v>948</v>
      </c>
      <c r="AT815" s="181" t="s">
        <v>125</v>
      </c>
      <c r="AU815" s="181" t="s">
        <v>131</v>
      </c>
      <c r="AY815" s="19" t="s">
        <v>122</v>
      </c>
      <c r="BE815" s="182">
        <f>IF(N815="základní",J815,0)</f>
        <v>0</v>
      </c>
      <c r="BF815" s="182">
        <f>IF(N815="snížená",J815,0)</f>
        <v>0</v>
      </c>
      <c r="BG815" s="182">
        <f>IF(N815="zákl. přenesená",J815,0)</f>
        <v>0</v>
      </c>
      <c r="BH815" s="182">
        <f>IF(N815="sníž. přenesená",J815,0)</f>
        <v>0</v>
      </c>
      <c r="BI815" s="182">
        <f>IF(N815="nulová",J815,0)</f>
        <v>0</v>
      </c>
      <c r="BJ815" s="19" t="s">
        <v>131</v>
      </c>
      <c r="BK815" s="182">
        <f>ROUND(I815*H815,2)</f>
        <v>0</v>
      </c>
      <c r="BL815" s="19" t="s">
        <v>948</v>
      </c>
      <c r="BM815" s="181" t="s">
        <v>961</v>
      </c>
    </row>
    <row r="816" spans="1:65" s="2" customFormat="1" ht="11.25">
      <c r="A816" s="36"/>
      <c r="B816" s="37"/>
      <c r="C816" s="38"/>
      <c r="D816" s="183" t="s">
        <v>133</v>
      </c>
      <c r="E816" s="38"/>
      <c r="F816" s="184" t="s">
        <v>962</v>
      </c>
      <c r="G816" s="38"/>
      <c r="H816" s="38"/>
      <c r="I816" s="185"/>
      <c r="J816" s="38"/>
      <c r="K816" s="38"/>
      <c r="L816" s="41"/>
      <c r="M816" s="186"/>
      <c r="N816" s="187"/>
      <c r="O816" s="66"/>
      <c r="P816" s="66"/>
      <c r="Q816" s="66"/>
      <c r="R816" s="66"/>
      <c r="S816" s="66"/>
      <c r="T816" s="67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T816" s="19" t="s">
        <v>133</v>
      </c>
      <c r="AU816" s="19" t="s">
        <v>131</v>
      </c>
    </row>
    <row r="817" spans="1:65" s="2" customFormat="1" ht="78">
      <c r="A817" s="36"/>
      <c r="B817" s="37"/>
      <c r="C817" s="38"/>
      <c r="D817" s="190" t="s">
        <v>176</v>
      </c>
      <c r="E817" s="38"/>
      <c r="F817" s="221" t="s">
        <v>963</v>
      </c>
      <c r="G817" s="38"/>
      <c r="H817" s="38"/>
      <c r="I817" s="185"/>
      <c r="J817" s="38"/>
      <c r="K817" s="38"/>
      <c r="L817" s="41"/>
      <c r="M817" s="186"/>
      <c r="N817" s="187"/>
      <c r="O817" s="66"/>
      <c r="P817" s="66"/>
      <c r="Q817" s="66"/>
      <c r="R817" s="66"/>
      <c r="S817" s="66"/>
      <c r="T817" s="67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T817" s="19" t="s">
        <v>176</v>
      </c>
      <c r="AU817" s="19" t="s">
        <v>131</v>
      </c>
    </row>
    <row r="818" spans="1:65" s="12" customFormat="1" ht="22.9" customHeight="1">
      <c r="B818" s="154"/>
      <c r="C818" s="155"/>
      <c r="D818" s="156" t="s">
        <v>74</v>
      </c>
      <c r="E818" s="168" t="s">
        <v>964</v>
      </c>
      <c r="F818" s="168" t="s">
        <v>965</v>
      </c>
      <c r="G818" s="155"/>
      <c r="H818" s="155"/>
      <c r="I818" s="158"/>
      <c r="J818" s="169">
        <f>BK818</f>
        <v>0</v>
      </c>
      <c r="K818" s="155"/>
      <c r="L818" s="160"/>
      <c r="M818" s="161"/>
      <c r="N818" s="162"/>
      <c r="O818" s="162"/>
      <c r="P818" s="163">
        <f>SUM(P819:P820)</f>
        <v>0</v>
      </c>
      <c r="Q818" s="162"/>
      <c r="R818" s="163">
        <f>SUM(R819:R820)</f>
        <v>0</v>
      </c>
      <c r="S818" s="162"/>
      <c r="T818" s="164">
        <f>SUM(T819:T820)</f>
        <v>0</v>
      </c>
      <c r="AR818" s="165" t="s">
        <v>179</v>
      </c>
      <c r="AT818" s="166" t="s">
        <v>74</v>
      </c>
      <c r="AU818" s="166" t="s">
        <v>80</v>
      </c>
      <c r="AY818" s="165" t="s">
        <v>122</v>
      </c>
      <c r="BK818" s="167">
        <f>SUM(BK819:BK820)</f>
        <v>0</v>
      </c>
    </row>
    <row r="819" spans="1:65" s="2" customFormat="1" ht="21.75" customHeight="1">
      <c r="A819" s="36"/>
      <c r="B819" s="37"/>
      <c r="C819" s="170" t="s">
        <v>966</v>
      </c>
      <c r="D819" s="170" t="s">
        <v>125</v>
      </c>
      <c r="E819" s="171" t="s">
        <v>967</v>
      </c>
      <c r="F819" s="172" t="s">
        <v>968</v>
      </c>
      <c r="G819" s="173" t="s">
        <v>927</v>
      </c>
      <c r="H819" s="174">
        <v>1</v>
      </c>
      <c r="I819" s="175"/>
      <c r="J819" s="176">
        <f>ROUND(I819*H819,2)</f>
        <v>0</v>
      </c>
      <c r="K819" s="172" t="s">
        <v>129</v>
      </c>
      <c r="L819" s="41"/>
      <c r="M819" s="177" t="s">
        <v>19</v>
      </c>
      <c r="N819" s="178" t="s">
        <v>47</v>
      </c>
      <c r="O819" s="66"/>
      <c r="P819" s="179">
        <f>O819*H819</f>
        <v>0</v>
      </c>
      <c r="Q819" s="179">
        <v>0</v>
      </c>
      <c r="R819" s="179">
        <f>Q819*H819</f>
        <v>0</v>
      </c>
      <c r="S819" s="179">
        <v>0</v>
      </c>
      <c r="T819" s="180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81" t="s">
        <v>948</v>
      </c>
      <c r="AT819" s="181" t="s">
        <v>125</v>
      </c>
      <c r="AU819" s="181" t="s">
        <v>131</v>
      </c>
      <c r="AY819" s="19" t="s">
        <v>122</v>
      </c>
      <c r="BE819" s="182">
        <f>IF(N819="základní",J819,0)</f>
        <v>0</v>
      </c>
      <c r="BF819" s="182">
        <f>IF(N819="snížená",J819,0)</f>
        <v>0</v>
      </c>
      <c r="BG819" s="182">
        <f>IF(N819="zákl. přenesená",J819,0)</f>
        <v>0</v>
      </c>
      <c r="BH819" s="182">
        <f>IF(N819="sníž. přenesená",J819,0)</f>
        <v>0</v>
      </c>
      <c r="BI819" s="182">
        <f>IF(N819="nulová",J819,0)</f>
        <v>0</v>
      </c>
      <c r="BJ819" s="19" t="s">
        <v>131</v>
      </c>
      <c r="BK819" s="182">
        <f>ROUND(I819*H819,2)</f>
        <v>0</v>
      </c>
      <c r="BL819" s="19" t="s">
        <v>948</v>
      </c>
      <c r="BM819" s="181" t="s">
        <v>969</v>
      </c>
    </row>
    <row r="820" spans="1:65" s="2" customFormat="1" ht="11.25">
      <c r="A820" s="36"/>
      <c r="B820" s="37"/>
      <c r="C820" s="38"/>
      <c r="D820" s="183" t="s">
        <v>133</v>
      </c>
      <c r="E820" s="38"/>
      <c r="F820" s="184" t="s">
        <v>970</v>
      </c>
      <c r="G820" s="38"/>
      <c r="H820" s="38"/>
      <c r="I820" s="185"/>
      <c r="J820" s="38"/>
      <c r="K820" s="38"/>
      <c r="L820" s="41"/>
      <c r="M820" s="232"/>
      <c r="N820" s="233"/>
      <c r="O820" s="234"/>
      <c r="P820" s="234"/>
      <c r="Q820" s="234"/>
      <c r="R820" s="234"/>
      <c r="S820" s="234"/>
      <c r="T820" s="235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T820" s="19" t="s">
        <v>133</v>
      </c>
      <c r="AU820" s="19" t="s">
        <v>131</v>
      </c>
    </row>
    <row r="821" spans="1:65" s="2" customFormat="1" ht="6.95" customHeight="1">
      <c r="A821" s="36"/>
      <c r="B821" s="49"/>
      <c r="C821" s="50"/>
      <c r="D821" s="50"/>
      <c r="E821" s="50"/>
      <c r="F821" s="50"/>
      <c r="G821" s="50"/>
      <c r="H821" s="50"/>
      <c r="I821" s="50"/>
      <c r="J821" s="50"/>
      <c r="K821" s="50"/>
      <c r="L821" s="41"/>
      <c r="M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</row>
  </sheetData>
  <sheetProtection algorithmName="SHA-512" hashValue="gTWMzbIKRqM6/VkzFkuKtQ8Fmh6O0hVtq/zqgQVRlCyIC1iglNXvisEpQqRD+mEM6v3UMC7/jdfIRlaUNJL8Cw==" saltValue="PElHR4YE/uEs6pfsiOKy8J308Big5V2CGfJX/J3b1AgH7foviVOUo2+pk6ojmxXZsm38Y3XAm5Lb2psYVQXgug==" spinCount="100000" sheet="1" objects="1" scenarios="1" formatColumns="0" formatRows="0" autoFilter="0"/>
  <autoFilter ref="C92:K820"/>
  <mergeCells count="6">
    <mergeCell ref="L2:V2"/>
    <mergeCell ref="E7:H7"/>
    <mergeCell ref="E16:H16"/>
    <mergeCell ref="E25:H25"/>
    <mergeCell ref="E46:H46"/>
    <mergeCell ref="E85:H85"/>
  </mergeCells>
  <hyperlinks>
    <hyperlink ref="F97" r:id="rId1"/>
    <hyperlink ref="F113" r:id="rId2"/>
    <hyperlink ref="F118" r:id="rId3"/>
    <hyperlink ref="F129" r:id="rId4"/>
    <hyperlink ref="F133" r:id="rId5"/>
    <hyperlink ref="F135" r:id="rId6"/>
    <hyperlink ref="F137" r:id="rId7"/>
    <hyperlink ref="F141" r:id="rId8"/>
    <hyperlink ref="F143" r:id="rId9"/>
    <hyperlink ref="F150" r:id="rId10"/>
    <hyperlink ref="F154" r:id="rId11"/>
    <hyperlink ref="F156" r:id="rId12"/>
    <hyperlink ref="F160" r:id="rId13"/>
    <hyperlink ref="F164" r:id="rId14"/>
    <hyperlink ref="F181" r:id="rId15"/>
    <hyperlink ref="F183" r:id="rId16"/>
    <hyperlink ref="F187" r:id="rId17"/>
    <hyperlink ref="F191" r:id="rId18"/>
    <hyperlink ref="F193" r:id="rId19"/>
    <hyperlink ref="F195" r:id="rId20"/>
    <hyperlink ref="F199" r:id="rId21"/>
    <hyperlink ref="F203" r:id="rId22"/>
    <hyperlink ref="F207" r:id="rId23"/>
    <hyperlink ref="F211" r:id="rId24"/>
    <hyperlink ref="F216" r:id="rId25"/>
    <hyperlink ref="F220" r:id="rId26"/>
    <hyperlink ref="F228" r:id="rId27"/>
    <hyperlink ref="F243" r:id="rId28"/>
    <hyperlink ref="F248" r:id="rId29"/>
    <hyperlink ref="F251" r:id="rId30"/>
    <hyperlink ref="F263" r:id="rId31"/>
    <hyperlink ref="F272" r:id="rId32"/>
    <hyperlink ref="F280" r:id="rId33"/>
    <hyperlink ref="F287" r:id="rId34"/>
    <hyperlink ref="F301" r:id="rId35"/>
    <hyperlink ref="F309" r:id="rId36"/>
    <hyperlink ref="F313" r:id="rId37"/>
    <hyperlink ref="F316" r:id="rId38"/>
    <hyperlink ref="F321" r:id="rId39"/>
    <hyperlink ref="F324" r:id="rId40"/>
    <hyperlink ref="F329" r:id="rId41"/>
    <hyperlink ref="F346" r:id="rId42"/>
    <hyperlink ref="F366" r:id="rId43"/>
    <hyperlink ref="F368" r:id="rId44"/>
    <hyperlink ref="F389" r:id="rId45"/>
    <hyperlink ref="F394" r:id="rId46"/>
    <hyperlink ref="F398" r:id="rId47"/>
    <hyperlink ref="F402" r:id="rId48"/>
    <hyperlink ref="F405" r:id="rId49"/>
    <hyperlink ref="F409" r:id="rId50"/>
    <hyperlink ref="F414" r:id="rId51"/>
    <hyperlink ref="F416" r:id="rId52"/>
    <hyperlink ref="F420" r:id="rId53"/>
    <hyperlink ref="F425" r:id="rId54"/>
    <hyperlink ref="F427" r:id="rId55"/>
    <hyperlink ref="F429" r:id="rId56"/>
    <hyperlink ref="F432" r:id="rId57"/>
    <hyperlink ref="F435" r:id="rId58"/>
    <hyperlink ref="F437" r:id="rId59"/>
    <hyperlink ref="F442" r:id="rId60"/>
    <hyperlink ref="F444" r:id="rId61"/>
    <hyperlink ref="F449" r:id="rId62"/>
    <hyperlink ref="F451" r:id="rId63"/>
    <hyperlink ref="F465" r:id="rId64"/>
    <hyperlink ref="F469" r:id="rId65"/>
    <hyperlink ref="F479" r:id="rId66"/>
    <hyperlink ref="F484" r:id="rId67"/>
    <hyperlink ref="F488" r:id="rId68"/>
    <hyperlink ref="F491" r:id="rId69"/>
    <hyperlink ref="F508" r:id="rId70"/>
    <hyperlink ref="F521" r:id="rId71"/>
    <hyperlink ref="F528" r:id="rId72"/>
    <hyperlink ref="F530" r:id="rId73"/>
    <hyperlink ref="F532" r:id="rId74"/>
    <hyperlink ref="F549" r:id="rId75"/>
    <hyperlink ref="F556" r:id="rId76"/>
    <hyperlink ref="F560" r:id="rId77"/>
    <hyperlink ref="F567" r:id="rId78"/>
    <hyperlink ref="F571" r:id="rId79"/>
    <hyperlink ref="F576" r:id="rId80"/>
    <hyperlink ref="F581" r:id="rId81"/>
    <hyperlink ref="F595" r:id="rId82"/>
    <hyperlink ref="F615" r:id="rId83"/>
    <hyperlink ref="F621" r:id="rId84"/>
    <hyperlink ref="F638" r:id="rId85"/>
    <hyperlink ref="F651" r:id="rId86"/>
    <hyperlink ref="F660" r:id="rId87"/>
    <hyperlink ref="F667" r:id="rId88"/>
    <hyperlink ref="F672" r:id="rId89"/>
    <hyperlink ref="F682" r:id="rId90"/>
    <hyperlink ref="F693" r:id="rId91"/>
    <hyperlink ref="F696" r:id="rId92"/>
    <hyperlink ref="F701" r:id="rId93"/>
    <hyperlink ref="F706" r:id="rId94"/>
    <hyperlink ref="F717" r:id="rId95"/>
    <hyperlink ref="F731" r:id="rId96"/>
    <hyperlink ref="F736" r:id="rId97"/>
    <hyperlink ref="F753" r:id="rId98"/>
    <hyperlink ref="F756" r:id="rId99"/>
    <hyperlink ref="F759" r:id="rId100"/>
    <hyperlink ref="F763" r:id="rId101"/>
    <hyperlink ref="F766" r:id="rId102"/>
    <hyperlink ref="F784" r:id="rId103"/>
    <hyperlink ref="F786" r:id="rId104"/>
    <hyperlink ref="F810" r:id="rId105"/>
    <hyperlink ref="F813" r:id="rId106"/>
    <hyperlink ref="F816" r:id="rId107"/>
    <hyperlink ref="F820" r:id="rId10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36" customWidth="1"/>
    <col min="2" max="2" width="1.6640625" style="236" customWidth="1"/>
    <col min="3" max="4" width="5" style="236" customWidth="1"/>
    <col min="5" max="5" width="11.6640625" style="236" customWidth="1"/>
    <col min="6" max="6" width="9.1640625" style="236" customWidth="1"/>
    <col min="7" max="7" width="5" style="236" customWidth="1"/>
    <col min="8" max="8" width="77.83203125" style="236" customWidth="1"/>
    <col min="9" max="10" width="20" style="236" customWidth="1"/>
    <col min="11" max="11" width="1.6640625" style="236" customWidth="1"/>
  </cols>
  <sheetData>
    <row r="1" spans="2:11" s="1" customFormat="1" ht="37.5" customHeight="1"/>
    <row r="2" spans="2:11" s="1" customFormat="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pans="2:11" s="16" customFormat="1" ht="45" customHeight="1">
      <c r="B3" s="240"/>
      <c r="C3" s="371" t="s">
        <v>971</v>
      </c>
      <c r="D3" s="371"/>
      <c r="E3" s="371"/>
      <c r="F3" s="371"/>
      <c r="G3" s="371"/>
      <c r="H3" s="371"/>
      <c r="I3" s="371"/>
      <c r="J3" s="371"/>
      <c r="K3" s="241"/>
    </row>
    <row r="4" spans="2:11" s="1" customFormat="1" ht="25.5" customHeight="1">
      <c r="B4" s="242"/>
      <c r="C4" s="370" t="s">
        <v>972</v>
      </c>
      <c r="D4" s="370"/>
      <c r="E4" s="370"/>
      <c r="F4" s="370"/>
      <c r="G4" s="370"/>
      <c r="H4" s="370"/>
      <c r="I4" s="370"/>
      <c r="J4" s="370"/>
      <c r="K4" s="243"/>
    </row>
    <row r="5" spans="2:11" s="1" customFormat="1" ht="5.25" customHeight="1">
      <c r="B5" s="242"/>
      <c r="C5" s="244"/>
      <c r="D5" s="244"/>
      <c r="E5" s="244"/>
      <c r="F5" s="244"/>
      <c r="G5" s="244"/>
      <c r="H5" s="244"/>
      <c r="I5" s="244"/>
      <c r="J5" s="244"/>
      <c r="K5" s="243"/>
    </row>
    <row r="6" spans="2:11" s="1" customFormat="1" ht="15" customHeight="1">
      <c r="B6" s="242"/>
      <c r="C6" s="369" t="s">
        <v>973</v>
      </c>
      <c r="D6" s="369"/>
      <c r="E6" s="369"/>
      <c r="F6" s="369"/>
      <c r="G6" s="369"/>
      <c r="H6" s="369"/>
      <c r="I6" s="369"/>
      <c r="J6" s="369"/>
      <c r="K6" s="243"/>
    </row>
    <row r="7" spans="2:11" s="1" customFormat="1" ht="15" customHeight="1">
      <c r="B7" s="246"/>
      <c r="C7" s="369" t="s">
        <v>974</v>
      </c>
      <c r="D7" s="369"/>
      <c r="E7" s="369"/>
      <c r="F7" s="369"/>
      <c r="G7" s="369"/>
      <c r="H7" s="369"/>
      <c r="I7" s="369"/>
      <c r="J7" s="369"/>
      <c r="K7" s="243"/>
    </row>
    <row r="8" spans="2:11" s="1" customFormat="1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pans="2:11" s="1" customFormat="1" ht="15" customHeight="1">
      <c r="B9" s="246"/>
      <c r="C9" s="369" t="s">
        <v>975</v>
      </c>
      <c r="D9" s="369"/>
      <c r="E9" s="369"/>
      <c r="F9" s="369"/>
      <c r="G9" s="369"/>
      <c r="H9" s="369"/>
      <c r="I9" s="369"/>
      <c r="J9" s="369"/>
      <c r="K9" s="243"/>
    </row>
    <row r="10" spans="2:11" s="1" customFormat="1" ht="15" customHeight="1">
      <c r="B10" s="246"/>
      <c r="C10" s="245"/>
      <c r="D10" s="369" t="s">
        <v>976</v>
      </c>
      <c r="E10" s="369"/>
      <c r="F10" s="369"/>
      <c r="G10" s="369"/>
      <c r="H10" s="369"/>
      <c r="I10" s="369"/>
      <c r="J10" s="369"/>
      <c r="K10" s="243"/>
    </row>
    <row r="11" spans="2:11" s="1" customFormat="1" ht="15" customHeight="1">
      <c r="B11" s="246"/>
      <c r="C11" s="247"/>
      <c r="D11" s="369" t="s">
        <v>977</v>
      </c>
      <c r="E11" s="369"/>
      <c r="F11" s="369"/>
      <c r="G11" s="369"/>
      <c r="H11" s="369"/>
      <c r="I11" s="369"/>
      <c r="J11" s="369"/>
      <c r="K11" s="243"/>
    </row>
    <row r="12" spans="2:11" s="1" customFormat="1" ht="15" customHeight="1">
      <c r="B12" s="246"/>
      <c r="C12" s="247"/>
      <c r="D12" s="245"/>
      <c r="E12" s="245"/>
      <c r="F12" s="245"/>
      <c r="G12" s="245"/>
      <c r="H12" s="245"/>
      <c r="I12" s="245"/>
      <c r="J12" s="245"/>
      <c r="K12" s="243"/>
    </row>
    <row r="13" spans="2:11" s="1" customFormat="1" ht="15" customHeight="1">
      <c r="B13" s="246"/>
      <c r="C13" s="247"/>
      <c r="D13" s="248" t="s">
        <v>978</v>
      </c>
      <c r="E13" s="245"/>
      <c r="F13" s="245"/>
      <c r="G13" s="245"/>
      <c r="H13" s="245"/>
      <c r="I13" s="245"/>
      <c r="J13" s="245"/>
      <c r="K13" s="243"/>
    </row>
    <row r="14" spans="2:11" s="1" customFormat="1" ht="12.7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3"/>
    </row>
    <row r="15" spans="2:11" s="1" customFormat="1" ht="15" customHeight="1">
      <c r="B15" s="246"/>
      <c r="C15" s="247"/>
      <c r="D15" s="369" t="s">
        <v>979</v>
      </c>
      <c r="E15" s="369"/>
      <c r="F15" s="369"/>
      <c r="G15" s="369"/>
      <c r="H15" s="369"/>
      <c r="I15" s="369"/>
      <c r="J15" s="369"/>
      <c r="K15" s="243"/>
    </row>
    <row r="16" spans="2:11" s="1" customFormat="1" ht="15" customHeight="1">
      <c r="B16" s="246"/>
      <c r="C16" s="247"/>
      <c r="D16" s="369" t="s">
        <v>980</v>
      </c>
      <c r="E16" s="369"/>
      <c r="F16" s="369"/>
      <c r="G16" s="369"/>
      <c r="H16" s="369"/>
      <c r="I16" s="369"/>
      <c r="J16" s="369"/>
      <c r="K16" s="243"/>
    </row>
    <row r="17" spans="2:11" s="1" customFormat="1" ht="15" customHeight="1">
      <c r="B17" s="246"/>
      <c r="C17" s="247"/>
      <c r="D17" s="369" t="s">
        <v>981</v>
      </c>
      <c r="E17" s="369"/>
      <c r="F17" s="369"/>
      <c r="G17" s="369"/>
      <c r="H17" s="369"/>
      <c r="I17" s="369"/>
      <c r="J17" s="369"/>
      <c r="K17" s="243"/>
    </row>
    <row r="18" spans="2:11" s="1" customFormat="1" ht="15" customHeight="1">
      <c r="B18" s="246"/>
      <c r="C18" s="247"/>
      <c r="D18" s="247"/>
      <c r="E18" s="249" t="s">
        <v>79</v>
      </c>
      <c r="F18" s="369" t="s">
        <v>982</v>
      </c>
      <c r="G18" s="369"/>
      <c r="H18" s="369"/>
      <c r="I18" s="369"/>
      <c r="J18" s="369"/>
      <c r="K18" s="243"/>
    </row>
    <row r="19" spans="2:11" s="1" customFormat="1" ht="15" customHeight="1">
      <c r="B19" s="246"/>
      <c r="C19" s="247"/>
      <c r="D19" s="247"/>
      <c r="E19" s="249" t="s">
        <v>983</v>
      </c>
      <c r="F19" s="369" t="s">
        <v>984</v>
      </c>
      <c r="G19" s="369"/>
      <c r="H19" s="369"/>
      <c r="I19" s="369"/>
      <c r="J19" s="369"/>
      <c r="K19" s="243"/>
    </row>
    <row r="20" spans="2:11" s="1" customFormat="1" ht="15" customHeight="1">
      <c r="B20" s="246"/>
      <c r="C20" s="247"/>
      <c r="D20" s="247"/>
      <c r="E20" s="249" t="s">
        <v>985</v>
      </c>
      <c r="F20" s="369" t="s">
        <v>986</v>
      </c>
      <c r="G20" s="369"/>
      <c r="H20" s="369"/>
      <c r="I20" s="369"/>
      <c r="J20" s="369"/>
      <c r="K20" s="243"/>
    </row>
    <row r="21" spans="2:11" s="1" customFormat="1" ht="15" customHeight="1">
      <c r="B21" s="246"/>
      <c r="C21" s="247"/>
      <c r="D21" s="247"/>
      <c r="E21" s="249" t="s">
        <v>987</v>
      </c>
      <c r="F21" s="369" t="s">
        <v>988</v>
      </c>
      <c r="G21" s="369"/>
      <c r="H21" s="369"/>
      <c r="I21" s="369"/>
      <c r="J21" s="369"/>
      <c r="K21" s="243"/>
    </row>
    <row r="22" spans="2:11" s="1" customFormat="1" ht="15" customHeight="1">
      <c r="B22" s="246"/>
      <c r="C22" s="247"/>
      <c r="D22" s="247"/>
      <c r="E22" s="249" t="s">
        <v>922</v>
      </c>
      <c r="F22" s="369" t="s">
        <v>923</v>
      </c>
      <c r="G22" s="369"/>
      <c r="H22" s="369"/>
      <c r="I22" s="369"/>
      <c r="J22" s="369"/>
      <c r="K22" s="243"/>
    </row>
    <row r="23" spans="2:11" s="1" customFormat="1" ht="15" customHeight="1">
      <c r="B23" s="246"/>
      <c r="C23" s="247"/>
      <c r="D23" s="247"/>
      <c r="E23" s="249" t="s">
        <v>989</v>
      </c>
      <c r="F23" s="369" t="s">
        <v>990</v>
      </c>
      <c r="G23" s="369"/>
      <c r="H23" s="369"/>
      <c r="I23" s="369"/>
      <c r="J23" s="369"/>
      <c r="K23" s="243"/>
    </row>
    <row r="24" spans="2:11" s="1" customFormat="1" ht="12.75" customHeight="1">
      <c r="B24" s="246"/>
      <c r="C24" s="247"/>
      <c r="D24" s="247"/>
      <c r="E24" s="247"/>
      <c r="F24" s="247"/>
      <c r="G24" s="247"/>
      <c r="H24" s="247"/>
      <c r="I24" s="247"/>
      <c r="J24" s="247"/>
      <c r="K24" s="243"/>
    </row>
    <row r="25" spans="2:11" s="1" customFormat="1" ht="15" customHeight="1">
      <c r="B25" s="246"/>
      <c r="C25" s="369" t="s">
        <v>991</v>
      </c>
      <c r="D25" s="369"/>
      <c r="E25" s="369"/>
      <c r="F25" s="369"/>
      <c r="G25" s="369"/>
      <c r="H25" s="369"/>
      <c r="I25" s="369"/>
      <c r="J25" s="369"/>
      <c r="K25" s="243"/>
    </row>
    <row r="26" spans="2:11" s="1" customFormat="1" ht="15" customHeight="1">
      <c r="B26" s="246"/>
      <c r="C26" s="369" t="s">
        <v>992</v>
      </c>
      <c r="D26" s="369"/>
      <c r="E26" s="369"/>
      <c r="F26" s="369"/>
      <c r="G26" s="369"/>
      <c r="H26" s="369"/>
      <c r="I26" s="369"/>
      <c r="J26" s="369"/>
      <c r="K26" s="243"/>
    </row>
    <row r="27" spans="2:11" s="1" customFormat="1" ht="15" customHeight="1">
      <c r="B27" s="246"/>
      <c r="C27" s="245"/>
      <c r="D27" s="369" t="s">
        <v>993</v>
      </c>
      <c r="E27" s="369"/>
      <c r="F27" s="369"/>
      <c r="G27" s="369"/>
      <c r="H27" s="369"/>
      <c r="I27" s="369"/>
      <c r="J27" s="369"/>
      <c r="K27" s="243"/>
    </row>
    <row r="28" spans="2:11" s="1" customFormat="1" ht="15" customHeight="1">
      <c r="B28" s="246"/>
      <c r="C28" s="247"/>
      <c r="D28" s="369" t="s">
        <v>994</v>
      </c>
      <c r="E28" s="369"/>
      <c r="F28" s="369"/>
      <c r="G28" s="369"/>
      <c r="H28" s="369"/>
      <c r="I28" s="369"/>
      <c r="J28" s="369"/>
      <c r="K28" s="243"/>
    </row>
    <row r="29" spans="2:11" s="1" customFormat="1" ht="12.75" customHeight="1">
      <c r="B29" s="246"/>
      <c r="C29" s="247"/>
      <c r="D29" s="247"/>
      <c r="E29" s="247"/>
      <c r="F29" s="247"/>
      <c r="G29" s="247"/>
      <c r="H29" s="247"/>
      <c r="I29" s="247"/>
      <c r="J29" s="247"/>
      <c r="K29" s="243"/>
    </row>
    <row r="30" spans="2:11" s="1" customFormat="1" ht="15" customHeight="1">
      <c r="B30" s="246"/>
      <c r="C30" s="247"/>
      <c r="D30" s="369" t="s">
        <v>995</v>
      </c>
      <c r="E30" s="369"/>
      <c r="F30" s="369"/>
      <c r="G30" s="369"/>
      <c r="H30" s="369"/>
      <c r="I30" s="369"/>
      <c r="J30" s="369"/>
      <c r="K30" s="243"/>
    </row>
    <row r="31" spans="2:11" s="1" customFormat="1" ht="15" customHeight="1">
      <c r="B31" s="246"/>
      <c r="C31" s="247"/>
      <c r="D31" s="369" t="s">
        <v>996</v>
      </c>
      <c r="E31" s="369"/>
      <c r="F31" s="369"/>
      <c r="G31" s="369"/>
      <c r="H31" s="369"/>
      <c r="I31" s="369"/>
      <c r="J31" s="369"/>
      <c r="K31" s="243"/>
    </row>
    <row r="32" spans="2:11" s="1" customFormat="1" ht="12.75" customHeight="1">
      <c r="B32" s="246"/>
      <c r="C32" s="247"/>
      <c r="D32" s="247"/>
      <c r="E32" s="247"/>
      <c r="F32" s="247"/>
      <c r="G32" s="247"/>
      <c r="H32" s="247"/>
      <c r="I32" s="247"/>
      <c r="J32" s="247"/>
      <c r="K32" s="243"/>
    </row>
    <row r="33" spans="2:11" s="1" customFormat="1" ht="15" customHeight="1">
      <c r="B33" s="246"/>
      <c r="C33" s="247"/>
      <c r="D33" s="369" t="s">
        <v>997</v>
      </c>
      <c r="E33" s="369"/>
      <c r="F33" s="369"/>
      <c r="G33" s="369"/>
      <c r="H33" s="369"/>
      <c r="I33" s="369"/>
      <c r="J33" s="369"/>
      <c r="K33" s="243"/>
    </row>
    <row r="34" spans="2:11" s="1" customFormat="1" ht="15" customHeight="1">
      <c r="B34" s="246"/>
      <c r="C34" s="247"/>
      <c r="D34" s="369" t="s">
        <v>998</v>
      </c>
      <c r="E34" s="369"/>
      <c r="F34" s="369"/>
      <c r="G34" s="369"/>
      <c r="H34" s="369"/>
      <c r="I34" s="369"/>
      <c r="J34" s="369"/>
      <c r="K34" s="243"/>
    </row>
    <row r="35" spans="2:11" s="1" customFormat="1" ht="15" customHeight="1">
      <c r="B35" s="246"/>
      <c r="C35" s="247"/>
      <c r="D35" s="369" t="s">
        <v>999</v>
      </c>
      <c r="E35" s="369"/>
      <c r="F35" s="369"/>
      <c r="G35" s="369"/>
      <c r="H35" s="369"/>
      <c r="I35" s="369"/>
      <c r="J35" s="369"/>
      <c r="K35" s="243"/>
    </row>
    <row r="36" spans="2:11" s="1" customFormat="1" ht="15" customHeight="1">
      <c r="B36" s="246"/>
      <c r="C36" s="247"/>
      <c r="D36" s="245"/>
      <c r="E36" s="248" t="s">
        <v>108</v>
      </c>
      <c r="F36" s="245"/>
      <c r="G36" s="369" t="s">
        <v>1000</v>
      </c>
      <c r="H36" s="369"/>
      <c r="I36" s="369"/>
      <c r="J36" s="369"/>
      <c r="K36" s="243"/>
    </row>
    <row r="37" spans="2:11" s="1" customFormat="1" ht="30.75" customHeight="1">
      <c r="B37" s="246"/>
      <c r="C37" s="247"/>
      <c r="D37" s="245"/>
      <c r="E37" s="248" t="s">
        <v>1001</v>
      </c>
      <c r="F37" s="245"/>
      <c r="G37" s="369" t="s">
        <v>1002</v>
      </c>
      <c r="H37" s="369"/>
      <c r="I37" s="369"/>
      <c r="J37" s="369"/>
      <c r="K37" s="243"/>
    </row>
    <row r="38" spans="2:11" s="1" customFormat="1" ht="15" customHeight="1">
      <c r="B38" s="246"/>
      <c r="C38" s="247"/>
      <c r="D38" s="245"/>
      <c r="E38" s="248" t="s">
        <v>56</v>
      </c>
      <c r="F38" s="245"/>
      <c r="G38" s="369" t="s">
        <v>1003</v>
      </c>
      <c r="H38" s="369"/>
      <c r="I38" s="369"/>
      <c r="J38" s="369"/>
      <c r="K38" s="243"/>
    </row>
    <row r="39" spans="2:11" s="1" customFormat="1" ht="15" customHeight="1">
      <c r="B39" s="246"/>
      <c r="C39" s="247"/>
      <c r="D39" s="245"/>
      <c r="E39" s="248" t="s">
        <v>57</v>
      </c>
      <c r="F39" s="245"/>
      <c r="G39" s="369" t="s">
        <v>1004</v>
      </c>
      <c r="H39" s="369"/>
      <c r="I39" s="369"/>
      <c r="J39" s="369"/>
      <c r="K39" s="243"/>
    </row>
    <row r="40" spans="2:11" s="1" customFormat="1" ht="15" customHeight="1">
      <c r="B40" s="246"/>
      <c r="C40" s="247"/>
      <c r="D40" s="245"/>
      <c r="E40" s="248" t="s">
        <v>109</v>
      </c>
      <c r="F40" s="245"/>
      <c r="G40" s="369" t="s">
        <v>1005</v>
      </c>
      <c r="H40" s="369"/>
      <c r="I40" s="369"/>
      <c r="J40" s="369"/>
      <c r="K40" s="243"/>
    </row>
    <row r="41" spans="2:11" s="1" customFormat="1" ht="15" customHeight="1">
      <c r="B41" s="246"/>
      <c r="C41" s="247"/>
      <c r="D41" s="245"/>
      <c r="E41" s="248" t="s">
        <v>110</v>
      </c>
      <c r="F41" s="245"/>
      <c r="G41" s="369" t="s">
        <v>1006</v>
      </c>
      <c r="H41" s="369"/>
      <c r="I41" s="369"/>
      <c r="J41" s="369"/>
      <c r="K41" s="243"/>
    </row>
    <row r="42" spans="2:11" s="1" customFormat="1" ht="15" customHeight="1">
      <c r="B42" s="246"/>
      <c r="C42" s="247"/>
      <c r="D42" s="245"/>
      <c r="E42" s="248" t="s">
        <v>1007</v>
      </c>
      <c r="F42" s="245"/>
      <c r="G42" s="369" t="s">
        <v>1008</v>
      </c>
      <c r="H42" s="369"/>
      <c r="I42" s="369"/>
      <c r="J42" s="369"/>
      <c r="K42" s="243"/>
    </row>
    <row r="43" spans="2:11" s="1" customFormat="1" ht="15" customHeight="1">
      <c r="B43" s="246"/>
      <c r="C43" s="247"/>
      <c r="D43" s="245"/>
      <c r="E43" s="248"/>
      <c r="F43" s="245"/>
      <c r="G43" s="369" t="s">
        <v>1009</v>
      </c>
      <c r="H43" s="369"/>
      <c r="I43" s="369"/>
      <c r="J43" s="369"/>
      <c r="K43" s="243"/>
    </row>
    <row r="44" spans="2:11" s="1" customFormat="1" ht="15" customHeight="1">
      <c r="B44" s="246"/>
      <c r="C44" s="247"/>
      <c r="D44" s="245"/>
      <c r="E44" s="248" t="s">
        <v>1010</v>
      </c>
      <c r="F44" s="245"/>
      <c r="G44" s="369" t="s">
        <v>1011</v>
      </c>
      <c r="H44" s="369"/>
      <c r="I44" s="369"/>
      <c r="J44" s="369"/>
      <c r="K44" s="243"/>
    </row>
    <row r="45" spans="2:11" s="1" customFormat="1" ht="15" customHeight="1">
      <c r="B45" s="246"/>
      <c r="C45" s="247"/>
      <c r="D45" s="245"/>
      <c r="E45" s="248" t="s">
        <v>112</v>
      </c>
      <c r="F45" s="245"/>
      <c r="G45" s="369" t="s">
        <v>1012</v>
      </c>
      <c r="H45" s="369"/>
      <c r="I45" s="369"/>
      <c r="J45" s="369"/>
      <c r="K45" s="243"/>
    </row>
    <row r="46" spans="2:11" s="1" customFormat="1" ht="12.75" customHeight="1">
      <c r="B46" s="246"/>
      <c r="C46" s="247"/>
      <c r="D46" s="245"/>
      <c r="E46" s="245"/>
      <c r="F46" s="245"/>
      <c r="G46" s="245"/>
      <c r="H46" s="245"/>
      <c r="I46" s="245"/>
      <c r="J46" s="245"/>
      <c r="K46" s="243"/>
    </row>
    <row r="47" spans="2:11" s="1" customFormat="1" ht="15" customHeight="1">
      <c r="B47" s="246"/>
      <c r="C47" s="247"/>
      <c r="D47" s="369" t="s">
        <v>1013</v>
      </c>
      <c r="E47" s="369"/>
      <c r="F47" s="369"/>
      <c r="G47" s="369"/>
      <c r="H47" s="369"/>
      <c r="I47" s="369"/>
      <c r="J47" s="369"/>
      <c r="K47" s="243"/>
    </row>
    <row r="48" spans="2:11" s="1" customFormat="1" ht="15" customHeight="1">
      <c r="B48" s="246"/>
      <c r="C48" s="247"/>
      <c r="D48" s="247"/>
      <c r="E48" s="369" t="s">
        <v>1014</v>
      </c>
      <c r="F48" s="369"/>
      <c r="G48" s="369"/>
      <c r="H48" s="369"/>
      <c r="I48" s="369"/>
      <c r="J48" s="369"/>
      <c r="K48" s="243"/>
    </row>
    <row r="49" spans="2:11" s="1" customFormat="1" ht="15" customHeight="1">
      <c r="B49" s="246"/>
      <c r="C49" s="247"/>
      <c r="D49" s="247"/>
      <c r="E49" s="369" t="s">
        <v>1015</v>
      </c>
      <c r="F49" s="369"/>
      <c r="G49" s="369"/>
      <c r="H49" s="369"/>
      <c r="I49" s="369"/>
      <c r="J49" s="369"/>
      <c r="K49" s="243"/>
    </row>
    <row r="50" spans="2:11" s="1" customFormat="1" ht="15" customHeight="1">
      <c r="B50" s="246"/>
      <c r="C50" s="247"/>
      <c r="D50" s="247"/>
      <c r="E50" s="369" t="s">
        <v>1016</v>
      </c>
      <c r="F50" s="369"/>
      <c r="G50" s="369"/>
      <c r="H50" s="369"/>
      <c r="I50" s="369"/>
      <c r="J50" s="369"/>
      <c r="K50" s="243"/>
    </row>
    <row r="51" spans="2:11" s="1" customFormat="1" ht="15" customHeight="1">
      <c r="B51" s="246"/>
      <c r="C51" s="247"/>
      <c r="D51" s="369" t="s">
        <v>1017</v>
      </c>
      <c r="E51" s="369"/>
      <c r="F51" s="369"/>
      <c r="G51" s="369"/>
      <c r="H51" s="369"/>
      <c r="I51" s="369"/>
      <c r="J51" s="369"/>
      <c r="K51" s="243"/>
    </row>
    <row r="52" spans="2:11" s="1" customFormat="1" ht="25.5" customHeight="1">
      <c r="B52" s="242"/>
      <c r="C52" s="370" t="s">
        <v>1018</v>
      </c>
      <c r="D52" s="370"/>
      <c r="E52" s="370"/>
      <c r="F52" s="370"/>
      <c r="G52" s="370"/>
      <c r="H52" s="370"/>
      <c r="I52" s="370"/>
      <c r="J52" s="370"/>
      <c r="K52" s="243"/>
    </row>
    <row r="53" spans="2:11" s="1" customFormat="1" ht="5.25" customHeight="1">
      <c r="B53" s="242"/>
      <c r="C53" s="244"/>
      <c r="D53" s="244"/>
      <c r="E53" s="244"/>
      <c r="F53" s="244"/>
      <c r="G53" s="244"/>
      <c r="H53" s="244"/>
      <c r="I53" s="244"/>
      <c r="J53" s="244"/>
      <c r="K53" s="243"/>
    </row>
    <row r="54" spans="2:11" s="1" customFormat="1" ht="15" customHeight="1">
      <c r="B54" s="242"/>
      <c r="C54" s="369" t="s">
        <v>1019</v>
      </c>
      <c r="D54" s="369"/>
      <c r="E54" s="369"/>
      <c r="F54" s="369"/>
      <c r="G54" s="369"/>
      <c r="H54" s="369"/>
      <c r="I54" s="369"/>
      <c r="J54" s="369"/>
      <c r="K54" s="243"/>
    </row>
    <row r="55" spans="2:11" s="1" customFormat="1" ht="15" customHeight="1">
      <c r="B55" s="242"/>
      <c r="C55" s="369" t="s">
        <v>1020</v>
      </c>
      <c r="D55" s="369"/>
      <c r="E55" s="369"/>
      <c r="F55" s="369"/>
      <c r="G55" s="369"/>
      <c r="H55" s="369"/>
      <c r="I55" s="369"/>
      <c r="J55" s="369"/>
      <c r="K55" s="243"/>
    </row>
    <row r="56" spans="2:11" s="1" customFormat="1" ht="12.75" customHeight="1">
      <c r="B56" s="242"/>
      <c r="C56" s="245"/>
      <c r="D56" s="245"/>
      <c r="E56" s="245"/>
      <c r="F56" s="245"/>
      <c r="G56" s="245"/>
      <c r="H56" s="245"/>
      <c r="I56" s="245"/>
      <c r="J56" s="245"/>
      <c r="K56" s="243"/>
    </row>
    <row r="57" spans="2:11" s="1" customFormat="1" ht="15" customHeight="1">
      <c r="B57" s="242"/>
      <c r="C57" s="369" t="s">
        <v>1021</v>
      </c>
      <c r="D57" s="369"/>
      <c r="E57" s="369"/>
      <c r="F57" s="369"/>
      <c r="G57" s="369"/>
      <c r="H57" s="369"/>
      <c r="I57" s="369"/>
      <c r="J57" s="369"/>
      <c r="K57" s="243"/>
    </row>
    <row r="58" spans="2:11" s="1" customFormat="1" ht="15" customHeight="1">
      <c r="B58" s="242"/>
      <c r="C58" s="247"/>
      <c r="D58" s="369" t="s">
        <v>1022</v>
      </c>
      <c r="E58" s="369"/>
      <c r="F58" s="369"/>
      <c r="G58" s="369"/>
      <c r="H58" s="369"/>
      <c r="I58" s="369"/>
      <c r="J58" s="369"/>
      <c r="K58" s="243"/>
    </row>
    <row r="59" spans="2:11" s="1" customFormat="1" ht="15" customHeight="1">
      <c r="B59" s="242"/>
      <c r="C59" s="247"/>
      <c r="D59" s="369" t="s">
        <v>1023</v>
      </c>
      <c r="E59" s="369"/>
      <c r="F59" s="369"/>
      <c r="G59" s="369"/>
      <c r="H59" s="369"/>
      <c r="I59" s="369"/>
      <c r="J59" s="369"/>
      <c r="K59" s="243"/>
    </row>
    <row r="60" spans="2:11" s="1" customFormat="1" ht="15" customHeight="1">
      <c r="B60" s="242"/>
      <c r="C60" s="247"/>
      <c r="D60" s="369" t="s">
        <v>1024</v>
      </c>
      <c r="E60" s="369"/>
      <c r="F60" s="369"/>
      <c r="G60" s="369"/>
      <c r="H60" s="369"/>
      <c r="I60" s="369"/>
      <c r="J60" s="369"/>
      <c r="K60" s="243"/>
    </row>
    <row r="61" spans="2:11" s="1" customFormat="1" ht="15" customHeight="1">
      <c r="B61" s="242"/>
      <c r="C61" s="247"/>
      <c r="D61" s="369" t="s">
        <v>1025</v>
      </c>
      <c r="E61" s="369"/>
      <c r="F61" s="369"/>
      <c r="G61" s="369"/>
      <c r="H61" s="369"/>
      <c r="I61" s="369"/>
      <c r="J61" s="369"/>
      <c r="K61" s="243"/>
    </row>
    <row r="62" spans="2:11" s="1" customFormat="1" ht="15" customHeight="1">
      <c r="B62" s="242"/>
      <c r="C62" s="247"/>
      <c r="D62" s="372" t="s">
        <v>1026</v>
      </c>
      <c r="E62" s="372"/>
      <c r="F62" s="372"/>
      <c r="G62" s="372"/>
      <c r="H62" s="372"/>
      <c r="I62" s="372"/>
      <c r="J62" s="372"/>
      <c r="K62" s="243"/>
    </row>
    <row r="63" spans="2:11" s="1" customFormat="1" ht="15" customHeight="1">
      <c r="B63" s="242"/>
      <c r="C63" s="247"/>
      <c r="D63" s="369" t="s">
        <v>1027</v>
      </c>
      <c r="E63" s="369"/>
      <c r="F63" s="369"/>
      <c r="G63" s="369"/>
      <c r="H63" s="369"/>
      <c r="I63" s="369"/>
      <c r="J63" s="369"/>
      <c r="K63" s="243"/>
    </row>
    <row r="64" spans="2:11" s="1" customFormat="1" ht="12.75" customHeight="1">
      <c r="B64" s="242"/>
      <c r="C64" s="247"/>
      <c r="D64" s="247"/>
      <c r="E64" s="250"/>
      <c r="F64" s="247"/>
      <c r="G64" s="247"/>
      <c r="H64" s="247"/>
      <c r="I64" s="247"/>
      <c r="J64" s="247"/>
      <c r="K64" s="243"/>
    </row>
    <row r="65" spans="2:11" s="1" customFormat="1" ht="15" customHeight="1">
      <c r="B65" s="242"/>
      <c r="C65" s="247"/>
      <c r="D65" s="369" t="s">
        <v>1028</v>
      </c>
      <c r="E65" s="369"/>
      <c r="F65" s="369"/>
      <c r="G65" s="369"/>
      <c r="H65" s="369"/>
      <c r="I65" s="369"/>
      <c r="J65" s="369"/>
      <c r="K65" s="243"/>
    </row>
    <row r="66" spans="2:11" s="1" customFormat="1" ht="15" customHeight="1">
      <c r="B66" s="242"/>
      <c r="C66" s="247"/>
      <c r="D66" s="372" t="s">
        <v>1029</v>
      </c>
      <c r="E66" s="372"/>
      <c r="F66" s="372"/>
      <c r="G66" s="372"/>
      <c r="H66" s="372"/>
      <c r="I66" s="372"/>
      <c r="J66" s="372"/>
      <c r="K66" s="243"/>
    </row>
    <row r="67" spans="2:11" s="1" customFormat="1" ht="15" customHeight="1">
      <c r="B67" s="242"/>
      <c r="C67" s="247"/>
      <c r="D67" s="369" t="s">
        <v>1030</v>
      </c>
      <c r="E67" s="369"/>
      <c r="F67" s="369"/>
      <c r="G67" s="369"/>
      <c r="H67" s="369"/>
      <c r="I67" s="369"/>
      <c r="J67" s="369"/>
      <c r="K67" s="243"/>
    </row>
    <row r="68" spans="2:11" s="1" customFormat="1" ht="15" customHeight="1">
      <c r="B68" s="242"/>
      <c r="C68" s="247"/>
      <c r="D68" s="369" t="s">
        <v>1031</v>
      </c>
      <c r="E68" s="369"/>
      <c r="F68" s="369"/>
      <c r="G68" s="369"/>
      <c r="H68" s="369"/>
      <c r="I68" s="369"/>
      <c r="J68" s="369"/>
      <c r="K68" s="243"/>
    </row>
    <row r="69" spans="2:11" s="1" customFormat="1" ht="15" customHeight="1">
      <c r="B69" s="242"/>
      <c r="C69" s="247"/>
      <c r="D69" s="369" t="s">
        <v>1032</v>
      </c>
      <c r="E69" s="369"/>
      <c r="F69" s="369"/>
      <c r="G69" s="369"/>
      <c r="H69" s="369"/>
      <c r="I69" s="369"/>
      <c r="J69" s="369"/>
      <c r="K69" s="243"/>
    </row>
    <row r="70" spans="2:11" s="1" customFormat="1" ht="15" customHeight="1">
      <c r="B70" s="242"/>
      <c r="C70" s="247"/>
      <c r="D70" s="369" t="s">
        <v>1033</v>
      </c>
      <c r="E70" s="369"/>
      <c r="F70" s="369"/>
      <c r="G70" s="369"/>
      <c r="H70" s="369"/>
      <c r="I70" s="369"/>
      <c r="J70" s="369"/>
      <c r="K70" s="243"/>
    </row>
    <row r="71" spans="2:11" s="1" customFormat="1" ht="12.75" customHeight="1">
      <c r="B71" s="251"/>
      <c r="C71" s="252"/>
      <c r="D71" s="252"/>
      <c r="E71" s="252"/>
      <c r="F71" s="252"/>
      <c r="G71" s="252"/>
      <c r="H71" s="252"/>
      <c r="I71" s="252"/>
      <c r="J71" s="252"/>
      <c r="K71" s="253"/>
    </row>
    <row r="72" spans="2:11" s="1" customFormat="1" ht="18.75" customHeight="1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s="1" customFormat="1" ht="18.75" customHeight="1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pans="2:11" s="1" customFormat="1" ht="7.5" customHeight="1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pans="2:11" s="1" customFormat="1" ht="45" customHeight="1">
      <c r="B75" s="259"/>
      <c r="C75" s="373" t="s">
        <v>1034</v>
      </c>
      <c r="D75" s="373"/>
      <c r="E75" s="373"/>
      <c r="F75" s="373"/>
      <c r="G75" s="373"/>
      <c r="H75" s="373"/>
      <c r="I75" s="373"/>
      <c r="J75" s="373"/>
      <c r="K75" s="260"/>
    </row>
    <row r="76" spans="2:11" s="1" customFormat="1" ht="17.25" customHeight="1">
      <c r="B76" s="259"/>
      <c r="C76" s="261" t="s">
        <v>1035</v>
      </c>
      <c r="D76" s="261"/>
      <c r="E76" s="261"/>
      <c r="F76" s="261" t="s">
        <v>1036</v>
      </c>
      <c r="G76" s="262"/>
      <c r="H76" s="261" t="s">
        <v>57</v>
      </c>
      <c r="I76" s="261" t="s">
        <v>60</v>
      </c>
      <c r="J76" s="261" t="s">
        <v>1037</v>
      </c>
      <c r="K76" s="260"/>
    </row>
    <row r="77" spans="2:11" s="1" customFormat="1" ht="17.25" customHeight="1">
      <c r="B77" s="259"/>
      <c r="C77" s="263" t="s">
        <v>1038</v>
      </c>
      <c r="D77" s="263"/>
      <c r="E77" s="263"/>
      <c r="F77" s="264" t="s">
        <v>1039</v>
      </c>
      <c r="G77" s="265"/>
      <c r="H77" s="263"/>
      <c r="I77" s="263"/>
      <c r="J77" s="263" t="s">
        <v>1040</v>
      </c>
      <c r="K77" s="260"/>
    </row>
    <row r="78" spans="2:11" s="1" customFormat="1" ht="5.25" customHeight="1">
      <c r="B78" s="259"/>
      <c r="C78" s="266"/>
      <c r="D78" s="266"/>
      <c r="E78" s="266"/>
      <c r="F78" s="266"/>
      <c r="G78" s="267"/>
      <c r="H78" s="266"/>
      <c r="I78" s="266"/>
      <c r="J78" s="266"/>
      <c r="K78" s="260"/>
    </row>
    <row r="79" spans="2:11" s="1" customFormat="1" ht="15" customHeight="1">
      <c r="B79" s="259"/>
      <c r="C79" s="248" t="s">
        <v>56</v>
      </c>
      <c r="D79" s="268"/>
      <c r="E79" s="268"/>
      <c r="F79" s="269" t="s">
        <v>1041</v>
      </c>
      <c r="G79" s="270"/>
      <c r="H79" s="248" t="s">
        <v>1042</v>
      </c>
      <c r="I79" s="248" t="s">
        <v>1043</v>
      </c>
      <c r="J79" s="248">
        <v>20</v>
      </c>
      <c r="K79" s="260"/>
    </row>
    <row r="80" spans="2:11" s="1" customFormat="1" ht="15" customHeight="1">
      <c r="B80" s="259"/>
      <c r="C80" s="248" t="s">
        <v>1044</v>
      </c>
      <c r="D80" s="248"/>
      <c r="E80" s="248"/>
      <c r="F80" s="269" t="s">
        <v>1041</v>
      </c>
      <c r="G80" s="270"/>
      <c r="H80" s="248" t="s">
        <v>1045</v>
      </c>
      <c r="I80" s="248" t="s">
        <v>1043</v>
      </c>
      <c r="J80" s="248">
        <v>120</v>
      </c>
      <c r="K80" s="260"/>
    </row>
    <row r="81" spans="2:11" s="1" customFormat="1" ht="15" customHeight="1">
      <c r="B81" s="271"/>
      <c r="C81" s="248" t="s">
        <v>1046</v>
      </c>
      <c r="D81" s="248"/>
      <c r="E81" s="248"/>
      <c r="F81" s="269" t="s">
        <v>1047</v>
      </c>
      <c r="G81" s="270"/>
      <c r="H81" s="248" t="s">
        <v>1048</v>
      </c>
      <c r="I81" s="248" t="s">
        <v>1043</v>
      </c>
      <c r="J81" s="248">
        <v>50</v>
      </c>
      <c r="K81" s="260"/>
    </row>
    <row r="82" spans="2:11" s="1" customFormat="1" ht="15" customHeight="1">
      <c r="B82" s="271"/>
      <c r="C82" s="248" t="s">
        <v>1049</v>
      </c>
      <c r="D82" s="248"/>
      <c r="E82" s="248"/>
      <c r="F82" s="269" t="s">
        <v>1041</v>
      </c>
      <c r="G82" s="270"/>
      <c r="H82" s="248" t="s">
        <v>1050</v>
      </c>
      <c r="I82" s="248" t="s">
        <v>1051</v>
      </c>
      <c r="J82" s="248"/>
      <c r="K82" s="260"/>
    </row>
    <row r="83" spans="2:11" s="1" customFormat="1" ht="15" customHeight="1">
      <c r="B83" s="271"/>
      <c r="C83" s="272" t="s">
        <v>1052</v>
      </c>
      <c r="D83" s="272"/>
      <c r="E83" s="272"/>
      <c r="F83" s="273" t="s">
        <v>1047</v>
      </c>
      <c r="G83" s="272"/>
      <c r="H83" s="272" t="s">
        <v>1053</v>
      </c>
      <c r="I83" s="272" t="s">
        <v>1043</v>
      </c>
      <c r="J83" s="272">
        <v>15</v>
      </c>
      <c r="K83" s="260"/>
    </row>
    <row r="84" spans="2:11" s="1" customFormat="1" ht="15" customHeight="1">
      <c r="B84" s="271"/>
      <c r="C84" s="272" t="s">
        <v>1054</v>
      </c>
      <c r="D84" s="272"/>
      <c r="E84" s="272"/>
      <c r="F84" s="273" t="s">
        <v>1047</v>
      </c>
      <c r="G84" s="272"/>
      <c r="H84" s="272" t="s">
        <v>1055</v>
      </c>
      <c r="I84" s="272" t="s">
        <v>1043</v>
      </c>
      <c r="J84" s="272">
        <v>15</v>
      </c>
      <c r="K84" s="260"/>
    </row>
    <row r="85" spans="2:11" s="1" customFormat="1" ht="15" customHeight="1">
      <c r="B85" s="271"/>
      <c r="C85" s="272" t="s">
        <v>1056</v>
      </c>
      <c r="D85" s="272"/>
      <c r="E85" s="272"/>
      <c r="F85" s="273" t="s">
        <v>1047</v>
      </c>
      <c r="G85" s="272"/>
      <c r="H85" s="272" t="s">
        <v>1057</v>
      </c>
      <c r="I85" s="272" t="s">
        <v>1043</v>
      </c>
      <c r="J85" s="272">
        <v>20</v>
      </c>
      <c r="K85" s="260"/>
    </row>
    <row r="86" spans="2:11" s="1" customFormat="1" ht="15" customHeight="1">
      <c r="B86" s="271"/>
      <c r="C86" s="272" t="s">
        <v>1058</v>
      </c>
      <c r="D86" s="272"/>
      <c r="E86" s="272"/>
      <c r="F86" s="273" t="s">
        <v>1047</v>
      </c>
      <c r="G86" s="272"/>
      <c r="H86" s="272" t="s">
        <v>1059</v>
      </c>
      <c r="I86" s="272" t="s">
        <v>1043</v>
      </c>
      <c r="J86" s="272">
        <v>20</v>
      </c>
      <c r="K86" s="260"/>
    </row>
    <row r="87" spans="2:11" s="1" customFormat="1" ht="15" customHeight="1">
      <c r="B87" s="271"/>
      <c r="C87" s="248" t="s">
        <v>1060</v>
      </c>
      <c r="D87" s="248"/>
      <c r="E87" s="248"/>
      <c r="F87" s="269" t="s">
        <v>1047</v>
      </c>
      <c r="G87" s="270"/>
      <c r="H87" s="248" t="s">
        <v>1061</v>
      </c>
      <c r="I87" s="248" t="s">
        <v>1043</v>
      </c>
      <c r="J87" s="248">
        <v>50</v>
      </c>
      <c r="K87" s="260"/>
    </row>
    <row r="88" spans="2:11" s="1" customFormat="1" ht="15" customHeight="1">
      <c r="B88" s="271"/>
      <c r="C88" s="248" t="s">
        <v>1062</v>
      </c>
      <c r="D88" s="248"/>
      <c r="E88" s="248"/>
      <c r="F88" s="269" t="s">
        <v>1047</v>
      </c>
      <c r="G88" s="270"/>
      <c r="H88" s="248" t="s">
        <v>1063</v>
      </c>
      <c r="I88" s="248" t="s">
        <v>1043</v>
      </c>
      <c r="J88" s="248">
        <v>20</v>
      </c>
      <c r="K88" s="260"/>
    </row>
    <row r="89" spans="2:11" s="1" customFormat="1" ht="15" customHeight="1">
      <c r="B89" s="271"/>
      <c r="C89" s="248" t="s">
        <v>1064</v>
      </c>
      <c r="D89" s="248"/>
      <c r="E89" s="248"/>
      <c r="F89" s="269" t="s">
        <v>1047</v>
      </c>
      <c r="G89" s="270"/>
      <c r="H89" s="248" t="s">
        <v>1065</v>
      </c>
      <c r="I89" s="248" t="s">
        <v>1043</v>
      </c>
      <c r="J89" s="248">
        <v>20</v>
      </c>
      <c r="K89" s="260"/>
    </row>
    <row r="90" spans="2:11" s="1" customFormat="1" ht="15" customHeight="1">
      <c r="B90" s="271"/>
      <c r="C90" s="248" t="s">
        <v>1066</v>
      </c>
      <c r="D90" s="248"/>
      <c r="E90" s="248"/>
      <c r="F90" s="269" t="s">
        <v>1047</v>
      </c>
      <c r="G90" s="270"/>
      <c r="H90" s="248" t="s">
        <v>1067</v>
      </c>
      <c r="I90" s="248" t="s">
        <v>1043</v>
      </c>
      <c r="J90" s="248">
        <v>50</v>
      </c>
      <c r="K90" s="260"/>
    </row>
    <row r="91" spans="2:11" s="1" customFormat="1" ht="15" customHeight="1">
      <c r="B91" s="271"/>
      <c r="C91" s="248" t="s">
        <v>1068</v>
      </c>
      <c r="D91" s="248"/>
      <c r="E91" s="248"/>
      <c r="F91" s="269" t="s">
        <v>1047</v>
      </c>
      <c r="G91" s="270"/>
      <c r="H91" s="248" t="s">
        <v>1068</v>
      </c>
      <c r="I91" s="248" t="s">
        <v>1043</v>
      </c>
      <c r="J91" s="248">
        <v>50</v>
      </c>
      <c r="K91" s="260"/>
    </row>
    <row r="92" spans="2:11" s="1" customFormat="1" ht="15" customHeight="1">
      <c r="B92" s="271"/>
      <c r="C92" s="248" t="s">
        <v>1069</v>
      </c>
      <c r="D92" s="248"/>
      <c r="E92" s="248"/>
      <c r="F92" s="269" t="s">
        <v>1047</v>
      </c>
      <c r="G92" s="270"/>
      <c r="H92" s="248" t="s">
        <v>1070</v>
      </c>
      <c r="I92" s="248" t="s">
        <v>1043</v>
      </c>
      <c r="J92" s="248">
        <v>255</v>
      </c>
      <c r="K92" s="260"/>
    </row>
    <row r="93" spans="2:11" s="1" customFormat="1" ht="15" customHeight="1">
      <c r="B93" s="271"/>
      <c r="C93" s="248" t="s">
        <v>1071</v>
      </c>
      <c r="D93" s="248"/>
      <c r="E93" s="248"/>
      <c r="F93" s="269" t="s">
        <v>1041</v>
      </c>
      <c r="G93" s="270"/>
      <c r="H93" s="248" t="s">
        <v>1072</v>
      </c>
      <c r="I93" s="248" t="s">
        <v>1073</v>
      </c>
      <c r="J93" s="248"/>
      <c r="K93" s="260"/>
    </row>
    <row r="94" spans="2:11" s="1" customFormat="1" ht="15" customHeight="1">
      <c r="B94" s="271"/>
      <c r="C94" s="248" t="s">
        <v>1074</v>
      </c>
      <c r="D94" s="248"/>
      <c r="E94" s="248"/>
      <c r="F94" s="269" t="s">
        <v>1041</v>
      </c>
      <c r="G94" s="270"/>
      <c r="H94" s="248" t="s">
        <v>1075</v>
      </c>
      <c r="I94" s="248" t="s">
        <v>1076</v>
      </c>
      <c r="J94" s="248"/>
      <c r="K94" s="260"/>
    </row>
    <row r="95" spans="2:11" s="1" customFormat="1" ht="15" customHeight="1">
      <c r="B95" s="271"/>
      <c r="C95" s="248" t="s">
        <v>1077</v>
      </c>
      <c r="D95" s="248"/>
      <c r="E95" s="248"/>
      <c r="F95" s="269" t="s">
        <v>1041</v>
      </c>
      <c r="G95" s="270"/>
      <c r="H95" s="248" t="s">
        <v>1077</v>
      </c>
      <c r="I95" s="248" t="s">
        <v>1076</v>
      </c>
      <c r="J95" s="248"/>
      <c r="K95" s="260"/>
    </row>
    <row r="96" spans="2:11" s="1" customFormat="1" ht="15" customHeight="1">
      <c r="B96" s="271"/>
      <c r="C96" s="248" t="s">
        <v>41</v>
      </c>
      <c r="D96" s="248"/>
      <c r="E96" s="248"/>
      <c r="F96" s="269" t="s">
        <v>1041</v>
      </c>
      <c r="G96" s="270"/>
      <c r="H96" s="248" t="s">
        <v>1078</v>
      </c>
      <c r="I96" s="248" t="s">
        <v>1076</v>
      </c>
      <c r="J96" s="248"/>
      <c r="K96" s="260"/>
    </row>
    <row r="97" spans="2:11" s="1" customFormat="1" ht="15" customHeight="1">
      <c r="B97" s="271"/>
      <c r="C97" s="248" t="s">
        <v>51</v>
      </c>
      <c r="D97" s="248"/>
      <c r="E97" s="248"/>
      <c r="F97" s="269" t="s">
        <v>1041</v>
      </c>
      <c r="G97" s="270"/>
      <c r="H97" s="248" t="s">
        <v>1079</v>
      </c>
      <c r="I97" s="248" t="s">
        <v>1076</v>
      </c>
      <c r="J97" s="248"/>
      <c r="K97" s="260"/>
    </row>
    <row r="98" spans="2:11" s="1" customFormat="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pans="2:11" s="1" customFormat="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pans="2:11" s="1" customFormat="1" ht="18.75" customHeight="1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pans="2:11" s="1" customFormat="1" ht="7.5" customHeight="1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pans="2:11" s="1" customFormat="1" ht="45" customHeight="1">
      <c r="B102" s="259"/>
      <c r="C102" s="373" t="s">
        <v>1080</v>
      </c>
      <c r="D102" s="373"/>
      <c r="E102" s="373"/>
      <c r="F102" s="373"/>
      <c r="G102" s="373"/>
      <c r="H102" s="373"/>
      <c r="I102" s="373"/>
      <c r="J102" s="373"/>
      <c r="K102" s="260"/>
    </row>
    <row r="103" spans="2:11" s="1" customFormat="1" ht="17.25" customHeight="1">
      <c r="B103" s="259"/>
      <c r="C103" s="261" t="s">
        <v>1035</v>
      </c>
      <c r="D103" s="261"/>
      <c r="E103" s="261"/>
      <c r="F103" s="261" t="s">
        <v>1036</v>
      </c>
      <c r="G103" s="262"/>
      <c r="H103" s="261" t="s">
        <v>57</v>
      </c>
      <c r="I103" s="261" t="s">
        <v>60</v>
      </c>
      <c r="J103" s="261" t="s">
        <v>1037</v>
      </c>
      <c r="K103" s="260"/>
    </row>
    <row r="104" spans="2:11" s="1" customFormat="1" ht="17.25" customHeight="1">
      <c r="B104" s="259"/>
      <c r="C104" s="263" t="s">
        <v>1038</v>
      </c>
      <c r="D104" s="263"/>
      <c r="E104" s="263"/>
      <c r="F104" s="264" t="s">
        <v>1039</v>
      </c>
      <c r="G104" s="265"/>
      <c r="H104" s="263"/>
      <c r="I104" s="263"/>
      <c r="J104" s="263" t="s">
        <v>1040</v>
      </c>
      <c r="K104" s="260"/>
    </row>
    <row r="105" spans="2:11" s="1" customFormat="1" ht="5.25" customHeight="1">
      <c r="B105" s="259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pans="2:11" s="1" customFormat="1" ht="15" customHeight="1">
      <c r="B106" s="259"/>
      <c r="C106" s="248" t="s">
        <v>56</v>
      </c>
      <c r="D106" s="268"/>
      <c r="E106" s="268"/>
      <c r="F106" s="269" t="s">
        <v>1041</v>
      </c>
      <c r="G106" s="248"/>
      <c r="H106" s="248" t="s">
        <v>1081</v>
      </c>
      <c r="I106" s="248" t="s">
        <v>1043</v>
      </c>
      <c r="J106" s="248">
        <v>20</v>
      </c>
      <c r="K106" s="260"/>
    </row>
    <row r="107" spans="2:11" s="1" customFormat="1" ht="15" customHeight="1">
      <c r="B107" s="259"/>
      <c r="C107" s="248" t="s">
        <v>1044</v>
      </c>
      <c r="D107" s="248"/>
      <c r="E107" s="248"/>
      <c r="F107" s="269" t="s">
        <v>1041</v>
      </c>
      <c r="G107" s="248"/>
      <c r="H107" s="248" t="s">
        <v>1081</v>
      </c>
      <c r="I107" s="248" t="s">
        <v>1043</v>
      </c>
      <c r="J107" s="248">
        <v>120</v>
      </c>
      <c r="K107" s="260"/>
    </row>
    <row r="108" spans="2:11" s="1" customFormat="1" ht="15" customHeight="1">
      <c r="B108" s="271"/>
      <c r="C108" s="248" t="s">
        <v>1046</v>
      </c>
      <c r="D108" s="248"/>
      <c r="E108" s="248"/>
      <c r="F108" s="269" t="s">
        <v>1047</v>
      </c>
      <c r="G108" s="248"/>
      <c r="H108" s="248" t="s">
        <v>1081</v>
      </c>
      <c r="I108" s="248" t="s">
        <v>1043</v>
      </c>
      <c r="J108" s="248">
        <v>50</v>
      </c>
      <c r="K108" s="260"/>
    </row>
    <row r="109" spans="2:11" s="1" customFormat="1" ht="15" customHeight="1">
      <c r="B109" s="271"/>
      <c r="C109" s="248" t="s">
        <v>1049</v>
      </c>
      <c r="D109" s="248"/>
      <c r="E109" s="248"/>
      <c r="F109" s="269" t="s">
        <v>1041</v>
      </c>
      <c r="G109" s="248"/>
      <c r="H109" s="248" t="s">
        <v>1081</v>
      </c>
      <c r="I109" s="248" t="s">
        <v>1051</v>
      </c>
      <c r="J109" s="248"/>
      <c r="K109" s="260"/>
    </row>
    <row r="110" spans="2:11" s="1" customFormat="1" ht="15" customHeight="1">
      <c r="B110" s="271"/>
      <c r="C110" s="248" t="s">
        <v>1060</v>
      </c>
      <c r="D110" s="248"/>
      <c r="E110" s="248"/>
      <c r="F110" s="269" t="s">
        <v>1047</v>
      </c>
      <c r="G110" s="248"/>
      <c r="H110" s="248" t="s">
        <v>1081</v>
      </c>
      <c r="I110" s="248" t="s">
        <v>1043</v>
      </c>
      <c r="J110" s="248">
        <v>50</v>
      </c>
      <c r="K110" s="260"/>
    </row>
    <row r="111" spans="2:11" s="1" customFormat="1" ht="15" customHeight="1">
      <c r="B111" s="271"/>
      <c r="C111" s="248" t="s">
        <v>1068</v>
      </c>
      <c r="D111" s="248"/>
      <c r="E111" s="248"/>
      <c r="F111" s="269" t="s">
        <v>1047</v>
      </c>
      <c r="G111" s="248"/>
      <c r="H111" s="248" t="s">
        <v>1081</v>
      </c>
      <c r="I111" s="248" t="s">
        <v>1043</v>
      </c>
      <c r="J111" s="248">
        <v>50</v>
      </c>
      <c r="K111" s="260"/>
    </row>
    <row r="112" spans="2:11" s="1" customFormat="1" ht="15" customHeight="1">
      <c r="B112" s="271"/>
      <c r="C112" s="248" t="s">
        <v>1066</v>
      </c>
      <c r="D112" s="248"/>
      <c r="E112" s="248"/>
      <c r="F112" s="269" t="s">
        <v>1047</v>
      </c>
      <c r="G112" s="248"/>
      <c r="H112" s="248" t="s">
        <v>1081</v>
      </c>
      <c r="I112" s="248" t="s">
        <v>1043</v>
      </c>
      <c r="J112" s="248">
        <v>50</v>
      </c>
      <c r="K112" s="260"/>
    </row>
    <row r="113" spans="2:11" s="1" customFormat="1" ht="15" customHeight="1">
      <c r="B113" s="271"/>
      <c r="C113" s="248" t="s">
        <v>56</v>
      </c>
      <c r="D113" s="248"/>
      <c r="E113" s="248"/>
      <c r="F113" s="269" t="s">
        <v>1041</v>
      </c>
      <c r="G113" s="248"/>
      <c r="H113" s="248" t="s">
        <v>1082</v>
      </c>
      <c r="I113" s="248" t="s">
        <v>1043</v>
      </c>
      <c r="J113" s="248">
        <v>20</v>
      </c>
      <c r="K113" s="260"/>
    </row>
    <row r="114" spans="2:11" s="1" customFormat="1" ht="15" customHeight="1">
      <c r="B114" s="271"/>
      <c r="C114" s="248" t="s">
        <v>1083</v>
      </c>
      <c r="D114" s="248"/>
      <c r="E114" s="248"/>
      <c r="F114" s="269" t="s">
        <v>1041</v>
      </c>
      <c r="G114" s="248"/>
      <c r="H114" s="248" t="s">
        <v>1084</v>
      </c>
      <c r="I114" s="248" t="s">
        <v>1043</v>
      </c>
      <c r="J114" s="248">
        <v>120</v>
      </c>
      <c r="K114" s="260"/>
    </row>
    <row r="115" spans="2:11" s="1" customFormat="1" ht="15" customHeight="1">
      <c r="B115" s="271"/>
      <c r="C115" s="248" t="s">
        <v>41</v>
      </c>
      <c r="D115" s="248"/>
      <c r="E115" s="248"/>
      <c r="F115" s="269" t="s">
        <v>1041</v>
      </c>
      <c r="G115" s="248"/>
      <c r="H115" s="248" t="s">
        <v>1085</v>
      </c>
      <c r="I115" s="248" t="s">
        <v>1076</v>
      </c>
      <c r="J115" s="248"/>
      <c r="K115" s="260"/>
    </row>
    <row r="116" spans="2:11" s="1" customFormat="1" ht="15" customHeight="1">
      <c r="B116" s="271"/>
      <c r="C116" s="248" t="s">
        <v>51</v>
      </c>
      <c r="D116" s="248"/>
      <c r="E116" s="248"/>
      <c r="F116" s="269" t="s">
        <v>1041</v>
      </c>
      <c r="G116" s="248"/>
      <c r="H116" s="248" t="s">
        <v>1086</v>
      </c>
      <c r="I116" s="248" t="s">
        <v>1076</v>
      </c>
      <c r="J116" s="248"/>
      <c r="K116" s="260"/>
    </row>
    <row r="117" spans="2:11" s="1" customFormat="1" ht="15" customHeight="1">
      <c r="B117" s="271"/>
      <c r="C117" s="248" t="s">
        <v>60</v>
      </c>
      <c r="D117" s="248"/>
      <c r="E117" s="248"/>
      <c r="F117" s="269" t="s">
        <v>1041</v>
      </c>
      <c r="G117" s="248"/>
      <c r="H117" s="248" t="s">
        <v>1087</v>
      </c>
      <c r="I117" s="248" t="s">
        <v>1088</v>
      </c>
      <c r="J117" s="248"/>
      <c r="K117" s="260"/>
    </row>
    <row r="118" spans="2:11" s="1" customFormat="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pans="2:11" s="1" customFormat="1" ht="18.75" customHeight="1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pans="2:11" s="1" customFormat="1" ht="18.75" customHeight="1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pans="2:11" s="1" customFormat="1" ht="7.5" customHeight="1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pans="2:11" s="1" customFormat="1" ht="45" customHeight="1">
      <c r="B122" s="287"/>
      <c r="C122" s="371" t="s">
        <v>1089</v>
      </c>
      <c r="D122" s="371"/>
      <c r="E122" s="371"/>
      <c r="F122" s="371"/>
      <c r="G122" s="371"/>
      <c r="H122" s="371"/>
      <c r="I122" s="371"/>
      <c r="J122" s="371"/>
      <c r="K122" s="288"/>
    </row>
    <row r="123" spans="2:11" s="1" customFormat="1" ht="17.25" customHeight="1">
      <c r="B123" s="289"/>
      <c r="C123" s="261" t="s">
        <v>1035</v>
      </c>
      <c r="D123" s="261"/>
      <c r="E123" s="261"/>
      <c r="F123" s="261" t="s">
        <v>1036</v>
      </c>
      <c r="G123" s="262"/>
      <c r="H123" s="261" t="s">
        <v>57</v>
      </c>
      <c r="I123" s="261" t="s">
        <v>60</v>
      </c>
      <c r="J123" s="261" t="s">
        <v>1037</v>
      </c>
      <c r="K123" s="290"/>
    </row>
    <row r="124" spans="2:11" s="1" customFormat="1" ht="17.25" customHeight="1">
      <c r="B124" s="289"/>
      <c r="C124" s="263" t="s">
        <v>1038</v>
      </c>
      <c r="D124" s="263"/>
      <c r="E124" s="263"/>
      <c r="F124" s="264" t="s">
        <v>1039</v>
      </c>
      <c r="G124" s="265"/>
      <c r="H124" s="263"/>
      <c r="I124" s="263"/>
      <c r="J124" s="263" t="s">
        <v>1040</v>
      </c>
      <c r="K124" s="290"/>
    </row>
    <row r="125" spans="2:11" s="1" customFormat="1" ht="5.25" customHeight="1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pans="2:11" s="1" customFormat="1" ht="15" customHeight="1">
      <c r="B126" s="291"/>
      <c r="C126" s="248" t="s">
        <v>1044</v>
      </c>
      <c r="D126" s="268"/>
      <c r="E126" s="268"/>
      <c r="F126" s="269" t="s">
        <v>1041</v>
      </c>
      <c r="G126" s="248"/>
      <c r="H126" s="248" t="s">
        <v>1081</v>
      </c>
      <c r="I126" s="248" t="s">
        <v>1043</v>
      </c>
      <c r="J126" s="248">
        <v>120</v>
      </c>
      <c r="K126" s="294"/>
    </row>
    <row r="127" spans="2:11" s="1" customFormat="1" ht="15" customHeight="1">
      <c r="B127" s="291"/>
      <c r="C127" s="248" t="s">
        <v>1090</v>
      </c>
      <c r="D127" s="248"/>
      <c r="E127" s="248"/>
      <c r="F127" s="269" t="s">
        <v>1041</v>
      </c>
      <c r="G127" s="248"/>
      <c r="H127" s="248" t="s">
        <v>1091</v>
      </c>
      <c r="I127" s="248" t="s">
        <v>1043</v>
      </c>
      <c r="J127" s="248" t="s">
        <v>1092</v>
      </c>
      <c r="K127" s="294"/>
    </row>
    <row r="128" spans="2:11" s="1" customFormat="1" ht="15" customHeight="1">
      <c r="B128" s="291"/>
      <c r="C128" s="248" t="s">
        <v>989</v>
      </c>
      <c r="D128" s="248"/>
      <c r="E128" s="248"/>
      <c r="F128" s="269" t="s">
        <v>1041</v>
      </c>
      <c r="G128" s="248"/>
      <c r="H128" s="248" t="s">
        <v>1093</v>
      </c>
      <c r="I128" s="248" t="s">
        <v>1043</v>
      </c>
      <c r="J128" s="248" t="s">
        <v>1092</v>
      </c>
      <c r="K128" s="294"/>
    </row>
    <row r="129" spans="2:11" s="1" customFormat="1" ht="15" customHeight="1">
      <c r="B129" s="291"/>
      <c r="C129" s="248" t="s">
        <v>1052</v>
      </c>
      <c r="D129" s="248"/>
      <c r="E129" s="248"/>
      <c r="F129" s="269" t="s">
        <v>1047</v>
      </c>
      <c r="G129" s="248"/>
      <c r="H129" s="248" t="s">
        <v>1053</v>
      </c>
      <c r="I129" s="248" t="s">
        <v>1043</v>
      </c>
      <c r="J129" s="248">
        <v>15</v>
      </c>
      <c r="K129" s="294"/>
    </row>
    <row r="130" spans="2:11" s="1" customFormat="1" ht="15" customHeight="1">
      <c r="B130" s="291"/>
      <c r="C130" s="272" t="s">
        <v>1054</v>
      </c>
      <c r="D130" s="272"/>
      <c r="E130" s="272"/>
      <c r="F130" s="273" t="s">
        <v>1047</v>
      </c>
      <c r="G130" s="272"/>
      <c r="H130" s="272" t="s">
        <v>1055</v>
      </c>
      <c r="I130" s="272" t="s">
        <v>1043</v>
      </c>
      <c r="J130" s="272">
        <v>15</v>
      </c>
      <c r="K130" s="294"/>
    </row>
    <row r="131" spans="2:11" s="1" customFormat="1" ht="15" customHeight="1">
      <c r="B131" s="291"/>
      <c r="C131" s="272" t="s">
        <v>1056</v>
      </c>
      <c r="D131" s="272"/>
      <c r="E131" s="272"/>
      <c r="F131" s="273" t="s">
        <v>1047</v>
      </c>
      <c r="G131" s="272"/>
      <c r="H131" s="272" t="s">
        <v>1057</v>
      </c>
      <c r="I131" s="272" t="s">
        <v>1043</v>
      </c>
      <c r="J131" s="272">
        <v>20</v>
      </c>
      <c r="K131" s="294"/>
    </row>
    <row r="132" spans="2:11" s="1" customFormat="1" ht="15" customHeight="1">
      <c r="B132" s="291"/>
      <c r="C132" s="272" t="s">
        <v>1058</v>
      </c>
      <c r="D132" s="272"/>
      <c r="E132" s="272"/>
      <c r="F132" s="273" t="s">
        <v>1047</v>
      </c>
      <c r="G132" s="272"/>
      <c r="H132" s="272" t="s">
        <v>1059</v>
      </c>
      <c r="I132" s="272" t="s">
        <v>1043</v>
      </c>
      <c r="J132" s="272">
        <v>20</v>
      </c>
      <c r="K132" s="294"/>
    </row>
    <row r="133" spans="2:11" s="1" customFormat="1" ht="15" customHeight="1">
      <c r="B133" s="291"/>
      <c r="C133" s="248" t="s">
        <v>1046</v>
      </c>
      <c r="D133" s="248"/>
      <c r="E133" s="248"/>
      <c r="F133" s="269" t="s">
        <v>1047</v>
      </c>
      <c r="G133" s="248"/>
      <c r="H133" s="248" t="s">
        <v>1081</v>
      </c>
      <c r="I133" s="248" t="s">
        <v>1043</v>
      </c>
      <c r="J133" s="248">
        <v>50</v>
      </c>
      <c r="K133" s="294"/>
    </row>
    <row r="134" spans="2:11" s="1" customFormat="1" ht="15" customHeight="1">
      <c r="B134" s="291"/>
      <c r="C134" s="248" t="s">
        <v>1060</v>
      </c>
      <c r="D134" s="248"/>
      <c r="E134" s="248"/>
      <c r="F134" s="269" t="s">
        <v>1047</v>
      </c>
      <c r="G134" s="248"/>
      <c r="H134" s="248" t="s">
        <v>1081</v>
      </c>
      <c r="I134" s="248" t="s">
        <v>1043</v>
      </c>
      <c r="J134" s="248">
        <v>50</v>
      </c>
      <c r="K134" s="294"/>
    </row>
    <row r="135" spans="2:11" s="1" customFormat="1" ht="15" customHeight="1">
      <c r="B135" s="291"/>
      <c r="C135" s="248" t="s">
        <v>1066</v>
      </c>
      <c r="D135" s="248"/>
      <c r="E135" s="248"/>
      <c r="F135" s="269" t="s">
        <v>1047</v>
      </c>
      <c r="G135" s="248"/>
      <c r="H135" s="248" t="s">
        <v>1081</v>
      </c>
      <c r="I135" s="248" t="s">
        <v>1043</v>
      </c>
      <c r="J135" s="248">
        <v>50</v>
      </c>
      <c r="K135" s="294"/>
    </row>
    <row r="136" spans="2:11" s="1" customFormat="1" ht="15" customHeight="1">
      <c r="B136" s="291"/>
      <c r="C136" s="248" t="s">
        <v>1068</v>
      </c>
      <c r="D136" s="248"/>
      <c r="E136" s="248"/>
      <c r="F136" s="269" t="s">
        <v>1047</v>
      </c>
      <c r="G136" s="248"/>
      <c r="H136" s="248" t="s">
        <v>1081</v>
      </c>
      <c r="I136" s="248" t="s">
        <v>1043</v>
      </c>
      <c r="J136" s="248">
        <v>50</v>
      </c>
      <c r="K136" s="294"/>
    </row>
    <row r="137" spans="2:11" s="1" customFormat="1" ht="15" customHeight="1">
      <c r="B137" s="291"/>
      <c r="C137" s="248" t="s">
        <v>1069</v>
      </c>
      <c r="D137" s="248"/>
      <c r="E137" s="248"/>
      <c r="F137" s="269" t="s">
        <v>1047</v>
      </c>
      <c r="G137" s="248"/>
      <c r="H137" s="248" t="s">
        <v>1094</v>
      </c>
      <c r="I137" s="248" t="s">
        <v>1043</v>
      </c>
      <c r="J137" s="248">
        <v>255</v>
      </c>
      <c r="K137" s="294"/>
    </row>
    <row r="138" spans="2:11" s="1" customFormat="1" ht="15" customHeight="1">
      <c r="B138" s="291"/>
      <c r="C138" s="248" t="s">
        <v>1071</v>
      </c>
      <c r="D138" s="248"/>
      <c r="E138" s="248"/>
      <c r="F138" s="269" t="s">
        <v>1041</v>
      </c>
      <c r="G138" s="248"/>
      <c r="H138" s="248" t="s">
        <v>1095</v>
      </c>
      <c r="I138" s="248" t="s">
        <v>1073</v>
      </c>
      <c r="J138" s="248"/>
      <c r="K138" s="294"/>
    </row>
    <row r="139" spans="2:11" s="1" customFormat="1" ht="15" customHeight="1">
      <c r="B139" s="291"/>
      <c r="C139" s="248" t="s">
        <v>1074</v>
      </c>
      <c r="D139" s="248"/>
      <c r="E139" s="248"/>
      <c r="F139" s="269" t="s">
        <v>1041</v>
      </c>
      <c r="G139" s="248"/>
      <c r="H139" s="248" t="s">
        <v>1096</v>
      </c>
      <c r="I139" s="248" t="s">
        <v>1076</v>
      </c>
      <c r="J139" s="248"/>
      <c r="K139" s="294"/>
    </row>
    <row r="140" spans="2:11" s="1" customFormat="1" ht="15" customHeight="1">
      <c r="B140" s="291"/>
      <c r="C140" s="248" t="s">
        <v>1077</v>
      </c>
      <c r="D140" s="248"/>
      <c r="E140" s="248"/>
      <c r="F140" s="269" t="s">
        <v>1041</v>
      </c>
      <c r="G140" s="248"/>
      <c r="H140" s="248" t="s">
        <v>1077</v>
      </c>
      <c r="I140" s="248" t="s">
        <v>1076</v>
      </c>
      <c r="J140" s="248"/>
      <c r="K140" s="294"/>
    </row>
    <row r="141" spans="2:11" s="1" customFormat="1" ht="15" customHeight="1">
      <c r="B141" s="291"/>
      <c r="C141" s="248" t="s">
        <v>41</v>
      </c>
      <c r="D141" s="248"/>
      <c r="E141" s="248"/>
      <c r="F141" s="269" t="s">
        <v>1041</v>
      </c>
      <c r="G141" s="248"/>
      <c r="H141" s="248" t="s">
        <v>1097</v>
      </c>
      <c r="I141" s="248" t="s">
        <v>1076</v>
      </c>
      <c r="J141" s="248"/>
      <c r="K141" s="294"/>
    </row>
    <row r="142" spans="2:11" s="1" customFormat="1" ht="15" customHeight="1">
      <c r="B142" s="291"/>
      <c r="C142" s="248" t="s">
        <v>1098</v>
      </c>
      <c r="D142" s="248"/>
      <c r="E142" s="248"/>
      <c r="F142" s="269" t="s">
        <v>1041</v>
      </c>
      <c r="G142" s="248"/>
      <c r="H142" s="248" t="s">
        <v>1099</v>
      </c>
      <c r="I142" s="248" t="s">
        <v>1076</v>
      </c>
      <c r="J142" s="248"/>
      <c r="K142" s="294"/>
    </row>
    <row r="143" spans="2:11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pans="2:11" s="1" customFormat="1" ht="18.75" customHeight="1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pans="2:11" s="1" customFormat="1" ht="18.75" customHeight="1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pans="2:11" s="1" customFormat="1" ht="7.5" customHeight="1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pans="2:11" s="1" customFormat="1" ht="45" customHeight="1">
      <c r="B147" s="259"/>
      <c r="C147" s="373" t="s">
        <v>1100</v>
      </c>
      <c r="D147" s="373"/>
      <c r="E147" s="373"/>
      <c r="F147" s="373"/>
      <c r="G147" s="373"/>
      <c r="H147" s="373"/>
      <c r="I147" s="373"/>
      <c r="J147" s="373"/>
      <c r="K147" s="260"/>
    </row>
    <row r="148" spans="2:11" s="1" customFormat="1" ht="17.25" customHeight="1">
      <c r="B148" s="259"/>
      <c r="C148" s="261" t="s">
        <v>1035</v>
      </c>
      <c r="D148" s="261"/>
      <c r="E148" s="261"/>
      <c r="F148" s="261" t="s">
        <v>1036</v>
      </c>
      <c r="G148" s="262"/>
      <c r="H148" s="261" t="s">
        <v>57</v>
      </c>
      <c r="I148" s="261" t="s">
        <v>60</v>
      </c>
      <c r="J148" s="261" t="s">
        <v>1037</v>
      </c>
      <c r="K148" s="260"/>
    </row>
    <row r="149" spans="2:11" s="1" customFormat="1" ht="17.25" customHeight="1">
      <c r="B149" s="259"/>
      <c r="C149" s="263" t="s">
        <v>1038</v>
      </c>
      <c r="D149" s="263"/>
      <c r="E149" s="263"/>
      <c r="F149" s="264" t="s">
        <v>1039</v>
      </c>
      <c r="G149" s="265"/>
      <c r="H149" s="263"/>
      <c r="I149" s="263"/>
      <c r="J149" s="263" t="s">
        <v>1040</v>
      </c>
      <c r="K149" s="260"/>
    </row>
    <row r="150" spans="2:11" s="1" customFormat="1" ht="5.25" customHeight="1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pans="2:11" s="1" customFormat="1" ht="15" customHeight="1">
      <c r="B151" s="271"/>
      <c r="C151" s="298" t="s">
        <v>1044</v>
      </c>
      <c r="D151" s="248"/>
      <c r="E151" s="248"/>
      <c r="F151" s="299" t="s">
        <v>1041</v>
      </c>
      <c r="G151" s="248"/>
      <c r="H151" s="298" t="s">
        <v>1081</v>
      </c>
      <c r="I151" s="298" t="s">
        <v>1043</v>
      </c>
      <c r="J151" s="298">
        <v>120</v>
      </c>
      <c r="K151" s="294"/>
    </row>
    <row r="152" spans="2:11" s="1" customFormat="1" ht="15" customHeight="1">
      <c r="B152" s="271"/>
      <c r="C152" s="298" t="s">
        <v>1090</v>
      </c>
      <c r="D152" s="248"/>
      <c r="E152" s="248"/>
      <c r="F152" s="299" t="s">
        <v>1041</v>
      </c>
      <c r="G152" s="248"/>
      <c r="H152" s="298" t="s">
        <v>1101</v>
      </c>
      <c r="I152" s="298" t="s">
        <v>1043</v>
      </c>
      <c r="J152" s="298" t="s">
        <v>1092</v>
      </c>
      <c r="K152" s="294"/>
    </row>
    <row r="153" spans="2:11" s="1" customFormat="1" ht="15" customHeight="1">
      <c r="B153" s="271"/>
      <c r="C153" s="298" t="s">
        <v>989</v>
      </c>
      <c r="D153" s="248"/>
      <c r="E153" s="248"/>
      <c r="F153" s="299" t="s">
        <v>1041</v>
      </c>
      <c r="G153" s="248"/>
      <c r="H153" s="298" t="s">
        <v>1102</v>
      </c>
      <c r="I153" s="298" t="s">
        <v>1043</v>
      </c>
      <c r="J153" s="298" t="s">
        <v>1092</v>
      </c>
      <c r="K153" s="294"/>
    </row>
    <row r="154" spans="2:11" s="1" customFormat="1" ht="15" customHeight="1">
      <c r="B154" s="271"/>
      <c r="C154" s="298" t="s">
        <v>1046</v>
      </c>
      <c r="D154" s="248"/>
      <c r="E154" s="248"/>
      <c r="F154" s="299" t="s">
        <v>1047</v>
      </c>
      <c r="G154" s="248"/>
      <c r="H154" s="298" t="s">
        <v>1081</v>
      </c>
      <c r="I154" s="298" t="s">
        <v>1043</v>
      </c>
      <c r="J154" s="298">
        <v>50</v>
      </c>
      <c r="K154" s="294"/>
    </row>
    <row r="155" spans="2:11" s="1" customFormat="1" ht="15" customHeight="1">
      <c r="B155" s="271"/>
      <c r="C155" s="298" t="s">
        <v>1049</v>
      </c>
      <c r="D155" s="248"/>
      <c r="E155" s="248"/>
      <c r="F155" s="299" t="s">
        <v>1041</v>
      </c>
      <c r="G155" s="248"/>
      <c r="H155" s="298" t="s">
        <v>1081</v>
      </c>
      <c r="I155" s="298" t="s">
        <v>1051</v>
      </c>
      <c r="J155" s="298"/>
      <c r="K155" s="294"/>
    </row>
    <row r="156" spans="2:11" s="1" customFormat="1" ht="15" customHeight="1">
      <c r="B156" s="271"/>
      <c r="C156" s="298" t="s">
        <v>1060</v>
      </c>
      <c r="D156" s="248"/>
      <c r="E156" s="248"/>
      <c r="F156" s="299" t="s">
        <v>1047</v>
      </c>
      <c r="G156" s="248"/>
      <c r="H156" s="298" t="s">
        <v>1081</v>
      </c>
      <c r="I156" s="298" t="s">
        <v>1043</v>
      </c>
      <c r="J156" s="298">
        <v>50</v>
      </c>
      <c r="K156" s="294"/>
    </row>
    <row r="157" spans="2:11" s="1" customFormat="1" ht="15" customHeight="1">
      <c r="B157" s="271"/>
      <c r="C157" s="298" t="s">
        <v>1068</v>
      </c>
      <c r="D157" s="248"/>
      <c r="E157" s="248"/>
      <c r="F157" s="299" t="s">
        <v>1047</v>
      </c>
      <c r="G157" s="248"/>
      <c r="H157" s="298" t="s">
        <v>1081</v>
      </c>
      <c r="I157" s="298" t="s">
        <v>1043</v>
      </c>
      <c r="J157" s="298">
        <v>50</v>
      </c>
      <c r="K157" s="294"/>
    </row>
    <row r="158" spans="2:11" s="1" customFormat="1" ht="15" customHeight="1">
      <c r="B158" s="271"/>
      <c r="C158" s="298" t="s">
        <v>1066</v>
      </c>
      <c r="D158" s="248"/>
      <c r="E158" s="248"/>
      <c r="F158" s="299" t="s">
        <v>1047</v>
      </c>
      <c r="G158" s="248"/>
      <c r="H158" s="298" t="s">
        <v>1081</v>
      </c>
      <c r="I158" s="298" t="s">
        <v>1043</v>
      </c>
      <c r="J158" s="298">
        <v>50</v>
      </c>
      <c r="K158" s="294"/>
    </row>
    <row r="159" spans="2:11" s="1" customFormat="1" ht="15" customHeight="1">
      <c r="B159" s="271"/>
      <c r="C159" s="298" t="s">
        <v>84</v>
      </c>
      <c r="D159" s="248"/>
      <c r="E159" s="248"/>
      <c r="F159" s="299" t="s">
        <v>1041</v>
      </c>
      <c r="G159" s="248"/>
      <c r="H159" s="298" t="s">
        <v>1103</v>
      </c>
      <c r="I159" s="298" t="s">
        <v>1043</v>
      </c>
      <c r="J159" s="298" t="s">
        <v>1104</v>
      </c>
      <c r="K159" s="294"/>
    </row>
    <row r="160" spans="2:11" s="1" customFormat="1" ht="15" customHeight="1">
      <c r="B160" s="271"/>
      <c r="C160" s="298" t="s">
        <v>1105</v>
      </c>
      <c r="D160" s="248"/>
      <c r="E160" s="248"/>
      <c r="F160" s="299" t="s">
        <v>1041</v>
      </c>
      <c r="G160" s="248"/>
      <c r="H160" s="298" t="s">
        <v>1106</v>
      </c>
      <c r="I160" s="298" t="s">
        <v>1076</v>
      </c>
      <c r="J160" s="298"/>
      <c r="K160" s="294"/>
    </row>
    <row r="161" spans="2:11" s="1" customFormat="1" ht="15" customHeight="1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pans="2:11" s="1" customFormat="1" ht="18.75" customHeight="1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pans="2:11" s="1" customFormat="1" ht="18.75" customHeight="1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pans="2:11" s="1" customFormat="1" ht="7.5" customHeight="1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pans="2:11" s="1" customFormat="1" ht="45" customHeight="1">
      <c r="B165" s="240"/>
      <c r="C165" s="371" t="s">
        <v>1107</v>
      </c>
      <c r="D165" s="371"/>
      <c r="E165" s="371"/>
      <c r="F165" s="371"/>
      <c r="G165" s="371"/>
      <c r="H165" s="371"/>
      <c r="I165" s="371"/>
      <c r="J165" s="371"/>
      <c r="K165" s="241"/>
    </row>
    <row r="166" spans="2:11" s="1" customFormat="1" ht="17.25" customHeight="1">
      <c r="B166" s="240"/>
      <c r="C166" s="261" t="s">
        <v>1035</v>
      </c>
      <c r="D166" s="261"/>
      <c r="E166" s="261"/>
      <c r="F166" s="261" t="s">
        <v>1036</v>
      </c>
      <c r="G166" s="303"/>
      <c r="H166" s="304" t="s">
        <v>57</v>
      </c>
      <c r="I166" s="304" t="s">
        <v>60</v>
      </c>
      <c r="J166" s="261" t="s">
        <v>1037</v>
      </c>
      <c r="K166" s="241"/>
    </row>
    <row r="167" spans="2:11" s="1" customFormat="1" ht="17.25" customHeight="1">
      <c r="B167" s="242"/>
      <c r="C167" s="263" t="s">
        <v>1038</v>
      </c>
      <c r="D167" s="263"/>
      <c r="E167" s="263"/>
      <c r="F167" s="264" t="s">
        <v>1039</v>
      </c>
      <c r="G167" s="305"/>
      <c r="H167" s="306"/>
      <c r="I167" s="306"/>
      <c r="J167" s="263" t="s">
        <v>1040</v>
      </c>
      <c r="K167" s="243"/>
    </row>
    <row r="168" spans="2:11" s="1" customFormat="1" ht="5.25" customHeight="1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pans="2:11" s="1" customFormat="1" ht="15" customHeight="1">
      <c r="B169" s="271"/>
      <c r="C169" s="248" t="s">
        <v>1044</v>
      </c>
      <c r="D169" s="248"/>
      <c r="E169" s="248"/>
      <c r="F169" s="269" t="s">
        <v>1041</v>
      </c>
      <c r="G169" s="248"/>
      <c r="H169" s="248" t="s">
        <v>1081</v>
      </c>
      <c r="I169" s="248" t="s">
        <v>1043</v>
      </c>
      <c r="J169" s="248">
        <v>120</v>
      </c>
      <c r="K169" s="294"/>
    </row>
    <row r="170" spans="2:11" s="1" customFormat="1" ht="15" customHeight="1">
      <c r="B170" s="271"/>
      <c r="C170" s="248" t="s">
        <v>1090</v>
      </c>
      <c r="D170" s="248"/>
      <c r="E170" s="248"/>
      <c r="F170" s="269" t="s">
        <v>1041</v>
      </c>
      <c r="G170" s="248"/>
      <c r="H170" s="248" t="s">
        <v>1091</v>
      </c>
      <c r="I170" s="248" t="s">
        <v>1043</v>
      </c>
      <c r="J170" s="248" t="s">
        <v>1092</v>
      </c>
      <c r="K170" s="294"/>
    </row>
    <row r="171" spans="2:11" s="1" customFormat="1" ht="15" customHeight="1">
      <c r="B171" s="271"/>
      <c r="C171" s="248" t="s">
        <v>989</v>
      </c>
      <c r="D171" s="248"/>
      <c r="E171" s="248"/>
      <c r="F171" s="269" t="s">
        <v>1041</v>
      </c>
      <c r="G171" s="248"/>
      <c r="H171" s="248" t="s">
        <v>1108</v>
      </c>
      <c r="I171" s="248" t="s">
        <v>1043</v>
      </c>
      <c r="J171" s="248" t="s">
        <v>1092</v>
      </c>
      <c r="K171" s="294"/>
    </row>
    <row r="172" spans="2:11" s="1" customFormat="1" ht="15" customHeight="1">
      <c r="B172" s="271"/>
      <c r="C172" s="248" t="s">
        <v>1046</v>
      </c>
      <c r="D172" s="248"/>
      <c r="E172" s="248"/>
      <c r="F172" s="269" t="s">
        <v>1047</v>
      </c>
      <c r="G172" s="248"/>
      <c r="H172" s="248" t="s">
        <v>1108</v>
      </c>
      <c r="I172" s="248" t="s">
        <v>1043</v>
      </c>
      <c r="J172" s="248">
        <v>50</v>
      </c>
      <c r="K172" s="294"/>
    </row>
    <row r="173" spans="2:11" s="1" customFormat="1" ht="15" customHeight="1">
      <c r="B173" s="271"/>
      <c r="C173" s="248" t="s">
        <v>1049</v>
      </c>
      <c r="D173" s="248"/>
      <c r="E173" s="248"/>
      <c r="F173" s="269" t="s">
        <v>1041</v>
      </c>
      <c r="G173" s="248"/>
      <c r="H173" s="248" t="s">
        <v>1108</v>
      </c>
      <c r="I173" s="248" t="s">
        <v>1051</v>
      </c>
      <c r="J173" s="248"/>
      <c r="K173" s="294"/>
    </row>
    <row r="174" spans="2:11" s="1" customFormat="1" ht="15" customHeight="1">
      <c r="B174" s="271"/>
      <c r="C174" s="248" t="s">
        <v>1060</v>
      </c>
      <c r="D174" s="248"/>
      <c r="E174" s="248"/>
      <c r="F174" s="269" t="s">
        <v>1047</v>
      </c>
      <c r="G174" s="248"/>
      <c r="H174" s="248" t="s">
        <v>1108</v>
      </c>
      <c r="I174" s="248" t="s">
        <v>1043</v>
      </c>
      <c r="J174" s="248">
        <v>50</v>
      </c>
      <c r="K174" s="294"/>
    </row>
    <row r="175" spans="2:11" s="1" customFormat="1" ht="15" customHeight="1">
      <c r="B175" s="271"/>
      <c r="C175" s="248" t="s">
        <v>1068</v>
      </c>
      <c r="D175" s="248"/>
      <c r="E175" s="248"/>
      <c r="F175" s="269" t="s">
        <v>1047</v>
      </c>
      <c r="G175" s="248"/>
      <c r="H175" s="248" t="s">
        <v>1108</v>
      </c>
      <c r="I175" s="248" t="s">
        <v>1043</v>
      </c>
      <c r="J175" s="248">
        <v>50</v>
      </c>
      <c r="K175" s="294"/>
    </row>
    <row r="176" spans="2:11" s="1" customFormat="1" ht="15" customHeight="1">
      <c r="B176" s="271"/>
      <c r="C176" s="248" t="s">
        <v>1066</v>
      </c>
      <c r="D176" s="248"/>
      <c r="E176" s="248"/>
      <c r="F176" s="269" t="s">
        <v>1047</v>
      </c>
      <c r="G176" s="248"/>
      <c r="H176" s="248" t="s">
        <v>1108</v>
      </c>
      <c r="I176" s="248" t="s">
        <v>1043</v>
      </c>
      <c r="J176" s="248">
        <v>50</v>
      </c>
      <c r="K176" s="294"/>
    </row>
    <row r="177" spans="2:11" s="1" customFormat="1" ht="15" customHeight="1">
      <c r="B177" s="271"/>
      <c r="C177" s="248" t="s">
        <v>108</v>
      </c>
      <c r="D177" s="248"/>
      <c r="E177" s="248"/>
      <c r="F177" s="269" t="s">
        <v>1041</v>
      </c>
      <c r="G177" s="248"/>
      <c r="H177" s="248" t="s">
        <v>1109</v>
      </c>
      <c r="I177" s="248" t="s">
        <v>1110</v>
      </c>
      <c r="J177" s="248"/>
      <c r="K177" s="294"/>
    </row>
    <row r="178" spans="2:11" s="1" customFormat="1" ht="15" customHeight="1">
      <c r="B178" s="271"/>
      <c r="C178" s="248" t="s">
        <v>60</v>
      </c>
      <c r="D178" s="248"/>
      <c r="E178" s="248"/>
      <c r="F178" s="269" t="s">
        <v>1041</v>
      </c>
      <c r="G178" s="248"/>
      <c r="H178" s="248" t="s">
        <v>1111</v>
      </c>
      <c r="I178" s="248" t="s">
        <v>1112</v>
      </c>
      <c r="J178" s="248">
        <v>1</v>
      </c>
      <c r="K178" s="294"/>
    </row>
    <row r="179" spans="2:11" s="1" customFormat="1" ht="15" customHeight="1">
      <c r="B179" s="271"/>
      <c r="C179" s="248" t="s">
        <v>56</v>
      </c>
      <c r="D179" s="248"/>
      <c r="E179" s="248"/>
      <c r="F179" s="269" t="s">
        <v>1041</v>
      </c>
      <c r="G179" s="248"/>
      <c r="H179" s="248" t="s">
        <v>1113</v>
      </c>
      <c r="I179" s="248" t="s">
        <v>1043</v>
      </c>
      <c r="J179" s="248">
        <v>20</v>
      </c>
      <c r="K179" s="294"/>
    </row>
    <row r="180" spans="2:11" s="1" customFormat="1" ht="15" customHeight="1">
      <c r="B180" s="271"/>
      <c r="C180" s="248" t="s">
        <v>57</v>
      </c>
      <c r="D180" s="248"/>
      <c r="E180" s="248"/>
      <c r="F180" s="269" t="s">
        <v>1041</v>
      </c>
      <c r="G180" s="248"/>
      <c r="H180" s="248" t="s">
        <v>1114</v>
      </c>
      <c r="I180" s="248" t="s">
        <v>1043</v>
      </c>
      <c r="J180" s="248">
        <v>255</v>
      </c>
      <c r="K180" s="294"/>
    </row>
    <row r="181" spans="2:11" s="1" customFormat="1" ht="15" customHeight="1">
      <c r="B181" s="271"/>
      <c r="C181" s="248" t="s">
        <v>109</v>
      </c>
      <c r="D181" s="248"/>
      <c r="E181" s="248"/>
      <c r="F181" s="269" t="s">
        <v>1041</v>
      </c>
      <c r="G181" s="248"/>
      <c r="H181" s="248" t="s">
        <v>1005</v>
      </c>
      <c r="I181" s="248" t="s">
        <v>1043</v>
      </c>
      <c r="J181" s="248">
        <v>10</v>
      </c>
      <c r="K181" s="294"/>
    </row>
    <row r="182" spans="2:11" s="1" customFormat="1" ht="15" customHeight="1">
      <c r="B182" s="271"/>
      <c r="C182" s="248" t="s">
        <v>110</v>
      </c>
      <c r="D182" s="248"/>
      <c r="E182" s="248"/>
      <c r="F182" s="269" t="s">
        <v>1041</v>
      </c>
      <c r="G182" s="248"/>
      <c r="H182" s="248" t="s">
        <v>1115</v>
      </c>
      <c r="I182" s="248" t="s">
        <v>1076</v>
      </c>
      <c r="J182" s="248"/>
      <c r="K182" s="294"/>
    </row>
    <row r="183" spans="2:11" s="1" customFormat="1" ht="15" customHeight="1">
      <c r="B183" s="271"/>
      <c r="C183" s="248" t="s">
        <v>1116</v>
      </c>
      <c r="D183" s="248"/>
      <c r="E183" s="248"/>
      <c r="F183" s="269" t="s">
        <v>1041</v>
      </c>
      <c r="G183" s="248"/>
      <c r="H183" s="248" t="s">
        <v>1117</v>
      </c>
      <c r="I183" s="248" t="s">
        <v>1076</v>
      </c>
      <c r="J183" s="248"/>
      <c r="K183" s="294"/>
    </row>
    <row r="184" spans="2:11" s="1" customFormat="1" ht="15" customHeight="1">
      <c r="B184" s="271"/>
      <c r="C184" s="248" t="s">
        <v>1105</v>
      </c>
      <c r="D184" s="248"/>
      <c r="E184" s="248"/>
      <c r="F184" s="269" t="s">
        <v>1041</v>
      </c>
      <c r="G184" s="248"/>
      <c r="H184" s="248" t="s">
        <v>1118</v>
      </c>
      <c r="I184" s="248" t="s">
        <v>1076</v>
      </c>
      <c r="J184" s="248"/>
      <c r="K184" s="294"/>
    </row>
    <row r="185" spans="2:11" s="1" customFormat="1" ht="15" customHeight="1">
      <c r="B185" s="271"/>
      <c r="C185" s="248" t="s">
        <v>112</v>
      </c>
      <c r="D185" s="248"/>
      <c r="E185" s="248"/>
      <c r="F185" s="269" t="s">
        <v>1047</v>
      </c>
      <c r="G185" s="248"/>
      <c r="H185" s="248" t="s">
        <v>1119</v>
      </c>
      <c r="I185" s="248" t="s">
        <v>1043</v>
      </c>
      <c r="J185" s="248">
        <v>50</v>
      </c>
      <c r="K185" s="294"/>
    </row>
    <row r="186" spans="2:11" s="1" customFormat="1" ht="15" customHeight="1">
      <c r="B186" s="271"/>
      <c r="C186" s="248" t="s">
        <v>1120</v>
      </c>
      <c r="D186" s="248"/>
      <c r="E186" s="248"/>
      <c r="F186" s="269" t="s">
        <v>1047</v>
      </c>
      <c r="G186" s="248"/>
      <c r="H186" s="248" t="s">
        <v>1121</v>
      </c>
      <c r="I186" s="248" t="s">
        <v>1122</v>
      </c>
      <c r="J186" s="248"/>
      <c r="K186" s="294"/>
    </row>
    <row r="187" spans="2:11" s="1" customFormat="1" ht="15" customHeight="1">
      <c r="B187" s="271"/>
      <c r="C187" s="248" t="s">
        <v>1123</v>
      </c>
      <c r="D187" s="248"/>
      <c r="E187" s="248"/>
      <c r="F187" s="269" t="s">
        <v>1047</v>
      </c>
      <c r="G187" s="248"/>
      <c r="H187" s="248" t="s">
        <v>1124</v>
      </c>
      <c r="I187" s="248" t="s">
        <v>1122</v>
      </c>
      <c r="J187" s="248"/>
      <c r="K187" s="294"/>
    </row>
    <row r="188" spans="2:11" s="1" customFormat="1" ht="15" customHeight="1">
      <c r="B188" s="271"/>
      <c r="C188" s="248" t="s">
        <v>1125</v>
      </c>
      <c r="D188" s="248"/>
      <c r="E188" s="248"/>
      <c r="F188" s="269" t="s">
        <v>1047</v>
      </c>
      <c r="G188" s="248"/>
      <c r="H188" s="248" t="s">
        <v>1126</v>
      </c>
      <c r="I188" s="248" t="s">
        <v>1122</v>
      </c>
      <c r="J188" s="248"/>
      <c r="K188" s="294"/>
    </row>
    <row r="189" spans="2:11" s="1" customFormat="1" ht="15" customHeight="1">
      <c r="B189" s="271"/>
      <c r="C189" s="307" t="s">
        <v>1127</v>
      </c>
      <c r="D189" s="248"/>
      <c r="E189" s="248"/>
      <c r="F189" s="269" t="s">
        <v>1047</v>
      </c>
      <c r="G189" s="248"/>
      <c r="H189" s="248" t="s">
        <v>1128</v>
      </c>
      <c r="I189" s="248" t="s">
        <v>1129</v>
      </c>
      <c r="J189" s="308" t="s">
        <v>1130</v>
      </c>
      <c r="K189" s="294"/>
    </row>
    <row r="190" spans="2:11" s="17" customFormat="1" ht="15" customHeight="1">
      <c r="B190" s="309"/>
      <c r="C190" s="310" t="s">
        <v>1131</v>
      </c>
      <c r="D190" s="311"/>
      <c r="E190" s="311"/>
      <c r="F190" s="312" t="s">
        <v>1047</v>
      </c>
      <c r="G190" s="311"/>
      <c r="H190" s="311" t="s">
        <v>1132</v>
      </c>
      <c r="I190" s="311" t="s">
        <v>1129</v>
      </c>
      <c r="J190" s="313" t="s">
        <v>1130</v>
      </c>
      <c r="K190" s="314"/>
    </row>
    <row r="191" spans="2:11" s="1" customFormat="1" ht="15" customHeight="1">
      <c r="B191" s="271"/>
      <c r="C191" s="307" t="s">
        <v>45</v>
      </c>
      <c r="D191" s="248"/>
      <c r="E191" s="248"/>
      <c r="F191" s="269" t="s">
        <v>1041</v>
      </c>
      <c r="G191" s="248"/>
      <c r="H191" s="245" t="s">
        <v>1133</v>
      </c>
      <c r="I191" s="248" t="s">
        <v>1134</v>
      </c>
      <c r="J191" s="248"/>
      <c r="K191" s="294"/>
    </row>
    <row r="192" spans="2:11" s="1" customFormat="1" ht="15" customHeight="1">
      <c r="B192" s="271"/>
      <c r="C192" s="307" t="s">
        <v>1135</v>
      </c>
      <c r="D192" s="248"/>
      <c r="E192" s="248"/>
      <c r="F192" s="269" t="s">
        <v>1041</v>
      </c>
      <c r="G192" s="248"/>
      <c r="H192" s="248" t="s">
        <v>1136</v>
      </c>
      <c r="I192" s="248" t="s">
        <v>1076</v>
      </c>
      <c r="J192" s="248"/>
      <c r="K192" s="294"/>
    </row>
    <row r="193" spans="2:11" s="1" customFormat="1" ht="15" customHeight="1">
      <c r="B193" s="271"/>
      <c r="C193" s="307" t="s">
        <v>1137</v>
      </c>
      <c r="D193" s="248"/>
      <c r="E193" s="248"/>
      <c r="F193" s="269" t="s">
        <v>1041</v>
      </c>
      <c r="G193" s="248"/>
      <c r="H193" s="248" t="s">
        <v>1138</v>
      </c>
      <c r="I193" s="248" t="s">
        <v>1076</v>
      </c>
      <c r="J193" s="248"/>
      <c r="K193" s="294"/>
    </row>
    <row r="194" spans="2:11" s="1" customFormat="1" ht="15" customHeight="1">
      <c r="B194" s="271"/>
      <c r="C194" s="307" t="s">
        <v>1139</v>
      </c>
      <c r="D194" s="248"/>
      <c r="E194" s="248"/>
      <c r="F194" s="269" t="s">
        <v>1047</v>
      </c>
      <c r="G194" s="248"/>
      <c r="H194" s="248" t="s">
        <v>1140</v>
      </c>
      <c r="I194" s="248" t="s">
        <v>1076</v>
      </c>
      <c r="J194" s="248"/>
      <c r="K194" s="294"/>
    </row>
    <row r="195" spans="2:11" s="1" customFormat="1" ht="15" customHeight="1">
      <c r="B195" s="300"/>
      <c r="C195" s="315"/>
      <c r="D195" s="280"/>
      <c r="E195" s="280"/>
      <c r="F195" s="280"/>
      <c r="G195" s="280"/>
      <c r="H195" s="280"/>
      <c r="I195" s="280"/>
      <c r="J195" s="280"/>
      <c r="K195" s="301"/>
    </row>
    <row r="196" spans="2:11" s="1" customFormat="1" ht="18.75" customHeight="1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pans="2:11" s="1" customFormat="1" ht="18.75" customHeight="1">
      <c r="B197" s="282"/>
      <c r="C197" s="292"/>
      <c r="D197" s="292"/>
      <c r="E197" s="292"/>
      <c r="F197" s="302"/>
      <c r="G197" s="292"/>
      <c r="H197" s="292"/>
      <c r="I197" s="292"/>
      <c r="J197" s="292"/>
      <c r="K197" s="282"/>
    </row>
    <row r="198" spans="2:11" s="1" customFormat="1" ht="18.75" customHeight="1"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</row>
    <row r="199" spans="2:11" s="1" customFormat="1" ht="13.5">
      <c r="B199" s="237"/>
      <c r="C199" s="238"/>
      <c r="D199" s="238"/>
      <c r="E199" s="238"/>
      <c r="F199" s="238"/>
      <c r="G199" s="238"/>
      <c r="H199" s="238"/>
      <c r="I199" s="238"/>
      <c r="J199" s="238"/>
      <c r="K199" s="239"/>
    </row>
    <row r="200" spans="2:11" s="1" customFormat="1" ht="21">
      <c r="B200" s="240"/>
      <c r="C200" s="371" t="s">
        <v>1141</v>
      </c>
      <c r="D200" s="371"/>
      <c r="E200" s="371"/>
      <c r="F200" s="371"/>
      <c r="G200" s="371"/>
      <c r="H200" s="371"/>
      <c r="I200" s="371"/>
      <c r="J200" s="371"/>
      <c r="K200" s="241"/>
    </row>
    <row r="201" spans="2:11" s="1" customFormat="1" ht="25.5" customHeight="1">
      <c r="B201" s="240"/>
      <c r="C201" s="316" t="s">
        <v>1142</v>
      </c>
      <c r="D201" s="316"/>
      <c r="E201" s="316"/>
      <c r="F201" s="316" t="s">
        <v>1143</v>
      </c>
      <c r="G201" s="317"/>
      <c r="H201" s="374" t="s">
        <v>1144</v>
      </c>
      <c r="I201" s="374"/>
      <c r="J201" s="374"/>
      <c r="K201" s="241"/>
    </row>
    <row r="202" spans="2:11" s="1" customFormat="1" ht="5.25" customHeight="1">
      <c r="B202" s="271"/>
      <c r="C202" s="266"/>
      <c r="D202" s="266"/>
      <c r="E202" s="266"/>
      <c r="F202" s="266"/>
      <c r="G202" s="292"/>
      <c r="H202" s="266"/>
      <c r="I202" s="266"/>
      <c r="J202" s="266"/>
      <c r="K202" s="294"/>
    </row>
    <row r="203" spans="2:11" s="1" customFormat="1" ht="15" customHeight="1">
      <c r="B203" s="271"/>
      <c r="C203" s="248" t="s">
        <v>1134</v>
      </c>
      <c r="D203" s="248"/>
      <c r="E203" s="248"/>
      <c r="F203" s="269" t="s">
        <v>46</v>
      </c>
      <c r="G203" s="248"/>
      <c r="H203" s="375" t="s">
        <v>1145</v>
      </c>
      <c r="I203" s="375"/>
      <c r="J203" s="375"/>
      <c r="K203" s="294"/>
    </row>
    <row r="204" spans="2:11" s="1" customFormat="1" ht="15" customHeight="1">
      <c r="B204" s="271"/>
      <c r="C204" s="248"/>
      <c r="D204" s="248"/>
      <c r="E204" s="248"/>
      <c r="F204" s="269" t="s">
        <v>47</v>
      </c>
      <c r="G204" s="248"/>
      <c r="H204" s="375" t="s">
        <v>1146</v>
      </c>
      <c r="I204" s="375"/>
      <c r="J204" s="375"/>
      <c r="K204" s="294"/>
    </row>
    <row r="205" spans="2:11" s="1" customFormat="1" ht="15" customHeight="1">
      <c r="B205" s="271"/>
      <c r="C205" s="248"/>
      <c r="D205" s="248"/>
      <c r="E205" s="248"/>
      <c r="F205" s="269" t="s">
        <v>50</v>
      </c>
      <c r="G205" s="248"/>
      <c r="H205" s="375" t="s">
        <v>1147</v>
      </c>
      <c r="I205" s="375"/>
      <c r="J205" s="375"/>
      <c r="K205" s="294"/>
    </row>
    <row r="206" spans="2:11" s="1" customFormat="1" ht="15" customHeight="1">
      <c r="B206" s="271"/>
      <c r="C206" s="248"/>
      <c r="D206" s="248"/>
      <c r="E206" s="248"/>
      <c r="F206" s="269" t="s">
        <v>48</v>
      </c>
      <c r="G206" s="248"/>
      <c r="H206" s="375" t="s">
        <v>1148</v>
      </c>
      <c r="I206" s="375"/>
      <c r="J206" s="375"/>
      <c r="K206" s="294"/>
    </row>
    <row r="207" spans="2:11" s="1" customFormat="1" ht="15" customHeight="1">
      <c r="B207" s="271"/>
      <c r="C207" s="248"/>
      <c r="D207" s="248"/>
      <c r="E207" s="248"/>
      <c r="F207" s="269" t="s">
        <v>49</v>
      </c>
      <c r="G207" s="248"/>
      <c r="H207" s="375" t="s">
        <v>1149</v>
      </c>
      <c r="I207" s="375"/>
      <c r="J207" s="375"/>
      <c r="K207" s="294"/>
    </row>
    <row r="208" spans="2:11" s="1" customFormat="1" ht="15" customHeight="1">
      <c r="B208" s="271"/>
      <c r="C208" s="248"/>
      <c r="D208" s="248"/>
      <c r="E208" s="248"/>
      <c r="F208" s="269"/>
      <c r="G208" s="248"/>
      <c r="H208" s="248"/>
      <c r="I208" s="248"/>
      <c r="J208" s="248"/>
      <c r="K208" s="294"/>
    </row>
    <row r="209" spans="2:11" s="1" customFormat="1" ht="15" customHeight="1">
      <c r="B209" s="271"/>
      <c r="C209" s="248" t="s">
        <v>1088</v>
      </c>
      <c r="D209" s="248"/>
      <c r="E209" s="248"/>
      <c r="F209" s="269" t="s">
        <v>79</v>
      </c>
      <c r="G209" s="248"/>
      <c r="H209" s="375" t="s">
        <v>1150</v>
      </c>
      <c r="I209" s="375"/>
      <c r="J209" s="375"/>
      <c r="K209" s="294"/>
    </row>
    <row r="210" spans="2:11" s="1" customFormat="1" ht="15" customHeight="1">
      <c r="B210" s="271"/>
      <c r="C210" s="248"/>
      <c r="D210" s="248"/>
      <c r="E210" s="248"/>
      <c r="F210" s="269" t="s">
        <v>985</v>
      </c>
      <c r="G210" s="248"/>
      <c r="H210" s="375" t="s">
        <v>986</v>
      </c>
      <c r="I210" s="375"/>
      <c r="J210" s="375"/>
      <c r="K210" s="294"/>
    </row>
    <row r="211" spans="2:11" s="1" customFormat="1" ht="15" customHeight="1">
      <c r="B211" s="271"/>
      <c r="C211" s="248"/>
      <c r="D211" s="248"/>
      <c r="E211" s="248"/>
      <c r="F211" s="269" t="s">
        <v>983</v>
      </c>
      <c r="G211" s="248"/>
      <c r="H211" s="375" t="s">
        <v>1151</v>
      </c>
      <c r="I211" s="375"/>
      <c r="J211" s="375"/>
      <c r="K211" s="294"/>
    </row>
    <row r="212" spans="2:11" s="1" customFormat="1" ht="15" customHeight="1">
      <c r="B212" s="318"/>
      <c r="C212" s="248"/>
      <c r="D212" s="248"/>
      <c r="E212" s="248"/>
      <c r="F212" s="269" t="s">
        <v>987</v>
      </c>
      <c r="G212" s="307"/>
      <c r="H212" s="376" t="s">
        <v>988</v>
      </c>
      <c r="I212" s="376"/>
      <c r="J212" s="376"/>
      <c r="K212" s="319"/>
    </row>
    <row r="213" spans="2:11" s="1" customFormat="1" ht="15" customHeight="1">
      <c r="B213" s="318"/>
      <c r="C213" s="248"/>
      <c r="D213" s="248"/>
      <c r="E213" s="248"/>
      <c r="F213" s="269" t="s">
        <v>922</v>
      </c>
      <c r="G213" s="307"/>
      <c r="H213" s="376" t="s">
        <v>1152</v>
      </c>
      <c r="I213" s="376"/>
      <c r="J213" s="376"/>
      <c r="K213" s="319"/>
    </row>
    <row r="214" spans="2:11" s="1" customFormat="1" ht="15" customHeight="1">
      <c r="B214" s="318"/>
      <c r="C214" s="248"/>
      <c r="D214" s="248"/>
      <c r="E214" s="248"/>
      <c r="F214" s="269"/>
      <c r="G214" s="307"/>
      <c r="H214" s="298"/>
      <c r="I214" s="298"/>
      <c r="J214" s="298"/>
      <c r="K214" s="319"/>
    </row>
    <row r="215" spans="2:11" s="1" customFormat="1" ht="15" customHeight="1">
      <c r="B215" s="318"/>
      <c r="C215" s="248" t="s">
        <v>1112</v>
      </c>
      <c r="D215" s="248"/>
      <c r="E215" s="248"/>
      <c r="F215" s="269">
        <v>1</v>
      </c>
      <c r="G215" s="307"/>
      <c r="H215" s="376" t="s">
        <v>1153</v>
      </c>
      <c r="I215" s="376"/>
      <c r="J215" s="376"/>
      <c r="K215" s="319"/>
    </row>
    <row r="216" spans="2:11" s="1" customFormat="1" ht="15" customHeight="1">
      <c r="B216" s="318"/>
      <c r="C216" s="248"/>
      <c r="D216" s="248"/>
      <c r="E216" s="248"/>
      <c r="F216" s="269">
        <v>2</v>
      </c>
      <c r="G216" s="307"/>
      <c r="H216" s="376" t="s">
        <v>1154</v>
      </c>
      <c r="I216" s="376"/>
      <c r="J216" s="376"/>
      <c r="K216" s="319"/>
    </row>
    <row r="217" spans="2:11" s="1" customFormat="1" ht="15" customHeight="1">
      <c r="B217" s="318"/>
      <c r="C217" s="248"/>
      <c r="D217" s="248"/>
      <c r="E217" s="248"/>
      <c r="F217" s="269">
        <v>3</v>
      </c>
      <c r="G217" s="307"/>
      <c r="H217" s="376" t="s">
        <v>1155</v>
      </c>
      <c r="I217" s="376"/>
      <c r="J217" s="376"/>
      <c r="K217" s="319"/>
    </row>
    <row r="218" spans="2:11" s="1" customFormat="1" ht="15" customHeight="1">
      <c r="B218" s="318"/>
      <c r="C218" s="248"/>
      <c r="D218" s="248"/>
      <c r="E218" s="248"/>
      <c r="F218" s="269">
        <v>4</v>
      </c>
      <c r="G218" s="307"/>
      <c r="H218" s="376" t="s">
        <v>1156</v>
      </c>
      <c r="I218" s="376"/>
      <c r="J218" s="376"/>
      <c r="K218" s="319"/>
    </row>
    <row r="219" spans="2:11" s="1" customFormat="1" ht="12.75" customHeight="1">
      <c r="B219" s="320"/>
      <c r="C219" s="321"/>
      <c r="D219" s="321"/>
      <c r="E219" s="321"/>
      <c r="F219" s="321"/>
      <c r="G219" s="321"/>
      <c r="H219" s="321"/>
      <c r="I219" s="321"/>
      <c r="J219" s="321"/>
      <c r="K219" s="32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20240823 - Výměny střešní...</vt:lpstr>
      <vt:lpstr>Pokyny pro vyplnění</vt:lpstr>
      <vt:lpstr>'20240823 - Výměny střešní...'!Názvy_tisku</vt:lpstr>
      <vt:lpstr>'Rekapitulace stavby'!Názvy_tisku</vt:lpstr>
      <vt:lpstr>'20240823 - Výměny střešní...'!Oblast_tisku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Procházka</dc:creator>
  <cp:lastModifiedBy>Dušková Jaroslava Ing.</cp:lastModifiedBy>
  <dcterms:created xsi:type="dcterms:W3CDTF">2025-01-14T15:14:29Z</dcterms:created>
  <dcterms:modified xsi:type="dcterms:W3CDTF">2025-02-05T14:11:22Z</dcterms:modified>
</cp:coreProperties>
</file>