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appa\userfiles\duskova\Documents\Výběrová řízení\2025\Parkoviště v ul. Havířská naproti DDM, Bílina\E-ZAK\"/>
    </mc:Choice>
  </mc:AlternateContent>
  <bookViews>
    <workbookView xWindow="0" yWindow="0" windowWidth="28800" windowHeight="12105"/>
  </bookViews>
  <sheets>
    <sheet name="Rekapitulace stavby" sheetId="1" r:id="rId1"/>
    <sheet name="SO 01 - Komunikace" sheetId="2" r:id="rId2"/>
    <sheet name="Pokyny pro vyplnění" sheetId="3" r:id="rId3"/>
  </sheets>
  <definedNames>
    <definedName name="_xlnm._FilterDatabase" localSheetId="1" hidden="1">'SO 01 - Komunikace'!$C$88:$K$258</definedName>
    <definedName name="_xlnm.Print_Titles" localSheetId="0">'Rekapitulace stavby'!$52:$52</definedName>
    <definedName name="_xlnm.Print_Titles" localSheetId="1">'SO 01 - Komunikace'!$88:$88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  <definedName name="_xlnm.Print_Area" localSheetId="1">'SO 01 - Komunikace'!$C$4:$J$39,'SO 01 - Komunikace'!$C$45:$J$70,'SO 01 - Komunikace'!$C$76:$K$258</definedName>
  </definedNames>
  <calcPr calcId="191029"/>
</workbook>
</file>

<file path=xl/calcChain.xml><?xml version="1.0" encoding="utf-8"?>
<calcChain xmlns="http://schemas.openxmlformats.org/spreadsheetml/2006/main">
  <c r="J37" i="2" l="1"/>
  <c r="J36" i="2"/>
  <c r="AY55" i="1"/>
  <c r="J35" i="2"/>
  <c r="AX55" i="1"/>
  <c r="BI258" i="2"/>
  <c r="BH258" i="2"/>
  <c r="BG258" i="2"/>
  <c r="BF258" i="2"/>
  <c r="T258" i="2"/>
  <c r="T257" i="2"/>
  <c r="R258" i="2"/>
  <c r="R257" i="2" s="1"/>
  <c r="P258" i="2"/>
  <c r="P257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6" i="2"/>
  <c r="BH246" i="2"/>
  <c r="BG246" i="2"/>
  <c r="BF246" i="2"/>
  <c r="T246" i="2"/>
  <c r="R246" i="2"/>
  <c r="P246" i="2"/>
  <c r="BI243" i="2"/>
  <c r="BH243" i="2"/>
  <c r="BG243" i="2"/>
  <c r="BF243" i="2"/>
  <c r="T243" i="2"/>
  <c r="R243" i="2"/>
  <c r="P243" i="2"/>
  <c r="BI240" i="2"/>
  <c r="BH240" i="2"/>
  <c r="BG240" i="2"/>
  <c r="BF240" i="2"/>
  <c r="T240" i="2"/>
  <c r="R240" i="2"/>
  <c r="P240" i="2"/>
  <c r="BI236" i="2"/>
  <c r="BH236" i="2"/>
  <c r="BG236" i="2"/>
  <c r="BF236" i="2"/>
  <c r="T236" i="2"/>
  <c r="T235" i="2" s="1"/>
  <c r="R236" i="2"/>
  <c r="R235" i="2"/>
  <c r="P236" i="2"/>
  <c r="P235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5" i="2"/>
  <c r="BH215" i="2"/>
  <c r="BG215" i="2"/>
  <c r="BF215" i="2"/>
  <c r="T215" i="2"/>
  <c r="R215" i="2"/>
  <c r="P215" i="2"/>
  <c r="BI212" i="2"/>
  <c r="BH212" i="2"/>
  <c r="BG212" i="2"/>
  <c r="BF212" i="2"/>
  <c r="T212" i="2"/>
  <c r="R212" i="2"/>
  <c r="P212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5" i="2"/>
  <c r="BH185" i="2"/>
  <c r="BG185" i="2"/>
  <c r="BF185" i="2"/>
  <c r="T185" i="2"/>
  <c r="R185" i="2"/>
  <c r="P185" i="2"/>
  <c r="BI181" i="2"/>
  <c r="BH181" i="2"/>
  <c r="BG181" i="2"/>
  <c r="BF181" i="2"/>
  <c r="T181" i="2"/>
  <c r="R181" i="2"/>
  <c r="P181" i="2"/>
  <c r="BI177" i="2"/>
  <c r="BH177" i="2"/>
  <c r="BG177" i="2"/>
  <c r="BF177" i="2"/>
  <c r="T177" i="2"/>
  <c r="R177" i="2"/>
  <c r="P177" i="2"/>
  <c r="BI173" i="2"/>
  <c r="BH173" i="2"/>
  <c r="BG173" i="2"/>
  <c r="BF173" i="2"/>
  <c r="T173" i="2"/>
  <c r="R173" i="2"/>
  <c r="P173" i="2"/>
  <c r="BI169" i="2"/>
  <c r="BH169" i="2"/>
  <c r="BG169" i="2"/>
  <c r="BF169" i="2"/>
  <c r="T169" i="2"/>
  <c r="R169" i="2"/>
  <c r="P169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BI123" i="2"/>
  <c r="BH123" i="2"/>
  <c r="BG123" i="2"/>
  <c r="BF123" i="2"/>
  <c r="T123" i="2"/>
  <c r="R123" i="2"/>
  <c r="P123" i="2"/>
  <c r="BI119" i="2"/>
  <c r="BH119" i="2"/>
  <c r="BG119" i="2"/>
  <c r="BF119" i="2"/>
  <c r="T119" i="2"/>
  <c r="R119" i="2"/>
  <c r="P119" i="2"/>
  <c r="BI117" i="2"/>
  <c r="BH117" i="2"/>
  <c r="BG117" i="2"/>
  <c r="BF117" i="2"/>
  <c r="T117" i="2"/>
  <c r="R117" i="2"/>
  <c r="P117" i="2"/>
  <c r="BI115" i="2"/>
  <c r="BH115" i="2"/>
  <c r="BG115" i="2"/>
  <c r="BF115" i="2"/>
  <c r="T115" i="2"/>
  <c r="R115" i="2"/>
  <c r="P115" i="2"/>
  <c r="BI108" i="2"/>
  <c r="BH108" i="2"/>
  <c r="BG108" i="2"/>
  <c r="BF108" i="2"/>
  <c r="T108" i="2"/>
  <c r="R108" i="2"/>
  <c r="P108" i="2"/>
  <c r="BI106" i="2"/>
  <c r="BH106" i="2"/>
  <c r="BG106" i="2"/>
  <c r="BF106" i="2"/>
  <c r="T106" i="2"/>
  <c r="R106" i="2"/>
  <c r="P106" i="2"/>
  <c r="BI102" i="2"/>
  <c r="BH102" i="2"/>
  <c r="F36" i="2" s="1"/>
  <c r="BG102" i="2"/>
  <c r="F35" i="2" s="1"/>
  <c r="BF102" i="2"/>
  <c r="T102" i="2"/>
  <c r="R102" i="2"/>
  <c r="P102" i="2"/>
  <c r="BI98" i="2"/>
  <c r="BH98" i="2"/>
  <c r="BG98" i="2"/>
  <c r="BF98" i="2"/>
  <c r="T98" i="2"/>
  <c r="R98" i="2"/>
  <c r="P98" i="2"/>
  <c r="BI94" i="2"/>
  <c r="BH94" i="2"/>
  <c r="BG94" i="2"/>
  <c r="BF94" i="2"/>
  <c r="T94" i="2"/>
  <c r="R94" i="2"/>
  <c r="P94" i="2"/>
  <c r="BI92" i="2"/>
  <c r="BH92" i="2"/>
  <c r="BG92" i="2"/>
  <c r="BF92" i="2"/>
  <c r="F34" i="2" s="1"/>
  <c r="T92" i="2"/>
  <c r="R92" i="2"/>
  <c r="P92" i="2"/>
  <c r="J86" i="2"/>
  <c r="J85" i="2"/>
  <c r="F85" i="2"/>
  <c r="F83" i="2"/>
  <c r="E81" i="2"/>
  <c r="J55" i="2"/>
  <c r="J54" i="2"/>
  <c r="F54" i="2"/>
  <c r="F52" i="2"/>
  <c r="E50" i="2"/>
  <c r="J18" i="2"/>
  <c r="E18" i="2"/>
  <c r="F86" i="2"/>
  <c r="J17" i="2"/>
  <c r="J12" i="2"/>
  <c r="J83" i="2" s="1"/>
  <c r="E7" i="2"/>
  <c r="E48" i="2" s="1"/>
  <c r="L50" i="1"/>
  <c r="AM50" i="1"/>
  <c r="AM49" i="1"/>
  <c r="L49" i="1"/>
  <c r="AM47" i="1"/>
  <c r="L47" i="1"/>
  <c r="L45" i="1"/>
  <c r="L44" i="1"/>
  <c r="BK240" i="2"/>
  <c r="J243" i="2"/>
  <c r="BK165" i="2"/>
  <c r="BK229" i="2"/>
  <c r="BK246" i="2"/>
  <c r="BK173" i="2"/>
  <c r="J92" i="2"/>
  <c r="J248" i="2"/>
  <c r="J206" i="2"/>
  <c r="J162" i="2"/>
  <c r="AS54" i="1"/>
  <c r="BK253" i="2"/>
  <c r="BK218" i="2"/>
  <c r="J108" i="2"/>
  <c r="J189" i="2"/>
  <c r="J148" i="2"/>
  <c r="BK226" i="2"/>
  <c r="J119" i="2"/>
  <c r="BK196" i="2"/>
  <c r="BK145" i="2"/>
  <c r="BK102" i="2"/>
  <c r="BK251" i="2"/>
  <c r="J196" i="2"/>
  <c r="J253" i="2"/>
  <c r="BK208" i="2"/>
  <c r="J194" i="2"/>
  <c r="J117" i="2"/>
  <c r="BK151" i="2"/>
  <c r="J229" i="2"/>
  <c r="BK98" i="2"/>
  <c r="BK181" i="2"/>
  <c r="J131" i="2"/>
  <c r="BK220" i="2"/>
  <c r="BK94" i="2"/>
  <c r="J154" i="2"/>
  <c r="BK115" i="2"/>
  <c r="J185" i="2"/>
  <c r="J220" i="2"/>
  <c r="J102" i="2"/>
  <c r="J169" i="2"/>
  <c r="BK134" i="2"/>
  <c r="BK243" i="2"/>
  <c r="J208" i="2"/>
  <c r="BK200" i="2"/>
  <c r="BK158" i="2"/>
  <c r="J256" i="2"/>
  <c r="J212" i="2"/>
  <c r="BK204" i="2"/>
  <c r="J173" i="2"/>
  <c r="BK258" i="2"/>
  <c r="J199" i="2"/>
  <c r="BK92" i="2"/>
  <c r="J215" i="2"/>
  <c r="J200" i="2"/>
  <c r="J98" i="2"/>
  <c r="J115" i="2"/>
  <c r="BK248" i="2"/>
  <c r="J143" i="2"/>
  <c r="BK206" i="2"/>
  <c r="BK169" i="2"/>
  <c r="J250" i="2"/>
  <c r="J218" i="2"/>
  <c r="BK106" i="2"/>
  <c r="BK177" i="2"/>
  <c r="BK123" i="2"/>
  <c r="J232" i="2"/>
  <c r="J204" i="2"/>
  <c r="BK148" i="2"/>
  <c r="BK223" i="2"/>
  <c r="BK117" i="2"/>
  <c r="J181" i="2"/>
  <c r="J136" i="2"/>
  <c r="J158" i="2"/>
  <c r="J94" i="2"/>
  <c r="J236" i="2"/>
  <c r="BK212" i="2"/>
  <c r="J258" i="2"/>
  <c r="BK197" i="2"/>
  <c r="BK162" i="2"/>
  <c r="BK108" i="2"/>
  <c r="BK232" i="2"/>
  <c r="BK136" i="2"/>
  <c r="J246" i="2"/>
  <c r="BK185" i="2"/>
  <c r="BK156" i="2"/>
  <c r="BK256" i="2"/>
  <c r="BK191" i="2"/>
  <c r="J106" i="2"/>
  <c r="J226" i="2"/>
  <c r="J177" i="2"/>
  <c r="BK236" i="2"/>
  <c r="J134" i="2"/>
  <c r="BK189" i="2"/>
  <c r="J151" i="2"/>
  <c r="F37" i="2"/>
  <c r="BK215" i="2"/>
  <c r="BK119" i="2"/>
  <c r="BK143" i="2"/>
  <c r="J197" i="2"/>
  <c r="J156" i="2"/>
  <c r="BK250" i="2"/>
  <c r="J251" i="2"/>
  <c r="J223" i="2"/>
  <c r="J123" i="2"/>
  <c r="BK194" i="2"/>
  <c r="BK154" i="2"/>
  <c r="J240" i="2"/>
  <c r="J145" i="2"/>
  <c r="BK199" i="2"/>
  <c r="J165" i="2"/>
  <c r="BK131" i="2"/>
  <c r="J191" i="2"/>
  <c r="T249" i="2" l="1"/>
  <c r="P164" i="2"/>
  <c r="T91" i="2"/>
  <c r="P217" i="2"/>
  <c r="BK193" i="2"/>
  <c r="J193" i="2"/>
  <c r="J63" i="2"/>
  <c r="BK91" i="2"/>
  <c r="P193" i="2"/>
  <c r="P90" i="2" s="1"/>
  <c r="P239" i="2"/>
  <c r="T164" i="2"/>
  <c r="R217" i="2"/>
  <c r="R239" i="2"/>
  <c r="R164" i="2"/>
  <c r="T217" i="2"/>
  <c r="T239" i="2"/>
  <c r="T238" i="2"/>
  <c r="BK164" i="2"/>
  <c r="J164" i="2"/>
  <c r="J62" i="2"/>
  <c r="BK217" i="2"/>
  <c r="J217" i="2"/>
  <c r="J64" i="2"/>
  <c r="R249" i="2"/>
  <c r="P91" i="2"/>
  <c r="R193" i="2"/>
  <c r="BK239" i="2"/>
  <c r="J239" i="2"/>
  <c r="J67" i="2"/>
  <c r="BK249" i="2"/>
  <c r="J249" i="2"/>
  <c r="J68" i="2" s="1"/>
  <c r="R91" i="2"/>
  <c r="T193" i="2"/>
  <c r="P249" i="2"/>
  <c r="BK235" i="2"/>
  <c r="J235" i="2"/>
  <c r="J65" i="2"/>
  <c r="BK257" i="2"/>
  <c r="J257" i="2"/>
  <c r="J69" i="2"/>
  <c r="F55" i="2"/>
  <c r="E79" i="2"/>
  <c r="BE98" i="2"/>
  <c r="BE106" i="2"/>
  <c r="BE108" i="2"/>
  <c r="BE119" i="2"/>
  <c r="BE145" i="2"/>
  <c r="BE148" i="2"/>
  <c r="BE151" i="2"/>
  <c r="BE154" i="2"/>
  <c r="BE156" i="2"/>
  <c r="BE158" i="2"/>
  <c r="BE162" i="2"/>
  <c r="BE165" i="2"/>
  <c r="BE169" i="2"/>
  <c r="BE173" i="2"/>
  <c r="BE177" i="2"/>
  <c r="BE181" i="2"/>
  <c r="BE185" i="2"/>
  <c r="BE189" i="2"/>
  <c r="BE191" i="2"/>
  <c r="BE194" i="2"/>
  <c r="BE196" i="2"/>
  <c r="BE197" i="2"/>
  <c r="BE199" i="2"/>
  <c r="BE200" i="2"/>
  <c r="BE204" i="2"/>
  <c r="BE206" i="2"/>
  <c r="BE250" i="2"/>
  <c r="J52" i="2"/>
  <c r="BE92" i="2"/>
  <c r="BE94" i="2"/>
  <c r="BE102" i="2"/>
  <c r="BE115" i="2"/>
  <c r="BE117" i="2"/>
  <c r="BE123" i="2"/>
  <c r="BE131" i="2"/>
  <c r="BE134" i="2"/>
  <c r="BE136" i="2"/>
  <c r="BE143" i="2"/>
  <c r="BE208" i="2"/>
  <c r="BE212" i="2"/>
  <c r="BE215" i="2"/>
  <c r="BE218" i="2"/>
  <c r="BE220" i="2"/>
  <c r="BE223" i="2"/>
  <c r="BE226" i="2"/>
  <c r="BE229" i="2"/>
  <c r="BE232" i="2"/>
  <c r="BE236" i="2"/>
  <c r="BE240" i="2"/>
  <c r="BE243" i="2"/>
  <c r="BE258" i="2"/>
  <c r="BA55" i="1"/>
  <c r="BA54" i="1" s="1"/>
  <c r="W30" i="1" s="1"/>
  <c r="BC55" i="1"/>
  <c r="BB55" i="1"/>
  <c r="BE246" i="2"/>
  <c r="BE248" i="2"/>
  <c r="BE251" i="2"/>
  <c r="BE253" i="2"/>
  <c r="BE256" i="2"/>
  <c r="BD55" i="1"/>
  <c r="BD54" i="1" s="1"/>
  <c r="W33" i="1" s="1"/>
  <c r="BB54" i="1"/>
  <c r="W31" i="1"/>
  <c r="J34" i="2"/>
  <c r="BC54" i="1"/>
  <c r="W32" i="1" s="1"/>
  <c r="T90" i="2" l="1"/>
  <c r="T89" i="2"/>
  <c r="R238" i="2"/>
  <c r="P238" i="2"/>
  <c r="P89" i="2"/>
  <c r="AU55" i="1"/>
  <c r="R90" i="2"/>
  <c r="R89" i="2"/>
  <c r="BK90" i="2"/>
  <c r="J90" i="2" s="1"/>
  <c r="J60" i="2" s="1"/>
  <c r="AW55" i="1"/>
  <c r="J91" i="2"/>
  <c r="J61" i="2"/>
  <c r="BK238" i="2"/>
  <c r="J238" i="2"/>
  <c r="J66" i="2"/>
  <c r="AY54" i="1"/>
  <c r="AW54" i="1"/>
  <c r="AK30" i="1" s="1"/>
  <c r="AU54" i="1"/>
  <c r="J33" i="2"/>
  <c r="AV55" i="1" s="1"/>
  <c r="AT55" i="1" s="1"/>
  <c r="AX54" i="1"/>
  <c r="F33" i="2"/>
  <c r="AZ55" i="1" s="1"/>
  <c r="AZ54" i="1" s="1"/>
  <c r="W29" i="1" s="1"/>
  <c r="BK89" i="2" l="1"/>
  <c r="J89" i="2"/>
  <c r="J59" i="2"/>
  <c r="AV54" i="1"/>
  <c r="AK29" i="1"/>
  <c r="J30" i="2" l="1"/>
  <c r="AG55" i="1"/>
  <c r="AG54" i="1"/>
  <c r="AK26" i="1" s="1"/>
  <c r="AT54" i="1"/>
  <c r="AN54" i="1" s="1"/>
  <c r="J39" i="2" l="1"/>
  <c r="AN55" i="1"/>
  <c r="AK35" i="1"/>
</calcChain>
</file>

<file path=xl/sharedStrings.xml><?xml version="1.0" encoding="utf-8"?>
<sst xmlns="http://schemas.openxmlformats.org/spreadsheetml/2006/main" count="2387" uniqueCount="626">
  <si>
    <t>Export Komplet</t>
  </si>
  <si>
    <t>VZ</t>
  </si>
  <si>
    <t>2.0</t>
  </si>
  <si>
    <t>ZAMOK</t>
  </si>
  <si>
    <t>False</t>
  </si>
  <si>
    <t>{b211a1f4-5974-4211-ac61-6a5ef4e6e4be}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</si>
  <si>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</si>
  <si>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</si>
  <si>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</si>
  <si>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</si>
  <si>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</si>
  <si>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</si>
  <si>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</si>
  <si>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</si>
  <si>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NE2D58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</si>
  <si>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</si>
  <si>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</si>
  <si>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PArkoviště v ulici Havířská naproti DDM, Bílina</t>
  </si>
  <si>
    <t>KSO:</t>
  </si>
  <si>
    <t/>
  </si>
  <si>
    <t>CC-CZ:</t>
  </si>
  <si>
    <t>Místo:</t>
  </si>
  <si>
    <t>Bílina</t>
  </si>
  <si>
    <t>Datum:</t>
  </si>
  <si>
    <t>28. 6. 2023</t>
  </si>
  <si>
    <t>Zadavatel:</t>
  </si>
  <si>
    <t>IČ:</t>
  </si>
  <si>
    <t>Město Bílina</t>
  </si>
  <si>
    <t>DIČ:</t>
  </si>
  <si>
    <t>Uchazeč:</t>
  </si>
  <si>
    <t>Vyplň údaj</t>
  </si>
  <si>
    <t>Projektant:</t>
  </si>
  <si>
    <t>NE2D Projekt s.r.o.</t>
  </si>
  <si>
    <t>True</t>
  </si>
  <si>
    <t>Zpracovatel:</t>
  </si>
  <si>
    <t>Jaroslav Kudláček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</si>
  <si>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</si>
  <si>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</si>
  <si>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</si>
  <si>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</si>
  <si>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</si>
  <si>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</si>
  <si>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</si>
  <si>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</si>
  <si>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</si>
  <si>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</si>
  <si>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</si>
  <si>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</si>
  <si>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</si>
  <si>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</si>
  <si>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</si>
  <si>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</si>
  <si>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</si>
  <si>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</si>
  <si>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</si>
  <si>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</si>
  <si>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</si>
  <si>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</si>
  <si>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</si>
  <si>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</si>
  <si>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</si>
  <si>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</si>
  <si>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</si>
  <si>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</si>
  <si>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</si>
  <si>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</si>
  <si>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</si>
  <si>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</si>
  <si>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</si>
  <si>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</si>
  <si>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</si>
  <si>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</si>
  <si>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</si>
  <si>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</si>
  <si>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</si>
  <si>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</si>
  <si>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</si>
  <si>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</si>
  <si>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Komunikace</t>
  </si>
  <si>
    <t>STA</t>
  </si>
  <si>
    <t>1</t>
  </si>
  <si>
    <t>{5f57c1c3-74ec-4c50-8020-afd51e9ff1b2}</t>
  </si>
  <si>
    <t>2</t>
  </si>
  <si>
    <t>KRYCÍ LIST SOUPISU PRACÍ</t>
  </si>
  <si>
    <t>Objekt:</t>
  </si>
  <si>
    <t>SO 01 -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</si>
  <si>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</si>
  <si>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</si>
  <si>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</si>
  <si>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</si>
  <si>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</si>
  <si>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</si>
  <si>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</si>
  <si>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</si>
  <si>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</si>
  <si>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</si>
  <si>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</si>
  <si>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</si>
  <si>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</si>
  <si>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</si>
  <si>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</si>
  <si>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</si>
  <si>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</si>
  <si>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</si>
  <si>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</si>
  <si>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</si>
  <si>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</si>
  <si>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</si>
  <si>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</si>
  <si>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</si>
  <si>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</si>
  <si>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</si>
  <si>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</si>
  <si>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</si>
  <si>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</si>
  <si>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</si>
  <si>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</si>
  <si>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</si>
  <si>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111211101</t>
  </si>
  <si>
    <t>Odstranění křovin a stromů s odstraněním kořenů ručně průměru kmene do 100 mm jakékoliv plochy v rovině nebo ve svahu o sklonu do 1:5</t>
  </si>
  <si>
    <t>m2</t>
  </si>
  <si>
    <t>CS ÚRS 2023 01</t>
  </si>
  <si>
    <t>4</t>
  </si>
  <si>
    <t>759966563</t>
  </si>
  <si>
    <t>Online PSC</t>
  </si>
  <si>
    <t>https://podminky.urs.cz/item/CS_URS_2023_01/111211101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</si>
  <si>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</si>
  <si>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</si>
  <si>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803754526</t>
  </si>
  <si>
    <t>https://podminky.urs.cz/item/CS_URS_2023_01/113107162</t>
  </si>
  <si>
    <t>VV</t>
  </si>
  <si>
    <t>Bourání asfaltové komunikace</t>
  </si>
  <si>
    <t>33</t>
  </si>
  <si>
    <t>3</t>
  </si>
  <si>
    <t>113107182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</si>
  <si>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</si>
  <si>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609060502</t>
  </si>
  <si>
    <t>https://podminky.urs.cz/item/CS_URS_2023_01/113107182</t>
  </si>
  <si>
    <t>113201112</t>
  </si>
  <si>
    <t>Vytrhání obrub s vybouráním lože, s přemístěním hmot na skládku na vzdálenost do 3 m nebo s naložením na dopravní prostředek silničních ležatých</t>
  </si>
  <si>
    <t>m</t>
  </si>
  <si>
    <t>-1272669398</t>
  </si>
  <si>
    <t>https://podminky.urs.cz/item/CS_URS_2023_01/113201112</t>
  </si>
  <si>
    <t>vybourání stávajících betonových obrub</t>
  </si>
  <si>
    <t>8</t>
  </si>
  <si>
    <t>5</t>
  </si>
  <si>
    <t>122211101</t>
  </si>
  <si>
    <t>Odkopávky a prokopávky ručně zapažené i nezapažené v hornině třídy těžitelnosti I skupiny 3</t>
  </si>
  <si>
    <t>m3</t>
  </si>
  <si>
    <t>-872555390</t>
  </si>
  <si>
    <t>https://podminky.urs.cz/item/CS_URS_2023_01/122211101</t>
  </si>
  <si>
    <t>6</t>
  </si>
  <si>
    <t>122251102</t>
  </si>
  <si>
    <t>Odkopávky a prokopávky nezapažené strojně v hornině třídy těžitelnosti I skupiny 3 přes 20 do 50 m3</t>
  </si>
  <si>
    <t>-697323303</t>
  </si>
  <si>
    <t>https://podminky.urs.cz/item/CS_URS_2023_01/122251102</t>
  </si>
  <si>
    <t>odkopávky</t>
  </si>
  <si>
    <t>16</t>
  </si>
  <si>
    <t>Aktivní zóna - štěrkodrt 32/63</t>
  </si>
  <si>
    <t>133*0,15</t>
  </si>
  <si>
    <t>Součet</t>
  </si>
  <si>
    <t>7</t>
  </si>
  <si>
    <t>122311101</t>
  </si>
  <si>
    <t>Odkopávky a prokopávky ručně zapažené i nezapažené v hornině třídy těžitelnosti II skupiny 4</t>
  </si>
  <si>
    <t>2100063920</t>
  </si>
  <si>
    <t>https://podminky.urs.cz/item/CS_URS_2023_01/122311101</t>
  </si>
  <si>
    <t>122351101</t>
  </si>
  <si>
    <t>Odkopávky a prokopávky nezapažené strojně v hornině třídy těžitelnosti II skupiny 4 do 20 m3</t>
  </si>
  <si>
    <t>-1649926004</t>
  </si>
  <si>
    <t>https://podminky.urs.cz/item/CS_URS_2023_01/122351101</t>
  </si>
  <si>
    <t>9</t>
  </si>
  <si>
    <t>131213701</t>
  </si>
  <si>
    <t>Hloubení nezapažených jam ručně s urovnáním dna do předepsaného profilu a spádu v hornině třídy těžitelnosti I skupiny 3 soudržných</t>
  </si>
  <si>
    <t>-695859946</t>
  </si>
  <si>
    <t>https://podminky.urs.cz/item/CS_URS_2023_01/131213701</t>
  </si>
  <si>
    <t>nová DZ</t>
  </si>
  <si>
    <t>0,5*0,5*0,7</t>
  </si>
  <si>
    <t>10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</si>
  <si>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</si>
  <si>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</si>
  <si>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-2131207536</t>
  </si>
  <si>
    <t>https://podminky.urs.cz/item/CS_URS_2023_01/162751137</t>
  </si>
  <si>
    <t>35,95</t>
  </si>
  <si>
    <t>16,5</t>
  </si>
  <si>
    <t>0,175</t>
  </si>
  <si>
    <t>11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</si>
  <si>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</si>
  <si>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</si>
  <si>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-2126815211</t>
  </si>
  <si>
    <t>https://podminky.urs.cz/item/CS_URS_2023_01/162751139</t>
  </si>
  <si>
    <t>85,125*15</t>
  </si>
  <si>
    <t>167151102</t>
  </si>
  <si>
    <t>Nakládání, skládání a překládání neulehlého výkopku nebo sypaniny strojně nakládání, množství do 100 m3, z horniny třídy těžitelnosti II, skupiny 4 a 5</t>
  </si>
  <si>
    <t>1337932556</t>
  </si>
  <si>
    <t>https://podminky.urs.cz/item/CS_URS_2023_01/167151102</t>
  </si>
  <si>
    <t>13</t>
  </si>
  <si>
    <t>171151112</t>
  </si>
  <si>
    <t>Uložení sypanin do násypů strojně s rozprostřením sypaniny ve vrstvách a s hrubým urovnáním zhutněných z hornin nesoudržných kamenitých</t>
  </si>
  <si>
    <t>362508780</t>
  </si>
  <si>
    <t>https://podminky.urs.cz/item/CS_URS_2023_01/171151112</t>
  </si>
  <si>
    <t>dodatečný násyp</t>
  </si>
  <si>
    <t>14</t>
  </si>
  <si>
    <t>M</t>
  </si>
  <si>
    <t>58333688</t>
  </si>
  <si>
    <t>kamenivo těžené hrubé frakce 32/63</t>
  </si>
  <si>
    <t>t</t>
  </si>
  <si>
    <t>1533593544</t>
  </si>
  <si>
    <t>22,95*2</t>
  </si>
  <si>
    <t>15</t>
  </si>
  <si>
    <t>171201231</t>
  </si>
  <si>
    <t>Poplatek za uložení stavebního odpadu na recyklační skládce (skládkovné) zeminy a kamení zatříděného do Katalogu odpadů pod kódem 17 05 04</t>
  </si>
  <si>
    <t>1991294159</t>
  </si>
  <si>
    <t>https://podminky.urs.cz/item/CS_URS_2023_01/171201231</t>
  </si>
  <si>
    <t>85,125*1,8</t>
  </si>
  <si>
    <t>171251201</t>
  </si>
  <si>
    <t>Uložení sypaniny na skládky nebo meziskládky bez hutnění s upravením uložené sypaniny do předepsaného tvaru</t>
  </si>
  <si>
    <t>-2068237063</t>
  </si>
  <si>
    <t>https://podminky.urs.cz/item/CS_URS_2023_01/171251201</t>
  </si>
  <si>
    <t>85,125</t>
  </si>
  <si>
    <t>17</t>
  </si>
  <si>
    <t>181411131</t>
  </si>
  <si>
    <t>Založení trávníku na půdě předem připravené plochy do 1000 m2 výsevem včetně utažení parkového v rovině nebo na svahu do 1:5</t>
  </si>
  <si>
    <t>-279510052</t>
  </si>
  <si>
    <t>https://podminky.urs.cz/item/CS_URS_2023_01/181411131</t>
  </si>
  <si>
    <t>61</t>
  </si>
  <si>
    <t>18</t>
  </si>
  <si>
    <t>00572410</t>
  </si>
  <si>
    <t>osivo směs travní parková</t>
  </si>
  <si>
    <t>kg</t>
  </si>
  <si>
    <t>-1430423328</t>
  </si>
  <si>
    <t>61*0,02 'Přepočtené koeficientem množství</t>
  </si>
  <si>
    <t>19</t>
  </si>
  <si>
    <t>181951114</t>
  </si>
  <si>
    <t>Úprava pláně vyrovnáním výškových rozdílů strojně v hornině třídy těžitelnosti II, skupiny 4 a 5 se zhutněním</t>
  </si>
  <si>
    <t>-277248947</t>
  </si>
  <si>
    <t>https://podminky.urs.cz/item/CS_URS_2023_01/181951114</t>
  </si>
  <si>
    <t>20</t>
  </si>
  <si>
    <t>182303111</t>
  </si>
  <si>
    <t>Doplnění zeminy nebo substrátu na travnatých plochách tloušťky do 50 mm v rovině nebo na svahu do 1:5</t>
  </si>
  <si>
    <t>-711620066</t>
  </si>
  <si>
    <t>https://podminky.urs.cz/item/CS_URS_2023_01/182303111</t>
  </si>
  <si>
    <t>tl.200mm (50mm x 4)</t>
  </si>
  <si>
    <t>61*4</t>
  </si>
  <si>
    <t>10364101</t>
  </si>
  <si>
    <t>zemina pro terénní úpravy - ornice</t>
  </si>
  <si>
    <t>-1797806918</t>
  </si>
  <si>
    <t>61*0,2*1,6</t>
  </si>
  <si>
    <t>Komunikace pozemní</t>
  </si>
  <si>
    <t>22</t>
  </si>
  <si>
    <t>564831011</t>
  </si>
  <si>
    <t>Podklad ze štěrkodrti ŠD s rozprostřením a zhutněním plochy jednotlivě do 100 m2, po zhutnění tl. 100 mm</t>
  </si>
  <si>
    <t>-1290624082</t>
  </si>
  <si>
    <t>https://podminky.urs.cz/item/CS_URS_2023_01/564831011</t>
  </si>
  <si>
    <t>Doplnění ACO tl. 230mm</t>
  </si>
  <si>
    <t>23</t>
  </si>
  <si>
    <t>564861111</t>
  </si>
  <si>
    <t>Podklad ze štěrkodrti ŠD s rozprostřením a zhutněním plochy přes 100 m2, po zhutnění tl. 200 mm</t>
  </si>
  <si>
    <t>21480832</t>
  </si>
  <si>
    <t>https://podminky.urs.cz/item/CS_URS_2023_01/564861111</t>
  </si>
  <si>
    <t>Dlážděné parkoviště tl. 320mm</t>
  </si>
  <si>
    <t>140</t>
  </si>
  <si>
    <t>24</t>
  </si>
  <si>
    <t>565165101</t>
  </si>
  <si>
    <t>Asfaltový beton vrstva podkladní ACP 16 (obalované kamenivo střednězrnné - OKS) s rozprostřením a zhutněním v pruhu šířky do 1,5 m, po zhutnění tl. 80 mm</t>
  </si>
  <si>
    <t>166824937</t>
  </si>
  <si>
    <t>https://podminky.urs.cz/item/CS_URS_2023_01/565165101</t>
  </si>
  <si>
    <t>25</t>
  </si>
  <si>
    <t>573211108</t>
  </si>
  <si>
    <t>Postřik spojovací PS bez posypu kamenivem z asfaltu silničního, v množství 0,40 kg/m2</t>
  </si>
  <si>
    <t>-973853003</t>
  </si>
  <si>
    <t>https://podminky.urs.cz/item/CS_URS_2023_01/573211108</t>
  </si>
  <si>
    <t>Doplnění konstrukce ACo11</t>
  </si>
  <si>
    <t>26</t>
  </si>
  <si>
    <t>577144031</t>
  </si>
  <si>
    <t>Asfaltový beton vrstva obrusná ACO 11 (ABS) s rozprostřením a se zhutněním z modifikovaného asfaltu v pruhu šířky do 1,5 m, po zhutnění tl. 50 mm</t>
  </si>
  <si>
    <t>-946932019</t>
  </si>
  <si>
    <t>https://podminky.urs.cz/item/CS_URS_2023_01/577144031</t>
  </si>
  <si>
    <t>27</t>
  </si>
  <si>
    <t>596412212</t>
  </si>
  <si>
    <t>Kladení dlažby z betonových vegetačních dlaždic pozemních komunikací s ložem z kameniva těženého nebo drceného tl. do 50 mm, s vyplněním spár a vegetačních otvorů, s hutněním vibrováním tl. 80 mm, pro plochy přes 100 do 300 m2</t>
  </si>
  <si>
    <t>-1907883317</t>
  </si>
  <si>
    <t>https://podminky.urs.cz/item/CS_URS_2023_01/596412212</t>
  </si>
  <si>
    <t>28</t>
  </si>
  <si>
    <t>59245035</t>
  </si>
  <si>
    <t>dlažba plošná betonová vegetační 200x200x80mm přírodní</t>
  </si>
  <si>
    <t>-893660590</t>
  </si>
  <si>
    <t>135*1,02 'Přepočtené koeficientem množství</t>
  </si>
  <si>
    <t>29</t>
  </si>
  <si>
    <t>59245036</t>
  </si>
  <si>
    <t>dlažba plošná betonová vegetační 200x200x80mm barevná</t>
  </si>
  <si>
    <t>104700145</t>
  </si>
  <si>
    <t>5*1,05 'Přepočtené koeficientem množství</t>
  </si>
  <si>
    <t>Ostatní konstrukce a práce, bourání</t>
  </si>
  <si>
    <t>30</t>
  </si>
  <si>
    <t>914111111</t>
  </si>
  <si>
    <t>Montáž svislé dopravní značky základní velikosti do 1 m2 objímkami na sloupky nebo konzoly</t>
  </si>
  <si>
    <t>kus</t>
  </si>
  <si>
    <t>-1166478131</t>
  </si>
  <si>
    <t>https://podminky.urs.cz/item/CS_URS_2023_01/914111111</t>
  </si>
  <si>
    <t>31</t>
  </si>
  <si>
    <t>40445625</t>
  </si>
  <si>
    <t>informativní značky provozní IP8, IP9, IP11-IP13 500x700mm</t>
  </si>
  <si>
    <t>1300647723</t>
  </si>
  <si>
    <t>32</t>
  </si>
  <si>
    <t>914511111</t>
  </si>
  <si>
    <t>Montáž sloupku dopravních značek délky do 3,5 m do betonového základu</t>
  </si>
  <si>
    <t>2119567164</t>
  </si>
  <si>
    <t>https://podminky.urs.cz/item/CS_URS_2023_01/914511111</t>
  </si>
  <si>
    <t>40445225</t>
  </si>
  <si>
    <t>sloupek pro dopravní značku Zn D 60mm v 3,5m</t>
  </si>
  <si>
    <t>-922496395</t>
  </si>
  <si>
    <t>34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</si>
  <si>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</si>
  <si>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</si>
  <si>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-1014704160</t>
  </si>
  <si>
    <t>https://podminky.urs.cz/item/CS_URS_2023_01/916231213</t>
  </si>
  <si>
    <t>BO 10/25</t>
  </si>
  <si>
    <t>133</t>
  </si>
  <si>
    <t>35</t>
  </si>
  <si>
    <t>59217017</t>
  </si>
  <si>
    <t>obrubník betonový chodníkový 1000x100x250mm</t>
  </si>
  <si>
    <t>-1326896577</t>
  </si>
  <si>
    <t>133*1,02 'Přepočtené koeficientem množství</t>
  </si>
  <si>
    <t>36</t>
  </si>
  <si>
    <t>919122122</t>
  </si>
  <si>
    <t>Utěsnění dilatačních spár zálivkou za tepla v cementobetonovém nebo živičném krytu včetně adhezního nátěru s těsnicím profilem pod zálivkou, pro komůrky šířky 15 mm, hloubky 30 mm</t>
  </si>
  <si>
    <t>-1834793618</t>
  </si>
  <si>
    <t>https://podminky.urs.cz/item/CS_URS_2023_01/919122122</t>
  </si>
  <si>
    <t>37</t>
  </si>
  <si>
    <t>919726123</t>
  </si>
  <si>
    <t>Geotextilie netkaná pro ochranu, separaci nebo filtraci měrná hmotnost přes 300 do 500 g/m2</t>
  </si>
  <si>
    <t>1821107294</t>
  </si>
  <si>
    <t>https://podminky.urs.cz/item/CS_URS_2023_01/919726123</t>
  </si>
  <si>
    <t>38</t>
  </si>
  <si>
    <t>919735113</t>
  </si>
  <si>
    <t>Řezání stávajícího živičného krytu nebo podkladu hloubky přes 100 do 150 mm</t>
  </si>
  <si>
    <t>2007942424</t>
  </si>
  <si>
    <t>https://podminky.urs.cz/item/CS_URS_2023_01/919735113</t>
  </si>
  <si>
    <t>67</t>
  </si>
  <si>
    <t>39</t>
  </si>
  <si>
    <t>R138484</t>
  </si>
  <si>
    <t>M+D uložení stávajících kabelů inženýrských sítí do dělené chráničky z prefa žlábků</t>
  </si>
  <si>
    <t>1865270357</t>
  </si>
  <si>
    <t>997</t>
  </si>
  <si>
    <t>Přesun sutě</t>
  </si>
  <si>
    <t>40</t>
  </si>
  <si>
    <t>997221571</t>
  </si>
  <si>
    <t>Vodorovná doprava vybouraných hmot bez naložení, ale se složením a s hrubým urovnáním na vzdálenost do 1 km</t>
  </si>
  <si>
    <t>1360567660</t>
  </si>
  <si>
    <t>https://podminky.urs.cz/item/CS_URS_2023_01/997221571</t>
  </si>
  <si>
    <t>41</t>
  </si>
  <si>
    <t>997221579</t>
  </si>
  <si>
    <t>Vodorovná doprava vybouraných hmot bez naložení, ale se složením a s hrubým urovnáním na vzdálenost Příplatek k ceně za každý další i započatý 1 km přes 1 km</t>
  </si>
  <si>
    <t>1420875511</t>
  </si>
  <si>
    <t>https://podminky.urs.cz/item/CS_URS_2023_01/997221579</t>
  </si>
  <si>
    <t xml:space="preserve">31,51*24 </t>
  </si>
  <si>
    <t>42</t>
  </si>
  <si>
    <t>997221612</t>
  </si>
  <si>
    <t>Nakládání na dopravní prostředky pro vodorovnou dopravu vybouraných hmot</t>
  </si>
  <si>
    <t>-1985203380</t>
  </si>
  <si>
    <t>https://podminky.urs.cz/item/CS_URS_2023_01/997221612</t>
  </si>
  <si>
    <t>31,51</t>
  </si>
  <si>
    <t>43</t>
  </si>
  <si>
    <t>997221861</t>
  </si>
  <si>
    <t>Poplatek za uložení stavebního odpadu na recyklační skládce (skládkovné) z prostého betonu zatříděného do Katalogu odpadů pod kódem 17 01 01</t>
  </si>
  <si>
    <t>1978075888</t>
  </si>
  <si>
    <t>https://podminky.urs.cz/item/CS_URS_2023_01/997221861</t>
  </si>
  <si>
    <t>0,4</t>
  </si>
  <si>
    <t>44</t>
  </si>
  <si>
    <t>997221873</t>
  </si>
  <si>
    <t>-1093387594</t>
  </si>
  <si>
    <t>https://podminky.urs.cz/item/CS_URS_2023_01/997221873</t>
  </si>
  <si>
    <t>17,69</t>
  </si>
  <si>
    <t>45</t>
  </si>
  <si>
    <t>997221875</t>
  </si>
  <si>
    <t>Poplatek za uložení stavebního odpadu na recyklační skládce (skládkovné) asfaltového bez obsahu dehtu zatříděného do Katalogu odpadů pod kódem 17 03 02</t>
  </si>
  <si>
    <t>873058554</t>
  </si>
  <si>
    <t>https://podminky.urs.cz/item/CS_URS_2023_01/997221875</t>
  </si>
  <si>
    <t>13,42</t>
  </si>
  <si>
    <t>998</t>
  </si>
  <si>
    <t>Přesun hmot</t>
  </si>
  <si>
    <t>46</t>
  </si>
  <si>
    <t>998223011</t>
  </si>
  <si>
    <t>Přesun hmot pro pozemní komunikace s krytem dlážděným dopravní vzdálenost do 200 m jakékoliv délky objektu</t>
  </si>
  <si>
    <t>-982674142</t>
  </si>
  <si>
    <t>https://podminky.urs.cz/item/CS_URS_2023_01/998223011</t>
  </si>
  <si>
    <t>VRN</t>
  </si>
  <si>
    <t>Vedlejší rozpočtové náklady</t>
  </si>
  <si>
    <t>VRN1</t>
  </si>
  <si>
    <t>Průzkumné, geodetické a projektové práce</t>
  </si>
  <si>
    <t>47</t>
  </si>
  <si>
    <t>012103000</t>
  </si>
  <si>
    <t>Geodetické práce před výstavbou</t>
  </si>
  <si>
    <t>nh</t>
  </si>
  <si>
    <t>1024</t>
  </si>
  <si>
    <t>994231633</t>
  </si>
  <si>
    <t>HZS Geodet</t>
  </si>
  <si>
    <t>48</t>
  </si>
  <si>
    <t>013254000</t>
  </si>
  <si>
    <t>Dokumentace skutečného provedení stavby - 3x paré</t>
  </si>
  <si>
    <t>-1495447094</t>
  </si>
  <si>
    <t>HZS technik odborný</t>
  </si>
  <si>
    <t>49</t>
  </si>
  <si>
    <t>013254001X</t>
  </si>
  <si>
    <t>Geometrický plán</t>
  </si>
  <si>
    <t>230771356</t>
  </si>
  <si>
    <t>68</t>
  </si>
  <si>
    <t>50</t>
  </si>
  <si>
    <t>R03290300</t>
  </si>
  <si>
    <t>Arboristické posouzení</t>
  </si>
  <si>
    <t>kpl</t>
  </si>
  <si>
    <t>-320168550</t>
  </si>
  <si>
    <t>VRN3</t>
  </si>
  <si>
    <t>Zařízení staveniště</t>
  </si>
  <si>
    <t>51</t>
  </si>
  <si>
    <t>032903000</t>
  </si>
  <si>
    <t>Náklady na provoz a údržbu vybavení staveniště</t>
  </si>
  <si>
    <t>62993495</t>
  </si>
  <si>
    <t>52</t>
  </si>
  <si>
    <t>034103000</t>
  </si>
  <si>
    <t>Oplocení staveniště</t>
  </si>
  <si>
    <t>souhrn</t>
  </si>
  <si>
    <t>-1484793285</t>
  </si>
  <si>
    <t>53</t>
  </si>
  <si>
    <t>034303000</t>
  </si>
  <si>
    <t>Dopravní značení na staveništi</t>
  </si>
  <si>
    <t>-1028737858</t>
  </si>
  <si>
    <t>ocenit DIO, včetně nákladů na následné rozmístění značek</t>
  </si>
  <si>
    <t>54</t>
  </si>
  <si>
    <t>034503000</t>
  </si>
  <si>
    <t>Informační tabule na staveništi</t>
  </si>
  <si>
    <t>1391226256</t>
  </si>
  <si>
    <t>VRN4</t>
  </si>
  <si>
    <t>Inženýrská činnost</t>
  </si>
  <si>
    <t>55</t>
  </si>
  <si>
    <t>043134000</t>
  </si>
  <si>
    <t>Zkoušky zatěžovací</t>
  </si>
  <si>
    <t>-2028344792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</si>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</sst>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0" fillId="0" borderId="0" xfId="0"/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/>
    </xf>
    <xf numFmtId="0" fontId="39" fillId="0" borderId="1" xfId="0" applyFont="1" applyBorder="1" applyAlignment="1">
      <alignment horizontal="center" vertical="center"/>
    </xf>
    <xf numFmtId="49" fontId="41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22351101" TargetMode="External"/><Relationship Id="rId13" Type="http://schemas.openxmlformats.org/officeDocument/2006/relationships/hyperlink" Target="https://podminky.urs.cz/item/CS_URS_2023_01/171151112" TargetMode="External"/><Relationship Id="rId18" Type="http://schemas.openxmlformats.org/officeDocument/2006/relationships/hyperlink" Target="https://podminky.urs.cz/item/CS_URS_2023_01/182303111" TargetMode="External"/><Relationship Id="rId26" Type="http://schemas.openxmlformats.org/officeDocument/2006/relationships/hyperlink" Target="https://podminky.urs.cz/item/CS_URS_2023_01/914511111" TargetMode="External"/><Relationship Id="rId3" Type="http://schemas.openxmlformats.org/officeDocument/2006/relationships/hyperlink" Target="https://podminky.urs.cz/item/CS_URS_2023_01/113107182" TargetMode="External"/><Relationship Id="rId21" Type="http://schemas.openxmlformats.org/officeDocument/2006/relationships/hyperlink" Target="https://podminky.urs.cz/item/CS_URS_2023_01/565165101" TargetMode="External"/><Relationship Id="rId34" Type="http://schemas.openxmlformats.org/officeDocument/2006/relationships/hyperlink" Target="https://podminky.urs.cz/item/CS_URS_2023_01/997221861" TargetMode="External"/><Relationship Id="rId7" Type="http://schemas.openxmlformats.org/officeDocument/2006/relationships/hyperlink" Target="https://podminky.urs.cz/item/CS_URS_2023_01/122311101" TargetMode="External"/><Relationship Id="rId12" Type="http://schemas.openxmlformats.org/officeDocument/2006/relationships/hyperlink" Target="https://podminky.urs.cz/item/CS_URS_2023_01/167151102" TargetMode="External"/><Relationship Id="rId17" Type="http://schemas.openxmlformats.org/officeDocument/2006/relationships/hyperlink" Target="https://podminky.urs.cz/item/CS_URS_2023_01/181951114" TargetMode="External"/><Relationship Id="rId25" Type="http://schemas.openxmlformats.org/officeDocument/2006/relationships/hyperlink" Target="https://podminky.urs.cz/item/CS_URS_2023_01/914111111" TargetMode="External"/><Relationship Id="rId33" Type="http://schemas.openxmlformats.org/officeDocument/2006/relationships/hyperlink" Target="https://podminky.urs.cz/item/CS_URS_2023_01/997221612" TargetMode="External"/><Relationship Id="rId38" Type="http://schemas.openxmlformats.org/officeDocument/2006/relationships/drawing" Target="../drawings/drawing2.xml"/><Relationship Id="rId2" Type="http://schemas.openxmlformats.org/officeDocument/2006/relationships/hyperlink" Target="https://podminky.urs.cz/item/CS_URS_2023_01/113107162" TargetMode="External"/><Relationship Id="rId16" Type="http://schemas.openxmlformats.org/officeDocument/2006/relationships/hyperlink" Target="https://podminky.urs.cz/item/CS_URS_2023_01/181411131" TargetMode="External"/><Relationship Id="rId20" Type="http://schemas.openxmlformats.org/officeDocument/2006/relationships/hyperlink" Target="https://podminky.urs.cz/item/CS_URS_2023_01/564861111" TargetMode="External"/><Relationship Id="rId29" Type="http://schemas.openxmlformats.org/officeDocument/2006/relationships/hyperlink" Target="https://podminky.urs.cz/item/CS_URS_2023_01/919726123" TargetMode="External"/><Relationship Id="rId1" Type="http://schemas.openxmlformats.org/officeDocument/2006/relationships/hyperlink" Target="https://podminky.urs.cz/item/CS_URS_2023_01/111211101" TargetMode="External"/><Relationship Id="rId6" Type="http://schemas.openxmlformats.org/officeDocument/2006/relationships/hyperlink" Target="https://podminky.urs.cz/item/CS_URS_2023_01/122251102" TargetMode="External"/><Relationship Id="rId11" Type="http://schemas.openxmlformats.org/officeDocument/2006/relationships/hyperlink" Target="https://podminky.urs.cz/item/CS_URS_2023_01/162751139" TargetMode="External"/><Relationship Id="rId24" Type="http://schemas.openxmlformats.org/officeDocument/2006/relationships/hyperlink" Target="https://podminky.urs.cz/item/CS_URS_2023_01/596412212" TargetMode="External"/><Relationship Id="rId32" Type="http://schemas.openxmlformats.org/officeDocument/2006/relationships/hyperlink" Target="https://podminky.urs.cz/item/CS_URS_2023_01/997221579" TargetMode="External"/><Relationship Id="rId37" Type="http://schemas.openxmlformats.org/officeDocument/2006/relationships/hyperlink" Target="https://podminky.urs.cz/item/CS_URS_2023_01/998223011" TargetMode="External"/><Relationship Id="rId5" Type="http://schemas.openxmlformats.org/officeDocument/2006/relationships/hyperlink" Target="https://podminky.urs.cz/item/CS_URS_2023_01/122211101" TargetMode="External"/><Relationship Id="rId15" Type="http://schemas.openxmlformats.org/officeDocument/2006/relationships/hyperlink" Target="https://podminky.urs.cz/item/CS_URS_2023_01/171251201" TargetMode="External"/><Relationship Id="rId23" Type="http://schemas.openxmlformats.org/officeDocument/2006/relationships/hyperlink" Target="https://podminky.urs.cz/item/CS_URS_2023_01/577144031" TargetMode="External"/><Relationship Id="rId28" Type="http://schemas.openxmlformats.org/officeDocument/2006/relationships/hyperlink" Target="https://podminky.urs.cz/item/CS_URS_2023_01/919122122" TargetMode="External"/><Relationship Id="rId36" Type="http://schemas.openxmlformats.org/officeDocument/2006/relationships/hyperlink" Target="https://podminky.urs.cz/item/CS_URS_2023_01/997221875" TargetMode="External"/><Relationship Id="rId10" Type="http://schemas.openxmlformats.org/officeDocument/2006/relationships/hyperlink" Target="https://podminky.urs.cz/item/CS_URS_2023_01/162751137" TargetMode="External"/><Relationship Id="rId19" Type="http://schemas.openxmlformats.org/officeDocument/2006/relationships/hyperlink" Target="https://podminky.urs.cz/item/CS_URS_2023_01/564831011" TargetMode="External"/><Relationship Id="rId31" Type="http://schemas.openxmlformats.org/officeDocument/2006/relationships/hyperlink" Target="https://podminky.urs.cz/item/CS_URS_2023_01/997221571" TargetMode="External"/><Relationship Id="rId4" Type="http://schemas.openxmlformats.org/officeDocument/2006/relationships/hyperlink" Target="https://podminky.urs.cz/item/CS_URS_2023_01/113201112" TargetMode="External"/><Relationship Id="rId9" Type="http://schemas.openxmlformats.org/officeDocument/2006/relationships/hyperlink" Target="https://podminky.urs.cz/item/CS_URS_2023_01/131213701" TargetMode="External"/><Relationship Id="rId14" Type="http://schemas.openxmlformats.org/officeDocument/2006/relationships/hyperlink" Target="https://podminky.urs.cz/item/CS_URS_2023_01/171201231" TargetMode="External"/><Relationship Id="rId22" Type="http://schemas.openxmlformats.org/officeDocument/2006/relationships/hyperlink" Target="https://podminky.urs.cz/item/CS_URS_2023_01/573211108" TargetMode="External"/><Relationship Id="rId27" Type="http://schemas.openxmlformats.org/officeDocument/2006/relationships/hyperlink" Target="https://podminky.urs.cz/item/CS_URS_2023_01/916231213" TargetMode="External"/><Relationship Id="rId30" Type="http://schemas.openxmlformats.org/officeDocument/2006/relationships/hyperlink" Target="https://podminky.urs.cz/item/CS_URS_2023_01/919735113" TargetMode="External"/><Relationship Id="rId35" Type="http://schemas.openxmlformats.org/officeDocument/2006/relationships/hyperlink" Target="https://podminky.urs.cz/item/CS_URS_2023_01/99722187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24"/>
      <c r="AS2" s="324"/>
      <c r="AT2" s="324"/>
      <c r="AU2" s="324"/>
      <c r="AV2" s="324"/>
      <c r="AW2" s="324"/>
      <c r="AX2" s="324"/>
      <c r="AY2" s="324"/>
      <c r="AZ2" s="324"/>
      <c r="BA2" s="324"/>
      <c r="BB2" s="324"/>
      <c r="BC2" s="324"/>
      <c r="BD2" s="324"/>
      <c r="BE2" s="324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55" t="s">
        <v>14</v>
      </c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  <c r="AH5" s="356"/>
      <c r="AI5" s="356"/>
      <c r="AJ5" s="356"/>
      <c r="AK5" s="356"/>
      <c r="AL5" s="356"/>
      <c r="AM5" s="356"/>
      <c r="AN5" s="356"/>
      <c r="AO5" s="356"/>
      <c r="AP5" s="24"/>
      <c r="AQ5" s="24"/>
      <c r="AR5" s="22"/>
      <c r="BE5" s="352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57" t="s">
        <v>17</v>
      </c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6"/>
      <c r="AO6" s="356"/>
      <c r="AP6" s="24"/>
      <c r="AQ6" s="24"/>
      <c r="AR6" s="22"/>
      <c r="BE6" s="353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53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53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53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53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53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53"/>
      <c r="BS12" s="19" t="s">
        <v>6</v>
      </c>
    </row>
    <row r="13" spans="1:74" s="1" customFormat="1" ht="12" customHeight="1">
      <c r="B13" s="23"/>
      <c r="C13" s="24"/>
      <c r="D13" s="31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30</v>
      </c>
      <c r="AO13" s="24"/>
      <c r="AP13" s="24"/>
      <c r="AQ13" s="24"/>
      <c r="AR13" s="22"/>
      <c r="BE13" s="353"/>
      <c r="BS13" s="19" t="s">
        <v>6</v>
      </c>
    </row>
    <row r="14" spans="1:74" ht="12.75">
      <c r="B14" s="23"/>
      <c r="C14" s="24"/>
      <c r="D14" s="24"/>
      <c r="E14" s="358" t="s">
        <v>30</v>
      </c>
      <c r="F14" s="359"/>
      <c r="G14" s="359"/>
      <c r="H14" s="359"/>
      <c r="I14" s="359"/>
      <c r="J14" s="359"/>
      <c r="K14" s="359"/>
      <c r="L14" s="359"/>
      <c r="M14" s="359"/>
      <c r="N14" s="359"/>
      <c r="O14" s="359"/>
      <c r="P14" s="359"/>
      <c r="Q14" s="359"/>
      <c r="R14" s="359"/>
      <c r="S14" s="359"/>
      <c r="T14" s="359"/>
      <c r="U14" s="359"/>
      <c r="V14" s="359"/>
      <c r="W14" s="359"/>
      <c r="X14" s="359"/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  <c r="AJ14" s="359"/>
      <c r="AK14" s="31" t="s">
        <v>28</v>
      </c>
      <c r="AL14" s="24"/>
      <c r="AM14" s="24"/>
      <c r="AN14" s="33" t="s">
        <v>30</v>
      </c>
      <c r="AO14" s="24"/>
      <c r="AP14" s="24"/>
      <c r="AQ14" s="24"/>
      <c r="AR14" s="22"/>
      <c r="BE14" s="353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53"/>
      <c r="BS15" s="19" t="s">
        <v>4</v>
      </c>
    </row>
    <row r="16" spans="1:74" s="1" customFormat="1" ht="12" customHeight="1">
      <c r="B16" s="23"/>
      <c r="C16" s="24"/>
      <c r="D16" s="31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53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53"/>
      <c r="BS17" s="19" t="s">
        <v>33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53"/>
      <c r="BS18" s="19" t="s">
        <v>6</v>
      </c>
    </row>
    <row r="19" spans="1:71" s="1" customFormat="1" ht="12" customHeight="1">
      <c r="B19" s="23"/>
      <c r="C19" s="24"/>
      <c r="D19" s="31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53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53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53"/>
    </row>
    <row r="22" spans="1:71" s="1" customFormat="1" ht="12" customHeight="1">
      <c r="B22" s="23"/>
      <c r="C22" s="24"/>
      <c r="D22" s="31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53"/>
    </row>
    <row r="23" spans="1:71" s="1" customFormat="1" ht="47.25" customHeight="1">
      <c r="B23" s="23"/>
      <c r="C23" s="24"/>
      <c r="D23" s="24"/>
      <c r="E23" s="360" t="s">
        <v>37</v>
      </c>
      <c r="F23" s="360"/>
      <c r="G23" s="360"/>
      <c r="H23" s="360"/>
      <c r="I23" s="360"/>
      <c r="J23" s="360"/>
      <c r="K23" s="360"/>
      <c r="L23" s="360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60"/>
      <c r="Z23" s="360"/>
      <c r="AA23" s="360"/>
      <c r="AB23" s="360"/>
      <c r="AC23" s="360"/>
      <c r="AD23" s="360"/>
      <c r="AE23" s="360"/>
      <c r="AF23" s="360"/>
      <c r="AG23" s="360"/>
      <c r="AH23" s="360"/>
      <c r="AI23" s="360"/>
      <c r="AJ23" s="360"/>
      <c r="AK23" s="360"/>
      <c r="AL23" s="360"/>
      <c r="AM23" s="360"/>
      <c r="AN23" s="360"/>
      <c r="AO23" s="24"/>
      <c r="AP23" s="24"/>
      <c r="AQ23" s="24"/>
      <c r="AR23" s="22"/>
      <c r="BE23" s="353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53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53"/>
    </row>
    <row r="26" spans="1:71" s="2" customFormat="1" ht="25.9" customHeight="1">
      <c r="A26" s="36"/>
      <c r="B26" s="37"/>
      <c r="C26" s="38"/>
      <c r="D26" s="39" t="s">
        <v>38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61">
        <f>ROUND(AG54,2)</f>
        <v>0</v>
      </c>
      <c r="AL26" s="362"/>
      <c r="AM26" s="362"/>
      <c r="AN26" s="362"/>
      <c r="AO26" s="362"/>
      <c r="AP26" s="38"/>
      <c r="AQ26" s="38"/>
      <c r="AR26" s="41"/>
      <c r="BE26" s="353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53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63" t="s">
        <v>39</v>
      </c>
      <c r="M28" s="363"/>
      <c r="N28" s="363"/>
      <c r="O28" s="363"/>
      <c r="P28" s="363"/>
      <c r="Q28" s="38"/>
      <c r="R28" s="38"/>
      <c r="S28" s="38"/>
      <c r="T28" s="38"/>
      <c r="U28" s="38"/>
      <c r="V28" s="38"/>
      <c r="W28" s="363" t="s">
        <v>40</v>
      </c>
      <c r="X28" s="363"/>
      <c r="Y28" s="363"/>
      <c r="Z28" s="363"/>
      <c r="AA28" s="363"/>
      <c r="AB28" s="363"/>
      <c r="AC28" s="363"/>
      <c r="AD28" s="363"/>
      <c r="AE28" s="363"/>
      <c r="AF28" s="38"/>
      <c r="AG28" s="38"/>
      <c r="AH28" s="38"/>
      <c r="AI28" s="38"/>
      <c r="AJ28" s="38"/>
      <c r="AK28" s="363" t="s">
        <v>41</v>
      </c>
      <c r="AL28" s="363"/>
      <c r="AM28" s="363"/>
      <c r="AN28" s="363"/>
      <c r="AO28" s="363"/>
      <c r="AP28" s="38"/>
      <c r="AQ28" s="38"/>
      <c r="AR28" s="41"/>
      <c r="BE28" s="353"/>
    </row>
    <row r="29" spans="1:71" s="3" customFormat="1" ht="14.45" customHeight="1">
      <c r="B29" s="42"/>
      <c r="C29" s="43"/>
      <c r="D29" s="31" t="s">
        <v>42</v>
      </c>
      <c r="E29" s="43"/>
      <c r="F29" s="31" t="s">
        <v>43</v>
      </c>
      <c r="G29" s="43"/>
      <c r="H29" s="43"/>
      <c r="I29" s="43"/>
      <c r="J29" s="43"/>
      <c r="K29" s="43"/>
      <c r="L29" s="347">
        <v>0.21</v>
      </c>
      <c r="M29" s="346"/>
      <c r="N29" s="346"/>
      <c r="O29" s="346"/>
      <c r="P29" s="346"/>
      <c r="Q29" s="43"/>
      <c r="R29" s="43"/>
      <c r="S29" s="43"/>
      <c r="T29" s="43"/>
      <c r="U29" s="43"/>
      <c r="V29" s="43"/>
      <c r="W29" s="345">
        <f>ROUND(AZ54, 2)</f>
        <v>0</v>
      </c>
      <c r="X29" s="346"/>
      <c r="Y29" s="346"/>
      <c r="Z29" s="346"/>
      <c r="AA29" s="346"/>
      <c r="AB29" s="346"/>
      <c r="AC29" s="346"/>
      <c r="AD29" s="346"/>
      <c r="AE29" s="346"/>
      <c r="AF29" s="43"/>
      <c r="AG29" s="43"/>
      <c r="AH29" s="43"/>
      <c r="AI29" s="43"/>
      <c r="AJ29" s="43"/>
      <c r="AK29" s="345">
        <f>ROUND(AV54, 2)</f>
        <v>0</v>
      </c>
      <c r="AL29" s="346"/>
      <c r="AM29" s="346"/>
      <c r="AN29" s="346"/>
      <c r="AO29" s="346"/>
      <c r="AP29" s="43"/>
      <c r="AQ29" s="43"/>
      <c r="AR29" s="44"/>
      <c r="BE29" s="354"/>
    </row>
    <row r="30" spans="1:71" s="3" customFormat="1" ht="14.45" customHeight="1">
      <c r="B30" s="42"/>
      <c r="C30" s="43"/>
      <c r="D30" s="43"/>
      <c r="E30" s="43"/>
      <c r="F30" s="31" t="s">
        <v>44</v>
      </c>
      <c r="G30" s="43"/>
      <c r="H30" s="43"/>
      <c r="I30" s="43"/>
      <c r="J30" s="43"/>
      <c r="K30" s="43"/>
      <c r="L30" s="347">
        <v>0.12</v>
      </c>
      <c r="M30" s="346"/>
      <c r="N30" s="346"/>
      <c r="O30" s="346"/>
      <c r="P30" s="346"/>
      <c r="Q30" s="43"/>
      <c r="R30" s="43"/>
      <c r="S30" s="43"/>
      <c r="T30" s="43"/>
      <c r="U30" s="43"/>
      <c r="V30" s="43"/>
      <c r="W30" s="345">
        <f>ROUND(BA54, 2)</f>
        <v>0</v>
      </c>
      <c r="X30" s="346"/>
      <c r="Y30" s="346"/>
      <c r="Z30" s="346"/>
      <c r="AA30" s="346"/>
      <c r="AB30" s="346"/>
      <c r="AC30" s="346"/>
      <c r="AD30" s="346"/>
      <c r="AE30" s="346"/>
      <c r="AF30" s="43"/>
      <c r="AG30" s="43"/>
      <c r="AH30" s="43"/>
      <c r="AI30" s="43"/>
      <c r="AJ30" s="43"/>
      <c r="AK30" s="345">
        <f>ROUND(AW54, 2)</f>
        <v>0</v>
      </c>
      <c r="AL30" s="346"/>
      <c r="AM30" s="346"/>
      <c r="AN30" s="346"/>
      <c r="AO30" s="346"/>
      <c r="AP30" s="43"/>
      <c r="AQ30" s="43"/>
      <c r="AR30" s="44"/>
      <c r="BE30" s="354"/>
    </row>
    <row r="31" spans="1:71" s="3" customFormat="1" ht="14.45" hidden="1" customHeight="1">
      <c r="B31" s="42"/>
      <c r="C31" s="43"/>
      <c r="D31" s="43"/>
      <c r="E31" s="43"/>
      <c r="F31" s="31" t="s">
        <v>45</v>
      </c>
      <c r="G31" s="43"/>
      <c r="H31" s="43"/>
      <c r="I31" s="43"/>
      <c r="J31" s="43"/>
      <c r="K31" s="43"/>
      <c r="L31" s="347">
        <v>0.21</v>
      </c>
      <c r="M31" s="346"/>
      <c r="N31" s="346"/>
      <c r="O31" s="346"/>
      <c r="P31" s="346"/>
      <c r="Q31" s="43"/>
      <c r="R31" s="43"/>
      <c r="S31" s="43"/>
      <c r="T31" s="43"/>
      <c r="U31" s="43"/>
      <c r="V31" s="43"/>
      <c r="W31" s="345">
        <f>ROUND(BB54, 2)</f>
        <v>0</v>
      </c>
      <c r="X31" s="346"/>
      <c r="Y31" s="346"/>
      <c r="Z31" s="346"/>
      <c r="AA31" s="346"/>
      <c r="AB31" s="346"/>
      <c r="AC31" s="346"/>
      <c r="AD31" s="346"/>
      <c r="AE31" s="346"/>
      <c r="AF31" s="43"/>
      <c r="AG31" s="43"/>
      <c r="AH31" s="43"/>
      <c r="AI31" s="43"/>
      <c r="AJ31" s="43"/>
      <c r="AK31" s="345">
        <v>0</v>
      </c>
      <c r="AL31" s="346"/>
      <c r="AM31" s="346"/>
      <c r="AN31" s="346"/>
      <c r="AO31" s="346"/>
      <c r="AP31" s="43"/>
      <c r="AQ31" s="43"/>
      <c r="AR31" s="44"/>
      <c r="BE31" s="354"/>
    </row>
    <row r="32" spans="1:71" s="3" customFormat="1" ht="14.45" hidden="1" customHeight="1">
      <c r="B32" s="42"/>
      <c r="C32" s="43"/>
      <c r="D32" s="43"/>
      <c r="E32" s="43"/>
      <c r="F32" s="31" t="s">
        <v>46</v>
      </c>
      <c r="G32" s="43"/>
      <c r="H32" s="43"/>
      <c r="I32" s="43"/>
      <c r="J32" s="43"/>
      <c r="K32" s="43"/>
      <c r="L32" s="347">
        <v>0.12</v>
      </c>
      <c r="M32" s="346"/>
      <c r="N32" s="346"/>
      <c r="O32" s="346"/>
      <c r="P32" s="346"/>
      <c r="Q32" s="43"/>
      <c r="R32" s="43"/>
      <c r="S32" s="43"/>
      <c r="T32" s="43"/>
      <c r="U32" s="43"/>
      <c r="V32" s="43"/>
      <c r="W32" s="345">
        <f>ROUND(BC54, 2)</f>
        <v>0</v>
      </c>
      <c r="X32" s="346"/>
      <c r="Y32" s="346"/>
      <c r="Z32" s="346"/>
      <c r="AA32" s="346"/>
      <c r="AB32" s="346"/>
      <c r="AC32" s="346"/>
      <c r="AD32" s="346"/>
      <c r="AE32" s="346"/>
      <c r="AF32" s="43"/>
      <c r="AG32" s="43"/>
      <c r="AH32" s="43"/>
      <c r="AI32" s="43"/>
      <c r="AJ32" s="43"/>
      <c r="AK32" s="345">
        <v>0</v>
      </c>
      <c r="AL32" s="346"/>
      <c r="AM32" s="346"/>
      <c r="AN32" s="346"/>
      <c r="AO32" s="346"/>
      <c r="AP32" s="43"/>
      <c r="AQ32" s="43"/>
      <c r="AR32" s="44"/>
      <c r="BE32" s="354"/>
    </row>
    <row r="33" spans="1:57" s="3" customFormat="1" ht="14.45" hidden="1" customHeight="1">
      <c r="B33" s="42"/>
      <c r="C33" s="43"/>
      <c r="D33" s="43"/>
      <c r="E33" s="43"/>
      <c r="F33" s="31" t="s">
        <v>47</v>
      </c>
      <c r="G33" s="43"/>
      <c r="H33" s="43"/>
      <c r="I33" s="43"/>
      <c r="J33" s="43"/>
      <c r="K33" s="43"/>
      <c r="L33" s="347">
        <v>0</v>
      </c>
      <c r="M33" s="346"/>
      <c r="N33" s="346"/>
      <c r="O33" s="346"/>
      <c r="P33" s="346"/>
      <c r="Q33" s="43"/>
      <c r="R33" s="43"/>
      <c r="S33" s="43"/>
      <c r="T33" s="43"/>
      <c r="U33" s="43"/>
      <c r="V33" s="43"/>
      <c r="W33" s="345">
        <f>ROUND(BD54, 2)</f>
        <v>0</v>
      </c>
      <c r="X33" s="346"/>
      <c r="Y33" s="346"/>
      <c r="Z33" s="346"/>
      <c r="AA33" s="346"/>
      <c r="AB33" s="346"/>
      <c r="AC33" s="346"/>
      <c r="AD33" s="346"/>
      <c r="AE33" s="346"/>
      <c r="AF33" s="43"/>
      <c r="AG33" s="43"/>
      <c r="AH33" s="43"/>
      <c r="AI33" s="43"/>
      <c r="AJ33" s="43"/>
      <c r="AK33" s="345">
        <v>0</v>
      </c>
      <c r="AL33" s="346"/>
      <c r="AM33" s="346"/>
      <c r="AN33" s="346"/>
      <c r="AO33" s="346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48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49</v>
      </c>
      <c r="U35" s="47"/>
      <c r="V35" s="47"/>
      <c r="W35" s="47"/>
      <c r="X35" s="348" t="s">
        <v>50</v>
      </c>
      <c r="Y35" s="349"/>
      <c r="Z35" s="349"/>
      <c r="AA35" s="349"/>
      <c r="AB35" s="349"/>
      <c r="AC35" s="47"/>
      <c r="AD35" s="47"/>
      <c r="AE35" s="47"/>
      <c r="AF35" s="47"/>
      <c r="AG35" s="47"/>
      <c r="AH35" s="47"/>
      <c r="AI35" s="47"/>
      <c r="AJ35" s="47"/>
      <c r="AK35" s="350">
        <f>SUM(AK26:AK33)</f>
        <v>0</v>
      </c>
      <c r="AL35" s="349"/>
      <c r="AM35" s="349"/>
      <c r="AN35" s="349"/>
      <c r="AO35" s="351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51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NE2D58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34" t="str">
        <f>K6</f>
        <v>PArkoviště v ulici Havířská naproti DDM, Bílina</v>
      </c>
      <c r="M45" s="335"/>
      <c r="N45" s="335"/>
      <c r="O45" s="335"/>
      <c r="P45" s="335"/>
      <c r="Q45" s="335"/>
      <c r="R45" s="335"/>
      <c r="S45" s="335"/>
      <c r="T45" s="335"/>
      <c r="U45" s="335"/>
      <c r="V45" s="335"/>
      <c r="W45" s="335"/>
      <c r="X45" s="335"/>
      <c r="Y45" s="335"/>
      <c r="Z45" s="335"/>
      <c r="AA45" s="335"/>
      <c r="AB45" s="335"/>
      <c r="AC45" s="335"/>
      <c r="AD45" s="335"/>
      <c r="AE45" s="335"/>
      <c r="AF45" s="335"/>
      <c r="AG45" s="335"/>
      <c r="AH45" s="335"/>
      <c r="AI45" s="335"/>
      <c r="AJ45" s="335"/>
      <c r="AK45" s="335"/>
      <c r="AL45" s="335"/>
      <c r="AM45" s="335"/>
      <c r="AN45" s="335"/>
      <c r="AO45" s="335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Bílina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36" t="str">
        <f>IF(AN8= "","",AN8)</f>
        <v>28. 6. 2023</v>
      </c>
      <c r="AN47" s="336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Město Bílina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31</v>
      </c>
      <c r="AJ49" s="38"/>
      <c r="AK49" s="38"/>
      <c r="AL49" s="38"/>
      <c r="AM49" s="337" t="str">
        <f>IF(E17="","",E17)</f>
        <v>NE2D Projekt s.r.o.</v>
      </c>
      <c r="AN49" s="338"/>
      <c r="AO49" s="338"/>
      <c r="AP49" s="338"/>
      <c r="AQ49" s="38"/>
      <c r="AR49" s="41"/>
      <c r="AS49" s="339" t="s">
        <v>52</v>
      </c>
      <c r="AT49" s="340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29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34</v>
      </c>
      <c r="AJ50" s="38"/>
      <c r="AK50" s="38"/>
      <c r="AL50" s="38"/>
      <c r="AM50" s="337" t="str">
        <f>IF(E20="","",E20)</f>
        <v>Jaroslav Kudláček</v>
      </c>
      <c r="AN50" s="338"/>
      <c r="AO50" s="338"/>
      <c r="AP50" s="338"/>
      <c r="AQ50" s="38"/>
      <c r="AR50" s="41"/>
      <c r="AS50" s="341"/>
      <c r="AT50" s="342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43"/>
      <c r="AT51" s="344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25" t="s">
        <v>53</v>
      </c>
      <c r="D52" s="326"/>
      <c r="E52" s="326"/>
      <c r="F52" s="326"/>
      <c r="G52" s="326"/>
      <c r="H52" s="68"/>
      <c r="I52" s="327" t="s">
        <v>54</v>
      </c>
      <c r="J52" s="326"/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  <c r="X52" s="326"/>
      <c r="Y52" s="326"/>
      <c r="Z52" s="326"/>
      <c r="AA52" s="326"/>
      <c r="AB52" s="326"/>
      <c r="AC52" s="326"/>
      <c r="AD52" s="326"/>
      <c r="AE52" s="326"/>
      <c r="AF52" s="326"/>
      <c r="AG52" s="328" t="s">
        <v>55</v>
      </c>
      <c r="AH52" s="326"/>
      <c r="AI52" s="326"/>
      <c r="AJ52" s="326"/>
      <c r="AK52" s="326"/>
      <c r="AL52" s="326"/>
      <c r="AM52" s="326"/>
      <c r="AN52" s="327" t="s">
        <v>56</v>
      </c>
      <c r="AO52" s="326"/>
      <c r="AP52" s="326"/>
      <c r="AQ52" s="69" t="s">
        <v>57</v>
      </c>
      <c r="AR52" s="41"/>
      <c r="AS52" s="70" t="s">
        <v>58</v>
      </c>
      <c r="AT52" s="71" t="s">
        <v>59</v>
      </c>
      <c r="AU52" s="71" t="s">
        <v>60</v>
      </c>
      <c r="AV52" s="71" t="s">
        <v>61</v>
      </c>
      <c r="AW52" s="71" t="s">
        <v>62</v>
      </c>
      <c r="AX52" s="71" t="s">
        <v>63</v>
      </c>
      <c r="AY52" s="71" t="s">
        <v>64</v>
      </c>
      <c r="AZ52" s="71" t="s">
        <v>65</v>
      </c>
      <c r="BA52" s="71" t="s">
        <v>66</v>
      </c>
      <c r="BB52" s="71" t="s">
        <v>67</v>
      </c>
      <c r="BC52" s="71" t="s">
        <v>68</v>
      </c>
      <c r="BD52" s="72" t="s">
        <v>69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70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32">
        <f>ROUND(AG55,2)</f>
        <v>0</v>
      </c>
      <c r="AH54" s="332"/>
      <c r="AI54" s="332"/>
      <c r="AJ54" s="332"/>
      <c r="AK54" s="332"/>
      <c r="AL54" s="332"/>
      <c r="AM54" s="332"/>
      <c r="AN54" s="333">
        <f>SUM(AG54,AT54)</f>
        <v>0</v>
      </c>
      <c r="AO54" s="333"/>
      <c r="AP54" s="333"/>
      <c r="AQ54" s="80" t="s">
        <v>19</v>
      </c>
      <c r="AR54" s="81"/>
      <c r="AS54" s="82">
        <f>ROUND(AS55,2)</f>
        <v>0</v>
      </c>
      <c r="AT54" s="83">
        <f>ROUND(SUM(AV54:AW54),2)</f>
        <v>0</v>
      </c>
      <c r="AU54" s="84">
        <f>ROUND(AU55,5)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ROUND(AZ55,2)</f>
        <v>0</v>
      </c>
      <c r="BA54" s="83">
        <f>ROUND(BA55,2)</f>
        <v>0</v>
      </c>
      <c r="BB54" s="83">
        <f>ROUND(BB55,2)</f>
        <v>0</v>
      </c>
      <c r="BC54" s="83">
        <f>ROUND(BC55,2)</f>
        <v>0</v>
      </c>
      <c r="BD54" s="85">
        <f>ROUND(BD55,2)</f>
        <v>0</v>
      </c>
      <c r="BS54" s="86" t="s">
        <v>71</v>
      </c>
      <c r="BT54" s="86" t="s">
        <v>72</v>
      </c>
      <c r="BU54" s="87" t="s">
        <v>73</v>
      </c>
      <c r="BV54" s="86" t="s">
        <v>74</v>
      </c>
      <c r="BW54" s="86" t="s">
        <v>5</v>
      </c>
      <c r="BX54" s="86" t="s">
        <v>75</v>
      </c>
      <c r="CL54" s="86" t="s">
        <v>19</v>
      </c>
    </row>
    <row r="55" spans="1:91" s="7" customFormat="1" ht="16.5" customHeight="1">
      <c r="A55" s="88" t="s">
        <v>76</v>
      </c>
      <c r="B55" s="89"/>
      <c r="C55" s="90"/>
      <c r="D55" s="331" t="s">
        <v>77</v>
      </c>
      <c r="E55" s="331"/>
      <c r="F55" s="331"/>
      <c r="G55" s="331"/>
      <c r="H55" s="331"/>
      <c r="I55" s="91"/>
      <c r="J55" s="331" t="s">
        <v>78</v>
      </c>
      <c r="K55" s="331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329">
        <f>'SO 01 - Komunikace'!J30</f>
        <v>0</v>
      </c>
      <c r="AH55" s="330"/>
      <c r="AI55" s="330"/>
      <c r="AJ55" s="330"/>
      <c r="AK55" s="330"/>
      <c r="AL55" s="330"/>
      <c r="AM55" s="330"/>
      <c r="AN55" s="329">
        <f>SUM(AG55,AT55)</f>
        <v>0</v>
      </c>
      <c r="AO55" s="330"/>
      <c r="AP55" s="330"/>
      <c r="AQ55" s="92" t="s">
        <v>79</v>
      </c>
      <c r="AR55" s="93"/>
      <c r="AS55" s="94">
        <v>0</v>
      </c>
      <c r="AT55" s="95">
        <f>ROUND(SUM(AV55:AW55),2)</f>
        <v>0</v>
      </c>
      <c r="AU55" s="96">
        <f>'SO 01 - Komunikace'!P89</f>
        <v>0</v>
      </c>
      <c r="AV55" s="95">
        <f>'SO 01 - Komunikace'!J33</f>
        <v>0</v>
      </c>
      <c r="AW55" s="95">
        <f>'SO 01 - Komunikace'!J34</f>
        <v>0</v>
      </c>
      <c r="AX55" s="95">
        <f>'SO 01 - Komunikace'!J35</f>
        <v>0</v>
      </c>
      <c r="AY55" s="95">
        <f>'SO 01 - Komunikace'!J36</f>
        <v>0</v>
      </c>
      <c r="AZ55" s="95">
        <f>'SO 01 - Komunikace'!F33</f>
        <v>0</v>
      </c>
      <c r="BA55" s="95">
        <f>'SO 01 - Komunikace'!F34</f>
        <v>0</v>
      </c>
      <c r="BB55" s="95">
        <f>'SO 01 - Komunikace'!F35</f>
        <v>0</v>
      </c>
      <c r="BC55" s="95">
        <f>'SO 01 - Komunikace'!F36</f>
        <v>0</v>
      </c>
      <c r="BD55" s="97">
        <f>'SO 01 - Komunikace'!F37</f>
        <v>0</v>
      </c>
      <c r="BT55" s="98" t="s">
        <v>80</v>
      </c>
      <c r="BV55" s="98" t="s">
        <v>74</v>
      </c>
      <c r="BW55" s="98" t="s">
        <v>81</v>
      </c>
      <c r="BX55" s="98" t="s">
        <v>5</v>
      </c>
      <c r="CL55" s="98" t="s">
        <v>19</v>
      </c>
      <c r="CM55" s="98" t="s">
        <v>82</v>
      </c>
    </row>
    <row r="56" spans="1:91" s="2" customFormat="1" ht="30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41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</row>
    <row r="57" spans="1:91" s="2" customFormat="1" ht="6.95" customHeight="1">
      <c r="A57" s="36"/>
      <c r="B57" s="49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41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</sheetData>
  <sheetProtection algorithmName="SHA-512" hashValue="SpeoS6mNSxrt3DEDPGDt4Yx+bUmXbn8+AKH/MuMM/eo6rKbg/pywOolRbc+kD0coLOF+qjI36vqguU7D858zag==" saltValue="Fe0I1+W10ITWMcwulxv4/QlZ3qUFrN7YMt5IuZdX5gj1kLaA31CVRRi7akkgsQnQCjfcRcEjwGKpq/eHGVIFng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55:AP55"/>
    <mergeCell ref="AG55:AM55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SO 01 - Komunikace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AT2" s="19" t="s">
        <v>81</v>
      </c>
    </row>
    <row r="3" spans="1:46" s="1" customFormat="1" ht="6.95" customHeight="1"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22"/>
      <c r="AT3" s="19" t="s">
        <v>82</v>
      </c>
    </row>
    <row r="4" spans="1:46" s="1" customFormat="1" ht="24.95" customHeight="1">
      <c r="B4" s="22"/>
      <c r="D4" s="101" t="s">
        <v>83</v>
      </c>
      <c r="L4" s="22"/>
      <c r="M4" s="102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3" t="s">
        <v>16</v>
      </c>
      <c r="L6" s="22"/>
    </row>
    <row r="7" spans="1:46" s="1" customFormat="1" ht="16.5" customHeight="1">
      <c r="B7" s="22"/>
      <c r="E7" s="367" t="str">
        <f>'Rekapitulace stavby'!K6</f>
        <v>PArkoviště v ulici Havířská naproti DDM, Bílina</v>
      </c>
      <c r="F7" s="368"/>
      <c r="G7" s="368"/>
      <c r="H7" s="368"/>
      <c r="L7" s="22"/>
    </row>
    <row r="8" spans="1:46" s="2" customFormat="1" ht="12" customHeight="1">
      <c r="A8" s="36"/>
      <c r="B8" s="41"/>
      <c r="C8" s="36"/>
      <c r="D8" s="103" t="s">
        <v>84</v>
      </c>
      <c r="E8" s="36"/>
      <c r="F8" s="36"/>
      <c r="G8" s="36"/>
      <c r="H8" s="36"/>
      <c r="I8" s="36"/>
      <c r="J8" s="36"/>
      <c r="K8" s="36"/>
      <c r="L8" s="104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69" t="s">
        <v>85</v>
      </c>
      <c r="F9" s="370"/>
      <c r="G9" s="370"/>
      <c r="H9" s="370"/>
      <c r="I9" s="36"/>
      <c r="J9" s="36"/>
      <c r="K9" s="36"/>
      <c r="L9" s="104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4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3" t="s">
        <v>18</v>
      </c>
      <c r="E11" s="36"/>
      <c r="F11" s="105" t="s">
        <v>19</v>
      </c>
      <c r="G11" s="36"/>
      <c r="H11" s="36"/>
      <c r="I11" s="103" t="s">
        <v>20</v>
      </c>
      <c r="J11" s="105" t="s">
        <v>19</v>
      </c>
      <c r="K11" s="36"/>
      <c r="L11" s="104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3" t="s">
        <v>21</v>
      </c>
      <c r="E12" s="36"/>
      <c r="F12" s="105" t="s">
        <v>22</v>
      </c>
      <c r="G12" s="36"/>
      <c r="H12" s="36"/>
      <c r="I12" s="103" t="s">
        <v>23</v>
      </c>
      <c r="J12" s="106" t="str">
        <f>'Rekapitulace stavby'!AN8</f>
        <v>28. 6. 2023</v>
      </c>
      <c r="K12" s="36"/>
      <c r="L12" s="104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4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3" t="s">
        <v>25</v>
      </c>
      <c r="E14" s="36"/>
      <c r="F14" s="36"/>
      <c r="G14" s="36"/>
      <c r="H14" s="36"/>
      <c r="I14" s="103" t="s">
        <v>26</v>
      </c>
      <c r="J14" s="105" t="s">
        <v>19</v>
      </c>
      <c r="K14" s="36"/>
      <c r="L14" s="104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27</v>
      </c>
      <c r="F15" s="36"/>
      <c r="G15" s="36"/>
      <c r="H15" s="36"/>
      <c r="I15" s="103" t="s">
        <v>28</v>
      </c>
      <c r="J15" s="105" t="s">
        <v>19</v>
      </c>
      <c r="K15" s="36"/>
      <c r="L15" s="104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4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3" t="s">
        <v>29</v>
      </c>
      <c r="E17" s="36"/>
      <c r="F17" s="36"/>
      <c r="G17" s="36"/>
      <c r="H17" s="36"/>
      <c r="I17" s="103" t="s">
        <v>26</v>
      </c>
      <c r="J17" s="32" t="str">
        <f>'Rekapitulace stavby'!AN13</f>
        <v>Vyplň údaj</v>
      </c>
      <c r="K17" s="36"/>
      <c r="L17" s="104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1" t="str">
        <f>'Rekapitulace stavby'!E14</f>
        <v>Vyplň údaj</v>
      </c>
      <c r="F18" s="372"/>
      <c r="G18" s="372"/>
      <c r="H18" s="372"/>
      <c r="I18" s="103" t="s">
        <v>28</v>
      </c>
      <c r="J18" s="32" t="str">
        <f>'Rekapitulace stavby'!AN14</f>
        <v>Vyplň údaj</v>
      </c>
      <c r="K18" s="36"/>
      <c r="L18" s="104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4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3" t="s">
        <v>31</v>
      </c>
      <c r="E20" s="36"/>
      <c r="F20" s="36"/>
      <c r="G20" s="36"/>
      <c r="H20" s="36"/>
      <c r="I20" s="103" t="s">
        <v>26</v>
      </c>
      <c r="J20" s="105" t="s">
        <v>19</v>
      </c>
      <c r="K20" s="36"/>
      <c r="L20" s="104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32</v>
      </c>
      <c r="F21" s="36"/>
      <c r="G21" s="36"/>
      <c r="H21" s="36"/>
      <c r="I21" s="103" t="s">
        <v>28</v>
      </c>
      <c r="J21" s="105" t="s">
        <v>19</v>
      </c>
      <c r="K21" s="36"/>
      <c r="L21" s="104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4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3" t="s">
        <v>34</v>
      </c>
      <c r="E23" s="36"/>
      <c r="F23" s="36"/>
      <c r="G23" s="36"/>
      <c r="H23" s="36"/>
      <c r="I23" s="103" t="s">
        <v>26</v>
      </c>
      <c r="J23" s="105" t="s">
        <v>19</v>
      </c>
      <c r="K23" s="36"/>
      <c r="L23" s="104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35</v>
      </c>
      <c r="F24" s="36"/>
      <c r="G24" s="36"/>
      <c r="H24" s="36"/>
      <c r="I24" s="103" t="s">
        <v>28</v>
      </c>
      <c r="J24" s="105" t="s">
        <v>19</v>
      </c>
      <c r="K24" s="36"/>
      <c r="L24" s="104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4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3" t="s">
        <v>36</v>
      </c>
      <c r="E26" s="36"/>
      <c r="F26" s="36"/>
      <c r="G26" s="36"/>
      <c r="H26" s="36"/>
      <c r="I26" s="36"/>
      <c r="J26" s="36"/>
      <c r="K26" s="36"/>
      <c r="L26" s="104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07"/>
      <c r="B27" s="108"/>
      <c r="C27" s="107"/>
      <c r="D27" s="107"/>
      <c r="E27" s="373" t="s">
        <v>19</v>
      </c>
      <c r="F27" s="373"/>
      <c r="G27" s="373"/>
      <c r="H27" s="373"/>
      <c r="I27" s="107"/>
      <c r="J27" s="107"/>
      <c r="K27" s="107"/>
      <c r="L27" s="109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4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0"/>
      <c r="E29" s="110"/>
      <c r="F29" s="110"/>
      <c r="G29" s="110"/>
      <c r="H29" s="110"/>
      <c r="I29" s="110"/>
      <c r="J29" s="110"/>
      <c r="K29" s="110"/>
      <c r="L29" s="104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1" t="s">
        <v>38</v>
      </c>
      <c r="E30" s="36"/>
      <c r="F30" s="36"/>
      <c r="G30" s="36"/>
      <c r="H30" s="36"/>
      <c r="I30" s="36"/>
      <c r="J30" s="112">
        <f>ROUND(J89, 2)</f>
        <v>0</v>
      </c>
      <c r="K30" s="36"/>
      <c r="L30" s="104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0"/>
      <c r="E31" s="110"/>
      <c r="F31" s="110"/>
      <c r="G31" s="110"/>
      <c r="H31" s="110"/>
      <c r="I31" s="110"/>
      <c r="J31" s="110"/>
      <c r="K31" s="110"/>
      <c r="L31" s="104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3" t="s">
        <v>40</v>
      </c>
      <c r="G32" s="36"/>
      <c r="H32" s="36"/>
      <c r="I32" s="113" t="s">
        <v>39</v>
      </c>
      <c r="J32" s="113" t="s">
        <v>41</v>
      </c>
      <c r="K32" s="36"/>
      <c r="L32" s="104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4" t="s">
        <v>42</v>
      </c>
      <c r="E33" s="103" t="s">
        <v>43</v>
      </c>
      <c r="F33" s="115">
        <f>ROUND((SUM(BE89:BE258)),  2)</f>
        <v>0</v>
      </c>
      <c r="G33" s="36"/>
      <c r="H33" s="36"/>
      <c r="I33" s="116">
        <v>0.21</v>
      </c>
      <c r="J33" s="115">
        <f>ROUND(((SUM(BE89:BE258))*I33),  2)</f>
        <v>0</v>
      </c>
      <c r="K33" s="36"/>
      <c r="L33" s="104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3" t="s">
        <v>44</v>
      </c>
      <c r="F34" s="115">
        <f>ROUND((SUM(BF89:BF258)),  2)</f>
        <v>0</v>
      </c>
      <c r="G34" s="36"/>
      <c r="H34" s="36"/>
      <c r="I34" s="116">
        <v>0.12</v>
      </c>
      <c r="J34" s="115">
        <f>ROUND(((SUM(BF89:BF258))*I34),  2)</f>
        <v>0</v>
      </c>
      <c r="K34" s="36"/>
      <c r="L34" s="104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3" t="s">
        <v>45</v>
      </c>
      <c r="F35" s="115">
        <f>ROUND((SUM(BG89:BG258)),  2)</f>
        <v>0</v>
      </c>
      <c r="G35" s="36"/>
      <c r="H35" s="36"/>
      <c r="I35" s="116">
        <v>0.21</v>
      </c>
      <c r="J35" s="115">
        <f>0</f>
        <v>0</v>
      </c>
      <c r="K35" s="36"/>
      <c r="L35" s="104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3" t="s">
        <v>46</v>
      </c>
      <c r="F36" s="115">
        <f>ROUND((SUM(BH89:BH258)),  2)</f>
        <v>0</v>
      </c>
      <c r="G36" s="36"/>
      <c r="H36" s="36"/>
      <c r="I36" s="116">
        <v>0.12</v>
      </c>
      <c r="J36" s="115">
        <f>0</f>
        <v>0</v>
      </c>
      <c r="K36" s="36"/>
      <c r="L36" s="104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3" t="s">
        <v>47</v>
      </c>
      <c r="F37" s="115">
        <f>ROUND((SUM(BI89:BI258)),  2)</f>
        <v>0</v>
      </c>
      <c r="G37" s="36"/>
      <c r="H37" s="36"/>
      <c r="I37" s="116">
        <v>0</v>
      </c>
      <c r="J37" s="115">
        <f>0</f>
        <v>0</v>
      </c>
      <c r="K37" s="36"/>
      <c r="L37" s="104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4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17"/>
      <c r="D39" s="118" t="s">
        <v>48</v>
      </c>
      <c r="E39" s="119"/>
      <c r="F39" s="119"/>
      <c r="G39" s="120" t="s">
        <v>49</v>
      </c>
      <c r="H39" s="121" t="s">
        <v>50</v>
      </c>
      <c r="I39" s="119"/>
      <c r="J39" s="122">
        <f>SUM(J30:J37)</f>
        <v>0</v>
      </c>
      <c r="K39" s="123"/>
      <c r="L39" s="104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4"/>
      <c r="C40" s="125"/>
      <c r="D40" s="125"/>
      <c r="E40" s="125"/>
      <c r="F40" s="125"/>
      <c r="G40" s="125"/>
      <c r="H40" s="125"/>
      <c r="I40" s="125"/>
      <c r="J40" s="125"/>
      <c r="K40" s="125"/>
      <c r="L40" s="104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26"/>
      <c r="C44" s="127"/>
      <c r="D44" s="127"/>
      <c r="E44" s="127"/>
      <c r="F44" s="127"/>
      <c r="G44" s="127"/>
      <c r="H44" s="127"/>
      <c r="I44" s="127"/>
      <c r="J44" s="127"/>
      <c r="K44" s="127"/>
      <c r="L44" s="104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86</v>
      </c>
      <c r="D45" s="38"/>
      <c r="E45" s="38"/>
      <c r="F45" s="38"/>
      <c r="G45" s="38"/>
      <c r="H45" s="38"/>
      <c r="I45" s="38"/>
      <c r="J45" s="38"/>
      <c r="K45" s="38"/>
      <c r="L45" s="104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4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4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65" t="str">
        <f>E7</f>
        <v>PArkoviště v ulici Havířská naproti DDM, Bílina</v>
      </c>
      <c r="F48" s="366"/>
      <c r="G48" s="366"/>
      <c r="H48" s="366"/>
      <c r="I48" s="38"/>
      <c r="J48" s="38"/>
      <c r="K48" s="38"/>
      <c r="L48" s="104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84</v>
      </c>
      <c r="D49" s="38"/>
      <c r="E49" s="38"/>
      <c r="F49" s="38"/>
      <c r="G49" s="38"/>
      <c r="H49" s="38"/>
      <c r="I49" s="38"/>
      <c r="J49" s="38"/>
      <c r="K49" s="38"/>
      <c r="L49" s="104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4" t="str">
        <f>E9</f>
        <v>SO 01 - Komunikace</v>
      </c>
      <c r="F50" s="364"/>
      <c r="G50" s="364"/>
      <c r="H50" s="364"/>
      <c r="I50" s="38"/>
      <c r="J50" s="38"/>
      <c r="K50" s="38"/>
      <c r="L50" s="104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4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Bílina</v>
      </c>
      <c r="G52" s="38"/>
      <c r="H52" s="38"/>
      <c r="I52" s="31" t="s">
        <v>23</v>
      </c>
      <c r="J52" s="61" t="str">
        <f>IF(J12="","",J12)</f>
        <v>28. 6. 2023</v>
      </c>
      <c r="K52" s="38"/>
      <c r="L52" s="104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4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Město Bílina</v>
      </c>
      <c r="G54" s="38"/>
      <c r="H54" s="38"/>
      <c r="I54" s="31" t="s">
        <v>31</v>
      </c>
      <c r="J54" s="34" t="str">
        <f>E21</f>
        <v>NE2D Projekt s.r.o.</v>
      </c>
      <c r="K54" s="38"/>
      <c r="L54" s="104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>Jaroslav Kudláček</v>
      </c>
      <c r="K55" s="38"/>
      <c r="L55" s="104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4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28" t="s">
        <v>87</v>
      </c>
      <c r="D57" s="129"/>
      <c r="E57" s="129"/>
      <c r="F57" s="129"/>
      <c r="G57" s="129"/>
      <c r="H57" s="129"/>
      <c r="I57" s="129"/>
      <c r="J57" s="130" t="s">
        <v>88</v>
      </c>
      <c r="K57" s="129"/>
      <c r="L57" s="104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4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1" t="s">
        <v>70</v>
      </c>
      <c r="D59" s="38"/>
      <c r="E59" s="38"/>
      <c r="F59" s="38"/>
      <c r="G59" s="38"/>
      <c r="H59" s="38"/>
      <c r="I59" s="38"/>
      <c r="J59" s="79">
        <f>J89</f>
        <v>0</v>
      </c>
      <c r="K59" s="38"/>
      <c r="L59" s="104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89</v>
      </c>
    </row>
    <row r="60" spans="1:47" s="9" customFormat="1" ht="24.95" customHeight="1">
      <c r="B60" s="132"/>
      <c r="C60" s="133"/>
      <c r="D60" s="134" t="s">
        <v>90</v>
      </c>
      <c r="E60" s="135"/>
      <c r="F60" s="135"/>
      <c r="G60" s="135"/>
      <c r="H60" s="135"/>
      <c r="I60" s="135"/>
      <c r="J60" s="136">
        <f>J90</f>
        <v>0</v>
      </c>
      <c r="K60" s="133"/>
      <c r="L60" s="137"/>
    </row>
    <row r="61" spans="1:47" s="10" customFormat="1" ht="19.899999999999999" customHeight="1">
      <c r="B61" s="138"/>
      <c r="C61" s="139"/>
      <c r="D61" s="140" t="s">
        <v>91</v>
      </c>
      <c r="E61" s="141"/>
      <c r="F61" s="141"/>
      <c r="G61" s="141"/>
      <c r="H61" s="141"/>
      <c r="I61" s="141"/>
      <c r="J61" s="142">
        <f>J91</f>
        <v>0</v>
      </c>
      <c r="K61" s="139"/>
      <c r="L61" s="143"/>
    </row>
    <row r="62" spans="1:47" s="10" customFormat="1" ht="19.899999999999999" customHeight="1">
      <c r="B62" s="138"/>
      <c r="C62" s="139"/>
      <c r="D62" s="140" t="s">
        <v>92</v>
      </c>
      <c r="E62" s="141"/>
      <c r="F62" s="141"/>
      <c r="G62" s="141"/>
      <c r="H62" s="141"/>
      <c r="I62" s="141"/>
      <c r="J62" s="142">
        <f>J164</f>
        <v>0</v>
      </c>
      <c r="K62" s="139"/>
      <c r="L62" s="143"/>
    </row>
    <row r="63" spans="1:47" s="10" customFormat="1" ht="19.899999999999999" customHeight="1">
      <c r="B63" s="138"/>
      <c r="C63" s="139"/>
      <c r="D63" s="140" t="s">
        <v>93</v>
      </c>
      <c r="E63" s="141"/>
      <c r="F63" s="141"/>
      <c r="G63" s="141"/>
      <c r="H63" s="141"/>
      <c r="I63" s="141"/>
      <c r="J63" s="142">
        <f>J193</f>
        <v>0</v>
      </c>
      <c r="K63" s="139"/>
      <c r="L63" s="143"/>
    </row>
    <row r="64" spans="1:47" s="10" customFormat="1" ht="19.899999999999999" customHeight="1">
      <c r="B64" s="138"/>
      <c r="C64" s="139"/>
      <c r="D64" s="140" t="s">
        <v>94</v>
      </c>
      <c r="E64" s="141"/>
      <c r="F64" s="141"/>
      <c r="G64" s="141"/>
      <c r="H64" s="141"/>
      <c r="I64" s="141"/>
      <c r="J64" s="142">
        <f>J217</f>
        <v>0</v>
      </c>
      <c r="K64" s="139"/>
      <c r="L64" s="143"/>
    </row>
    <row r="65" spans="1:31" s="10" customFormat="1" ht="19.899999999999999" customHeight="1">
      <c r="B65" s="138"/>
      <c r="C65" s="139"/>
      <c r="D65" s="140" t="s">
        <v>95</v>
      </c>
      <c r="E65" s="141"/>
      <c r="F65" s="141"/>
      <c r="G65" s="141"/>
      <c r="H65" s="141"/>
      <c r="I65" s="141"/>
      <c r="J65" s="142">
        <f>J235</f>
        <v>0</v>
      </c>
      <c r="K65" s="139"/>
      <c r="L65" s="143"/>
    </row>
    <row r="66" spans="1:31" s="9" customFormat="1" ht="24.95" customHeight="1">
      <c r="B66" s="132"/>
      <c r="C66" s="133"/>
      <c r="D66" s="134" t="s">
        <v>96</v>
      </c>
      <c r="E66" s="135"/>
      <c r="F66" s="135"/>
      <c r="G66" s="135"/>
      <c r="H66" s="135"/>
      <c r="I66" s="135"/>
      <c r="J66" s="136">
        <f>J238</f>
        <v>0</v>
      </c>
      <c r="K66" s="133"/>
      <c r="L66" s="137"/>
    </row>
    <row r="67" spans="1:31" s="10" customFormat="1" ht="19.899999999999999" customHeight="1">
      <c r="B67" s="138"/>
      <c r="C67" s="139"/>
      <c r="D67" s="140" t="s">
        <v>97</v>
      </c>
      <c r="E67" s="141"/>
      <c r="F67" s="141"/>
      <c r="G67" s="141"/>
      <c r="H67" s="141"/>
      <c r="I67" s="141"/>
      <c r="J67" s="142">
        <f>J239</f>
        <v>0</v>
      </c>
      <c r="K67" s="139"/>
      <c r="L67" s="143"/>
    </row>
    <row r="68" spans="1:31" s="10" customFormat="1" ht="19.899999999999999" customHeight="1">
      <c r="B68" s="138"/>
      <c r="C68" s="139"/>
      <c r="D68" s="140" t="s">
        <v>98</v>
      </c>
      <c r="E68" s="141"/>
      <c r="F68" s="141"/>
      <c r="G68" s="141"/>
      <c r="H68" s="141"/>
      <c r="I68" s="141"/>
      <c r="J68" s="142">
        <f>J249</f>
        <v>0</v>
      </c>
      <c r="K68" s="139"/>
      <c r="L68" s="143"/>
    </row>
    <row r="69" spans="1:31" s="10" customFormat="1" ht="19.899999999999999" customHeight="1">
      <c r="B69" s="138"/>
      <c r="C69" s="139"/>
      <c r="D69" s="140" t="s">
        <v>99</v>
      </c>
      <c r="E69" s="141"/>
      <c r="F69" s="141"/>
      <c r="G69" s="141"/>
      <c r="H69" s="141"/>
      <c r="I69" s="141"/>
      <c r="J69" s="142">
        <f>J257</f>
        <v>0</v>
      </c>
      <c r="K69" s="139"/>
      <c r="L69" s="143"/>
    </row>
    <row r="70" spans="1:31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4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04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31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04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4.95" customHeight="1">
      <c r="A76" s="36"/>
      <c r="B76" s="37"/>
      <c r="C76" s="25" t="s">
        <v>100</v>
      </c>
      <c r="D76" s="38"/>
      <c r="E76" s="38"/>
      <c r="F76" s="38"/>
      <c r="G76" s="38"/>
      <c r="H76" s="38"/>
      <c r="I76" s="38"/>
      <c r="J76" s="38"/>
      <c r="K76" s="38"/>
      <c r="L76" s="104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4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16</v>
      </c>
      <c r="D78" s="38"/>
      <c r="E78" s="38"/>
      <c r="F78" s="38"/>
      <c r="G78" s="38"/>
      <c r="H78" s="38"/>
      <c r="I78" s="38"/>
      <c r="J78" s="38"/>
      <c r="K78" s="38"/>
      <c r="L78" s="104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65" t="str">
        <f>E7</f>
        <v>PArkoviště v ulici Havířská naproti DDM, Bílina</v>
      </c>
      <c r="F79" s="366"/>
      <c r="G79" s="366"/>
      <c r="H79" s="366"/>
      <c r="I79" s="38"/>
      <c r="J79" s="38"/>
      <c r="K79" s="38"/>
      <c r="L79" s="104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84</v>
      </c>
      <c r="D80" s="38"/>
      <c r="E80" s="38"/>
      <c r="F80" s="38"/>
      <c r="G80" s="38"/>
      <c r="H80" s="38"/>
      <c r="I80" s="38"/>
      <c r="J80" s="38"/>
      <c r="K80" s="38"/>
      <c r="L80" s="104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34" t="str">
        <f>E9</f>
        <v>SO 01 - Komunikace</v>
      </c>
      <c r="F81" s="364"/>
      <c r="G81" s="364"/>
      <c r="H81" s="364"/>
      <c r="I81" s="38"/>
      <c r="J81" s="38"/>
      <c r="K81" s="38"/>
      <c r="L81" s="104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4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21</v>
      </c>
      <c r="D83" s="38"/>
      <c r="E83" s="38"/>
      <c r="F83" s="29" t="str">
        <f>F12</f>
        <v>Bílina</v>
      </c>
      <c r="G83" s="38"/>
      <c r="H83" s="38"/>
      <c r="I83" s="31" t="s">
        <v>23</v>
      </c>
      <c r="J83" s="61" t="str">
        <f>IF(J12="","",J12)</f>
        <v>28. 6. 2023</v>
      </c>
      <c r="K83" s="38"/>
      <c r="L83" s="104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4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25</v>
      </c>
      <c r="D85" s="38"/>
      <c r="E85" s="38"/>
      <c r="F85" s="29" t="str">
        <f>E15</f>
        <v>Město Bílina</v>
      </c>
      <c r="G85" s="38"/>
      <c r="H85" s="38"/>
      <c r="I85" s="31" t="s">
        <v>31</v>
      </c>
      <c r="J85" s="34" t="str">
        <f>E21</f>
        <v>NE2D Projekt s.r.o.</v>
      </c>
      <c r="K85" s="38"/>
      <c r="L85" s="104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29</v>
      </c>
      <c r="D86" s="38"/>
      <c r="E86" s="38"/>
      <c r="F86" s="29" t="str">
        <f>IF(E18="","",E18)</f>
        <v>Vyplň údaj</v>
      </c>
      <c r="G86" s="38"/>
      <c r="H86" s="38"/>
      <c r="I86" s="31" t="s">
        <v>34</v>
      </c>
      <c r="J86" s="34" t="str">
        <f>E24</f>
        <v>Jaroslav Kudláček</v>
      </c>
      <c r="K86" s="38"/>
      <c r="L86" s="104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04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>
      <c r="A88" s="144"/>
      <c r="B88" s="145"/>
      <c r="C88" s="146" t="s">
        <v>101</v>
      </c>
      <c r="D88" s="147" t="s">
        <v>57</v>
      </c>
      <c r="E88" s="147" t="s">
        <v>53</v>
      </c>
      <c r="F88" s="147" t="s">
        <v>54</v>
      </c>
      <c r="G88" s="147" t="s">
        <v>102</v>
      </c>
      <c r="H88" s="147" t="s">
        <v>103</v>
      </c>
      <c r="I88" s="147" t="s">
        <v>104</v>
      </c>
      <c r="J88" s="147" t="s">
        <v>88</v>
      </c>
      <c r="K88" s="148" t="s">
        <v>105</v>
      </c>
      <c r="L88" s="149"/>
      <c r="M88" s="70" t="s">
        <v>19</v>
      </c>
      <c r="N88" s="71" t="s">
        <v>42</v>
      </c>
      <c r="O88" s="71" t="s">
        <v>106</v>
      </c>
      <c r="P88" s="71" t="s">
        <v>107</v>
      </c>
      <c r="Q88" s="71" t="s">
        <v>108</v>
      </c>
      <c r="R88" s="71" t="s">
        <v>109</v>
      </c>
      <c r="S88" s="71" t="s">
        <v>110</v>
      </c>
      <c r="T88" s="72" t="s">
        <v>111</v>
      </c>
      <c r="U88" s="144"/>
      <c r="V88" s="144"/>
      <c r="W88" s="144"/>
      <c r="X88" s="144"/>
      <c r="Y88" s="144"/>
      <c r="Z88" s="144"/>
      <c r="AA88" s="144"/>
      <c r="AB88" s="144"/>
      <c r="AC88" s="144"/>
      <c r="AD88" s="144"/>
      <c r="AE88" s="144"/>
    </row>
    <row r="89" spans="1:65" s="2" customFormat="1" ht="22.9" customHeight="1">
      <c r="A89" s="36"/>
      <c r="B89" s="37"/>
      <c r="C89" s="77" t="s">
        <v>112</v>
      </c>
      <c r="D89" s="38"/>
      <c r="E89" s="38"/>
      <c r="F89" s="38"/>
      <c r="G89" s="38"/>
      <c r="H89" s="38"/>
      <c r="I89" s="38"/>
      <c r="J89" s="150">
        <f>BK89</f>
        <v>0</v>
      </c>
      <c r="K89" s="38"/>
      <c r="L89" s="41"/>
      <c r="M89" s="73"/>
      <c r="N89" s="151"/>
      <c r="O89" s="74"/>
      <c r="P89" s="152">
        <f>P90+P238</f>
        <v>0</v>
      </c>
      <c r="Q89" s="74"/>
      <c r="R89" s="152">
        <f>R90+R238</f>
        <v>124.93340919999999</v>
      </c>
      <c r="S89" s="74"/>
      <c r="T89" s="153">
        <f>T90+T238</f>
        <v>17.229999999999997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71</v>
      </c>
      <c r="AU89" s="19" t="s">
        <v>89</v>
      </c>
      <c r="BK89" s="154">
        <f>BK90+BK238</f>
        <v>0</v>
      </c>
    </row>
    <row r="90" spans="1:65" s="12" customFormat="1" ht="25.9" customHeight="1">
      <c r="B90" s="155"/>
      <c r="C90" s="156"/>
      <c r="D90" s="157" t="s">
        <v>71</v>
      </c>
      <c r="E90" s="158" t="s">
        <v>113</v>
      </c>
      <c r="F90" s="158" t="s">
        <v>114</v>
      </c>
      <c r="G90" s="156"/>
      <c r="H90" s="156"/>
      <c r="I90" s="159"/>
      <c r="J90" s="160">
        <f>BK90</f>
        <v>0</v>
      </c>
      <c r="K90" s="156"/>
      <c r="L90" s="161"/>
      <c r="M90" s="162"/>
      <c r="N90" s="163"/>
      <c r="O90" s="163"/>
      <c r="P90" s="164">
        <f>P91+P164+P193+P217+P235</f>
        <v>0</v>
      </c>
      <c r="Q90" s="163"/>
      <c r="R90" s="164">
        <f>R91+R164+R193+R217+R235</f>
        <v>124.93340919999999</v>
      </c>
      <c r="S90" s="163"/>
      <c r="T90" s="165">
        <f>T91+T164+T193+T217+T235</f>
        <v>17.229999999999997</v>
      </c>
      <c r="AR90" s="166" t="s">
        <v>80</v>
      </c>
      <c r="AT90" s="167" t="s">
        <v>71</v>
      </c>
      <c r="AU90" s="167" t="s">
        <v>72</v>
      </c>
      <c r="AY90" s="166" t="s">
        <v>115</v>
      </c>
      <c r="BK90" s="168">
        <f>BK91+BK164+BK193+BK217+BK235</f>
        <v>0</v>
      </c>
    </row>
    <row r="91" spans="1:65" s="12" customFormat="1" ht="22.9" customHeight="1">
      <c r="B91" s="155"/>
      <c r="C91" s="156"/>
      <c r="D91" s="157" t="s">
        <v>71</v>
      </c>
      <c r="E91" s="169" t="s">
        <v>80</v>
      </c>
      <c r="F91" s="169" t="s">
        <v>116</v>
      </c>
      <c r="G91" s="156"/>
      <c r="H91" s="156"/>
      <c r="I91" s="159"/>
      <c r="J91" s="170">
        <f>BK91</f>
        <v>0</v>
      </c>
      <c r="K91" s="156"/>
      <c r="L91" s="161"/>
      <c r="M91" s="162"/>
      <c r="N91" s="163"/>
      <c r="O91" s="163"/>
      <c r="P91" s="164">
        <f>SUM(P92:P163)</f>
        <v>0</v>
      </c>
      <c r="Q91" s="163"/>
      <c r="R91" s="164">
        <f>SUM(R92:R163)</f>
        <v>65.421219999999991</v>
      </c>
      <c r="S91" s="163"/>
      <c r="T91" s="165">
        <f>SUM(T92:T163)</f>
        <v>17.229999999999997</v>
      </c>
      <c r="AR91" s="166" t="s">
        <v>80</v>
      </c>
      <c r="AT91" s="167" t="s">
        <v>71</v>
      </c>
      <c r="AU91" s="167" t="s">
        <v>80</v>
      </c>
      <c r="AY91" s="166" t="s">
        <v>115</v>
      </c>
      <c r="BK91" s="168">
        <f>SUM(BK92:BK163)</f>
        <v>0</v>
      </c>
    </row>
    <row r="92" spans="1:65" s="2" customFormat="1" ht="24.2" customHeight="1">
      <c r="A92" s="36"/>
      <c r="B92" s="37"/>
      <c r="C92" s="171" t="s">
        <v>80</v>
      </c>
      <c r="D92" s="171" t="s">
        <v>117</v>
      </c>
      <c r="E92" s="172" t="s">
        <v>118</v>
      </c>
      <c r="F92" s="173" t="s">
        <v>119</v>
      </c>
      <c r="G92" s="174" t="s">
        <v>120</v>
      </c>
      <c r="H92" s="175">
        <v>20</v>
      </c>
      <c r="I92" s="176"/>
      <c r="J92" s="177">
        <f>ROUND(I92*H92,2)</f>
        <v>0</v>
      </c>
      <c r="K92" s="173" t="s">
        <v>121</v>
      </c>
      <c r="L92" s="41"/>
      <c r="M92" s="178" t="s">
        <v>19</v>
      </c>
      <c r="N92" s="179" t="s">
        <v>43</v>
      </c>
      <c r="O92" s="66"/>
      <c r="P92" s="180">
        <f>O92*H92</f>
        <v>0</v>
      </c>
      <c r="Q92" s="180">
        <v>0</v>
      </c>
      <c r="R92" s="180">
        <f>Q92*H92</f>
        <v>0</v>
      </c>
      <c r="S92" s="180">
        <v>0</v>
      </c>
      <c r="T92" s="181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2" t="s">
        <v>122</v>
      </c>
      <c r="AT92" s="182" t="s">
        <v>117</v>
      </c>
      <c r="AU92" s="182" t="s">
        <v>82</v>
      </c>
      <c r="AY92" s="19" t="s">
        <v>115</v>
      </c>
      <c r="BE92" s="183">
        <f>IF(N92="základní",J92,0)</f>
        <v>0</v>
      </c>
      <c r="BF92" s="183">
        <f>IF(N92="snížená",J92,0)</f>
        <v>0</v>
      </c>
      <c r="BG92" s="183">
        <f>IF(N92="zákl. přenesená",J92,0)</f>
        <v>0</v>
      </c>
      <c r="BH92" s="183">
        <f>IF(N92="sníž. přenesená",J92,0)</f>
        <v>0</v>
      </c>
      <c r="BI92" s="183">
        <f>IF(N92="nulová",J92,0)</f>
        <v>0</v>
      </c>
      <c r="BJ92" s="19" t="s">
        <v>80</v>
      </c>
      <c r="BK92" s="183">
        <f>ROUND(I92*H92,2)</f>
        <v>0</v>
      </c>
      <c r="BL92" s="19" t="s">
        <v>122</v>
      </c>
      <c r="BM92" s="182" t="s">
        <v>123</v>
      </c>
    </row>
    <row r="93" spans="1:65" s="2" customFormat="1">
      <c r="A93" s="36"/>
      <c r="B93" s="37"/>
      <c r="C93" s="38"/>
      <c r="D93" s="184" t="s">
        <v>124</v>
      </c>
      <c r="E93" s="38"/>
      <c r="F93" s="185" t="s">
        <v>125</v>
      </c>
      <c r="G93" s="38"/>
      <c r="H93" s="38"/>
      <c r="I93" s="186"/>
      <c r="J93" s="38"/>
      <c r="K93" s="38"/>
      <c r="L93" s="41"/>
      <c r="M93" s="187"/>
      <c r="N93" s="188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124</v>
      </c>
      <c r="AU93" s="19" t="s">
        <v>82</v>
      </c>
    </row>
    <row r="94" spans="1:65" s="2" customFormat="1" ht="37.9" customHeight="1">
      <c r="A94" s="36"/>
      <c r="B94" s="37"/>
      <c r="C94" s="171" t="s">
        <v>82</v>
      </c>
      <c r="D94" s="171" t="s">
        <v>117</v>
      </c>
      <c r="E94" s="172" t="s">
        <v>126</v>
      </c>
      <c r="F94" s="173" t="s">
        <v>127</v>
      </c>
      <c r="G94" s="174" t="s">
        <v>120</v>
      </c>
      <c r="H94" s="175">
        <v>33</v>
      </c>
      <c r="I94" s="176"/>
      <c r="J94" s="177">
        <f>ROUND(I94*H94,2)</f>
        <v>0</v>
      </c>
      <c r="K94" s="173" t="s">
        <v>121</v>
      </c>
      <c r="L94" s="41"/>
      <c r="M94" s="178" t="s">
        <v>19</v>
      </c>
      <c r="N94" s="179" t="s">
        <v>43</v>
      </c>
      <c r="O94" s="66"/>
      <c r="P94" s="180">
        <f>O94*H94</f>
        <v>0</v>
      </c>
      <c r="Q94" s="180">
        <v>0</v>
      </c>
      <c r="R94" s="180">
        <f>Q94*H94</f>
        <v>0</v>
      </c>
      <c r="S94" s="180">
        <v>0.28999999999999998</v>
      </c>
      <c r="T94" s="181">
        <f>S94*H94</f>
        <v>9.5699999999999985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2" t="s">
        <v>122</v>
      </c>
      <c r="AT94" s="182" t="s">
        <v>117</v>
      </c>
      <c r="AU94" s="182" t="s">
        <v>82</v>
      </c>
      <c r="AY94" s="19" t="s">
        <v>115</v>
      </c>
      <c r="BE94" s="183">
        <f>IF(N94="základní",J94,0)</f>
        <v>0</v>
      </c>
      <c r="BF94" s="183">
        <f>IF(N94="snížená",J94,0)</f>
        <v>0</v>
      </c>
      <c r="BG94" s="183">
        <f>IF(N94="zákl. přenesená",J94,0)</f>
        <v>0</v>
      </c>
      <c r="BH94" s="183">
        <f>IF(N94="sníž. přenesená",J94,0)</f>
        <v>0</v>
      </c>
      <c r="BI94" s="183">
        <f>IF(N94="nulová",J94,0)</f>
        <v>0</v>
      </c>
      <c r="BJ94" s="19" t="s">
        <v>80</v>
      </c>
      <c r="BK94" s="183">
        <f>ROUND(I94*H94,2)</f>
        <v>0</v>
      </c>
      <c r="BL94" s="19" t="s">
        <v>122</v>
      </c>
      <c r="BM94" s="182" t="s">
        <v>128</v>
      </c>
    </row>
    <row r="95" spans="1:65" s="2" customFormat="1">
      <c r="A95" s="36"/>
      <c r="B95" s="37"/>
      <c r="C95" s="38"/>
      <c r="D95" s="184" t="s">
        <v>124</v>
      </c>
      <c r="E95" s="38"/>
      <c r="F95" s="185" t="s">
        <v>129</v>
      </c>
      <c r="G95" s="38"/>
      <c r="H95" s="38"/>
      <c r="I95" s="186"/>
      <c r="J95" s="38"/>
      <c r="K95" s="38"/>
      <c r="L95" s="41"/>
      <c r="M95" s="187"/>
      <c r="N95" s="188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124</v>
      </c>
      <c r="AU95" s="19" t="s">
        <v>82</v>
      </c>
    </row>
    <row r="96" spans="1:65" s="13" customFormat="1">
      <c r="B96" s="189"/>
      <c r="C96" s="190"/>
      <c r="D96" s="191" t="s">
        <v>130</v>
      </c>
      <c r="E96" s="192" t="s">
        <v>19</v>
      </c>
      <c r="F96" s="193" t="s">
        <v>131</v>
      </c>
      <c r="G96" s="190"/>
      <c r="H96" s="192" t="s">
        <v>19</v>
      </c>
      <c r="I96" s="194"/>
      <c r="J96" s="190"/>
      <c r="K96" s="190"/>
      <c r="L96" s="195"/>
      <c r="M96" s="196"/>
      <c r="N96" s="197"/>
      <c r="O96" s="197"/>
      <c r="P96" s="197"/>
      <c r="Q96" s="197"/>
      <c r="R96" s="197"/>
      <c r="S96" s="197"/>
      <c r="T96" s="198"/>
      <c r="AT96" s="199" t="s">
        <v>130</v>
      </c>
      <c r="AU96" s="199" t="s">
        <v>82</v>
      </c>
      <c r="AV96" s="13" t="s">
        <v>80</v>
      </c>
      <c r="AW96" s="13" t="s">
        <v>33</v>
      </c>
      <c r="AX96" s="13" t="s">
        <v>72</v>
      </c>
      <c r="AY96" s="199" t="s">
        <v>115</v>
      </c>
    </row>
    <row r="97" spans="1:65" s="14" customFormat="1">
      <c r="B97" s="200"/>
      <c r="C97" s="201"/>
      <c r="D97" s="191" t="s">
        <v>130</v>
      </c>
      <c r="E97" s="202" t="s">
        <v>19</v>
      </c>
      <c r="F97" s="203" t="s">
        <v>132</v>
      </c>
      <c r="G97" s="201"/>
      <c r="H97" s="204">
        <v>33</v>
      </c>
      <c r="I97" s="205"/>
      <c r="J97" s="201"/>
      <c r="K97" s="201"/>
      <c r="L97" s="206"/>
      <c r="M97" s="207"/>
      <c r="N97" s="208"/>
      <c r="O97" s="208"/>
      <c r="P97" s="208"/>
      <c r="Q97" s="208"/>
      <c r="R97" s="208"/>
      <c r="S97" s="208"/>
      <c r="T97" s="209"/>
      <c r="AT97" s="210" t="s">
        <v>130</v>
      </c>
      <c r="AU97" s="210" t="s">
        <v>82</v>
      </c>
      <c r="AV97" s="14" t="s">
        <v>82</v>
      </c>
      <c r="AW97" s="14" t="s">
        <v>33</v>
      </c>
      <c r="AX97" s="14" t="s">
        <v>80</v>
      </c>
      <c r="AY97" s="210" t="s">
        <v>115</v>
      </c>
    </row>
    <row r="98" spans="1:65" s="2" customFormat="1" ht="37.9" customHeight="1">
      <c r="A98" s="36"/>
      <c r="B98" s="37"/>
      <c r="C98" s="171" t="s">
        <v>133</v>
      </c>
      <c r="D98" s="171" t="s">
        <v>117</v>
      </c>
      <c r="E98" s="172" t="s">
        <v>134</v>
      </c>
      <c r="F98" s="173" t="s">
        <v>135</v>
      </c>
      <c r="G98" s="174" t="s">
        <v>120</v>
      </c>
      <c r="H98" s="175">
        <v>33</v>
      </c>
      <c r="I98" s="176"/>
      <c r="J98" s="177">
        <f>ROUND(I98*H98,2)</f>
        <v>0</v>
      </c>
      <c r="K98" s="173" t="s">
        <v>121</v>
      </c>
      <c r="L98" s="41"/>
      <c r="M98" s="178" t="s">
        <v>19</v>
      </c>
      <c r="N98" s="179" t="s">
        <v>43</v>
      </c>
      <c r="O98" s="66"/>
      <c r="P98" s="180">
        <f>O98*H98</f>
        <v>0</v>
      </c>
      <c r="Q98" s="180">
        <v>0</v>
      </c>
      <c r="R98" s="180">
        <f>Q98*H98</f>
        <v>0</v>
      </c>
      <c r="S98" s="180">
        <v>0.22</v>
      </c>
      <c r="T98" s="181">
        <f>S98*H98</f>
        <v>7.26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2" t="s">
        <v>122</v>
      </c>
      <c r="AT98" s="182" t="s">
        <v>117</v>
      </c>
      <c r="AU98" s="182" t="s">
        <v>82</v>
      </c>
      <c r="AY98" s="19" t="s">
        <v>115</v>
      </c>
      <c r="BE98" s="183">
        <f>IF(N98="základní",J98,0)</f>
        <v>0</v>
      </c>
      <c r="BF98" s="183">
        <f>IF(N98="snížená",J98,0)</f>
        <v>0</v>
      </c>
      <c r="BG98" s="183">
        <f>IF(N98="zákl. přenesená",J98,0)</f>
        <v>0</v>
      </c>
      <c r="BH98" s="183">
        <f>IF(N98="sníž. přenesená",J98,0)</f>
        <v>0</v>
      </c>
      <c r="BI98" s="183">
        <f>IF(N98="nulová",J98,0)</f>
        <v>0</v>
      </c>
      <c r="BJ98" s="19" t="s">
        <v>80</v>
      </c>
      <c r="BK98" s="183">
        <f>ROUND(I98*H98,2)</f>
        <v>0</v>
      </c>
      <c r="BL98" s="19" t="s">
        <v>122</v>
      </c>
      <c r="BM98" s="182" t="s">
        <v>136</v>
      </c>
    </row>
    <row r="99" spans="1:65" s="2" customFormat="1">
      <c r="A99" s="36"/>
      <c r="B99" s="37"/>
      <c r="C99" s="38"/>
      <c r="D99" s="184" t="s">
        <v>124</v>
      </c>
      <c r="E99" s="38"/>
      <c r="F99" s="185" t="s">
        <v>137</v>
      </c>
      <c r="G99" s="38"/>
      <c r="H99" s="38"/>
      <c r="I99" s="186"/>
      <c r="J99" s="38"/>
      <c r="K99" s="38"/>
      <c r="L99" s="41"/>
      <c r="M99" s="187"/>
      <c r="N99" s="188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124</v>
      </c>
      <c r="AU99" s="19" t="s">
        <v>82</v>
      </c>
    </row>
    <row r="100" spans="1:65" s="13" customFormat="1">
      <c r="B100" s="189"/>
      <c r="C100" s="190"/>
      <c r="D100" s="191" t="s">
        <v>130</v>
      </c>
      <c r="E100" s="192" t="s">
        <v>19</v>
      </c>
      <c r="F100" s="193" t="s">
        <v>131</v>
      </c>
      <c r="G100" s="190"/>
      <c r="H100" s="192" t="s">
        <v>19</v>
      </c>
      <c r="I100" s="194"/>
      <c r="J100" s="190"/>
      <c r="K100" s="190"/>
      <c r="L100" s="195"/>
      <c r="M100" s="196"/>
      <c r="N100" s="197"/>
      <c r="O100" s="197"/>
      <c r="P100" s="197"/>
      <c r="Q100" s="197"/>
      <c r="R100" s="197"/>
      <c r="S100" s="197"/>
      <c r="T100" s="198"/>
      <c r="AT100" s="199" t="s">
        <v>130</v>
      </c>
      <c r="AU100" s="199" t="s">
        <v>82</v>
      </c>
      <c r="AV100" s="13" t="s">
        <v>80</v>
      </c>
      <c r="AW100" s="13" t="s">
        <v>33</v>
      </c>
      <c r="AX100" s="13" t="s">
        <v>72</v>
      </c>
      <c r="AY100" s="199" t="s">
        <v>115</v>
      </c>
    </row>
    <row r="101" spans="1:65" s="14" customFormat="1">
      <c r="B101" s="200"/>
      <c r="C101" s="201"/>
      <c r="D101" s="191" t="s">
        <v>130</v>
      </c>
      <c r="E101" s="202" t="s">
        <v>19</v>
      </c>
      <c r="F101" s="203" t="s">
        <v>132</v>
      </c>
      <c r="G101" s="201"/>
      <c r="H101" s="204">
        <v>33</v>
      </c>
      <c r="I101" s="205"/>
      <c r="J101" s="201"/>
      <c r="K101" s="201"/>
      <c r="L101" s="206"/>
      <c r="M101" s="207"/>
      <c r="N101" s="208"/>
      <c r="O101" s="208"/>
      <c r="P101" s="208"/>
      <c r="Q101" s="208"/>
      <c r="R101" s="208"/>
      <c r="S101" s="208"/>
      <c r="T101" s="209"/>
      <c r="AT101" s="210" t="s">
        <v>130</v>
      </c>
      <c r="AU101" s="210" t="s">
        <v>82</v>
      </c>
      <c r="AV101" s="14" t="s">
        <v>82</v>
      </c>
      <c r="AW101" s="14" t="s">
        <v>33</v>
      </c>
      <c r="AX101" s="14" t="s">
        <v>80</v>
      </c>
      <c r="AY101" s="210" t="s">
        <v>115</v>
      </c>
    </row>
    <row r="102" spans="1:65" s="2" customFormat="1" ht="24.2" customHeight="1">
      <c r="A102" s="36"/>
      <c r="B102" s="37"/>
      <c r="C102" s="171" t="s">
        <v>122</v>
      </c>
      <c r="D102" s="171" t="s">
        <v>117</v>
      </c>
      <c r="E102" s="172" t="s">
        <v>138</v>
      </c>
      <c r="F102" s="173" t="s">
        <v>139</v>
      </c>
      <c r="G102" s="174" t="s">
        <v>140</v>
      </c>
      <c r="H102" s="175">
        <v>8</v>
      </c>
      <c r="I102" s="176"/>
      <c r="J102" s="177">
        <f>ROUND(I102*H102,2)</f>
        <v>0</v>
      </c>
      <c r="K102" s="173" t="s">
        <v>121</v>
      </c>
      <c r="L102" s="41"/>
      <c r="M102" s="178" t="s">
        <v>19</v>
      </c>
      <c r="N102" s="179" t="s">
        <v>43</v>
      </c>
      <c r="O102" s="66"/>
      <c r="P102" s="180">
        <f>O102*H102</f>
        <v>0</v>
      </c>
      <c r="Q102" s="180">
        <v>0</v>
      </c>
      <c r="R102" s="180">
        <f>Q102*H102</f>
        <v>0</v>
      </c>
      <c r="S102" s="180">
        <v>0.05</v>
      </c>
      <c r="T102" s="181">
        <f>S102*H102</f>
        <v>0.4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2" t="s">
        <v>122</v>
      </c>
      <c r="AT102" s="182" t="s">
        <v>117</v>
      </c>
      <c r="AU102" s="182" t="s">
        <v>82</v>
      </c>
      <c r="AY102" s="19" t="s">
        <v>115</v>
      </c>
      <c r="BE102" s="183">
        <f>IF(N102="základní",J102,0)</f>
        <v>0</v>
      </c>
      <c r="BF102" s="183">
        <f>IF(N102="snížená",J102,0)</f>
        <v>0</v>
      </c>
      <c r="BG102" s="183">
        <f>IF(N102="zákl. přenesená",J102,0)</f>
        <v>0</v>
      </c>
      <c r="BH102" s="183">
        <f>IF(N102="sníž. přenesená",J102,0)</f>
        <v>0</v>
      </c>
      <c r="BI102" s="183">
        <f>IF(N102="nulová",J102,0)</f>
        <v>0</v>
      </c>
      <c r="BJ102" s="19" t="s">
        <v>80</v>
      </c>
      <c r="BK102" s="183">
        <f>ROUND(I102*H102,2)</f>
        <v>0</v>
      </c>
      <c r="BL102" s="19" t="s">
        <v>122</v>
      </c>
      <c r="BM102" s="182" t="s">
        <v>141</v>
      </c>
    </row>
    <row r="103" spans="1:65" s="2" customFormat="1">
      <c r="A103" s="36"/>
      <c r="B103" s="37"/>
      <c r="C103" s="38"/>
      <c r="D103" s="184" t="s">
        <v>124</v>
      </c>
      <c r="E103" s="38"/>
      <c r="F103" s="185" t="s">
        <v>142</v>
      </c>
      <c r="G103" s="38"/>
      <c r="H103" s="38"/>
      <c r="I103" s="186"/>
      <c r="J103" s="38"/>
      <c r="K103" s="38"/>
      <c r="L103" s="41"/>
      <c r="M103" s="187"/>
      <c r="N103" s="188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124</v>
      </c>
      <c r="AU103" s="19" t="s">
        <v>82</v>
      </c>
    </row>
    <row r="104" spans="1:65" s="13" customFormat="1">
      <c r="B104" s="189"/>
      <c r="C104" s="190"/>
      <c r="D104" s="191" t="s">
        <v>130</v>
      </c>
      <c r="E104" s="192" t="s">
        <v>19</v>
      </c>
      <c r="F104" s="193" t="s">
        <v>143</v>
      </c>
      <c r="G104" s="190"/>
      <c r="H104" s="192" t="s">
        <v>19</v>
      </c>
      <c r="I104" s="194"/>
      <c r="J104" s="190"/>
      <c r="K104" s="190"/>
      <c r="L104" s="195"/>
      <c r="M104" s="196"/>
      <c r="N104" s="197"/>
      <c r="O104" s="197"/>
      <c r="P104" s="197"/>
      <c r="Q104" s="197"/>
      <c r="R104" s="197"/>
      <c r="S104" s="197"/>
      <c r="T104" s="198"/>
      <c r="AT104" s="199" t="s">
        <v>130</v>
      </c>
      <c r="AU104" s="199" t="s">
        <v>82</v>
      </c>
      <c r="AV104" s="13" t="s">
        <v>80</v>
      </c>
      <c r="AW104" s="13" t="s">
        <v>33</v>
      </c>
      <c r="AX104" s="13" t="s">
        <v>72</v>
      </c>
      <c r="AY104" s="199" t="s">
        <v>115</v>
      </c>
    </row>
    <row r="105" spans="1:65" s="14" customFormat="1">
      <c r="B105" s="200"/>
      <c r="C105" s="201"/>
      <c r="D105" s="191" t="s">
        <v>130</v>
      </c>
      <c r="E105" s="202" t="s">
        <v>19</v>
      </c>
      <c r="F105" s="203" t="s">
        <v>144</v>
      </c>
      <c r="G105" s="201"/>
      <c r="H105" s="204">
        <v>8</v>
      </c>
      <c r="I105" s="205"/>
      <c r="J105" s="201"/>
      <c r="K105" s="201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130</v>
      </c>
      <c r="AU105" s="210" t="s">
        <v>82</v>
      </c>
      <c r="AV105" s="14" t="s">
        <v>82</v>
      </c>
      <c r="AW105" s="14" t="s">
        <v>33</v>
      </c>
      <c r="AX105" s="14" t="s">
        <v>80</v>
      </c>
      <c r="AY105" s="210" t="s">
        <v>115</v>
      </c>
    </row>
    <row r="106" spans="1:65" s="2" customFormat="1" ht="16.5" customHeight="1">
      <c r="A106" s="36"/>
      <c r="B106" s="37"/>
      <c r="C106" s="171" t="s">
        <v>145</v>
      </c>
      <c r="D106" s="171" t="s">
        <v>117</v>
      </c>
      <c r="E106" s="172" t="s">
        <v>146</v>
      </c>
      <c r="F106" s="173" t="s">
        <v>147</v>
      </c>
      <c r="G106" s="174" t="s">
        <v>148</v>
      </c>
      <c r="H106" s="175">
        <v>16</v>
      </c>
      <c r="I106" s="176"/>
      <c r="J106" s="177">
        <f>ROUND(I106*H106,2)</f>
        <v>0</v>
      </c>
      <c r="K106" s="173" t="s">
        <v>121</v>
      </c>
      <c r="L106" s="41"/>
      <c r="M106" s="178" t="s">
        <v>19</v>
      </c>
      <c r="N106" s="179" t="s">
        <v>43</v>
      </c>
      <c r="O106" s="66"/>
      <c r="P106" s="180">
        <f>O106*H106</f>
        <v>0</v>
      </c>
      <c r="Q106" s="180">
        <v>0</v>
      </c>
      <c r="R106" s="180">
        <f>Q106*H106</f>
        <v>0</v>
      </c>
      <c r="S106" s="180">
        <v>0</v>
      </c>
      <c r="T106" s="181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2" t="s">
        <v>122</v>
      </c>
      <c r="AT106" s="182" t="s">
        <v>117</v>
      </c>
      <c r="AU106" s="182" t="s">
        <v>82</v>
      </c>
      <c r="AY106" s="19" t="s">
        <v>115</v>
      </c>
      <c r="BE106" s="183">
        <f>IF(N106="základní",J106,0)</f>
        <v>0</v>
      </c>
      <c r="BF106" s="183">
        <f>IF(N106="snížená",J106,0)</f>
        <v>0</v>
      </c>
      <c r="BG106" s="183">
        <f>IF(N106="zákl. přenesená",J106,0)</f>
        <v>0</v>
      </c>
      <c r="BH106" s="183">
        <f>IF(N106="sníž. přenesená",J106,0)</f>
        <v>0</v>
      </c>
      <c r="BI106" s="183">
        <f>IF(N106="nulová",J106,0)</f>
        <v>0</v>
      </c>
      <c r="BJ106" s="19" t="s">
        <v>80</v>
      </c>
      <c r="BK106" s="183">
        <f>ROUND(I106*H106,2)</f>
        <v>0</v>
      </c>
      <c r="BL106" s="19" t="s">
        <v>122</v>
      </c>
      <c r="BM106" s="182" t="s">
        <v>149</v>
      </c>
    </row>
    <row r="107" spans="1:65" s="2" customFormat="1">
      <c r="A107" s="36"/>
      <c r="B107" s="37"/>
      <c r="C107" s="38"/>
      <c r="D107" s="184" t="s">
        <v>124</v>
      </c>
      <c r="E107" s="38"/>
      <c r="F107" s="185" t="s">
        <v>150</v>
      </c>
      <c r="G107" s="38"/>
      <c r="H107" s="38"/>
      <c r="I107" s="186"/>
      <c r="J107" s="38"/>
      <c r="K107" s="38"/>
      <c r="L107" s="41"/>
      <c r="M107" s="187"/>
      <c r="N107" s="188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124</v>
      </c>
      <c r="AU107" s="19" t="s">
        <v>82</v>
      </c>
    </row>
    <row r="108" spans="1:65" s="2" customFormat="1" ht="21.75" customHeight="1">
      <c r="A108" s="36"/>
      <c r="B108" s="37"/>
      <c r="C108" s="171" t="s">
        <v>151</v>
      </c>
      <c r="D108" s="171" t="s">
        <v>117</v>
      </c>
      <c r="E108" s="172" t="s">
        <v>152</v>
      </c>
      <c r="F108" s="173" t="s">
        <v>153</v>
      </c>
      <c r="G108" s="174" t="s">
        <v>148</v>
      </c>
      <c r="H108" s="175">
        <v>35.950000000000003</v>
      </c>
      <c r="I108" s="176"/>
      <c r="J108" s="177">
        <f>ROUND(I108*H108,2)</f>
        <v>0</v>
      </c>
      <c r="K108" s="173" t="s">
        <v>121</v>
      </c>
      <c r="L108" s="41"/>
      <c r="M108" s="178" t="s">
        <v>19</v>
      </c>
      <c r="N108" s="179" t="s">
        <v>43</v>
      </c>
      <c r="O108" s="66"/>
      <c r="P108" s="180">
        <f>O108*H108</f>
        <v>0</v>
      </c>
      <c r="Q108" s="180">
        <v>0</v>
      </c>
      <c r="R108" s="180">
        <f>Q108*H108</f>
        <v>0</v>
      </c>
      <c r="S108" s="180">
        <v>0</v>
      </c>
      <c r="T108" s="181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2" t="s">
        <v>122</v>
      </c>
      <c r="AT108" s="182" t="s">
        <v>117</v>
      </c>
      <c r="AU108" s="182" t="s">
        <v>82</v>
      </c>
      <c r="AY108" s="19" t="s">
        <v>115</v>
      </c>
      <c r="BE108" s="183">
        <f>IF(N108="základní",J108,0)</f>
        <v>0</v>
      </c>
      <c r="BF108" s="183">
        <f>IF(N108="snížená",J108,0)</f>
        <v>0</v>
      </c>
      <c r="BG108" s="183">
        <f>IF(N108="zákl. přenesená",J108,0)</f>
        <v>0</v>
      </c>
      <c r="BH108" s="183">
        <f>IF(N108="sníž. přenesená",J108,0)</f>
        <v>0</v>
      </c>
      <c r="BI108" s="183">
        <f>IF(N108="nulová",J108,0)</f>
        <v>0</v>
      </c>
      <c r="BJ108" s="19" t="s">
        <v>80</v>
      </c>
      <c r="BK108" s="183">
        <f>ROUND(I108*H108,2)</f>
        <v>0</v>
      </c>
      <c r="BL108" s="19" t="s">
        <v>122</v>
      </c>
      <c r="BM108" s="182" t="s">
        <v>154</v>
      </c>
    </row>
    <row r="109" spans="1:65" s="2" customFormat="1">
      <c r="A109" s="36"/>
      <c r="B109" s="37"/>
      <c r="C109" s="38"/>
      <c r="D109" s="184" t="s">
        <v>124</v>
      </c>
      <c r="E109" s="38"/>
      <c r="F109" s="185" t="s">
        <v>155</v>
      </c>
      <c r="G109" s="38"/>
      <c r="H109" s="38"/>
      <c r="I109" s="186"/>
      <c r="J109" s="38"/>
      <c r="K109" s="38"/>
      <c r="L109" s="41"/>
      <c r="M109" s="187"/>
      <c r="N109" s="188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124</v>
      </c>
      <c r="AU109" s="19" t="s">
        <v>82</v>
      </c>
    </row>
    <row r="110" spans="1:65" s="13" customFormat="1">
      <c r="B110" s="189"/>
      <c r="C110" s="190"/>
      <c r="D110" s="191" t="s">
        <v>130</v>
      </c>
      <c r="E110" s="192" t="s">
        <v>19</v>
      </c>
      <c r="F110" s="193" t="s">
        <v>156</v>
      </c>
      <c r="G110" s="190"/>
      <c r="H110" s="192" t="s">
        <v>19</v>
      </c>
      <c r="I110" s="194"/>
      <c r="J110" s="190"/>
      <c r="K110" s="190"/>
      <c r="L110" s="195"/>
      <c r="M110" s="196"/>
      <c r="N110" s="197"/>
      <c r="O110" s="197"/>
      <c r="P110" s="197"/>
      <c r="Q110" s="197"/>
      <c r="R110" s="197"/>
      <c r="S110" s="197"/>
      <c r="T110" s="198"/>
      <c r="AT110" s="199" t="s">
        <v>130</v>
      </c>
      <c r="AU110" s="199" t="s">
        <v>82</v>
      </c>
      <c r="AV110" s="13" t="s">
        <v>80</v>
      </c>
      <c r="AW110" s="13" t="s">
        <v>33</v>
      </c>
      <c r="AX110" s="13" t="s">
        <v>72</v>
      </c>
      <c r="AY110" s="199" t="s">
        <v>115</v>
      </c>
    </row>
    <row r="111" spans="1:65" s="14" customFormat="1">
      <c r="B111" s="200"/>
      <c r="C111" s="201"/>
      <c r="D111" s="191" t="s">
        <v>130</v>
      </c>
      <c r="E111" s="202" t="s">
        <v>19</v>
      </c>
      <c r="F111" s="203" t="s">
        <v>157</v>
      </c>
      <c r="G111" s="201"/>
      <c r="H111" s="204">
        <v>16</v>
      </c>
      <c r="I111" s="205"/>
      <c r="J111" s="201"/>
      <c r="K111" s="201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130</v>
      </c>
      <c r="AU111" s="210" t="s">
        <v>82</v>
      </c>
      <c r="AV111" s="14" t="s">
        <v>82</v>
      </c>
      <c r="AW111" s="14" t="s">
        <v>33</v>
      </c>
      <c r="AX111" s="14" t="s">
        <v>72</v>
      </c>
      <c r="AY111" s="210" t="s">
        <v>115</v>
      </c>
    </row>
    <row r="112" spans="1:65" s="13" customFormat="1">
      <c r="B112" s="189"/>
      <c r="C112" s="190"/>
      <c r="D112" s="191" t="s">
        <v>130</v>
      </c>
      <c r="E112" s="192" t="s">
        <v>19</v>
      </c>
      <c r="F112" s="193" t="s">
        <v>158</v>
      </c>
      <c r="G112" s="190"/>
      <c r="H112" s="192" t="s">
        <v>19</v>
      </c>
      <c r="I112" s="194"/>
      <c r="J112" s="190"/>
      <c r="K112" s="190"/>
      <c r="L112" s="195"/>
      <c r="M112" s="196"/>
      <c r="N112" s="197"/>
      <c r="O112" s="197"/>
      <c r="P112" s="197"/>
      <c r="Q112" s="197"/>
      <c r="R112" s="197"/>
      <c r="S112" s="197"/>
      <c r="T112" s="198"/>
      <c r="AT112" s="199" t="s">
        <v>130</v>
      </c>
      <c r="AU112" s="199" t="s">
        <v>82</v>
      </c>
      <c r="AV112" s="13" t="s">
        <v>80</v>
      </c>
      <c r="AW112" s="13" t="s">
        <v>33</v>
      </c>
      <c r="AX112" s="13" t="s">
        <v>72</v>
      </c>
      <c r="AY112" s="199" t="s">
        <v>115</v>
      </c>
    </row>
    <row r="113" spans="1:65" s="14" customFormat="1">
      <c r="B113" s="200"/>
      <c r="C113" s="201"/>
      <c r="D113" s="191" t="s">
        <v>130</v>
      </c>
      <c r="E113" s="202" t="s">
        <v>19</v>
      </c>
      <c r="F113" s="203" t="s">
        <v>159</v>
      </c>
      <c r="G113" s="201"/>
      <c r="H113" s="204">
        <v>19.95</v>
      </c>
      <c r="I113" s="205"/>
      <c r="J113" s="201"/>
      <c r="K113" s="201"/>
      <c r="L113" s="206"/>
      <c r="M113" s="207"/>
      <c r="N113" s="208"/>
      <c r="O113" s="208"/>
      <c r="P113" s="208"/>
      <c r="Q113" s="208"/>
      <c r="R113" s="208"/>
      <c r="S113" s="208"/>
      <c r="T113" s="209"/>
      <c r="AT113" s="210" t="s">
        <v>130</v>
      </c>
      <c r="AU113" s="210" t="s">
        <v>82</v>
      </c>
      <c r="AV113" s="14" t="s">
        <v>82</v>
      </c>
      <c r="AW113" s="14" t="s">
        <v>33</v>
      </c>
      <c r="AX113" s="14" t="s">
        <v>72</v>
      </c>
      <c r="AY113" s="210" t="s">
        <v>115</v>
      </c>
    </row>
    <row r="114" spans="1:65" s="15" customFormat="1">
      <c r="B114" s="211"/>
      <c r="C114" s="212"/>
      <c r="D114" s="191" t="s">
        <v>130</v>
      </c>
      <c r="E114" s="213" t="s">
        <v>19</v>
      </c>
      <c r="F114" s="214" t="s">
        <v>160</v>
      </c>
      <c r="G114" s="212"/>
      <c r="H114" s="215">
        <v>35.950000000000003</v>
      </c>
      <c r="I114" s="216"/>
      <c r="J114" s="212"/>
      <c r="K114" s="212"/>
      <c r="L114" s="217"/>
      <c r="M114" s="218"/>
      <c r="N114" s="219"/>
      <c r="O114" s="219"/>
      <c r="P114" s="219"/>
      <c r="Q114" s="219"/>
      <c r="R114" s="219"/>
      <c r="S114" s="219"/>
      <c r="T114" s="220"/>
      <c r="AT114" s="221" t="s">
        <v>130</v>
      </c>
      <c r="AU114" s="221" t="s">
        <v>82</v>
      </c>
      <c r="AV114" s="15" t="s">
        <v>122</v>
      </c>
      <c r="AW114" s="15" t="s">
        <v>33</v>
      </c>
      <c r="AX114" s="15" t="s">
        <v>80</v>
      </c>
      <c r="AY114" s="221" t="s">
        <v>115</v>
      </c>
    </row>
    <row r="115" spans="1:65" s="2" customFormat="1" ht="16.5" customHeight="1">
      <c r="A115" s="36"/>
      <c r="B115" s="37"/>
      <c r="C115" s="171" t="s">
        <v>161</v>
      </c>
      <c r="D115" s="171" t="s">
        <v>117</v>
      </c>
      <c r="E115" s="172" t="s">
        <v>162</v>
      </c>
      <c r="F115" s="173" t="s">
        <v>163</v>
      </c>
      <c r="G115" s="174" t="s">
        <v>148</v>
      </c>
      <c r="H115" s="175">
        <v>16.5</v>
      </c>
      <c r="I115" s="176"/>
      <c r="J115" s="177">
        <f>ROUND(I115*H115,2)</f>
        <v>0</v>
      </c>
      <c r="K115" s="173" t="s">
        <v>121</v>
      </c>
      <c r="L115" s="41"/>
      <c r="M115" s="178" t="s">
        <v>19</v>
      </c>
      <c r="N115" s="179" t="s">
        <v>43</v>
      </c>
      <c r="O115" s="66"/>
      <c r="P115" s="180">
        <f>O115*H115</f>
        <v>0</v>
      </c>
      <c r="Q115" s="180">
        <v>0</v>
      </c>
      <c r="R115" s="180">
        <f>Q115*H115</f>
        <v>0</v>
      </c>
      <c r="S115" s="180">
        <v>0</v>
      </c>
      <c r="T115" s="181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2" t="s">
        <v>122</v>
      </c>
      <c r="AT115" s="182" t="s">
        <v>117</v>
      </c>
      <c r="AU115" s="182" t="s">
        <v>82</v>
      </c>
      <c r="AY115" s="19" t="s">
        <v>115</v>
      </c>
      <c r="BE115" s="183">
        <f>IF(N115="základní",J115,0)</f>
        <v>0</v>
      </c>
      <c r="BF115" s="183">
        <f>IF(N115="snížená",J115,0)</f>
        <v>0</v>
      </c>
      <c r="BG115" s="183">
        <f>IF(N115="zákl. přenesená",J115,0)</f>
        <v>0</v>
      </c>
      <c r="BH115" s="183">
        <f>IF(N115="sníž. přenesená",J115,0)</f>
        <v>0</v>
      </c>
      <c r="BI115" s="183">
        <f>IF(N115="nulová",J115,0)</f>
        <v>0</v>
      </c>
      <c r="BJ115" s="19" t="s">
        <v>80</v>
      </c>
      <c r="BK115" s="183">
        <f>ROUND(I115*H115,2)</f>
        <v>0</v>
      </c>
      <c r="BL115" s="19" t="s">
        <v>122</v>
      </c>
      <c r="BM115" s="182" t="s">
        <v>164</v>
      </c>
    </row>
    <row r="116" spans="1:65" s="2" customFormat="1">
      <c r="A116" s="36"/>
      <c r="B116" s="37"/>
      <c r="C116" s="38"/>
      <c r="D116" s="184" t="s">
        <v>124</v>
      </c>
      <c r="E116" s="38"/>
      <c r="F116" s="185" t="s">
        <v>165</v>
      </c>
      <c r="G116" s="38"/>
      <c r="H116" s="38"/>
      <c r="I116" s="186"/>
      <c r="J116" s="38"/>
      <c r="K116" s="38"/>
      <c r="L116" s="41"/>
      <c r="M116" s="187"/>
      <c r="N116" s="188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124</v>
      </c>
      <c r="AU116" s="19" t="s">
        <v>82</v>
      </c>
    </row>
    <row r="117" spans="1:65" s="2" customFormat="1" ht="16.5" customHeight="1">
      <c r="A117" s="36"/>
      <c r="B117" s="37"/>
      <c r="C117" s="171" t="s">
        <v>144</v>
      </c>
      <c r="D117" s="171" t="s">
        <v>117</v>
      </c>
      <c r="E117" s="172" t="s">
        <v>166</v>
      </c>
      <c r="F117" s="173" t="s">
        <v>167</v>
      </c>
      <c r="G117" s="174" t="s">
        <v>148</v>
      </c>
      <c r="H117" s="175">
        <v>16.5</v>
      </c>
      <c r="I117" s="176"/>
      <c r="J117" s="177">
        <f>ROUND(I117*H117,2)</f>
        <v>0</v>
      </c>
      <c r="K117" s="173" t="s">
        <v>121</v>
      </c>
      <c r="L117" s="41"/>
      <c r="M117" s="178" t="s">
        <v>19</v>
      </c>
      <c r="N117" s="179" t="s">
        <v>43</v>
      </c>
      <c r="O117" s="66"/>
      <c r="P117" s="180">
        <f>O117*H117</f>
        <v>0</v>
      </c>
      <c r="Q117" s="180">
        <v>0</v>
      </c>
      <c r="R117" s="180">
        <f>Q117*H117</f>
        <v>0</v>
      </c>
      <c r="S117" s="180">
        <v>0</v>
      </c>
      <c r="T117" s="181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2" t="s">
        <v>122</v>
      </c>
      <c r="AT117" s="182" t="s">
        <v>117</v>
      </c>
      <c r="AU117" s="182" t="s">
        <v>82</v>
      </c>
      <c r="AY117" s="19" t="s">
        <v>115</v>
      </c>
      <c r="BE117" s="183">
        <f>IF(N117="základní",J117,0)</f>
        <v>0</v>
      </c>
      <c r="BF117" s="183">
        <f>IF(N117="snížená",J117,0)</f>
        <v>0</v>
      </c>
      <c r="BG117" s="183">
        <f>IF(N117="zákl. přenesená",J117,0)</f>
        <v>0</v>
      </c>
      <c r="BH117" s="183">
        <f>IF(N117="sníž. přenesená",J117,0)</f>
        <v>0</v>
      </c>
      <c r="BI117" s="183">
        <f>IF(N117="nulová",J117,0)</f>
        <v>0</v>
      </c>
      <c r="BJ117" s="19" t="s">
        <v>80</v>
      </c>
      <c r="BK117" s="183">
        <f>ROUND(I117*H117,2)</f>
        <v>0</v>
      </c>
      <c r="BL117" s="19" t="s">
        <v>122</v>
      </c>
      <c r="BM117" s="182" t="s">
        <v>168</v>
      </c>
    </row>
    <row r="118" spans="1:65" s="2" customFormat="1">
      <c r="A118" s="36"/>
      <c r="B118" s="37"/>
      <c r="C118" s="38"/>
      <c r="D118" s="184" t="s">
        <v>124</v>
      </c>
      <c r="E118" s="38"/>
      <c r="F118" s="185" t="s">
        <v>169</v>
      </c>
      <c r="G118" s="38"/>
      <c r="H118" s="38"/>
      <c r="I118" s="186"/>
      <c r="J118" s="38"/>
      <c r="K118" s="38"/>
      <c r="L118" s="41"/>
      <c r="M118" s="187"/>
      <c r="N118" s="188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124</v>
      </c>
      <c r="AU118" s="19" t="s">
        <v>82</v>
      </c>
    </row>
    <row r="119" spans="1:65" s="2" customFormat="1" ht="24.2" customHeight="1">
      <c r="A119" s="36"/>
      <c r="B119" s="37"/>
      <c r="C119" s="171" t="s">
        <v>170</v>
      </c>
      <c r="D119" s="171" t="s">
        <v>117</v>
      </c>
      <c r="E119" s="172" t="s">
        <v>171</v>
      </c>
      <c r="F119" s="173" t="s">
        <v>172</v>
      </c>
      <c r="G119" s="174" t="s">
        <v>148</v>
      </c>
      <c r="H119" s="175">
        <v>0.17499999999999999</v>
      </c>
      <c r="I119" s="176"/>
      <c r="J119" s="177">
        <f>ROUND(I119*H119,2)</f>
        <v>0</v>
      </c>
      <c r="K119" s="173" t="s">
        <v>121</v>
      </c>
      <c r="L119" s="41"/>
      <c r="M119" s="178" t="s">
        <v>19</v>
      </c>
      <c r="N119" s="179" t="s">
        <v>43</v>
      </c>
      <c r="O119" s="66"/>
      <c r="P119" s="180">
        <f>O119*H119</f>
        <v>0</v>
      </c>
      <c r="Q119" s="180">
        <v>0</v>
      </c>
      <c r="R119" s="180">
        <f>Q119*H119</f>
        <v>0</v>
      </c>
      <c r="S119" s="180">
        <v>0</v>
      </c>
      <c r="T119" s="181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2" t="s">
        <v>122</v>
      </c>
      <c r="AT119" s="182" t="s">
        <v>117</v>
      </c>
      <c r="AU119" s="182" t="s">
        <v>82</v>
      </c>
      <c r="AY119" s="19" t="s">
        <v>115</v>
      </c>
      <c r="BE119" s="183">
        <f>IF(N119="základní",J119,0)</f>
        <v>0</v>
      </c>
      <c r="BF119" s="183">
        <f>IF(N119="snížená",J119,0)</f>
        <v>0</v>
      </c>
      <c r="BG119" s="183">
        <f>IF(N119="zákl. přenesená",J119,0)</f>
        <v>0</v>
      </c>
      <c r="BH119" s="183">
        <f>IF(N119="sníž. přenesená",J119,0)</f>
        <v>0</v>
      </c>
      <c r="BI119" s="183">
        <f>IF(N119="nulová",J119,0)</f>
        <v>0</v>
      </c>
      <c r="BJ119" s="19" t="s">
        <v>80</v>
      </c>
      <c r="BK119" s="183">
        <f>ROUND(I119*H119,2)</f>
        <v>0</v>
      </c>
      <c r="BL119" s="19" t="s">
        <v>122</v>
      </c>
      <c r="BM119" s="182" t="s">
        <v>173</v>
      </c>
    </row>
    <row r="120" spans="1:65" s="2" customFormat="1">
      <c r="A120" s="36"/>
      <c r="B120" s="37"/>
      <c r="C120" s="38"/>
      <c r="D120" s="184" t="s">
        <v>124</v>
      </c>
      <c r="E120" s="38"/>
      <c r="F120" s="185" t="s">
        <v>174</v>
      </c>
      <c r="G120" s="38"/>
      <c r="H120" s="38"/>
      <c r="I120" s="186"/>
      <c r="J120" s="38"/>
      <c r="K120" s="38"/>
      <c r="L120" s="41"/>
      <c r="M120" s="187"/>
      <c r="N120" s="188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124</v>
      </c>
      <c r="AU120" s="19" t="s">
        <v>82</v>
      </c>
    </row>
    <row r="121" spans="1:65" s="13" customFormat="1">
      <c r="B121" s="189"/>
      <c r="C121" s="190"/>
      <c r="D121" s="191" t="s">
        <v>130</v>
      </c>
      <c r="E121" s="192" t="s">
        <v>19</v>
      </c>
      <c r="F121" s="193" t="s">
        <v>175</v>
      </c>
      <c r="G121" s="190"/>
      <c r="H121" s="192" t="s">
        <v>19</v>
      </c>
      <c r="I121" s="194"/>
      <c r="J121" s="190"/>
      <c r="K121" s="190"/>
      <c r="L121" s="195"/>
      <c r="M121" s="196"/>
      <c r="N121" s="197"/>
      <c r="O121" s="197"/>
      <c r="P121" s="197"/>
      <c r="Q121" s="197"/>
      <c r="R121" s="197"/>
      <c r="S121" s="197"/>
      <c r="T121" s="198"/>
      <c r="AT121" s="199" t="s">
        <v>130</v>
      </c>
      <c r="AU121" s="199" t="s">
        <v>82</v>
      </c>
      <c r="AV121" s="13" t="s">
        <v>80</v>
      </c>
      <c r="AW121" s="13" t="s">
        <v>33</v>
      </c>
      <c r="AX121" s="13" t="s">
        <v>72</v>
      </c>
      <c r="AY121" s="199" t="s">
        <v>115</v>
      </c>
    </row>
    <row r="122" spans="1:65" s="14" customFormat="1">
      <c r="B122" s="200"/>
      <c r="C122" s="201"/>
      <c r="D122" s="191" t="s">
        <v>130</v>
      </c>
      <c r="E122" s="202" t="s">
        <v>19</v>
      </c>
      <c r="F122" s="203" t="s">
        <v>176</v>
      </c>
      <c r="G122" s="201"/>
      <c r="H122" s="204">
        <v>0.17499999999999999</v>
      </c>
      <c r="I122" s="205"/>
      <c r="J122" s="201"/>
      <c r="K122" s="201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130</v>
      </c>
      <c r="AU122" s="210" t="s">
        <v>82</v>
      </c>
      <c r="AV122" s="14" t="s">
        <v>82</v>
      </c>
      <c r="AW122" s="14" t="s">
        <v>33</v>
      </c>
      <c r="AX122" s="14" t="s">
        <v>80</v>
      </c>
      <c r="AY122" s="210" t="s">
        <v>115</v>
      </c>
    </row>
    <row r="123" spans="1:65" s="2" customFormat="1" ht="37.9" customHeight="1">
      <c r="A123" s="36"/>
      <c r="B123" s="37"/>
      <c r="C123" s="171" t="s">
        <v>177</v>
      </c>
      <c r="D123" s="171" t="s">
        <v>117</v>
      </c>
      <c r="E123" s="172" t="s">
        <v>178</v>
      </c>
      <c r="F123" s="173" t="s">
        <v>179</v>
      </c>
      <c r="G123" s="174" t="s">
        <v>148</v>
      </c>
      <c r="H123" s="175">
        <v>85.125</v>
      </c>
      <c r="I123" s="176"/>
      <c r="J123" s="177">
        <f>ROUND(I123*H123,2)</f>
        <v>0</v>
      </c>
      <c r="K123" s="173" t="s">
        <v>121</v>
      </c>
      <c r="L123" s="41"/>
      <c r="M123" s="178" t="s">
        <v>19</v>
      </c>
      <c r="N123" s="179" t="s">
        <v>43</v>
      </c>
      <c r="O123" s="66"/>
      <c r="P123" s="180">
        <f>O123*H123</f>
        <v>0</v>
      </c>
      <c r="Q123" s="180">
        <v>0</v>
      </c>
      <c r="R123" s="180">
        <f>Q123*H123</f>
        <v>0</v>
      </c>
      <c r="S123" s="180">
        <v>0</v>
      </c>
      <c r="T123" s="181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2" t="s">
        <v>122</v>
      </c>
      <c r="AT123" s="182" t="s">
        <v>117</v>
      </c>
      <c r="AU123" s="182" t="s">
        <v>82</v>
      </c>
      <c r="AY123" s="19" t="s">
        <v>115</v>
      </c>
      <c r="BE123" s="183">
        <f>IF(N123="základní",J123,0)</f>
        <v>0</v>
      </c>
      <c r="BF123" s="183">
        <f>IF(N123="snížená",J123,0)</f>
        <v>0</v>
      </c>
      <c r="BG123" s="183">
        <f>IF(N123="zákl. přenesená",J123,0)</f>
        <v>0</v>
      </c>
      <c r="BH123" s="183">
        <f>IF(N123="sníž. přenesená",J123,0)</f>
        <v>0</v>
      </c>
      <c r="BI123" s="183">
        <f>IF(N123="nulová",J123,0)</f>
        <v>0</v>
      </c>
      <c r="BJ123" s="19" t="s">
        <v>80</v>
      </c>
      <c r="BK123" s="183">
        <f>ROUND(I123*H123,2)</f>
        <v>0</v>
      </c>
      <c r="BL123" s="19" t="s">
        <v>122</v>
      </c>
      <c r="BM123" s="182" t="s">
        <v>180</v>
      </c>
    </row>
    <row r="124" spans="1:65" s="2" customFormat="1">
      <c r="A124" s="36"/>
      <c r="B124" s="37"/>
      <c r="C124" s="38"/>
      <c r="D124" s="184" t="s">
        <v>124</v>
      </c>
      <c r="E124" s="38"/>
      <c r="F124" s="185" t="s">
        <v>181</v>
      </c>
      <c r="G124" s="38"/>
      <c r="H124" s="38"/>
      <c r="I124" s="186"/>
      <c r="J124" s="38"/>
      <c r="K124" s="38"/>
      <c r="L124" s="41"/>
      <c r="M124" s="187"/>
      <c r="N124" s="188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124</v>
      </c>
      <c r="AU124" s="19" t="s">
        <v>82</v>
      </c>
    </row>
    <row r="125" spans="1:65" s="14" customFormat="1">
      <c r="B125" s="200"/>
      <c r="C125" s="201"/>
      <c r="D125" s="191" t="s">
        <v>130</v>
      </c>
      <c r="E125" s="202" t="s">
        <v>19</v>
      </c>
      <c r="F125" s="203" t="s">
        <v>157</v>
      </c>
      <c r="G125" s="201"/>
      <c r="H125" s="204">
        <v>16</v>
      </c>
      <c r="I125" s="205"/>
      <c r="J125" s="201"/>
      <c r="K125" s="201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130</v>
      </c>
      <c r="AU125" s="210" t="s">
        <v>82</v>
      </c>
      <c r="AV125" s="14" t="s">
        <v>82</v>
      </c>
      <c r="AW125" s="14" t="s">
        <v>33</v>
      </c>
      <c r="AX125" s="14" t="s">
        <v>72</v>
      </c>
      <c r="AY125" s="210" t="s">
        <v>115</v>
      </c>
    </row>
    <row r="126" spans="1:65" s="14" customFormat="1">
      <c r="B126" s="200"/>
      <c r="C126" s="201"/>
      <c r="D126" s="191" t="s">
        <v>130</v>
      </c>
      <c r="E126" s="202" t="s">
        <v>19</v>
      </c>
      <c r="F126" s="203" t="s">
        <v>182</v>
      </c>
      <c r="G126" s="201"/>
      <c r="H126" s="204">
        <v>35.950000000000003</v>
      </c>
      <c r="I126" s="205"/>
      <c r="J126" s="201"/>
      <c r="K126" s="201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130</v>
      </c>
      <c r="AU126" s="210" t="s">
        <v>82</v>
      </c>
      <c r="AV126" s="14" t="s">
        <v>82</v>
      </c>
      <c r="AW126" s="14" t="s">
        <v>33</v>
      </c>
      <c r="AX126" s="14" t="s">
        <v>72</v>
      </c>
      <c r="AY126" s="210" t="s">
        <v>115</v>
      </c>
    </row>
    <row r="127" spans="1:65" s="14" customFormat="1">
      <c r="B127" s="200"/>
      <c r="C127" s="201"/>
      <c r="D127" s="191" t="s">
        <v>130</v>
      </c>
      <c r="E127" s="202" t="s">
        <v>19</v>
      </c>
      <c r="F127" s="203" t="s">
        <v>183</v>
      </c>
      <c r="G127" s="201"/>
      <c r="H127" s="204">
        <v>16.5</v>
      </c>
      <c r="I127" s="205"/>
      <c r="J127" s="201"/>
      <c r="K127" s="201"/>
      <c r="L127" s="206"/>
      <c r="M127" s="207"/>
      <c r="N127" s="208"/>
      <c r="O127" s="208"/>
      <c r="P127" s="208"/>
      <c r="Q127" s="208"/>
      <c r="R127" s="208"/>
      <c r="S127" s="208"/>
      <c r="T127" s="209"/>
      <c r="AT127" s="210" t="s">
        <v>130</v>
      </c>
      <c r="AU127" s="210" t="s">
        <v>82</v>
      </c>
      <c r="AV127" s="14" t="s">
        <v>82</v>
      </c>
      <c r="AW127" s="14" t="s">
        <v>33</v>
      </c>
      <c r="AX127" s="14" t="s">
        <v>72</v>
      </c>
      <c r="AY127" s="210" t="s">
        <v>115</v>
      </c>
    </row>
    <row r="128" spans="1:65" s="14" customFormat="1">
      <c r="B128" s="200"/>
      <c r="C128" s="201"/>
      <c r="D128" s="191" t="s">
        <v>130</v>
      </c>
      <c r="E128" s="202" t="s">
        <v>19</v>
      </c>
      <c r="F128" s="203" t="s">
        <v>183</v>
      </c>
      <c r="G128" s="201"/>
      <c r="H128" s="204">
        <v>16.5</v>
      </c>
      <c r="I128" s="205"/>
      <c r="J128" s="201"/>
      <c r="K128" s="201"/>
      <c r="L128" s="206"/>
      <c r="M128" s="207"/>
      <c r="N128" s="208"/>
      <c r="O128" s="208"/>
      <c r="P128" s="208"/>
      <c r="Q128" s="208"/>
      <c r="R128" s="208"/>
      <c r="S128" s="208"/>
      <c r="T128" s="209"/>
      <c r="AT128" s="210" t="s">
        <v>130</v>
      </c>
      <c r="AU128" s="210" t="s">
        <v>82</v>
      </c>
      <c r="AV128" s="14" t="s">
        <v>82</v>
      </c>
      <c r="AW128" s="14" t="s">
        <v>33</v>
      </c>
      <c r="AX128" s="14" t="s">
        <v>72</v>
      </c>
      <c r="AY128" s="210" t="s">
        <v>115</v>
      </c>
    </row>
    <row r="129" spans="1:65" s="14" customFormat="1">
      <c r="B129" s="200"/>
      <c r="C129" s="201"/>
      <c r="D129" s="191" t="s">
        <v>130</v>
      </c>
      <c r="E129" s="202" t="s">
        <v>19</v>
      </c>
      <c r="F129" s="203" t="s">
        <v>184</v>
      </c>
      <c r="G129" s="201"/>
      <c r="H129" s="204">
        <v>0.17499999999999999</v>
      </c>
      <c r="I129" s="205"/>
      <c r="J129" s="201"/>
      <c r="K129" s="201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130</v>
      </c>
      <c r="AU129" s="210" t="s">
        <v>82</v>
      </c>
      <c r="AV129" s="14" t="s">
        <v>82</v>
      </c>
      <c r="AW129" s="14" t="s">
        <v>33</v>
      </c>
      <c r="AX129" s="14" t="s">
        <v>72</v>
      </c>
      <c r="AY129" s="210" t="s">
        <v>115</v>
      </c>
    </row>
    <row r="130" spans="1:65" s="15" customFormat="1">
      <c r="B130" s="211"/>
      <c r="C130" s="212"/>
      <c r="D130" s="191" t="s">
        <v>130</v>
      </c>
      <c r="E130" s="213" t="s">
        <v>19</v>
      </c>
      <c r="F130" s="214" t="s">
        <v>160</v>
      </c>
      <c r="G130" s="212"/>
      <c r="H130" s="215">
        <v>85.125</v>
      </c>
      <c r="I130" s="216"/>
      <c r="J130" s="212"/>
      <c r="K130" s="212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130</v>
      </c>
      <c r="AU130" s="221" t="s">
        <v>82</v>
      </c>
      <c r="AV130" s="15" t="s">
        <v>122</v>
      </c>
      <c r="AW130" s="15" t="s">
        <v>33</v>
      </c>
      <c r="AX130" s="15" t="s">
        <v>80</v>
      </c>
      <c r="AY130" s="221" t="s">
        <v>115</v>
      </c>
    </row>
    <row r="131" spans="1:65" s="2" customFormat="1" ht="37.9" customHeight="1">
      <c r="A131" s="36"/>
      <c r="B131" s="37"/>
      <c r="C131" s="171" t="s">
        <v>185</v>
      </c>
      <c r="D131" s="171" t="s">
        <v>117</v>
      </c>
      <c r="E131" s="172" t="s">
        <v>186</v>
      </c>
      <c r="F131" s="173" t="s">
        <v>187</v>
      </c>
      <c r="G131" s="174" t="s">
        <v>148</v>
      </c>
      <c r="H131" s="175">
        <v>1276.875</v>
      </c>
      <c r="I131" s="176"/>
      <c r="J131" s="177">
        <f>ROUND(I131*H131,2)</f>
        <v>0</v>
      </c>
      <c r="K131" s="173" t="s">
        <v>121</v>
      </c>
      <c r="L131" s="41"/>
      <c r="M131" s="178" t="s">
        <v>19</v>
      </c>
      <c r="N131" s="179" t="s">
        <v>43</v>
      </c>
      <c r="O131" s="66"/>
      <c r="P131" s="180">
        <f>O131*H131</f>
        <v>0</v>
      </c>
      <c r="Q131" s="180">
        <v>0</v>
      </c>
      <c r="R131" s="180">
        <f>Q131*H131</f>
        <v>0</v>
      </c>
      <c r="S131" s="180">
        <v>0</v>
      </c>
      <c r="T131" s="18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2" t="s">
        <v>122</v>
      </c>
      <c r="AT131" s="182" t="s">
        <v>117</v>
      </c>
      <c r="AU131" s="182" t="s">
        <v>82</v>
      </c>
      <c r="AY131" s="19" t="s">
        <v>115</v>
      </c>
      <c r="BE131" s="183">
        <f>IF(N131="základní",J131,0)</f>
        <v>0</v>
      </c>
      <c r="BF131" s="183">
        <f>IF(N131="snížená",J131,0)</f>
        <v>0</v>
      </c>
      <c r="BG131" s="183">
        <f>IF(N131="zákl. přenesená",J131,0)</f>
        <v>0</v>
      </c>
      <c r="BH131" s="183">
        <f>IF(N131="sníž. přenesená",J131,0)</f>
        <v>0</v>
      </c>
      <c r="BI131" s="183">
        <f>IF(N131="nulová",J131,0)</f>
        <v>0</v>
      </c>
      <c r="BJ131" s="19" t="s">
        <v>80</v>
      </c>
      <c r="BK131" s="183">
        <f>ROUND(I131*H131,2)</f>
        <v>0</v>
      </c>
      <c r="BL131" s="19" t="s">
        <v>122</v>
      </c>
      <c r="BM131" s="182" t="s">
        <v>188</v>
      </c>
    </row>
    <row r="132" spans="1:65" s="2" customFormat="1">
      <c r="A132" s="36"/>
      <c r="B132" s="37"/>
      <c r="C132" s="38"/>
      <c r="D132" s="184" t="s">
        <v>124</v>
      </c>
      <c r="E132" s="38"/>
      <c r="F132" s="185" t="s">
        <v>189</v>
      </c>
      <c r="G132" s="38"/>
      <c r="H132" s="38"/>
      <c r="I132" s="186"/>
      <c r="J132" s="38"/>
      <c r="K132" s="38"/>
      <c r="L132" s="41"/>
      <c r="M132" s="187"/>
      <c r="N132" s="188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124</v>
      </c>
      <c r="AU132" s="19" t="s">
        <v>82</v>
      </c>
    </row>
    <row r="133" spans="1:65" s="14" customFormat="1">
      <c r="B133" s="200"/>
      <c r="C133" s="201"/>
      <c r="D133" s="191" t="s">
        <v>130</v>
      </c>
      <c r="E133" s="202" t="s">
        <v>19</v>
      </c>
      <c r="F133" s="203" t="s">
        <v>190</v>
      </c>
      <c r="G133" s="201"/>
      <c r="H133" s="204">
        <v>1276.875</v>
      </c>
      <c r="I133" s="205"/>
      <c r="J133" s="201"/>
      <c r="K133" s="201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130</v>
      </c>
      <c r="AU133" s="210" t="s">
        <v>82</v>
      </c>
      <c r="AV133" s="14" t="s">
        <v>82</v>
      </c>
      <c r="AW133" s="14" t="s">
        <v>33</v>
      </c>
      <c r="AX133" s="14" t="s">
        <v>80</v>
      </c>
      <c r="AY133" s="210" t="s">
        <v>115</v>
      </c>
    </row>
    <row r="134" spans="1:65" s="2" customFormat="1" ht="24.2" customHeight="1">
      <c r="A134" s="36"/>
      <c r="B134" s="37"/>
      <c r="C134" s="171" t="s">
        <v>8</v>
      </c>
      <c r="D134" s="171" t="s">
        <v>117</v>
      </c>
      <c r="E134" s="172" t="s">
        <v>191</v>
      </c>
      <c r="F134" s="173" t="s">
        <v>192</v>
      </c>
      <c r="G134" s="174" t="s">
        <v>148</v>
      </c>
      <c r="H134" s="175">
        <v>85.125</v>
      </c>
      <c r="I134" s="176"/>
      <c r="J134" s="177">
        <f>ROUND(I134*H134,2)</f>
        <v>0</v>
      </c>
      <c r="K134" s="173" t="s">
        <v>121</v>
      </c>
      <c r="L134" s="41"/>
      <c r="M134" s="178" t="s">
        <v>19</v>
      </c>
      <c r="N134" s="179" t="s">
        <v>43</v>
      </c>
      <c r="O134" s="66"/>
      <c r="P134" s="180">
        <f>O134*H134</f>
        <v>0</v>
      </c>
      <c r="Q134" s="180">
        <v>0</v>
      </c>
      <c r="R134" s="180">
        <f>Q134*H134</f>
        <v>0</v>
      </c>
      <c r="S134" s="180">
        <v>0</v>
      </c>
      <c r="T134" s="181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2" t="s">
        <v>122</v>
      </c>
      <c r="AT134" s="182" t="s">
        <v>117</v>
      </c>
      <c r="AU134" s="182" t="s">
        <v>82</v>
      </c>
      <c r="AY134" s="19" t="s">
        <v>115</v>
      </c>
      <c r="BE134" s="183">
        <f>IF(N134="základní",J134,0)</f>
        <v>0</v>
      </c>
      <c r="BF134" s="183">
        <f>IF(N134="snížená",J134,0)</f>
        <v>0</v>
      </c>
      <c r="BG134" s="183">
        <f>IF(N134="zákl. přenesená",J134,0)</f>
        <v>0</v>
      </c>
      <c r="BH134" s="183">
        <f>IF(N134="sníž. přenesená",J134,0)</f>
        <v>0</v>
      </c>
      <c r="BI134" s="183">
        <f>IF(N134="nulová",J134,0)</f>
        <v>0</v>
      </c>
      <c r="BJ134" s="19" t="s">
        <v>80</v>
      </c>
      <c r="BK134" s="183">
        <f>ROUND(I134*H134,2)</f>
        <v>0</v>
      </c>
      <c r="BL134" s="19" t="s">
        <v>122</v>
      </c>
      <c r="BM134" s="182" t="s">
        <v>193</v>
      </c>
    </row>
    <row r="135" spans="1:65" s="2" customFormat="1">
      <c r="A135" s="36"/>
      <c r="B135" s="37"/>
      <c r="C135" s="38"/>
      <c r="D135" s="184" t="s">
        <v>124</v>
      </c>
      <c r="E135" s="38"/>
      <c r="F135" s="185" t="s">
        <v>194</v>
      </c>
      <c r="G135" s="38"/>
      <c r="H135" s="38"/>
      <c r="I135" s="186"/>
      <c r="J135" s="38"/>
      <c r="K135" s="38"/>
      <c r="L135" s="41"/>
      <c r="M135" s="187"/>
      <c r="N135" s="188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124</v>
      </c>
      <c r="AU135" s="19" t="s">
        <v>82</v>
      </c>
    </row>
    <row r="136" spans="1:65" s="2" customFormat="1" ht="24.2" customHeight="1">
      <c r="A136" s="36"/>
      <c r="B136" s="37"/>
      <c r="C136" s="171" t="s">
        <v>195</v>
      </c>
      <c r="D136" s="171" t="s">
        <v>117</v>
      </c>
      <c r="E136" s="172" t="s">
        <v>196</v>
      </c>
      <c r="F136" s="173" t="s">
        <v>197</v>
      </c>
      <c r="G136" s="174" t="s">
        <v>148</v>
      </c>
      <c r="H136" s="175">
        <v>22.95</v>
      </c>
      <c r="I136" s="176"/>
      <c r="J136" s="177">
        <f>ROUND(I136*H136,2)</f>
        <v>0</v>
      </c>
      <c r="K136" s="173" t="s">
        <v>121</v>
      </c>
      <c r="L136" s="41"/>
      <c r="M136" s="178" t="s">
        <v>19</v>
      </c>
      <c r="N136" s="179" t="s">
        <v>43</v>
      </c>
      <c r="O136" s="66"/>
      <c r="P136" s="180">
        <f>O136*H136</f>
        <v>0</v>
      </c>
      <c r="Q136" s="180">
        <v>0</v>
      </c>
      <c r="R136" s="180">
        <f>Q136*H136</f>
        <v>0</v>
      </c>
      <c r="S136" s="180">
        <v>0</v>
      </c>
      <c r="T136" s="181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2" t="s">
        <v>122</v>
      </c>
      <c r="AT136" s="182" t="s">
        <v>117</v>
      </c>
      <c r="AU136" s="182" t="s">
        <v>82</v>
      </c>
      <c r="AY136" s="19" t="s">
        <v>115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9" t="s">
        <v>80</v>
      </c>
      <c r="BK136" s="183">
        <f>ROUND(I136*H136,2)</f>
        <v>0</v>
      </c>
      <c r="BL136" s="19" t="s">
        <v>122</v>
      </c>
      <c r="BM136" s="182" t="s">
        <v>198</v>
      </c>
    </row>
    <row r="137" spans="1:65" s="2" customFormat="1">
      <c r="A137" s="36"/>
      <c r="B137" s="37"/>
      <c r="C137" s="38"/>
      <c r="D137" s="184" t="s">
        <v>124</v>
      </c>
      <c r="E137" s="38"/>
      <c r="F137" s="185" t="s">
        <v>199</v>
      </c>
      <c r="G137" s="38"/>
      <c r="H137" s="38"/>
      <c r="I137" s="186"/>
      <c r="J137" s="38"/>
      <c r="K137" s="38"/>
      <c r="L137" s="41"/>
      <c r="M137" s="187"/>
      <c r="N137" s="188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124</v>
      </c>
      <c r="AU137" s="19" t="s">
        <v>82</v>
      </c>
    </row>
    <row r="138" spans="1:65" s="13" customFormat="1">
      <c r="B138" s="189"/>
      <c r="C138" s="190"/>
      <c r="D138" s="191" t="s">
        <v>130</v>
      </c>
      <c r="E138" s="192" t="s">
        <v>19</v>
      </c>
      <c r="F138" s="193" t="s">
        <v>158</v>
      </c>
      <c r="G138" s="190"/>
      <c r="H138" s="192" t="s">
        <v>19</v>
      </c>
      <c r="I138" s="194"/>
      <c r="J138" s="190"/>
      <c r="K138" s="190"/>
      <c r="L138" s="195"/>
      <c r="M138" s="196"/>
      <c r="N138" s="197"/>
      <c r="O138" s="197"/>
      <c r="P138" s="197"/>
      <c r="Q138" s="197"/>
      <c r="R138" s="197"/>
      <c r="S138" s="197"/>
      <c r="T138" s="198"/>
      <c r="AT138" s="199" t="s">
        <v>130</v>
      </c>
      <c r="AU138" s="199" t="s">
        <v>82</v>
      </c>
      <c r="AV138" s="13" t="s">
        <v>80</v>
      </c>
      <c r="AW138" s="13" t="s">
        <v>33</v>
      </c>
      <c r="AX138" s="13" t="s">
        <v>72</v>
      </c>
      <c r="AY138" s="199" t="s">
        <v>115</v>
      </c>
    </row>
    <row r="139" spans="1:65" s="14" customFormat="1">
      <c r="B139" s="200"/>
      <c r="C139" s="201"/>
      <c r="D139" s="191" t="s">
        <v>130</v>
      </c>
      <c r="E139" s="202" t="s">
        <v>19</v>
      </c>
      <c r="F139" s="203" t="s">
        <v>159</v>
      </c>
      <c r="G139" s="201"/>
      <c r="H139" s="204">
        <v>19.95</v>
      </c>
      <c r="I139" s="205"/>
      <c r="J139" s="201"/>
      <c r="K139" s="201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130</v>
      </c>
      <c r="AU139" s="210" t="s">
        <v>82</v>
      </c>
      <c r="AV139" s="14" t="s">
        <v>82</v>
      </c>
      <c r="AW139" s="14" t="s">
        <v>33</v>
      </c>
      <c r="AX139" s="14" t="s">
        <v>72</v>
      </c>
      <c r="AY139" s="210" t="s">
        <v>115</v>
      </c>
    </row>
    <row r="140" spans="1:65" s="13" customFormat="1">
      <c r="B140" s="189"/>
      <c r="C140" s="190"/>
      <c r="D140" s="191" t="s">
        <v>130</v>
      </c>
      <c r="E140" s="192" t="s">
        <v>19</v>
      </c>
      <c r="F140" s="193" t="s">
        <v>200</v>
      </c>
      <c r="G140" s="190"/>
      <c r="H140" s="192" t="s">
        <v>19</v>
      </c>
      <c r="I140" s="194"/>
      <c r="J140" s="190"/>
      <c r="K140" s="190"/>
      <c r="L140" s="195"/>
      <c r="M140" s="196"/>
      <c r="N140" s="197"/>
      <c r="O140" s="197"/>
      <c r="P140" s="197"/>
      <c r="Q140" s="197"/>
      <c r="R140" s="197"/>
      <c r="S140" s="197"/>
      <c r="T140" s="198"/>
      <c r="AT140" s="199" t="s">
        <v>130</v>
      </c>
      <c r="AU140" s="199" t="s">
        <v>82</v>
      </c>
      <c r="AV140" s="13" t="s">
        <v>80</v>
      </c>
      <c r="AW140" s="13" t="s">
        <v>33</v>
      </c>
      <c r="AX140" s="13" t="s">
        <v>72</v>
      </c>
      <c r="AY140" s="199" t="s">
        <v>115</v>
      </c>
    </row>
    <row r="141" spans="1:65" s="14" customFormat="1">
      <c r="B141" s="200"/>
      <c r="C141" s="201"/>
      <c r="D141" s="191" t="s">
        <v>130</v>
      </c>
      <c r="E141" s="202" t="s">
        <v>19</v>
      </c>
      <c r="F141" s="203" t="s">
        <v>133</v>
      </c>
      <c r="G141" s="201"/>
      <c r="H141" s="204">
        <v>3</v>
      </c>
      <c r="I141" s="205"/>
      <c r="J141" s="201"/>
      <c r="K141" s="201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130</v>
      </c>
      <c r="AU141" s="210" t="s">
        <v>82</v>
      </c>
      <c r="AV141" s="14" t="s">
        <v>82</v>
      </c>
      <c r="AW141" s="14" t="s">
        <v>33</v>
      </c>
      <c r="AX141" s="14" t="s">
        <v>72</v>
      </c>
      <c r="AY141" s="210" t="s">
        <v>115</v>
      </c>
    </row>
    <row r="142" spans="1:65" s="15" customFormat="1">
      <c r="B142" s="211"/>
      <c r="C142" s="212"/>
      <c r="D142" s="191" t="s">
        <v>130</v>
      </c>
      <c r="E142" s="213" t="s">
        <v>19</v>
      </c>
      <c r="F142" s="214" t="s">
        <v>160</v>
      </c>
      <c r="G142" s="212"/>
      <c r="H142" s="215">
        <v>22.95</v>
      </c>
      <c r="I142" s="216"/>
      <c r="J142" s="212"/>
      <c r="K142" s="212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130</v>
      </c>
      <c r="AU142" s="221" t="s">
        <v>82</v>
      </c>
      <c r="AV142" s="15" t="s">
        <v>122</v>
      </c>
      <c r="AW142" s="15" t="s">
        <v>33</v>
      </c>
      <c r="AX142" s="15" t="s">
        <v>80</v>
      </c>
      <c r="AY142" s="221" t="s">
        <v>115</v>
      </c>
    </row>
    <row r="143" spans="1:65" s="2" customFormat="1" ht="16.5" customHeight="1">
      <c r="A143" s="36"/>
      <c r="B143" s="37"/>
      <c r="C143" s="222" t="s">
        <v>201</v>
      </c>
      <c r="D143" s="222" t="s">
        <v>202</v>
      </c>
      <c r="E143" s="223" t="s">
        <v>203</v>
      </c>
      <c r="F143" s="224" t="s">
        <v>204</v>
      </c>
      <c r="G143" s="225" t="s">
        <v>205</v>
      </c>
      <c r="H143" s="226">
        <v>45.9</v>
      </c>
      <c r="I143" s="227"/>
      <c r="J143" s="228">
        <f>ROUND(I143*H143,2)</f>
        <v>0</v>
      </c>
      <c r="K143" s="224" t="s">
        <v>121</v>
      </c>
      <c r="L143" s="229"/>
      <c r="M143" s="230" t="s">
        <v>19</v>
      </c>
      <c r="N143" s="231" t="s">
        <v>43</v>
      </c>
      <c r="O143" s="66"/>
      <c r="P143" s="180">
        <f>O143*H143</f>
        <v>0</v>
      </c>
      <c r="Q143" s="180">
        <v>1</v>
      </c>
      <c r="R143" s="180">
        <f>Q143*H143</f>
        <v>45.9</v>
      </c>
      <c r="S143" s="180">
        <v>0</v>
      </c>
      <c r="T143" s="181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2" t="s">
        <v>144</v>
      </c>
      <c r="AT143" s="182" t="s">
        <v>202</v>
      </c>
      <c r="AU143" s="182" t="s">
        <v>82</v>
      </c>
      <c r="AY143" s="19" t="s">
        <v>115</v>
      </c>
      <c r="BE143" s="183">
        <f>IF(N143="základní",J143,0)</f>
        <v>0</v>
      </c>
      <c r="BF143" s="183">
        <f>IF(N143="snížená",J143,0)</f>
        <v>0</v>
      </c>
      <c r="BG143" s="183">
        <f>IF(N143="zákl. přenesená",J143,0)</f>
        <v>0</v>
      </c>
      <c r="BH143" s="183">
        <f>IF(N143="sníž. přenesená",J143,0)</f>
        <v>0</v>
      </c>
      <c r="BI143" s="183">
        <f>IF(N143="nulová",J143,0)</f>
        <v>0</v>
      </c>
      <c r="BJ143" s="19" t="s">
        <v>80</v>
      </c>
      <c r="BK143" s="183">
        <f>ROUND(I143*H143,2)</f>
        <v>0</v>
      </c>
      <c r="BL143" s="19" t="s">
        <v>122</v>
      </c>
      <c r="BM143" s="182" t="s">
        <v>206</v>
      </c>
    </row>
    <row r="144" spans="1:65" s="14" customFormat="1">
      <c r="B144" s="200"/>
      <c r="C144" s="201"/>
      <c r="D144" s="191" t="s">
        <v>130</v>
      </c>
      <c r="E144" s="202" t="s">
        <v>19</v>
      </c>
      <c r="F144" s="203" t="s">
        <v>207</v>
      </c>
      <c r="G144" s="201"/>
      <c r="H144" s="204">
        <v>45.9</v>
      </c>
      <c r="I144" s="205"/>
      <c r="J144" s="201"/>
      <c r="K144" s="201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130</v>
      </c>
      <c r="AU144" s="210" t="s">
        <v>82</v>
      </c>
      <c r="AV144" s="14" t="s">
        <v>82</v>
      </c>
      <c r="AW144" s="14" t="s">
        <v>33</v>
      </c>
      <c r="AX144" s="14" t="s">
        <v>80</v>
      </c>
      <c r="AY144" s="210" t="s">
        <v>115</v>
      </c>
    </row>
    <row r="145" spans="1:65" s="2" customFormat="1" ht="24.2" customHeight="1">
      <c r="A145" s="36"/>
      <c r="B145" s="37"/>
      <c r="C145" s="171" t="s">
        <v>208</v>
      </c>
      <c r="D145" s="171" t="s">
        <v>117</v>
      </c>
      <c r="E145" s="172" t="s">
        <v>209</v>
      </c>
      <c r="F145" s="173" t="s">
        <v>210</v>
      </c>
      <c r="G145" s="174" t="s">
        <v>205</v>
      </c>
      <c r="H145" s="175">
        <v>153.22499999999999</v>
      </c>
      <c r="I145" s="176"/>
      <c r="J145" s="177">
        <f>ROUND(I145*H145,2)</f>
        <v>0</v>
      </c>
      <c r="K145" s="173" t="s">
        <v>121</v>
      </c>
      <c r="L145" s="41"/>
      <c r="M145" s="178" t="s">
        <v>19</v>
      </c>
      <c r="N145" s="179" t="s">
        <v>43</v>
      </c>
      <c r="O145" s="66"/>
      <c r="P145" s="180">
        <f>O145*H145</f>
        <v>0</v>
      </c>
      <c r="Q145" s="180">
        <v>0</v>
      </c>
      <c r="R145" s="180">
        <f>Q145*H145</f>
        <v>0</v>
      </c>
      <c r="S145" s="180">
        <v>0</v>
      </c>
      <c r="T145" s="181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2" t="s">
        <v>122</v>
      </c>
      <c r="AT145" s="182" t="s">
        <v>117</v>
      </c>
      <c r="AU145" s="182" t="s">
        <v>82</v>
      </c>
      <c r="AY145" s="19" t="s">
        <v>115</v>
      </c>
      <c r="BE145" s="183">
        <f>IF(N145="základní",J145,0)</f>
        <v>0</v>
      </c>
      <c r="BF145" s="183">
        <f>IF(N145="snížená",J145,0)</f>
        <v>0</v>
      </c>
      <c r="BG145" s="183">
        <f>IF(N145="zákl. přenesená",J145,0)</f>
        <v>0</v>
      </c>
      <c r="BH145" s="183">
        <f>IF(N145="sníž. přenesená",J145,0)</f>
        <v>0</v>
      </c>
      <c r="BI145" s="183">
        <f>IF(N145="nulová",J145,0)</f>
        <v>0</v>
      </c>
      <c r="BJ145" s="19" t="s">
        <v>80</v>
      </c>
      <c r="BK145" s="183">
        <f>ROUND(I145*H145,2)</f>
        <v>0</v>
      </c>
      <c r="BL145" s="19" t="s">
        <v>122</v>
      </c>
      <c r="BM145" s="182" t="s">
        <v>211</v>
      </c>
    </row>
    <row r="146" spans="1:65" s="2" customFormat="1">
      <c r="A146" s="36"/>
      <c r="B146" s="37"/>
      <c r="C146" s="38"/>
      <c r="D146" s="184" t="s">
        <v>124</v>
      </c>
      <c r="E146" s="38"/>
      <c r="F146" s="185" t="s">
        <v>212</v>
      </c>
      <c r="G146" s="38"/>
      <c r="H146" s="38"/>
      <c r="I146" s="186"/>
      <c r="J146" s="38"/>
      <c r="K146" s="38"/>
      <c r="L146" s="41"/>
      <c r="M146" s="187"/>
      <c r="N146" s="188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124</v>
      </c>
      <c r="AU146" s="19" t="s">
        <v>82</v>
      </c>
    </row>
    <row r="147" spans="1:65" s="14" customFormat="1">
      <c r="B147" s="200"/>
      <c r="C147" s="201"/>
      <c r="D147" s="191" t="s">
        <v>130</v>
      </c>
      <c r="E147" s="202" t="s">
        <v>19</v>
      </c>
      <c r="F147" s="203" t="s">
        <v>213</v>
      </c>
      <c r="G147" s="201"/>
      <c r="H147" s="204">
        <v>153.22499999999999</v>
      </c>
      <c r="I147" s="205"/>
      <c r="J147" s="201"/>
      <c r="K147" s="201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130</v>
      </c>
      <c r="AU147" s="210" t="s">
        <v>82</v>
      </c>
      <c r="AV147" s="14" t="s">
        <v>82</v>
      </c>
      <c r="AW147" s="14" t="s">
        <v>33</v>
      </c>
      <c r="AX147" s="14" t="s">
        <v>80</v>
      </c>
      <c r="AY147" s="210" t="s">
        <v>115</v>
      </c>
    </row>
    <row r="148" spans="1:65" s="2" customFormat="1" ht="24.2" customHeight="1">
      <c r="A148" s="36"/>
      <c r="B148" s="37"/>
      <c r="C148" s="171" t="s">
        <v>157</v>
      </c>
      <c r="D148" s="171" t="s">
        <v>117</v>
      </c>
      <c r="E148" s="172" t="s">
        <v>214</v>
      </c>
      <c r="F148" s="173" t="s">
        <v>215</v>
      </c>
      <c r="G148" s="174" t="s">
        <v>148</v>
      </c>
      <c r="H148" s="175">
        <v>85.125</v>
      </c>
      <c r="I148" s="176"/>
      <c r="J148" s="177">
        <f>ROUND(I148*H148,2)</f>
        <v>0</v>
      </c>
      <c r="K148" s="173" t="s">
        <v>121</v>
      </c>
      <c r="L148" s="41"/>
      <c r="M148" s="178" t="s">
        <v>19</v>
      </c>
      <c r="N148" s="179" t="s">
        <v>43</v>
      </c>
      <c r="O148" s="66"/>
      <c r="P148" s="180">
        <f>O148*H148</f>
        <v>0</v>
      </c>
      <c r="Q148" s="180">
        <v>0</v>
      </c>
      <c r="R148" s="180">
        <f>Q148*H148</f>
        <v>0</v>
      </c>
      <c r="S148" s="180">
        <v>0</v>
      </c>
      <c r="T148" s="181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2" t="s">
        <v>122</v>
      </c>
      <c r="AT148" s="182" t="s">
        <v>117</v>
      </c>
      <c r="AU148" s="182" t="s">
        <v>82</v>
      </c>
      <c r="AY148" s="19" t="s">
        <v>115</v>
      </c>
      <c r="BE148" s="183">
        <f>IF(N148="základní",J148,0)</f>
        <v>0</v>
      </c>
      <c r="BF148" s="183">
        <f>IF(N148="snížená",J148,0)</f>
        <v>0</v>
      </c>
      <c r="BG148" s="183">
        <f>IF(N148="zákl. přenesená",J148,0)</f>
        <v>0</v>
      </c>
      <c r="BH148" s="183">
        <f>IF(N148="sníž. přenesená",J148,0)</f>
        <v>0</v>
      </c>
      <c r="BI148" s="183">
        <f>IF(N148="nulová",J148,0)</f>
        <v>0</v>
      </c>
      <c r="BJ148" s="19" t="s">
        <v>80</v>
      </c>
      <c r="BK148" s="183">
        <f>ROUND(I148*H148,2)</f>
        <v>0</v>
      </c>
      <c r="BL148" s="19" t="s">
        <v>122</v>
      </c>
      <c r="BM148" s="182" t="s">
        <v>216</v>
      </c>
    </row>
    <row r="149" spans="1:65" s="2" customFormat="1">
      <c r="A149" s="36"/>
      <c r="B149" s="37"/>
      <c r="C149" s="38"/>
      <c r="D149" s="184" t="s">
        <v>124</v>
      </c>
      <c r="E149" s="38"/>
      <c r="F149" s="185" t="s">
        <v>217</v>
      </c>
      <c r="G149" s="38"/>
      <c r="H149" s="38"/>
      <c r="I149" s="186"/>
      <c r="J149" s="38"/>
      <c r="K149" s="38"/>
      <c r="L149" s="41"/>
      <c r="M149" s="187"/>
      <c r="N149" s="188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124</v>
      </c>
      <c r="AU149" s="19" t="s">
        <v>82</v>
      </c>
    </row>
    <row r="150" spans="1:65" s="14" customFormat="1">
      <c r="B150" s="200"/>
      <c r="C150" s="201"/>
      <c r="D150" s="191" t="s">
        <v>130</v>
      </c>
      <c r="E150" s="202" t="s">
        <v>19</v>
      </c>
      <c r="F150" s="203" t="s">
        <v>218</v>
      </c>
      <c r="G150" s="201"/>
      <c r="H150" s="204">
        <v>85.125</v>
      </c>
      <c r="I150" s="205"/>
      <c r="J150" s="201"/>
      <c r="K150" s="201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130</v>
      </c>
      <c r="AU150" s="210" t="s">
        <v>82</v>
      </c>
      <c r="AV150" s="14" t="s">
        <v>82</v>
      </c>
      <c r="AW150" s="14" t="s">
        <v>33</v>
      </c>
      <c r="AX150" s="14" t="s">
        <v>80</v>
      </c>
      <c r="AY150" s="210" t="s">
        <v>115</v>
      </c>
    </row>
    <row r="151" spans="1:65" s="2" customFormat="1" ht="24.2" customHeight="1">
      <c r="A151" s="36"/>
      <c r="B151" s="37"/>
      <c r="C151" s="171" t="s">
        <v>219</v>
      </c>
      <c r="D151" s="171" t="s">
        <v>117</v>
      </c>
      <c r="E151" s="172" t="s">
        <v>220</v>
      </c>
      <c r="F151" s="173" t="s">
        <v>221</v>
      </c>
      <c r="G151" s="174" t="s">
        <v>120</v>
      </c>
      <c r="H151" s="175">
        <v>61</v>
      </c>
      <c r="I151" s="176"/>
      <c r="J151" s="177">
        <f>ROUND(I151*H151,2)</f>
        <v>0</v>
      </c>
      <c r="K151" s="173" t="s">
        <v>121</v>
      </c>
      <c r="L151" s="41"/>
      <c r="M151" s="178" t="s">
        <v>19</v>
      </c>
      <c r="N151" s="179" t="s">
        <v>43</v>
      </c>
      <c r="O151" s="66"/>
      <c r="P151" s="180">
        <f>O151*H151</f>
        <v>0</v>
      </c>
      <c r="Q151" s="180">
        <v>0</v>
      </c>
      <c r="R151" s="180">
        <f>Q151*H151</f>
        <v>0</v>
      </c>
      <c r="S151" s="180">
        <v>0</v>
      </c>
      <c r="T151" s="181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2" t="s">
        <v>122</v>
      </c>
      <c r="AT151" s="182" t="s">
        <v>117</v>
      </c>
      <c r="AU151" s="182" t="s">
        <v>82</v>
      </c>
      <c r="AY151" s="19" t="s">
        <v>115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9" t="s">
        <v>80</v>
      </c>
      <c r="BK151" s="183">
        <f>ROUND(I151*H151,2)</f>
        <v>0</v>
      </c>
      <c r="BL151" s="19" t="s">
        <v>122</v>
      </c>
      <c r="BM151" s="182" t="s">
        <v>222</v>
      </c>
    </row>
    <row r="152" spans="1:65" s="2" customFormat="1">
      <c r="A152" s="36"/>
      <c r="B152" s="37"/>
      <c r="C152" s="38"/>
      <c r="D152" s="184" t="s">
        <v>124</v>
      </c>
      <c r="E152" s="38"/>
      <c r="F152" s="185" t="s">
        <v>223</v>
      </c>
      <c r="G152" s="38"/>
      <c r="H152" s="38"/>
      <c r="I152" s="186"/>
      <c r="J152" s="38"/>
      <c r="K152" s="38"/>
      <c r="L152" s="41"/>
      <c r="M152" s="187"/>
      <c r="N152" s="188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124</v>
      </c>
      <c r="AU152" s="19" t="s">
        <v>82</v>
      </c>
    </row>
    <row r="153" spans="1:65" s="14" customFormat="1">
      <c r="B153" s="200"/>
      <c r="C153" s="201"/>
      <c r="D153" s="191" t="s">
        <v>130</v>
      </c>
      <c r="E153" s="202" t="s">
        <v>19</v>
      </c>
      <c r="F153" s="203" t="s">
        <v>224</v>
      </c>
      <c r="G153" s="201"/>
      <c r="H153" s="204">
        <v>61</v>
      </c>
      <c r="I153" s="205"/>
      <c r="J153" s="201"/>
      <c r="K153" s="201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130</v>
      </c>
      <c r="AU153" s="210" t="s">
        <v>82</v>
      </c>
      <c r="AV153" s="14" t="s">
        <v>82</v>
      </c>
      <c r="AW153" s="14" t="s">
        <v>33</v>
      </c>
      <c r="AX153" s="14" t="s">
        <v>80</v>
      </c>
      <c r="AY153" s="210" t="s">
        <v>115</v>
      </c>
    </row>
    <row r="154" spans="1:65" s="2" customFormat="1" ht="16.5" customHeight="1">
      <c r="A154" s="36"/>
      <c r="B154" s="37"/>
      <c r="C154" s="222" t="s">
        <v>225</v>
      </c>
      <c r="D154" s="222" t="s">
        <v>202</v>
      </c>
      <c r="E154" s="223" t="s">
        <v>226</v>
      </c>
      <c r="F154" s="224" t="s">
        <v>227</v>
      </c>
      <c r="G154" s="225" t="s">
        <v>228</v>
      </c>
      <c r="H154" s="226">
        <v>1.22</v>
      </c>
      <c r="I154" s="227"/>
      <c r="J154" s="228">
        <f>ROUND(I154*H154,2)</f>
        <v>0</v>
      </c>
      <c r="K154" s="224" t="s">
        <v>121</v>
      </c>
      <c r="L154" s="229"/>
      <c r="M154" s="230" t="s">
        <v>19</v>
      </c>
      <c r="N154" s="231" t="s">
        <v>43</v>
      </c>
      <c r="O154" s="66"/>
      <c r="P154" s="180">
        <f>O154*H154</f>
        <v>0</v>
      </c>
      <c r="Q154" s="180">
        <v>1E-3</v>
      </c>
      <c r="R154" s="180">
        <f>Q154*H154</f>
        <v>1.2199999999999999E-3</v>
      </c>
      <c r="S154" s="180">
        <v>0</v>
      </c>
      <c r="T154" s="181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2" t="s">
        <v>144</v>
      </c>
      <c r="AT154" s="182" t="s">
        <v>202</v>
      </c>
      <c r="AU154" s="182" t="s">
        <v>82</v>
      </c>
      <c r="AY154" s="19" t="s">
        <v>115</v>
      </c>
      <c r="BE154" s="183">
        <f>IF(N154="základní",J154,0)</f>
        <v>0</v>
      </c>
      <c r="BF154" s="183">
        <f>IF(N154="snížená",J154,0)</f>
        <v>0</v>
      </c>
      <c r="BG154" s="183">
        <f>IF(N154="zákl. přenesená",J154,0)</f>
        <v>0</v>
      </c>
      <c r="BH154" s="183">
        <f>IF(N154="sníž. přenesená",J154,0)</f>
        <v>0</v>
      </c>
      <c r="BI154" s="183">
        <f>IF(N154="nulová",J154,0)</f>
        <v>0</v>
      </c>
      <c r="BJ154" s="19" t="s">
        <v>80</v>
      </c>
      <c r="BK154" s="183">
        <f>ROUND(I154*H154,2)</f>
        <v>0</v>
      </c>
      <c r="BL154" s="19" t="s">
        <v>122</v>
      </c>
      <c r="BM154" s="182" t="s">
        <v>229</v>
      </c>
    </row>
    <row r="155" spans="1:65" s="14" customFormat="1">
      <c r="B155" s="200"/>
      <c r="C155" s="201"/>
      <c r="D155" s="191" t="s">
        <v>130</v>
      </c>
      <c r="E155" s="201"/>
      <c r="F155" s="203" t="s">
        <v>230</v>
      </c>
      <c r="G155" s="201"/>
      <c r="H155" s="204">
        <v>1.22</v>
      </c>
      <c r="I155" s="205"/>
      <c r="J155" s="201"/>
      <c r="K155" s="201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130</v>
      </c>
      <c r="AU155" s="210" t="s">
        <v>82</v>
      </c>
      <c r="AV155" s="14" t="s">
        <v>82</v>
      </c>
      <c r="AW155" s="14" t="s">
        <v>4</v>
      </c>
      <c r="AX155" s="14" t="s">
        <v>80</v>
      </c>
      <c r="AY155" s="210" t="s">
        <v>115</v>
      </c>
    </row>
    <row r="156" spans="1:65" s="2" customFormat="1" ht="21.75" customHeight="1">
      <c r="A156" s="36"/>
      <c r="B156" s="37"/>
      <c r="C156" s="171" t="s">
        <v>231</v>
      </c>
      <c r="D156" s="171" t="s">
        <v>117</v>
      </c>
      <c r="E156" s="172" t="s">
        <v>232</v>
      </c>
      <c r="F156" s="173" t="s">
        <v>233</v>
      </c>
      <c r="G156" s="174" t="s">
        <v>120</v>
      </c>
      <c r="H156" s="175">
        <v>166</v>
      </c>
      <c r="I156" s="176"/>
      <c r="J156" s="177">
        <f>ROUND(I156*H156,2)</f>
        <v>0</v>
      </c>
      <c r="K156" s="173" t="s">
        <v>121</v>
      </c>
      <c r="L156" s="41"/>
      <c r="M156" s="178" t="s">
        <v>19</v>
      </c>
      <c r="N156" s="179" t="s">
        <v>43</v>
      </c>
      <c r="O156" s="66"/>
      <c r="P156" s="180">
        <f>O156*H156</f>
        <v>0</v>
      </c>
      <c r="Q156" s="180">
        <v>0</v>
      </c>
      <c r="R156" s="180">
        <f>Q156*H156</f>
        <v>0</v>
      </c>
      <c r="S156" s="180">
        <v>0</v>
      </c>
      <c r="T156" s="181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2" t="s">
        <v>122</v>
      </c>
      <c r="AT156" s="182" t="s">
        <v>117</v>
      </c>
      <c r="AU156" s="182" t="s">
        <v>82</v>
      </c>
      <c r="AY156" s="19" t="s">
        <v>115</v>
      </c>
      <c r="BE156" s="183">
        <f>IF(N156="základní",J156,0)</f>
        <v>0</v>
      </c>
      <c r="BF156" s="183">
        <f>IF(N156="snížená",J156,0)</f>
        <v>0</v>
      </c>
      <c r="BG156" s="183">
        <f>IF(N156="zákl. přenesená",J156,0)</f>
        <v>0</v>
      </c>
      <c r="BH156" s="183">
        <f>IF(N156="sníž. přenesená",J156,0)</f>
        <v>0</v>
      </c>
      <c r="BI156" s="183">
        <f>IF(N156="nulová",J156,0)</f>
        <v>0</v>
      </c>
      <c r="BJ156" s="19" t="s">
        <v>80</v>
      </c>
      <c r="BK156" s="183">
        <f>ROUND(I156*H156,2)</f>
        <v>0</v>
      </c>
      <c r="BL156" s="19" t="s">
        <v>122</v>
      </c>
      <c r="BM156" s="182" t="s">
        <v>234</v>
      </c>
    </row>
    <row r="157" spans="1:65" s="2" customFormat="1">
      <c r="A157" s="36"/>
      <c r="B157" s="37"/>
      <c r="C157" s="38"/>
      <c r="D157" s="184" t="s">
        <v>124</v>
      </c>
      <c r="E157" s="38"/>
      <c r="F157" s="185" t="s">
        <v>235</v>
      </c>
      <c r="G157" s="38"/>
      <c r="H157" s="38"/>
      <c r="I157" s="186"/>
      <c r="J157" s="38"/>
      <c r="K157" s="38"/>
      <c r="L157" s="41"/>
      <c r="M157" s="187"/>
      <c r="N157" s="188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124</v>
      </c>
      <c r="AU157" s="19" t="s">
        <v>82</v>
      </c>
    </row>
    <row r="158" spans="1:65" s="2" customFormat="1" ht="21.75" customHeight="1">
      <c r="A158" s="36"/>
      <c r="B158" s="37"/>
      <c r="C158" s="171" t="s">
        <v>236</v>
      </c>
      <c r="D158" s="171" t="s">
        <v>117</v>
      </c>
      <c r="E158" s="172" t="s">
        <v>237</v>
      </c>
      <c r="F158" s="173" t="s">
        <v>238</v>
      </c>
      <c r="G158" s="174" t="s">
        <v>120</v>
      </c>
      <c r="H158" s="175">
        <v>244</v>
      </c>
      <c r="I158" s="176"/>
      <c r="J158" s="177">
        <f>ROUND(I158*H158,2)</f>
        <v>0</v>
      </c>
      <c r="K158" s="173" t="s">
        <v>121</v>
      </c>
      <c r="L158" s="41"/>
      <c r="M158" s="178" t="s">
        <v>19</v>
      </c>
      <c r="N158" s="179" t="s">
        <v>43</v>
      </c>
      <c r="O158" s="66"/>
      <c r="P158" s="180">
        <f>O158*H158</f>
        <v>0</v>
      </c>
      <c r="Q158" s="180">
        <v>0</v>
      </c>
      <c r="R158" s="180">
        <f>Q158*H158</f>
        <v>0</v>
      </c>
      <c r="S158" s="180">
        <v>0</v>
      </c>
      <c r="T158" s="181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2" t="s">
        <v>122</v>
      </c>
      <c r="AT158" s="182" t="s">
        <v>117</v>
      </c>
      <c r="AU158" s="182" t="s">
        <v>82</v>
      </c>
      <c r="AY158" s="19" t="s">
        <v>115</v>
      </c>
      <c r="BE158" s="183">
        <f>IF(N158="základní",J158,0)</f>
        <v>0</v>
      </c>
      <c r="BF158" s="183">
        <f>IF(N158="snížená",J158,0)</f>
        <v>0</v>
      </c>
      <c r="BG158" s="183">
        <f>IF(N158="zákl. přenesená",J158,0)</f>
        <v>0</v>
      </c>
      <c r="BH158" s="183">
        <f>IF(N158="sníž. přenesená",J158,0)</f>
        <v>0</v>
      </c>
      <c r="BI158" s="183">
        <f>IF(N158="nulová",J158,0)</f>
        <v>0</v>
      </c>
      <c r="BJ158" s="19" t="s">
        <v>80</v>
      </c>
      <c r="BK158" s="183">
        <f>ROUND(I158*H158,2)</f>
        <v>0</v>
      </c>
      <c r="BL158" s="19" t="s">
        <v>122</v>
      </c>
      <c r="BM158" s="182" t="s">
        <v>239</v>
      </c>
    </row>
    <row r="159" spans="1:65" s="2" customFormat="1">
      <c r="A159" s="36"/>
      <c r="B159" s="37"/>
      <c r="C159" s="38"/>
      <c r="D159" s="184" t="s">
        <v>124</v>
      </c>
      <c r="E159" s="38"/>
      <c r="F159" s="185" t="s">
        <v>240</v>
      </c>
      <c r="G159" s="38"/>
      <c r="H159" s="38"/>
      <c r="I159" s="186"/>
      <c r="J159" s="38"/>
      <c r="K159" s="38"/>
      <c r="L159" s="41"/>
      <c r="M159" s="187"/>
      <c r="N159" s="188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124</v>
      </c>
      <c r="AU159" s="19" t="s">
        <v>82</v>
      </c>
    </row>
    <row r="160" spans="1:65" s="13" customFormat="1">
      <c r="B160" s="189"/>
      <c r="C160" s="190"/>
      <c r="D160" s="191" t="s">
        <v>130</v>
      </c>
      <c r="E160" s="192" t="s">
        <v>19</v>
      </c>
      <c r="F160" s="193" t="s">
        <v>241</v>
      </c>
      <c r="G160" s="190"/>
      <c r="H160" s="192" t="s">
        <v>19</v>
      </c>
      <c r="I160" s="194"/>
      <c r="J160" s="190"/>
      <c r="K160" s="190"/>
      <c r="L160" s="195"/>
      <c r="M160" s="196"/>
      <c r="N160" s="197"/>
      <c r="O160" s="197"/>
      <c r="P160" s="197"/>
      <c r="Q160" s="197"/>
      <c r="R160" s="197"/>
      <c r="S160" s="197"/>
      <c r="T160" s="198"/>
      <c r="AT160" s="199" t="s">
        <v>130</v>
      </c>
      <c r="AU160" s="199" t="s">
        <v>82</v>
      </c>
      <c r="AV160" s="13" t="s">
        <v>80</v>
      </c>
      <c r="AW160" s="13" t="s">
        <v>33</v>
      </c>
      <c r="AX160" s="13" t="s">
        <v>72</v>
      </c>
      <c r="AY160" s="199" t="s">
        <v>115</v>
      </c>
    </row>
    <row r="161" spans="1:65" s="14" customFormat="1">
      <c r="B161" s="200"/>
      <c r="C161" s="201"/>
      <c r="D161" s="191" t="s">
        <v>130</v>
      </c>
      <c r="E161" s="202" t="s">
        <v>19</v>
      </c>
      <c r="F161" s="203" t="s">
        <v>242</v>
      </c>
      <c r="G161" s="201"/>
      <c r="H161" s="204">
        <v>244</v>
      </c>
      <c r="I161" s="205"/>
      <c r="J161" s="201"/>
      <c r="K161" s="201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130</v>
      </c>
      <c r="AU161" s="210" t="s">
        <v>82</v>
      </c>
      <c r="AV161" s="14" t="s">
        <v>82</v>
      </c>
      <c r="AW161" s="14" t="s">
        <v>33</v>
      </c>
      <c r="AX161" s="14" t="s">
        <v>80</v>
      </c>
      <c r="AY161" s="210" t="s">
        <v>115</v>
      </c>
    </row>
    <row r="162" spans="1:65" s="2" customFormat="1" ht="16.5" customHeight="1">
      <c r="A162" s="36"/>
      <c r="B162" s="37"/>
      <c r="C162" s="222" t="s">
        <v>7</v>
      </c>
      <c r="D162" s="222" t="s">
        <v>202</v>
      </c>
      <c r="E162" s="223" t="s">
        <v>243</v>
      </c>
      <c r="F162" s="224" t="s">
        <v>244</v>
      </c>
      <c r="G162" s="225" t="s">
        <v>205</v>
      </c>
      <c r="H162" s="226">
        <v>19.52</v>
      </c>
      <c r="I162" s="227"/>
      <c r="J162" s="228">
        <f>ROUND(I162*H162,2)</f>
        <v>0</v>
      </c>
      <c r="K162" s="224" t="s">
        <v>121</v>
      </c>
      <c r="L162" s="229"/>
      <c r="M162" s="230" t="s">
        <v>19</v>
      </c>
      <c r="N162" s="231" t="s">
        <v>43</v>
      </c>
      <c r="O162" s="66"/>
      <c r="P162" s="180">
        <f>O162*H162</f>
        <v>0</v>
      </c>
      <c r="Q162" s="180">
        <v>1</v>
      </c>
      <c r="R162" s="180">
        <f>Q162*H162</f>
        <v>19.52</v>
      </c>
      <c r="S162" s="180">
        <v>0</v>
      </c>
      <c r="T162" s="181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2" t="s">
        <v>144</v>
      </c>
      <c r="AT162" s="182" t="s">
        <v>202</v>
      </c>
      <c r="AU162" s="182" t="s">
        <v>82</v>
      </c>
      <c r="AY162" s="19" t="s">
        <v>115</v>
      </c>
      <c r="BE162" s="183">
        <f>IF(N162="základní",J162,0)</f>
        <v>0</v>
      </c>
      <c r="BF162" s="183">
        <f>IF(N162="snížená",J162,0)</f>
        <v>0</v>
      </c>
      <c r="BG162" s="183">
        <f>IF(N162="zákl. přenesená",J162,0)</f>
        <v>0</v>
      </c>
      <c r="BH162" s="183">
        <f>IF(N162="sníž. přenesená",J162,0)</f>
        <v>0</v>
      </c>
      <c r="BI162" s="183">
        <f>IF(N162="nulová",J162,0)</f>
        <v>0</v>
      </c>
      <c r="BJ162" s="19" t="s">
        <v>80</v>
      </c>
      <c r="BK162" s="183">
        <f>ROUND(I162*H162,2)</f>
        <v>0</v>
      </c>
      <c r="BL162" s="19" t="s">
        <v>122</v>
      </c>
      <c r="BM162" s="182" t="s">
        <v>245</v>
      </c>
    </row>
    <row r="163" spans="1:65" s="14" customFormat="1">
      <c r="B163" s="200"/>
      <c r="C163" s="201"/>
      <c r="D163" s="191" t="s">
        <v>130</v>
      </c>
      <c r="E163" s="202" t="s">
        <v>19</v>
      </c>
      <c r="F163" s="203" t="s">
        <v>246</v>
      </c>
      <c r="G163" s="201"/>
      <c r="H163" s="204">
        <v>19.52</v>
      </c>
      <c r="I163" s="205"/>
      <c r="J163" s="201"/>
      <c r="K163" s="201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130</v>
      </c>
      <c r="AU163" s="210" t="s">
        <v>82</v>
      </c>
      <c r="AV163" s="14" t="s">
        <v>82</v>
      </c>
      <c r="AW163" s="14" t="s">
        <v>33</v>
      </c>
      <c r="AX163" s="14" t="s">
        <v>80</v>
      </c>
      <c r="AY163" s="210" t="s">
        <v>115</v>
      </c>
    </row>
    <row r="164" spans="1:65" s="12" customFormat="1" ht="22.9" customHeight="1">
      <c r="B164" s="155"/>
      <c r="C164" s="156"/>
      <c r="D164" s="157" t="s">
        <v>71</v>
      </c>
      <c r="E164" s="169" t="s">
        <v>145</v>
      </c>
      <c r="F164" s="169" t="s">
        <v>247</v>
      </c>
      <c r="G164" s="156"/>
      <c r="H164" s="156"/>
      <c r="I164" s="159"/>
      <c r="J164" s="170">
        <f>BK164</f>
        <v>0</v>
      </c>
      <c r="K164" s="156"/>
      <c r="L164" s="161"/>
      <c r="M164" s="162"/>
      <c r="N164" s="163"/>
      <c r="O164" s="163"/>
      <c r="P164" s="164">
        <f>SUM(P165:P192)</f>
        <v>0</v>
      </c>
      <c r="Q164" s="163"/>
      <c r="R164" s="164">
        <f>SUM(R165:R192)</f>
        <v>34.447749999999992</v>
      </c>
      <c r="S164" s="163"/>
      <c r="T164" s="165">
        <f>SUM(T165:T192)</f>
        <v>0</v>
      </c>
      <c r="AR164" s="166" t="s">
        <v>80</v>
      </c>
      <c r="AT164" s="167" t="s">
        <v>71</v>
      </c>
      <c r="AU164" s="167" t="s">
        <v>80</v>
      </c>
      <c r="AY164" s="166" t="s">
        <v>115</v>
      </c>
      <c r="BK164" s="168">
        <f>SUM(BK165:BK192)</f>
        <v>0</v>
      </c>
    </row>
    <row r="165" spans="1:65" s="2" customFormat="1" ht="21.75" customHeight="1">
      <c r="A165" s="36"/>
      <c r="B165" s="37"/>
      <c r="C165" s="171" t="s">
        <v>248</v>
      </c>
      <c r="D165" s="171" t="s">
        <v>117</v>
      </c>
      <c r="E165" s="172" t="s">
        <v>249</v>
      </c>
      <c r="F165" s="173" t="s">
        <v>250</v>
      </c>
      <c r="G165" s="174" t="s">
        <v>120</v>
      </c>
      <c r="H165" s="175">
        <v>33</v>
      </c>
      <c r="I165" s="176"/>
      <c r="J165" s="177">
        <f>ROUND(I165*H165,2)</f>
        <v>0</v>
      </c>
      <c r="K165" s="173" t="s">
        <v>121</v>
      </c>
      <c r="L165" s="41"/>
      <c r="M165" s="178" t="s">
        <v>19</v>
      </c>
      <c r="N165" s="179" t="s">
        <v>43</v>
      </c>
      <c r="O165" s="66"/>
      <c r="P165" s="180">
        <f>O165*H165</f>
        <v>0</v>
      </c>
      <c r="Q165" s="180">
        <v>0</v>
      </c>
      <c r="R165" s="180">
        <f>Q165*H165</f>
        <v>0</v>
      </c>
      <c r="S165" s="180">
        <v>0</v>
      </c>
      <c r="T165" s="181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2" t="s">
        <v>122</v>
      </c>
      <c r="AT165" s="182" t="s">
        <v>117</v>
      </c>
      <c r="AU165" s="182" t="s">
        <v>82</v>
      </c>
      <c r="AY165" s="19" t="s">
        <v>115</v>
      </c>
      <c r="BE165" s="183">
        <f>IF(N165="základní",J165,0)</f>
        <v>0</v>
      </c>
      <c r="BF165" s="183">
        <f>IF(N165="snížená",J165,0)</f>
        <v>0</v>
      </c>
      <c r="BG165" s="183">
        <f>IF(N165="zákl. přenesená",J165,0)</f>
        <v>0</v>
      </c>
      <c r="BH165" s="183">
        <f>IF(N165="sníž. přenesená",J165,0)</f>
        <v>0</v>
      </c>
      <c r="BI165" s="183">
        <f>IF(N165="nulová",J165,0)</f>
        <v>0</v>
      </c>
      <c r="BJ165" s="19" t="s">
        <v>80</v>
      </c>
      <c r="BK165" s="183">
        <f>ROUND(I165*H165,2)</f>
        <v>0</v>
      </c>
      <c r="BL165" s="19" t="s">
        <v>122</v>
      </c>
      <c r="BM165" s="182" t="s">
        <v>251</v>
      </c>
    </row>
    <row r="166" spans="1:65" s="2" customFormat="1">
      <c r="A166" s="36"/>
      <c r="B166" s="37"/>
      <c r="C166" s="38"/>
      <c r="D166" s="184" t="s">
        <v>124</v>
      </c>
      <c r="E166" s="38"/>
      <c r="F166" s="185" t="s">
        <v>252</v>
      </c>
      <c r="G166" s="38"/>
      <c r="H166" s="38"/>
      <c r="I166" s="186"/>
      <c r="J166" s="38"/>
      <c r="K166" s="38"/>
      <c r="L166" s="41"/>
      <c r="M166" s="187"/>
      <c r="N166" s="188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124</v>
      </c>
      <c r="AU166" s="19" t="s">
        <v>82</v>
      </c>
    </row>
    <row r="167" spans="1:65" s="13" customFormat="1">
      <c r="B167" s="189"/>
      <c r="C167" s="190"/>
      <c r="D167" s="191" t="s">
        <v>130</v>
      </c>
      <c r="E167" s="192" t="s">
        <v>19</v>
      </c>
      <c r="F167" s="193" t="s">
        <v>253</v>
      </c>
      <c r="G167" s="190"/>
      <c r="H167" s="192" t="s">
        <v>19</v>
      </c>
      <c r="I167" s="194"/>
      <c r="J167" s="190"/>
      <c r="K167" s="190"/>
      <c r="L167" s="195"/>
      <c r="M167" s="196"/>
      <c r="N167" s="197"/>
      <c r="O167" s="197"/>
      <c r="P167" s="197"/>
      <c r="Q167" s="197"/>
      <c r="R167" s="197"/>
      <c r="S167" s="197"/>
      <c r="T167" s="198"/>
      <c r="AT167" s="199" t="s">
        <v>130</v>
      </c>
      <c r="AU167" s="199" t="s">
        <v>82</v>
      </c>
      <c r="AV167" s="13" t="s">
        <v>80</v>
      </c>
      <c r="AW167" s="13" t="s">
        <v>33</v>
      </c>
      <c r="AX167" s="13" t="s">
        <v>72</v>
      </c>
      <c r="AY167" s="199" t="s">
        <v>115</v>
      </c>
    </row>
    <row r="168" spans="1:65" s="14" customFormat="1">
      <c r="B168" s="200"/>
      <c r="C168" s="201"/>
      <c r="D168" s="191" t="s">
        <v>130</v>
      </c>
      <c r="E168" s="202" t="s">
        <v>19</v>
      </c>
      <c r="F168" s="203" t="s">
        <v>132</v>
      </c>
      <c r="G168" s="201"/>
      <c r="H168" s="204">
        <v>33</v>
      </c>
      <c r="I168" s="205"/>
      <c r="J168" s="201"/>
      <c r="K168" s="201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130</v>
      </c>
      <c r="AU168" s="210" t="s">
        <v>82</v>
      </c>
      <c r="AV168" s="14" t="s">
        <v>82</v>
      </c>
      <c r="AW168" s="14" t="s">
        <v>33</v>
      </c>
      <c r="AX168" s="14" t="s">
        <v>80</v>
      </c>
      <c r="AY168" s="210" t="s">
        <v>115</v>
      </c>
    </row>
    <row r="169" spans="1:65" s="2" customFormat="1" ht="21.75" customHeight="1">
      <c r="A169" s="36"/>
      <c r="B169" s="37"/>
      <c r="C169" s="171" t="s">
        <v>254</v>
      </c>
      <c r="D169" s="171" t="s">
        <v>117</v>
      </c>
      <c r="E169" s="172" t="s">
        <v>255</v>
      </c>
      <c r="F169" s="173" t="s">
        <v>256</v>
      </c>
      <c r="G169" s="174" t="s">
        <v>120</v>
      </c>
      <c r="H169" s="175">
        <v>140</v>
      </c>
      <c r="I169" s="176"/>
      <c r="J169" s="177">
        <f>ROUND(I169*H169,2)</f>
        <v>0</v>
      </c>
      <c r="K169" s="173" t="s">
        <v>121</v>
      </c>
      <c r="L169" s="41"/>
      <c r="M169" s="178" t="s">
        <v>19</v>
      </c>
      <c r="N169" s="179" t="s">
        <v>43</v>
      </c>
      <c r="O169" s="66"/>
      <c r="P169" s="180">
        <f>O169*H169</f>
        <v>0</v>
      </c>
      <c r="Q169" s="180">
        <v>0</v>
      </c>
      <c r="R169" s="180">
        <f>Q169*H169</f>
        <v>0</v>
      </c>
      <c r="S169" s="180">
        <v>0</v>
      </c>
      <c r="T169" s="181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2" t="s">
        <v>122</v>
      </c>
      <c r="AT169" s="182" t="s">
        <v>117</v>
      </c>
      <c r="AU169" s="182" t="s">
        <v>82</v>
      </c>
      <c r="AY169" s="19" t="s">
        <v>115</v>
      </c>
      <c r="BE169" s="183">
        <f>IF(N169="základní",J169,0)</f>
        <v>0</v>
      </c>
      <c r="BF169" s="183">
        <f>IF(N169="snížená",J169,0)</f>
        <v>0</v>
      </c>
      <c r="BG169" s="183">
        <f>IF(N169="zákl. přenesená",J169,0)</f>
        <v>0</v>
      </c>
      <c r="BH169" s="183">
        <f>IF(N169="sníž. přenesená",J169,0)</f>
        <v>0</v>
      </c>
      <c r="BI169" s="183">
        <f>IF(N169="nulová",J169,0)</f>
        <v>0</v>
      </c>
      <c r="BJ169" s="19" t="s">
        <v>80</v>
      </c>
      <c r="BK169" s="183">
        <f>ROUND(I169*H169,2)</f>
        <v>0</v>
      </c>
      <c r="BL169" s="19" t="s">
        <v>122</v>
      </c>
      <c r="BM169" s="182" t="s">
        <v>257</v>
      </c>
    </row>
    <row r="170" spans="1:65" s="2" customFormat="1">
      <c r="A170" s="36"/>
      <c r="B170" s="37"/>
      <c r="C170" s="38"/>
      <c r="D170" s="184" t="s">
        <v>124</v>
      </c>
      <c r="E170" s="38"/>
      <c r="F170" s="185" t="s">
        <v>258</v>
      </c>
      <c r="G170" s="38"/>
      <c r="H170" s="38"/>
      <c r="I170" s="186"/>
      <c r="J170" s="38"/>
      <c r="K170" s="38"/>
      <c r="L170" s="41"/>
      <c r="M170" s="187"/>
      <c r="N170" s="188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124</v>
      </c>
      <c r="AU170" s="19" t="s">
        <v>82</v>
      </c>
    </row>
    <row r="171" spans="1:65" s="13" customFormat="1">
      <c r="B171" s="189"/>
      <c r="C171" s="190"/>
      <c r="D171" s="191" t="s">
        <v>130</v>
      </c>
      <c r="E171" s="192" t="s">
        <v>19</v>
      </c>
      <c r="F171" s="193" t="s">
        <v>259</v>
      </c>
      <c r="G171" s="190"/>
      <c r="H171" s="192" t="s">
        <v>19</v>
      </c>
      <c r="I171" s="194"/>
      <c r="J171" s="190"/>
      <c r="K171" s="190"/>
      <c r="L171" s="195"/>
      <c r="M171" s="196"/>
      <c r="N171" s="197"/>
      <c r="O171" s="197"/>
      <c r="P171" s="197"/>
      <c r="Q171" s="197"/>
      <c r="R171" s="197"/>
      <c r="S171" s="197"/>
      <c r="T171" s="198"/>
      <c r="AT171" s="199" t="s">
        <v>130</v>
      </c>
      <c r="AU171" s="199" t="s">
        <v>82</v>
      </c>
      <c r="AV171" s="13" t="s">
        <v>80</v>
      </c>
      <c r="AW171" s="13" t="s">
        <v>33</v>
      </c>
      <c r="AX171" s="13" t="s">
        <v>72</v>
      </c>
      <c r="AY171" s="199" t="s">
        <v>115</v>
      </c>
    </row>
    <row r="172" spans="1:65" s="14" customFormat="1">
      <c r="B172" s="200"/>
      <c r="C172" s="201"/>
      <c r="D172" s="191" t="s">
        <v>130</v>
      </c>
      <c r="E172" s="202" t="s">
        <v>19</v>
      </c>
      <c r="F172" s="203" t="s">
        <v>260</v>
      </c>
      <c r="G172" s="201"/>
      <c r="H172" s="204">
        <v>140</v>
      </c>
      <c r="I172" s="205"/>
      <c r="J172" s="201"/>
      <c r="K172" s="201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130</v>
      </c>
      <c r="AU172" s="210" t="s">
        <v>82</v>
      </c>
      <c r="AV172" s="14" t="s">
        <v>82</v>
      </c>
      <c r="AW172" s="14" t="s">
        <v>33</v>
      </c>
      <c r="AX172" s="14" t="s">
        <v>80</v>
      </c>
      <c r="AY172" s="210" t="s">
        <v>115</v>
      </c>
    </row>
    <row r="173" spans="1:65" s="2" customFormat="1" ht="24.2" customHeight="1">
      <c r="A173" s="36"/>
      <c r="B173" s="37"/>
      <c r="C173" s="171" t="s">
        <v>261</v>
      </c>
      <c r="D173" s="171" t="s">
        <v>117</v>
      </c>
      <c r="E173" s="172" t="s">
        <v>262</v>
      </c>
      <c r="F173" s="173" t="s">
        <v>263</v>
      </c>
      <c r="G173" s="174" t="s">
        <v>120</v>
      </c>
      <c r="H173" s="175">
        <v>33</v>
      </c>
      <c r="I173" s="176"/>
      <c r="J173" s="177">
        <f>ROUND(I173*H173,2)</f>
        <v>0</v>
      </c>
      <c r="K173" s="173" t="s">
        <v>121</v>
      </c>
      <c r="L173" s="41"/>
      <c r="M173" s="178" t="s">
        <v>19</v>
      </c>
      <c r="N173" s="179" t="s">
        <v>43</v>
      </c>
      <c r="O173" s="66"/>
      <c r="P173" s="180">
        <f>O173*H173</f>
        <v>0</v>
      </c>
      <c r="Q173" s="180">
        <v>0</v>
      </c>
      <c r="R173" s="180">
        <f>Q173*H173</f>
        <v>0</v>
      </c>
      <c r="S173" s="180">
        <v>0</v>
      </c>
      <c r="T173" s="181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2" t="s">
        <v>122</v>
      </c>
      <c r="AT173" s="182" t="s">
        <v>117</v>
      </c>
      <c r="AU173" s="182" t="s">
        <v>82</v>
      </c>
      <c r="AY173" s="19" t="s">
        <v>115</v>
      </c>
      <c r="BE173" s="183">
        <f>IF(N173="základní",J173,0)</f>
        <v>0</v>
      </c>
      <c r="BF173" s="183">
        <f>IF(N173="snížená",J173,0)</f>
        <v>0</v>
      </c>
      <c r="BG173" s="183">
        <f>IF(N173="zákl. přenesená",J173,0)</f>
        <v>0</v>
      </c>
      <c r="BH173" s="183">
        <f>IF(N173="sníž. přenesená",J173,0)</f>
        <v>0</v>
      </c>
      <c r="BI173" s="183">
        <f>IF(N173="nulová",J173,0)</f>
        <v>0</v>
      </c>
      <c r="BJ173" s="19" t="s">
        <v>80</v>
      </c>
      <c r="BK173" s="183">
        <f>ROUND(I173*H173,2)</f>
        <v>0</v>
      </c>
      <c r="BL173" s="19" t="s">
        <v>122</v>
      </c>
      <c r="BM173" s="182" t="s">
        <v>264</v>
      </c>
    </row>
    <row r="174" spans="1:65" s="2" customFormat="1">
      <c r="A174" s="36"/>
      <c r="B174" s="37"/>
      <c r="C174" s="38"/>
      <c r="D174" s="184" t="s">
        <v>124</v>
      </c>
      <c r="E174" s="38"/>
      <c r="F174" s="185" t="s">
        <v>265</v>
      </c>
      <c r="G174" s="38"/>
      <c r="H174" s="38"/>
      <c r="I174" s="186"/>
      <c r="J174" s="38"/>
      <c r="K174" s="38"/>
      <c r="L174" s="41"/>
      <c r="M174" s="187"/>
      <c r="N174" s="188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124</v>
      </c>
      <c r="AU174" s="19" t="s">
        <v>82</v>
      </c>
    </row>
    <row r="175" spans="1:65" s="13" customFormat="1">
      <c r="B175" s="189"/>
      <c r="C175" s="190"/>
      <c r="D175" s="191" t="s">
        <v>130</v>
      </c>
      <c r="E175" s="192" t="s">
        <v>19</v>
      </c>
      <c r="F175" s="193" t="s">
        <v>253</v>
      </c>
      <c r="G175" s="190"/>
      <c r="H175" s="192" t="s">
        <v>19</v>
      </c>
      <c r="I175" s="194"/>
      <c r="J175" s="190"/>
      <c r="K175" s="190"/>
      <c r="L175" s="195"/>
      <c r="M175" s="196"/>
      <c r="N175" s="197"/>
      <c r="O175" s="197"/>
      <c r="P175" s="197"/>
      <c r="Q175" s="197"/>
      <c r="R175" s="197"/>
      <c r="S175" s="197"/>
      <c r="T175" s="198"/>
      <c r="AT175" s="199" t="s">
        <v>130</v>
      </c>
      <c r="AU175" s="199" t="s">
        <v>82</v>
      </c>
      <c r="AV175" s="13" t="s">
        <v>80</v>
      </c>
      <c r="AW175" s="13" t="s">
        <v>33</v>
      </c>
      <c r="AX175" s="13" t="s">
        <v>72</v>
      </c>
      <c r="AY175" s="199" t="s">
        <v>115</v>
      </c>
    </row>
    <row r="176" spans="1:65" s="14" customFormat="1">
      <c r="B176" s="200"/>
      <c r="C176" s="201"/>
      <c r="D176" s="191" t="s">
        <v>130</v>
      </c>
      <c r="E176" s="202" t="s">
        <v>19</v>
      </c>
      <c r="F176" s="203" t="s">
        <v>132</v>
      </c>
      <c r="G176" s="201"/>
      <c r="H176" s="204">
        <v>33</v>
      </c>
      <c r="I176" s="205"/>
      <c r="J176" s="201"/>
      <c r="K176" s="201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130</v>
      </c>
      <c r="AU176" s="210" t="s">
        <v>82</v>
      </c>
      <c r="AV176" s="14" t="s">
        <v>82</v>
      </c>
      <c r="AW176" s="14" t="s">
        <v>33</v>
      </c>
      <c r="AX176" s="14" t="s">
        <v>80</v>
      </c>
      <c r="AY176" s="210" t="s">
        <v>115</v>
      </c>
    </row>
    <row r="177" spans="1:65" s="2" customFormat="1" ht="16.5" customHeight="1">
      <c r="A177" s="36"/>
      <c r="B177" s="37"/>
      <c r="C177" s="171" t="s">
        <v>266</v>
      </c>
      <c r="D177" s="171" t="s">
        <v>117</v>
      </c>
      <c r="E177" s="172" t="s">
        <v>267</v>
      </c>
      <c r="F177" s="173" t="s">
        <v>268</v>
      </c>
      <c r="G177" s="174" t="s">
        <v>120</v>
      </c>
      <c r="H177" s="175">
        <v>33</v>
      </c>
      <c r="I177" s="176"/>
      <c r="J177" s="177">
        <f>ROUND(I177*H177,2)</f>
        <v>0</v>
      </c>
      <c r="K177" s="173" t="s">
        <v>121</v>
      </c>
      <c r="L177" s="41"/>
      <c r="M177" s="178" t="s">
        <v>19</v>
      </c>
      <c r="N177" s="179" t="s">
        <v>43</v>
      </c>
      <c r="O177" s="66"/>
      <c r="P177" s="180">
        <f>O177*H177</f>
        <v>0</v>
      </c>
      <c r="Q177" s="180">
        <v>0</v>
      </c>
      <c r="R177" s="180">
        <f>Q177*H177</f>
        <v>0</v>
      </c>
      <c r="S177" s="180">
        <v>0</v>
      </c>
      <c r="T177" s="181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2" t="s">
        <v>122</v>
      </c>
      <c r="AT177" s="182" t="s">
        <v>117</v>
      </c>
      <c r="AU177" s="182" t="s">
        <v>82</v>
      </c>
      <c r="AY177" s="19" t="s">
        <v>115</v>
      </c>
      <c r="BE177" s="183">
        <f>IF(N177="základní",J177,0)</f>
        <v>0</v>
      </c>
      <c r="BF177" s="183">
        <f>IF(N177="snížená",J177,0)</f>
        <v>0</v>
      </c>
      <c r="BG177" s="183">
        <f>IF(N177="zákl. přenesená",J177,0)</f>
        <v>0</v>
      </c>
      <c r="BH177" s="183">
        <f>IF(N177="sníž. přenesená",J177,0)</f>
        <v>0</v>
      </c>
      <c r="BI177" s="183">
        <f>IF(N177="nulová",J177,0)</f>
        <v>0</v>
      </c>
      <c r="BJ177" s="19" t="s">
        <v>80</v>
      </c>
      <c r="BK177" s="183">
        <f>ROUND(I177*H177,2)</f>
        <v>0</v>
      </c>
      <c r="BL177" s="19" t="s">
        <v>122</v>
      </c>
      <c r="BM177" s="182" t="s">
        <v>269</v>
      </c>
    </row>
    <row r="178" spans="1:65" s="2" customFormat="1">
      <c r="A178" s="36"/>
      <c r="B178" s="37"/>
      <c r="C178" s="38"/>
      <c r="D178" s="184" t="s">
        <v>124</v>
      </c>
      <c r="E178" s="38"/>
      <c r="F178" s="185" t="s">
        <v>270</v>
      </c>
      <c r="G178" s="38"/>
      <c r="H178" s="38"/>
      <c r="I178" s="186"/>
      <c r="J178" s="38"/>
      <c r="K178" s="38"/>
      <c r="L178" s="41"/>
      <c r="M178" s="187"/>
      <c r="N178" s="188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124</v>
      </c>
      <c r="AU178" s="19" t="s">
        <v>82</v>
      </c>
    </row>
    <row r="179" spans="1:65" s="13" customFormat="1">
      <c r="B179" s="189"/>
      <c r="C179" s="190"/>
      <c r="D179" s="191" t="s">
        <v>130</v>
      </c>
      <c r="E179" s="192" t="s">
        <v>19</v>
      </c>
      <c r="F179" s="193" t="s">
        <v>271</v>
      </c>
      <c r="G179" s="190"/>
      <c r="H179" s="192" t="s">
        <v>19</v>
      </c>
      <c r="I179" s="194"/>
      <c r="J179" s="190"/>
      <c r="K179" s="190"/>
      <c r="L179" s="195"/>
      <c r="M179" s="196"/>
      <c r="N179" s="197"/>
      <c r="O179" s="197"/>
      <c r="P179" s="197"/>
      <c r="Q179" s="197"/>
      <c r="R179" s="197"/>
      <c r="S179" s="197"/>
      <c r="T179" s="198"/>
      <c r="AT179" s="199" t="s">
        <v>130</v>
      </c>
      <c r="AU179" s="199" t="s">
        <v>82</v>
      </c>
      <c r="AV179" s="13" t="s">
        <v>80</v>
      </c>
      <c r="AW179" s="13" t="s">
        <v>33</v>
      </c>
      <c r="AX179" s="13" t="s">
        <v>72</v>
      </c>
      <c r="AY179" s="199" t="s">
        <v>115</v>
      </c>
    </row>
    <row r="180" spans="1:65" s="14" customFormat="1">
      <c r="B180" s="200"/>
      <c r="C180" s="201"/>
      <c r="D180" s="191" t="s">
        <v>130</v>
      </c>
      <c r="E180" s="202" t="s">
        <v>19</v>
      </c>
      <c r="F180" s="203" t="s">
        <v>132</v>
      </c>
      <c r="G180" s="201"/>
      <c r="H180" s="204">
        <v>33</v>
      </c>
      <c r="I180" s="205"/>
      <c r="J180" s="201"/>
      <c r="K180" s="201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130</v>
      </c>
      <c r="AU180" s="210" t="s">
        <v>82</v>
      </c>
      <c r="AV180" s="14" t="s">
        <v>82</v>
      </c>
      <c r="AW180" s="14" t="s">
        <v>33</v>
      </c>
      <c r="AX180" s="14" t="s">
        <v>80</v>
      </c>
      <c r="AY180" s="210" t="s">
        <v>115</v>
      </c>
    </row>
    <row r="181" spans="1:65" s="2" customFormat="1" ht="24.2" customHeight="1">
      <c r="A181" s="36"/>
      <c r="B181" s="37"/>
      <c r="C181" s="171" t="s">
        <v>272</v>
      </c>
      <c r="D181" s="171" t="s">
        <v>117</v>
      </c>
      <c r="E181" s="172" t="s">
        <v>273</v>
      </c>
      <c r="F181" s="173" t="s">
        <v>274</v>
      </c>
      <c r="G181" s="174" t="s">
        <v>120</v>
      </c>
      <c r="H181" s="175">
        <v>33</v>
      </c>
      <c r="I181" s="176"/>
      <c r="J181" s="177">
        <f>ROUND(I181*H181,2)</f>
        <v>0</v>
      </c>
      <c r="K181" s="173" t="s">
        <v>121</v>
      </c>
      <c r="L181" s="41"/>
      <c r="M181" s="178" t="s">
        <v>19</v>
      </c>
      <c r="N181" s="179" t="s">
        <v>43</v>
      </c>
      <c r="O181" s="66"/>
      <c r="P181" s="180">
        <f>O181*H181</f>
        <v>0</v>
      </c>
      <c r="Q181" s="180">
        <v>0</v>
      </c>
      <c r="R181" s="180">
        <f>Q181*H181</f>
        <v>0</v>
      </c>
      <c r="S181" s="180">
        <v>0</v>
      </c>
      <c r="T181" s="181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2" t="s">
        <v>122</v>
      </c>
      <c r="AT181" s="182" t="s">
        <v>117</v>
      </c>
      <c r="AU181" s="182" t="s">
        <v>82</v>
      </c>
      <c r="AY181" s="19" t="s">
        <v>115</v>
      </c>
      <c r="BE181" s="183">
        <f>IF(N181="základní",J181,0)</f>
        <v>0</v>
      </c>
      <c r="BF181" s="183">
        <f>IF(N181="snížená",J181,0)</f>
        <v>0</v>
      </c>
      <c r="BG181" s="183">
        <f>IF(N181="zákl. přenesená",J181,0)</f>
        <v>0</v>
      </c>
      <c r="BH181" s="183">
        <f>IF(N181="sníž. přenesená",J181,0)</f>
        <v>0</v>
      </c>
      <c r="BI181" s="183">
        <f>IF(N181="nulová",J181,0)</f>
        <v>0</v>
      </c>
      <c r="BJ181" s="19" t="s">
        <v>80</v>
      </c>
      <c r="BK181" s="183">
        <f>ROUND(I181*H181,2)</f>
        <v>0</v>
      </c>
      <c r="BL181" s="19" t="s">
        <v>122</v>
      </c>
      <c r="BM181" s="182" t="s">
        <v>275</v>
      </c>
    </row>
    <row r="182" spans="1:65" s="2" customFormat="1">
      <c r="A182" s="36"/>
      <c r="B182" s="37"/>
      <c r="C182" s="38"/>
      <c r="D182" s="184" t="s">
        <v>124</v>
      </c>
      <c r="E182" s="38"/>
      <c r="F182" s="185" t="s">
        <v>276</v>
      </c>
      <c r="G182" s="38"/>
      <c r="H182" s="38"/>
      <c r="I182" s="186"/>
      <c r="J182" s="38"/>
      <c r="K182" s="38"/>
      <c r="L182" s="41"/>
      <c r="M182" s="187"/>
      <c r="N182" s="188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124</v>
      </c>
      <c r="AU182" s="19" t="s">
        <v>82</v>
      </c>
    </row>
    <row r="183" spans="1:65" s="13" customFormat="1">
      <c r="B183" s="189"/>
      <c r="C183" s="190"/>
      <c r="D183" s="191" t="s">
        <v>130</v>
      </c>
      <c r="E183" s="192" t="s">
        <v>19</v>
      </c>
      <c r="F183" s="193" t="s">
        <v>253</v>
      </c>
      <c r="G183" s="190"/>
      <c r="H183" s="192" t="s">
        <v>19</v>
      </c>
      <c r="I183" s="194"/>
      <c r="J183" s="190"/>
      <c r="K183" s="190"/>
      <c r="L183" s="195"/>
      <c r="M183" s="196"/>
      <c r="N183" s="197"/>
      <c r="O183" s="197"/>
      <c r="P183" s="197"/>
      <c r="Q183" s="197"/>
      <c r="R183" s="197"/>
      <c r="S183" s="197"/>
      <c r="T183" s="198"/>
      <c r="AT183" s="199" t="s">
        <v>130</v>
      </c>
      <c r="AU183" s="199" t="s">
        <v>82</v>
      </c>
      <c r="AV183" s="13" t="s">
        <v>80</v>
      </c>
      <c r="AW183" s="13" t="s">
        <v>33</v>
      </c>
      <c r="AX183" s="13" t="s">
        <v>72</v>
      </c>
      <c r="AY183" s="199" t="s">
        <v>115</v>
      </c>
    </row>
    <row r="184" spans="1:65" s="14" customFormat="1">
      <c r="B184" s="200"/>
      <c r="C184" s="201"/>
      <c r="D184" s="191" t="s">
        <v>130</v>
      </c>
      <c r="E184" s="202" t="s">
        <v>19</v>
      </c>
      <c r="F184" s="203" t="s">
        <v>132</v>
      </c>
      <c r="G184" s="201"/>
      <c r="H184" s="204">
        <v>33</v>
      </c>
      <c r="I184" s="205"/>
      <c r="J184" s="201"/>
      <c r="K184" s="201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130</v>
      </c>
      <c r="AU184" s="210" t="s">
        <v>82</v>
      </c>
      <c r="AV184" s="14" t="s">
        <v>82</v>
      </c>
      <c r="AW184" s="14" t="s">
        <v>33</v>
      </c>
      <c r="AX184" s="14" t="s">
        <v>80</v>
      </c>
      <c r="AY184" s="210" t="s">
        <v>115</v>
      </c>
    </row>
    <row r="185" spans="1:65" s="2" customFormat="1" ht="37.9" customHeight="1">
      <c r="A185" s="36"/>
      <c r="B185" s="37"/>
      <c r="C185" s="171" t="s">
        <v>277</v>
      </c>
      <c r="D185" s="171" t="s">
        <v>117</v>
      </c>
      <c r="E185" s="172" t="s">
        <v>278</v>
      </c>
      <c r="F185" s="173" t="s">
        <v>279</v>
      </c>
      <c r="G185" s="174" t="s">
        <v>120</v>
      </c>
      <c r="H185" s="175">
        <v>140</v>
      </c>
      <c r="I185" s="176"/>
      <c r="J185" s="177">
        <f>ROUND(I185*H185,2)</f>
        <v>0</v>
      </c>
      <c r="K185" s="173" t="s">
        <v>121</v>
      </c>
      <c r="L185" s="41"/>
      <c r="M185" s="178" t="s">
        <v>19</v>
      </c>
      <c r="N185" s="179" t="s">
        <v>43</v>
      </c>
      <c r="O185" s="66"/>
      <c r="P185" s="180">
        <f>O185*H185</f>
        <v>0</v>
      </c>
      <c r="Q185" s="180">
        <v>9.8000000000000004E-2</v>
      </c>
      <c r="R185" s="180">
        <f>Q185*H185</f>
        <v>13.72</v>
      </c>
      <c r="S185" s="180">
        <v>0</v>
      </c>
      <c r="T185" s="181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2" t="s">
        <v>122</v>
      </c>
      <c r="AT185" s="182" t="s">
        <v>117</v>
      </c>
      <c r="AU185" s="182" t="s">
        <v>82</v>
      </c>
      <c r="AY185" s="19" t="s">
        <v>115</v>
      </c>
      <c r="BE185" s="183">
        <f>IF(N185="základní",J185,0)</f>
        <v>0</v>
      </c>
      <c r="BF185" s="183">
        <f>IF(N185="snížená",J185,0)</f>
        <v>0</v>
      </c>
      <c r="BG185" s="183">
        <f>IF(N185="zákl. přenesená",J185,0)</f>
        <v>0</v>
      </c>
      <c r="BH185" s="183">
        <f>IF(N185="sníž. přenesená",J185,0)</f>
        <v>0</v>
      </c>
      <c r="BI185" s="183">
        <f>IF(N185="nulová",J185,0)</f>
        <v>0</v>
      </c>
      <c r="BJ185" s="19" t="s">
        <v>80</v>
      </c>
      <c r="BK185" s="183">
        <f>ROUND(I185*H185,2)</f>
        <v>0</v>
      </c>
      <c r="BL185" s="19" t="s">
        <v>122</v>
      </c>
      <c r="BM185" s="182" t="s">
        <v>280</v>
      </c>
    </row>
    <row r="186" spans="1:65" s="2" customFormat="1">
      <c r="A186" s="36"/>
      <c r="B186" s="37"/>
      <c r="C186" s="38"/>
      <c r="D186" s="184" t="s">
        <v>124</v>
      </c>
      <c r="E186" s="38"/>
      <c r="F186" s="185" t="s">
        <v>281</v>
      </c>
      <c r="G186" s="38"/>
      <c r="H186" s="38"/>
      <c r="I186" s="186"/>
      <c r="J186" s="38"/>
      <c r="K186" s="38"/>
      <c r="L186" s="41"/>
      <c r="M186" s="187"/>
      <c r="N186" s="188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124</v>
      </c>
      <c r="AU186" s="19" t="s">
        <v>82</v>
      </c>
    </row>
    <row r="187" spans="1:65" s="13" customFormat="1">
      <c r="B187" s="189"/>
      <c r="C187" s="190"/>
      <c r="D187" s="191" t="s">
        <v>130</v>
      </c>
      <c r="E187" s="192" t="s">
        <v>19</v>
      </c>
      <c r="F187" s="193" t="s">
        <v>259</v>
      </c>
      <c r="G187" s="190"/>
      <c r="H187" s="192" t="s">
        <v>19</v>
      </c>
      <c r="I187" s="194"/>
      <c r="J187" s="190"/>
      <c r="K187" s="190"/>
      <c r="L187" s="195"/>
      <c r="M187" s="196"/>
      <c r="N187" s="197"/>
      <c r="O187" s="197"/>
      <c r="P187" s="197"/>
      <c r="Q187" s="197"/>
      <c r="R187" s="197"/>
      <c r="S187" s="197"/>
      <c r="T187" s="198"/>
      <c r="AT187" s="199" t="s">
        <v>130</v>
      </c>
      <c r="AU187" s="199" t="s">
        <v>82</v>
      </c>
      <c r="AV187" s="13" t="s">
        <v>80</v>
      </c>
      <c r="AW187" s="13" t="s">
        <v>33</v>
      </c>
      <c r="AX187" s="13" t="s">
        <v>72</v>
      </c>
      <c r="AY187" s="199" t="s">
        <v>115</v>
      </c>
    </row>
    <row r="188" spans="1:65" s="14" customFormat="1">
      <c r="B188" s="200"/>
      <c r="C188" s="201"/>
      <c r="D188" s="191" t="s">
        <v>130</v>
      </c>
      <c r="E188" s="202" t="s">
        <v>19</v>
      </c>
      <c r="F188" s="203" t="s">
        <v>260</v>
      </c>
      <c r="G188" s="201"/>
      <c r="H188" s="204">
        <v>140</v>
      </c>
      <c r="I188" s="205"/>
      <c r="J188" s="201"/>
      <c r="K188" s="201"/>
      <c r="L188" s="206"/>
      <c r="M188" s="207"/>
      <c r="N188" s="208"/>
      <c r="O188" s="208"/>
      <c r="P188" s="208"/>
      <c r="Q188" s="208"/>
      <c r="R188" s="208"/>
      <c r="S188" s="208"/>
      <c r="T188" s="209"/>
      <c r="AT188" s="210" t="s">
        <v>130</v>
      </c>
      <c r="AU188" s="210" t="s">
        <v>82</v>
      </c>
      <c r="AV188" s="14" t="s">
        <v>82</v>
      </c>
      <c r="AW188" s="14" t="s">
        <v>33</v>
      </c>
      <c r="AX188" s="14" t="s">
        <v>80</v>
      </c>
      <c r="AY188" s="210" t="s">
        <v>115</v>
      </c>
    </row>
    <row r="189" spans="1:65" s="2" customFormat="1" ht="16.5" customHeight="1">
      <c r="A189" s="36"/>
      <c r="B189" s="37"/>
      <c r="C189" s="222" t="s">
        <v>282</v>
      </c>
      <c r="D189" s="222" t="s">
        <v>202</v>
      </c>
      <c r="E189" s="223" t="s">
        <v>283</v>
      </c>
      <c r="F189" s="224" t="s">
        <v>284</v>
      </c>
      <c r="G189" s="225" t="s">
        <v>120</v>
      </c>
      <c r="H189" s="226">
        <v>137.69999999999999</v>
      </c>
      <c r="I189" s="227"/>
      <c r="J189" s="228">
        <f>ROUND(I189*H189,2)</f>
        <v>0</v>
      </c>
      <c r="K189" s="224" t="s">
        <v>121</v>
      </c>
      <c r="L189" s="229"/>
      <c r="M189" s="230" t="s">
        <v>19</v>
      </c>
      <c r="N189" s="231" t="s">
        <v>43</v>
      </c>
      <c r="O189" s="66"/>
      <c r="P189" s="180">
        <f>O189*H189</f>
        <v>0</v>
      </c>
      <c r="Q189" s="180">
        <v>0.14499999999999999</v>
      </c>
      <c r="R189" s="180">
        <f>Q189*H189</f>
        <v>19.966499999999996</v>
      </c>
      <c r="S189" s="180">
        <v>0</v>
      </c>
      <c r="T189" s="181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2" t="s">
        <v>144</v>
      </c>
      <c r="AT189" s="182" t="s">
        <v>202</v>
      </c>
      <c r="AU189" s="182" t="s">
        <v>82</v>
      </c>
      <c r="AY189" s="19" t="s">
        <v>115</v>
      </c>
      <c r="BE189" s="183">
        <f>IF(N189="základní",J189,0)</f>
        <v>0</v>
      </c>
      <c r="BF189" s="183">
        <f>IF(N189="snížená",J189,0)</f>
        <v>0</v>
      </c>
      <c r="BG189" s="183">
        <f>IF(N189="zákl. přenesená",J189,0)</f>
        <v>0</v>
      </c>
      <c r="BH189" s="183">
        <f>IF(N189="sníž. přenesená",J189,0)</f>
        <v>0</v>
      </c>
      <c r="BI189" s="183">
        <f>IF(N189="nulová",J189,0)</f>
        <v>0</v>
      </c>
      <c r="BJ189" s="19" t="s">
        <v>80</v>
      </c>
      <c r="BK189" s="183">
        <f>ROUND(I189*H189,2)</f>
        <v>0</v>
      </c>
      <c r="BL189" s="19" t="s">
        <v>122</v>
      </c>
      <c r="BM189" s="182" t="s">
        <v>285</v>
      </c>
    </row>
    <row r="190" spans="1:65" s="14" customFormat="1">
      <c r="B190" s="200"/>
      <c r="C190" s="201"/>
      <c r="D190" s="191" t="s">
        <v>130</v>
      </c>
      <c r="E190" s="201"/>
      <c r="F190" s="203" t="s">
        <v>286</v>
      </c>
      <c r="G190" s="201"/>
      <c r="H190" s="204">
        <v>137.69999999999999</v>
      </c>
      <c r="I190" s="205"/>
      <c r="J190" s="201"/>
      <c r="K190" s="201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130</v>
      </c>
      <c r="AU190" s="210" t="s">
        <v>82</v>
      </c>
      <c r="AV190" s="14" t="s">
        <v>82</v>
      </c>
      <c r="AW190" s="14" t="s">
        <v>4</v>
      </c>
      <c r="AX190" s="14" t="s">
        <v>80</v>
      </c>
      <c r="AY190" s="210" t="s">
        <v>115</v>
      </c>
    </row>
    <row r="191" spans="1:65" s="2" customFormat="1" ht="16.5" customHeight="1">
      <c r="A191" s="36"/>
      <c r="B191" s="37"/>
      <c r="C191" s="222" t="s">
        <v>287</v>
      </c>
      <c r="D191" s="222" t="s">
        <v>202</v>
      </c>
      <c r="E191" s="223" t="s">
        <v>288</v>
      </c>
      <c r="F191" s="224" t="s">
        <v>289</v>
      </c>
      <c r="G191" s="225" t="s">
        <v>120</v>
      </c>
      <c r="H191" s="226">
        <v>5.25</v>
      </c>
      <c r="I191" s="227"/>
      <c r="J191" s="228">
        <f>ROUND(I191*H191,2)</f>
        <v>0</v>
      </c>
      <c r="K191" s="224" t="s">
        <v>121</v>
      </c>
      <c r="L191" s="229"/>
      <c r="M191" s="230" t="s">
        <v>19</v>
      </c>
      <c r="N191" s="231" t="s">
        <v>43</v>
      </c>
      <c r="O191" s="66"/>
      <c r="P191" s="180">
        <f>O191*H191</f>
        <v>0</v>
      </c>
      <c r="Q191" s="180">
        <v>0.14499999999999999</v>
      </c>
      <c r="R191" s="180">
        <f>Q191*H191</f>
        <v>0.76124999999999998</v>
      </c>
      <c r="S191" s="180">
        <v>0</v>
      </c>
      <c r="T191" s="181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2" t="s">
        <v>144</v>
      </c>
      <c r="AT191" s="182" t="s">
        <v>202</v>
      </c>
      <c r="AU191" s="182" t="s">
        <v>82</v>
      </c>
      <c r="AY191" s="19" t="s">
        <v>115</v>
      </c>
      <c r="BE191" s="183">
        <f>IF(N191="základní",J191,0)</f>
        <v>0</v>
      </c>
      <c r="BF191" s="183">
        <f>IF(N191="snížená",J191,0)</f>
        <v>0</v>
      </c>
      <c r="BG191" s="183">
        <f>IF(N191="zákl. přenesená",J191,0)</f>
        <v>0</v>
      </c>
      <c r="BH191" s="183">
        <f>IF(N191="sníž. přenesená",J191,0)</f>
        <v>0</v>
      </c>
      <c r="BI191" s="183">
        <f>IF(N191="nulová",J191,0)</f>
        <v>0</v>
      </c>
      <c r="BJ191" s="19" t="s">
        <v>80</v>
      </c>
      <c r="BK191" s="183">
        <f>ROUND(I191*H191,2)</f>
        <v>0</v>
      </c>
      <c r="BL191" s="19" t="s">
        <v>122</v>
      </c>
      <c r="BM191" s="182" t="s">
        <v>290</v>
      </c>
    </row>
    <row r="192" spans="1:65" s="14" customFormat="1">
      <c r="B192" s="200"/>
      <c r="C192" s="201"/>
      <c r="D192" s="191" t="s">
        <v>130</v>
      </c>
      <c r="E192" s="201"/>
      <c r="F192" s="203" t="s">
        <v>291</v>
      </c>
      <c r="G192" s="201"/>
      <c r="H192" s="204">
        <v>5.25</v>
      </c>
      <c r="I192" s="205"/>
      <c r="J192" s="201"/>
      <c r="K192" s="201"/>
      <c r="L192" s="206"/>
      <c r="M192" s="207"/>
      <c r="N192" s="208"/>
      <c r="O192" s="208"/>
      <c r="P192" s="208"/>
      <c r="Q192" s="208"/>
      <c r="R192" s="208"/>
      <c r="S192" s="208"/>
      <c r="T192" s="209"/>
      <c r="AT192" s="210" t="s">
        <v>130</v>
      </c>
      <c r="AU192" s="210" t="s">
        <v>82</v>
      </c>
      <c r="AV192" s="14" t="s">
        <v>82</v>
      </c>
      <c r="AW192" s="14" t="s">
        <v>4</v>
      </c>
      <c r="AX192" s="14" t="s">
        <v>80</v>
      </c>
      <c r="AY192" s="210" t="s">
        <v>115</v>
      </c>
    </row>
    <row r="193" spans="1:65" s="12" customFormat="1" ht="22.9" customHeight="1">
      <c r="B193" s="155"/>
      <c r="C193" s="156"/>
      <c r="D193" s="157" t="s">
        <v>71</v>
      </c>
      <c r="E193" s="169" t="s">
        <v>170</v>
      </c>
      <c r="F193" s="169" t="s">
        <v>292</v>
      </c>
      <c r="G193" s="156"/>
      <c r="H193" s="156"/>
      <c r="I193" s="159"/>
      <c r="J193" s="170">
        <f>BK193</f>
        <v>0</v>
      </c>
      <c r="K193" s="156"/>
      <c r="L193" s="161"/>
      <c r="M193" s="162"/>
      <c r="N193" s="163"/>
      <c r="O193" s="163"/>
      <c r="P193" s="164">
        <f>SUM(P194:P216)</f>
        <v>0</v>
      </c>
      <c r="Q193" s="163"/>
      <c r="R193" s="164">
        <f>SUM(R194:R216)</f>
        <v>25.064439199999999</v>
      </c>
      <c r="S193" s="163"/>
      <c r="T193" s="165">
        <f>SUM(T194:T216)</f>
        <v>0</v>
      </c>
      <c r="AR193" s="166" t="s">
        <v>80</v>
      </c>
      <c r="AT193" s="167" t="s">
        <v>71</v>
      </c>
      <c r="AU193" s="167" t="s">
        <v>80</v>
      </c>
      <c r="AY193" s="166" t="s">
        <v>115</v>
      </c>
      <c r="BK193" s="168">
        <f>SUM(BK194:BK216)</f>
        <v>0</v>
      </c>
    </row>
    <row r="194" spans="1:65" s="2" customFormat="1" ht="16.5" customHeight="1">
      <c r="A194" s="36"/>
      <c r="B194" s="37"/>
      <c r="C194" s="171" t="s">
        <v>293</v>
      </c>
      <c r="D194" s="171" t="s">
        <v>117</v>
      </c>
      <c r="E194" s="172" t="s">
        <v>294</v>
      </c>
      <c r="F194" s="173" t="s">
        <v>295</v>
      </c>
      <c r="G194" s="174" t="s">
        <v>296</v>
      </c>
      <c r="H194" s="175">
        <v>1</v>
      </c>
      <c r="I194" s="176"/>
      <c r="J194" s="177">
        <f>ROUND(I194*H194,2)</f>
        <v>0</v>
      </c>
      <c r="K194" s="173" t="s">
        <v>121</v>
      </c>
      <c r="L194" s="41"/>
      <c r="M194" s="178" t="s">
        <v>19</v>
      </c>
      <c r="N194" s="179" t="s">
        <v>43</v>
      </c>
      <c r="O194" s="66"/>
      <c r="P194" s="180">
        <f>O194*H194</f>
        <v>0</v>
      </c>
      <c r="Q194" s="180">
        <v>6.9999999999999999E-4</v>
      </c>
      <c r="R194" s="180">
        <f>Q194*H194</f>
        <v>6.9999999999999999E-4</v>
      </c>
      <c r="S194" s="180">
        <v>0</v>
      </c>
      <c r="T194" s="181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2" t="s">
        <v>122</v>
      </c>
      <c r="AT194" s="182" t="s">
        <v>117</v>
      </c>
      <c r="AU194" s="182" t="s">
        <v>82</v>
      </c>
      <c r="AY194" s="19" t="s">
        <v>115</v>
      </c>
      <c r="BE194" s="183">
        <f>IF(N194="základní",J194,0)</f>
        <v>0</v>
      </c>
      <c r="BF194" s="183">
        <f>IF(N194="snížená",J194,0)</f>
        <v>0</v>
      </c>
      <c r="BG194" s="183">
        <f>IF(N194="zákl. přenesená",J194,0)</f>
        <v>0</v>
      </c>
      <c r="BH194" s="183">
        <f>IF(N194="sníž. přenesená",J194,0)</f>
        <v>0</v>
      </c>
      <c r="BI194" s="183">
        <f>IF(N194="nulová",J194,0)</f>
        <v>0</v>
      </c>
      <c r="BJ194" s="19" t="s">
        <v>80</v>
      </c>
      <c r="BK194" s="183">
        <f>ROUND(I194*H194,2)</f>
        <v>0</v>
      </c>
      <c r="BL194" s="19" t="s">
        <v>122</v>
      </c>
      <c r="BM194" s="182" t="s">
        <v>297</v>
      </c>
    </row>
    <row r="195" spans="1:65" s="2" customFormat="1">
      <c r="A195" s="36"/>
      <c r="B195" s="37"/>
      <c r="C195" s="38"/>
      <c r="D195" s="184" t="s">
        <v>124</v>
      </c>
      <c r="E195" s="38"/>
      <c r="F195" s="185" t="s">
        <v>298</v>
      </c>
      <c r="G195" s="38"/>
      <c r="H195" s="38"/>
      <c r="I195" s="186"/>
      <c r="J195" s="38"/>
      <c r="K195" s="38"/>
      <c r="L195" s="41"/>
      <c r="M195" s="187"/>
      <c r="N195" s="188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124</v>
      </c>
      <c r="AU195" s="19" t="s">
        <v>82</v>
      </c>
    </row>
    <row r="196" spans="1:65" s="2" customFormat="1" ht="16.5" customHeight="1">
      <c r="A196" s="36"/>
      <c r="B196" s="37"/>
      <c r="C196" s="222" t="s">
        <v>299</v>
      </c>
      <c r="D196" s="222" t="s">
        <v>202</v>
      </c>
      <c r="E196" s="223" t="s">
        <v>300</v>
      </c>
      <c r="F196" s="224" t="s">
        <v>301</v>
      </c>
      <c r="G196" s="225" t="s">
        <v>296</v>
      </c>
      <c r="H196" s="226">
        <v>1</v>
      </c>
      <c r="I196" s="227"/>
      <c r="J196" s="228">
        <f>ROUND(I196*H196,2)</f>
        <v>0</v>
      </c>
      <c r="K196" s="224" t="s">
        <v>121</v>
      </c>
      <c r="L196" s="229"/>
      <c r="M196" s="230" t="s">
        <v>19</v>
      </c>
      <c r="N196" s="231" t="s">
        <v>43</v>
      </c>
      <c r="O196" s="66"/>
      <c r="P196" s="180">
        <f>O196*H196</f>
        <v>0</v>
      </c>
      <c r="Q196" s="180">
        <v>3.5000000000000001E-3</v>
      </c>
      <c r="R196" s="180">
        <f>Q196*H196</f>
        <v>3.5000000000000001E-3</v>
      </c>
      <c r="S196" s="180">
        <v>0</v>
      </c>
      <c r="T196" s="181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2" t="s">
        <v>144</v>
      </c>
      <c r="AT196" s="182" t="s">
        <v>202</v>
      </c>
      <c r="AU196" s="182" t="s">
        <v>82</v>
      </c>
      <c r="AY196" s="19" t="s">
        <v>115</v>
      </c>
      <c r="BE196" s="183">
        <f>IF(N196="základní",J196,0)</f>
        <v>0</v>
      </c>
      <c r="BF196" s="183">
        <f>IF(N196="snížená",J196,0)</f>
        <v>0</v>
      </c>
      <c r="BG196" s="183">
        <f>IF(N196="zákl. přenesená",J196,0)</f>
        <v>0</v>
      </c>
      <c r="BH196" s="183">
        <f>IF(N196="sníž. přenesená",J196,0)</f>
        <v>0</v>
      </c>
      <c r="BI196" s="183">
        <f>IF(N196="nulová",J196,0)</f>
        <v>0</v>
      </c>
      <c r="BJ196" s="19" t="s">
        <v>80</v>
      </c>
      <c r="BK196" s="183">
        <f>ROUND(I196*H196,2)</f>
        <v>0</v>
      </c>
      <c r="BL196" s="19" t="s">
        <v>122</v>
      </c>
      <c r="BM196" s="182" t="s">
        <v>302</v>
      </c>
    </row>
    <row r="197" spans="1:65" s="2" customFormat="1" ht="16.5" customHeight="1">
      <c r="A197" s="36"/>
      <c r="B197" s="37"/>
      <c r="C197" s="171" t="s">
        <v>303</v>
      </c>
      <c r="D197" s="171" t="s">
        <v>117</v>
      </c>
      <c r="E197" s="172" t="s">
        <v>304</v>
      </c>
      <c r="F197" s="173" t="s">
        <v>305</v>
      </c>
      <c r="G197" s="174" t="s">
        <v>296</v>
      </c>
      <c r="H197" s="175">
        <v>1</v>
      </c>
      <c r="I197" s="176"/>
      <c r="J197" s="177">
        <f>ROUND(I197*H197,2)</f>
        <v>0</v>
      </c>
      <c r="K197" s="173" t="s">
        <v>121</v>
      </c>
      <c r="L197" s="41"/>
      <c r="M197" s="178" t="s">
        <v>19</v>
      </c>
      <c r="N197" s="179" t="s">
        <v>43</v>
      </c>
      <c r="O197" s="66"/>
      <c r="P197" s="180">
        <f>O197*H197</f>
        <v>0</v>
      </c>
      <c r="Q197" s="180">
        <v>0.10940999999999999</v>
      </c>
      <c r="R197" s="180">
        <f>Q197*H197</f>
        <v>0.10940999999999999</v>
      </c>
      <c r="S197" s="180">
        <v>0</v>
      </c>
      <c r="T197" s="181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2" t="s">
        <v>122</v>
      </c>
      <c r="AT197" s="182" t="s">
        <v>117</v>
      </c>
      <c r="AU197" s="182" t="s">
        <v>82</v>
      </c>
      <c r="AY197" s="19" t="s">
        <v>115</v>
      </c>
      <c r="BE197" s="183">
        <f>IF(N197="základní",J197,0)</f>
        <v>0</v>
      </c>
      <c r="BF197" s="183">
        <f>IF(N197="snížená",J197,0)</f>
        <v>0</v>
      </c>
      <c r="BG197" s="183">
        <f>IF(N197="zákl. přenesená",J197,0)</f>
        <v>0</v>
      </c>
      <c r="BH197" s="183">
        <f>IF(N197="sníž. přenesená",J197,0)</f>
        <v>0</v>
      </c>
      <c r="BI197" s="183">
        <f>IF(N197="nulová",J197,0)</f>
        <v>0</v>
      </c>
      <c r="BJ197" s="19" t="s">
        <v>80</v>
      </c>
      <c r="BK197" s="183">
        <f>ROUND(I197*H197,2)</f>
        <v>0</v>
      </c>
      <c r="BL197" s="19" t="s">
        <v>122</v>
      </c>
      <c r="BM197" s="182" t="s">
        <v>306</v>
      </c>
    </row>
    <row r="198" spans="1:65" s="2" customFormat="1">
      <c r="A198" s="36"/>
      <c r="B198" s="37"/>
      <c r="C198" s="38"/>
      <c r="D198" s="184" t="s">
        <v>124</v>
      </c>
      <c r="E198" s="38"/>
      <c r="F198" s="185" t="s">
        <v>307</v>
      </c>
      <c r="G198" s="38"/>
      <c r="H198" s="38"/>
      <c r="I198" s="186"/>
      <c r="J198" s="38"/>
      <c r="K198" s="38"/>
      <c r="L198" s="41"/>
      <c r="M198" s="187"/>
      <c r="N198" s="188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124</v>
      </c>
      <c r="AU198" s="19" t="s">
        <v>82</v>
      </c>
    </row>
    <row r="199" spans="1:65" s="2" customFormat="1" ht="16.5" customHeight="1">
      <c r="A199" s="36"/>
      <c r="B199" s="37"/>
      <c r="C199" s="222" t="s">
        <v>132</v>
      </c>
      <c r="D199" s="222" t="s">
        <v>202</v>
      </c>
      <c r="E199" s="223" t="s">
        <v>308</v>
      </c>
      <c r="F199" s="224" t="s">
        <v>309</v>
      </c>
      <c r="G199" s="225" t="s">
        <v>296</v>
      </c>
      <c r="H199" s="226">
        <v>1</v>
      </c>
      <c r="I199" s="227"/>
      <c r="J199" s="228">
        <f>ROUND(I199*H199,2)</f>
        <v>0</v>
      </c>
      <c r="K199" s="224" t="s">
        <v>121</v>
      </c>
      <c r="L199" s="229"/>
      <c r="M199" s="230" t="s">
        <v>19</v>
      </c>
      <c r="N199" s="231" t="s">
        <v>43</v>
      </c>
      <c r="O199" s="66"/>
      <c r="P199" s="180">
        <f>O199*H199</f>
        <v>0</v>
      </c>
      <c r="Q199" s="180">
        <v>6.1000000000000004E-3</v>
      </c>
      <c r="R199" s="180">
        <f>Q199*H199</f>
        <v>6.1000000000000004E-3</v>
      </c>
      <c r="S199" s="180">
        <v>0</v>
      </c>
      <c r="T199" s="181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2" t="s">
        <v>144</v>
      </c>
      <c r="AT199" s="182" t="s">
        <v>202</v>
      </c>
      <c r="AU199" s="182" t="s">
        <v>82</v>
      </c>
      <c r="AY199" s="19" t="s">
        <v>115</v>
      </c>
      <c r="BE199" s="183">
        <f>IF(N199="základní",J199,0)</f>
        <v>0</v>
      </c>
      <c r="BF199" s="183">
        <f>IF(N199="snížená",J199,0)</f>
        <v>0</v>
      </c>
      <c r="BG199" s="183">
        <f>IF(N199="zákl. přenesená",J199,0)</f>
        <v>0</v>
      </c>
      <c r="BH199" s="183">
        <f>IF(N199="sníž. přenesená",J199,0)</f>
        <v>0</v>
      </c>
      <c r="BI199" s="183">
        <f>IF(N199="nulová",J199,0)</f>
        <v>0</v>
      </c>
      <c r="BJ199" s="19" t="s">
        <v>80</v>
      </c>
      <c r="BK199" s="183">
        <f>ROUND(I199*H199,2)</f>
        <v>0</v>
      </c>
      <c r="BL199" s="19" t="s">
        <v>122</v>
      </c>
      <c r="BM199" s="182" t="s">
        <v>310</v>
      </c>
    </row>
    <row r="200" spans="1:65" s="2" customFormat="1" ht="24.2" customHeight="1">
      <c r="A200" s="36"/>
      <c r="B200" s="37"/>
      <c r="C200" s="171" t="s">
        <v>311</v>
      </c>
      <c r="D200" s="171" t="s">
        <v>117</v>
      </c>
      <c r="E200" s="172" t="s">
        <v>312</v>
      </c>
      <c r="F200" s="173" t="s">
        <v>313</v>
      </c>
      <c r="G200" s="174" t="s">
        <v>140</v>
      </c>
      <c r="H200" s="175">
        <v>133</v>
      </c>
      <c r="I200" s="176"/>
      <c r="J200" s="177">
        <f>ROUND(I200*H200,2)</f>
        <v>0</v>
      </c>
      <c r="K200" s="173" t="s">
        <v>121</v>
      </c>
      <c r="L200" s="41"/>
      <c r="M200" s="178" t="s">
        <v>19</v>
      </c>
      <c r="N200" s="179" t="s">
        <v>43</v>
      </c>
      <c r="O200" s="66"/>
      <c r="P200" s="180">
        <f>O200*H200</f>
        <v>0</v>
      </c>
      <c r="Q200" s="180">
        <v>0.1295</v>
      </c>
      <c r="R200" s="180">
        <f>Q200*H200</f>
        <v>17.223500000000001</v>
      </c>
      <c r="S200" s="180">
        <v>0</v>
      </c>
      <c r="T200" s="181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2" t="s">
        <v>122</v>
      </c>
      <c r="AT200" s="182" t="s">
        <v>117</v>
      </c>
      <c r="AU200" s="182" t="s">
        <v>82</v>
      </c>
      <c r="AY200" s="19" t="s">
        <v>115</v>
      </c>
      <c r="BE200" s="183">
        <f>IF(N200="základní",J200,0)</f>
        <v>0</v>
      </c>
      <c r="BF200" s="183">
        <f>IF(N200="snížená",J200,0)</f>
        <v>0</v>
      </c>
      <c r="BG200" s="183">
        <f>IF(N200="zákl. přenesená",J200,0)</f>
        <v>0</v>
      </c>
      <c r="BH200" s="183">
        <f>IF(N200="sníž. přenesená",J200,0)</f>
        <v>0</v>
      </c>
      <c r="BI200" s="183">
        <f>IF(N200="nulová",J200,0)</f>
        <v>0</v>
      </c>
      <c r="BJ200" s="19" t="s">
        <v>80</v>
      </c>
      <c r="BK200" s="183">
        <f>ROUND(I200*H200,2)</f>
        <v>0</v>
      </c>
      <c r="BL200" s="19" t="s">
        <v>122</v>
      </c>
      <c r="BM200" s="182" t="s">
        <v>314</v>
      </c>
    </row>
    <row r="201" spans="1:65" s="2" customFormat="1">
      <c r="A201" s="36"/>
      <c r="B201" s="37"/>
      <c r="C201" s="38"/>
      <c r="D201" s="184" t="s">
        <v>124</v>
      </c>
      <c r="E201" s="38"/>
      <c r="F201" s="185" t="s">
        <v>315</v>
      </c>
      <c r="G201" s="38"/>
      <c r="H201" s="38"/>
      <c r="I201" s="186"/>
      <c r="J201" s="38"/>
      <c r="K201" s="38"/>
      <c r="L201" s="41"/>
      <c r="M201" s="187"/>
      <c r="N201" s="188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124</v>
      </c>
      <c r="AU201" s="19" t="s">
        <v>82</v>
      </c>
    </row>
    <row r="202" spans="1:65" s="13" customFormat="1">
      <c r="B202" s="189"/>
      <c r="C202" s="190"/>
      <c r="D202" s="191" t="s">
        <v>130</v>
      </c>
      <c r="E202" s="192" t="s">
        <v>19</v>
      </c>
      <c r="F202" s="193" t="s">
        <v>316</v>
      </c>
      <c r="G202" s="190"/>
      <c r="H202" s="192" t="s">
        <v>19</v>
      </c>
      <c r="I202" s="194"/>
      <c r="J202" s="190"/>
      <c r="K202" s="190"/>
      <c r="L202" s="195"/>
      <c r="M202" s="196"/>
      <c r="N202" s="197"/>
      <c r="O202" s="197"/>
      <c r="P202" s="197"/>
      <c r="Q202" s="197"/>
      <c r="R202" s="197"/>
      <c r="S202" s="197"/>
      <c r="T202" s="198"/>
      <c r="AT202" s="199" t="s">
        <v>130</v>
      </c>
      <c r="AU202" s="199" t="s">
        <v>82</v>
      </c>
      <c r="AV202" s="13" t="s">
        <v>80</v>
      </c>
      <c r="AW202" s="13" t="s">
        <v>33</v>
      </c>
      <c r="AX202" s="13" t="s">
        <v>72</v>
      </c>
      <c r="AY202" s="199" t="s">
        <v>115</v>
      </c>
    </row>
    <row r="203" spans="1:65" s="14" customFormat="1">
      <c r="B203" s="200"/>
      <c r="C203" s="201"/>
      <c r="D203" s="191" t="s">
        <v>130</v>
      </c>
      <c r="E203" s="202" t="s">
        <v>19</v>
      </c>
      <c r="F203" s="203" t="s">
        <v>317</v>
      </c>
      <c r="G203" s="201"/>
      <c r="H203" s="204">
        <v>133</v>
      </c>
      <c r="I203" s="205"/>
      <c r="J203" s="201"/>
      <c r="K203" s="201"/>
      <c r="L203" s="206"/>
      <c r="M203" s="207"/>
      <c r="N203" s="208"/>
      <c r="O203" s="208"/>
      <c r="P203" s="208"/>
      <c r="Q203" s="208"/>
      <c r="R203" s="208"/>
      <c r="S203" s="208"/>
      <c r="T203" s="209"/>
      <c r="AT203" s="210" t="s">
        <v>130</v>
      </c>
      <c r="AU203" s="210" t="s">
        <v>82</v>
      </c>
      <c r="AV203" s="14" t="s">
        <v>82</v>
      </c>
      <c r="AW203" s="14" t="s">
        <v>33</v>
      </c>
      <c r="AX203" s="14" t="s">
        <v>80</v>
      </c>
      <c r="AY203" s="210" t="s">
        <v>115</v>
      </c>
    </row>
    <row r="204" spans="1:65" s="2" customFormat="1" ht="16.5" customHeight="1">
      <c r="A204" s="36"/>
      <c r="B204" s="37"/>
      <c r="C204" s="222" t="s">
        <v>318</v>
      </c>
      <c r="D204" s="222" t="s">
        <v>202</v>
      </c>
      <c r="E204" s="223" t="s">
        <v>319</v>
      </c>
      <c r="F204" s="224" t="s">
        <v>320</v>
      </c>
      <c r="G204" s="225" t="s">
        <v>140</v>
      </c>
      <c r="H204" s="226">
        <v>135.66</v>
      </c>
      <c r="I204" s="227"/>
      <c r="J204" s="228">
        <f>ROUND(I204*H204,2)</f>
        <v>0</v>
      </c>
      <c r="K204" s="224" t="s">
        <v>121</v>
      </c>
      <c r="L204" s="229"/>
      <c r="M204" s="230" t="s">
        <v>19</v>
      </c>
      <c r="N204" s="231" t="s">
        <v>43</v>
      </c>
      <c r="O204" s="66"/>
      <c r="P204" s="180">
        <f>O204*H204</f>
        <v>0</v>
      </c>
      <c r="Q204" s="180">
        <v>5.6120000000000003E-2</v>
      </c>
      <c r="R204" s="180">
        <f>Q204*H204</f>
        <v>7.6132392000000007</v>
      </c>
      <c r="S204" s="180">
        <v>0</v>
      </c>
      <c r="T204" s="181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2" t="s">
        <v>144</v>
      </c>
      <c r="AT204" s="182" t="s">
        <v>202</v>
      </c>
      <c r="AU204" s="182" t="s">
        <v>82</v>
      </c>
      <c r="AY204" s="19" t="s">
        <v>115</v>
      </c>
      <c r="BE204" s="183">
        <f>IF(N204="základní",J204,0)</f>
        <v>0</v>
      </c>
      <c r="BF204" s="183">
        <f>IF(N204="snížená",J204,0)</f>
        <v>0</v>
      </c>
      <c r="BG204" s="183">
        <f>IF(N204="zákl. přenesená",J204,0)</f>
        <v>0</v>
      </c>
      <c r="BH204" s="183">
        <f>IF(N204="sníž. přenesená",J204,0)</f>
        <v>0</v>
      </c>
      <c r="BI204" s="183">
        <f>IF(N204="nulová",J204,0)</f>
        <v>0</v>
      </c>
      <c r="BJ204" s="19" t="s">
        <v>80</v>
      </c>
      <c r="BK204" s="183">
        <f>ROUND(I204*H204,2)</f>
        <v>0</v>
      </c>
      <c r="BL204" s="19" t="s">
        <v>122</v>
      </c>
      <c r="BM204" s="182" t="s">
        <v>321</v>
      </c>
    </row>
    <row r="205" spans="1:65" s="14" customFormat="1">
      <c r="B205" s="200"/>
      <c r="C205" s="201"/>
      <c r="D205" s="191" t="s">
        <v>130</v>
      </c>
      <c r="E205" s="201"/>
      <c r="F205" s="203" t="s">
        <v>322</v>
      </c>
      <c r="G205" s="201"/>
      <c r="H205" s="204">
        <v>135.66</v>
      </c>
      <c r="I205" s="205"/>
      <c r="J205" s="201"/>
      <c r="K205" s="201"/>
      <c r="L205" s="206"/>
      <c r="M205" s="207"/>
      <c r="N205" s="208"/>
      <c r="O205" s="208"/>
      <c r="P205" s="208"/>
      <c r="Q205" s="208"/>
      <c r="R205" s="208"/>
      <c r="S205" s="208"/>
      <c r="T205" s="209"/>
      <c r="AT205" s="210" t="s">
        <v>130</v>
      </c>
      <c r="AU205" s="210" t="s">
        <v>82</v>
      </c>
      <c r="AV205" s="14" t="s">
        <v>82</v>
      </c>
      <c r="AW205" s="14" t="s">
        <v>4</v>
      </c>
      <c r="AX205" s="14" t="s">
        <v>80</v>
      </c>
      <c r="AY205" s="210" t="s">
        <v>115</v>
      </c>
    </row>
    <row r="206" spans="1:65" s="2" customFormat="1" ht="24.2" customHeight="1">
      <c r="A206" s="36"/>
      <c r="B206" s="37"/>
      <c r="C206" s="171" t="s">
        <v>323</v>
      </c>
      <c r="D206" s="171" t="s">
        <v>117</v>
      </c>
      <c r="E206" s="172" t="s">
        <v>324</v>
      </c>
      <c r="F206" s="173" t="s">
        <v>325</v>
      </c>
      <c r="G206" s="174" t="s">
        <v>140</v>
      </c>
      <c r="H206" s="175">
        <v>67</v>
      </c>
      <c r="I206" s="176"/>
      <c r="J206" s="177">
        <f>ROUND(I206*H206,2)</f>
        <v>0</v>
      </c>
      <c r="K206" s="173" t="s">
        <v>121</v>
      </c>
      <c r="L206" s="41"/>
      <c r="M206" s="178" t="s">
        <v>19</v>
      </c>
      <c r="N206" s="179" t="s">
        <v>43</v>
      </c>
      <c r="O206" s="66"/>
      <c r="P206" s="180">
        <f>O206*H206</f>
        <v>0</v>
      </c>
      <c r="Q206" s="180">
        <v>1.7000000000000001E-4</v>
      </c>
      <c r="R206" s="180">
        <f>Q206*H206</f>
        <v>1.1390000000000001E-2</v>
      </c>
      <c r="S206" s="180">
        <v>0</v>
      </c>
      <c r="T206" s="181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82" t="s">
        <v>122</v>
      </c>
      <c r="AT206" s="182" t="s">
        <v>117</v>
      </c>
      <c r="AU206" s="182" t="s">
        <v>82</v>
      </c>
      <c r="AY206" s="19" t="s">
        <v>115</v>
      </c>
      <c r="BE206" s="183">
        <f>IF(N206="základní",J206,0)</f>
        <v>0</v>
      </c>
      <c r="BF206" s="183">
        <f>IF(N206="snížená",J206,0)</f>
        <v>0</v>
      </c>
      <c r="BG206" s="183">
        <f>IF(N206="zákl. přenesená",J206,0)</f>
        <v>0</v>
      </c>
      <c r="BH206" s="183">
        <f>IF(N206="sníž. přenesená",J206,0)</f>
        <v>0</v>
      </c>
      <c r="BI206" s="183">
        <f>IF(N206="nulová",J206,0)</f>
        <v>0</v>
      </c>
      <c r="BJ206" s="19" t="s">
        <v>80</v>
      </c>
      <c r="BK206" s="183">
        <f>ROUND(I206*H206,2)</f>
        <v>0</v>
      </c>
      <c r="BL206" s="19" t="s">
        <v>122</v>
      </c>
      <c r="BM206" s="182" t="s">
        <v>326</v>
      </c>
    </row>
    <row r="207" spans="1:65" s="2" customFormat="1">
      <c r="A207" s="36"/>
      <c r="B207" s="37"/>
      <c r="C207" s="38"/>
      <c r="D207" s="184" t="s">
        <v>124</v>
      </c>
      <c r="E207" s="38"/>
      <c r="F207" s="185" t="s">
        <v>327</v>
      </c>
      <c r="G207" s="38"/>
      <c r="H207" s="38"/>
      <c r="I207" s="186"/>
      <c r="J207" s="38"/>
      <c r="K207" s="38"/>
      <c r="L207" s="41"/>
      <c r="M207" s="187"/>
      <c r="N207" s="188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124</v>
      </c>
      <c r="AU207" s="19" t="s">
        <v>82</v>
      </c>
    </row>
    <row r="208" spans="1:65" s="2" customFormat="1" ht="16.5" customHeight="1">
      <c r="A208" s="36"/>
      <c r="B208" s="37"/>
      <c r="C208" s="171" t="s">
        <v>328</v>
      </c>
      <c r="D208" s="171" t="s">
        <v>117</v>
      </c>
      <c r="E208" s="172" t="s">
        <v>329</v>
      </c>
      <c r="F208" s="173" t="s">
        <v>330</v>
      </c>
      <c r="G208" s="174" t="s">
        <v>120</v>
      </c>
      <c r="H208" s="175">
        <v>140</v>
      </c>
      <c r="I208" s="176"/>
      <c r="J208" s="177">
        <f>ROUND(I208*H208,2)</f>
        <v>0</v>
      </c>
      <c r="K208" s="173" t="s">
        <v>121</v>
      </c>
      <c r="L208" s="41"/>
      <c r="M208" s="178" t="s">
        <v>19</v>
      </c>
      <c r="N208" s="179" t="s">
        <v>43</v>
      </c>
      <c r="O208" s="66"/>
      <c r="P208" s="180">
        <f>O208*H208</f>
        <v>0</v>
      </c>
      <c r="Q208" s="180">
        <v>6.8999999999999997E-4</v>
      </c>
      <c r="R208" s="180">
        <f>Q208*H208</f>
        <v>9.6599999999999991E-2</v>
      </c>
      <c r="S208" s="180">
        <v>0</v>
      </c>
      <c r="T208" s="181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2" t="s">
        <v>122</v>
      </c>
      <c r="AT208" s="182" t="s">
        <v>117</v>
      </c>
      <c r="AU208" s="182" t="s">
        <v>82</v>
      </c>
      <c r="AY208" s="19" t="s">
        <v>115</v>
      </c>
      <c r="BE208" s="183">
        <f>IF(N208="základní",J208,0)</f>
        <v>0</v>
      </c>
      <c r="BF208" s="183">
        <f>IF(N208="snížená",J208,0)</f>
        <v>0</v>
      </c>
      <c r="BG208" s="183">
        <f>IF(N208="zákl. přenesená",J208,0)</f>
        <v>0</v>
      </c>
      <c r="BH208" s="183">
        <f>IF(N208="sníž. přenesená",J208,0)</f>
        <v>0</v>
      </c>
      <c r="BI208" s="183">
        <f>IF(N208="nulová",J208,0)</f>
        <v>0</v>
      </c>
      <c r="BJ208" s="19" t="s">
        <v>80</v>
      </c>
      <c r="BK208" s="183">
        <f>ROUND(I208*H208,2)</f>
        <v>0</v>
      </c>
      <c r="BL208" s="19" t="s">
        <v>122</v>
      </c>
      <c r="BM208" s="182" t="s">
        <v>331</v>
      </c>
    </row>
    <row r="209" spans="1:65" s="2" customFormat="1">
      <c r="A209" s="36"/>
      <c r="B209" s="37"/>
      <c r="C209" s="38"/>
      <c r="D209" s="184" t="s">
        <v>124</v>
      </c>
      <c r="E209" s="38"/>
      <c r="F209" s="185" t="s">
        <v>332</v>
      </c>
      <c r="G209" s="38"/>
      <c r="H209" s="38"/>
      <c r="I209" s="186"/>
      <c r="J209" s="38"/>
      <c r="K209" s="38"/>
      <c r="L209" s="41"/>
      <c r="M209" s="187"/>
      <c r="N209" s="188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124</v>
      </c>
      <c r="AU209" s="19" t="s">
        <v>82</v>
      </c>
    </row>
    <row r="210" spans="1:65" s="13" customFormat="1">
      <c r="B210" s="189"/>
      <c r="C210" s="190"/>
      <c r="D210" s="191" t="s">
        <v>130</v>
      </c>
      <c r="E210" s="192" t="s">
        <v>19</v>
      </c>
      <c r="F210" s="193" t="s">
        <v>259</v>
      </c>
      <c r="G210" s="190"/>
      <c r="H210" s="192" t="s">
        <v>19</v>
      </c>
      <c r="I210" s="194"/>
      <c r="J210" s="190"/>
      <c r="K210" s="190"/>
      <c r="L210" s="195"/>
      <c r="M210" s="196"/>
      <c r="N210" s="197"/>
      <c r="O210" s="197"/>
      <c r="P210" s="197"/>
      <c r="Q210" s="197"/>
      <c r="R210" s="197"/>
      <c r="S210" s="197"/>
      <c r="T210" s="198"/>
      <c r="AT210" s="199" t="s">
        <v>130</v>
      </c>
      <c r="AU210" s="199" t="s">
        <v>82</v>
      </c>
      <c r="AV210" s="13" t="s">
        <v>80</v>
      </c>
      <c r="AW210" s="13" t="s">
        <v>33</v>
      </c>
      <c r="AX210" s="13" t="s">
        <v>72</v>
      </c>
      <c r="AY210" s="199" t="s">
        <v>115</v>
      </c>
    </row>
    <row r="211" spans="1:65" s="14" customFormat="1">
      <c r="B211" s="200"/>
      <c r="C211" s="201"/>
      <c r="D211" s="191" t="s">
        <v>130</v>
      </c>
      <c r="E211" s="202" t="s">
        <v>19</v>
      </c>
      <c r="F211" s="203" t="s">
        <v>260</v>
      </c>
      <c r="G211" s="201"/>
      <c r="H211" s="204">
        <v>140</v>
      </c>
      <c r="I211" s="205"/>
      <c r="J211" s="201"/>
      <c r="K211" s="201"/>
      <c r="L211" s="206"/>
      <c r="M211" s="207"/>
      <c r="N211" s="208"/>
      <c r="O211" s="208"/>
      <c r="P211" s="208"/>
      <c r="Q211" s="208"/>
      <c r="R211" s="208"/>
      <c r="S211" s="208"/>
      <c r="T211" s="209"/>
      <c r="AT211" s="210" t="s">
        <v>130</v>
      </c>
      <c r="AU211" s="210" t="s">
        <v>82</v>
      </c>
      <c r="AV211" s="14" t="s">
        <v>82</v>
      </c>
      <c r="AW211" s="14" t="s">
        <v>33</v>
      </c>
      <c r="AX211" s="14" t="s">
        <v>80</v>
      </c>
      <c r="AY211" s="210" t="s">
        <v>115</v>
      </c>
    </row>
    <row r="212" spans="1:65" s="2" customFormat="1" ht="16.5" customHeight="1">
      <c r="A212" s="36"/>
      <c r="B212" s="37"/>
      <c r="C212" s="171" t="s">
        <v>333</v>
      </c>
      <c r="D212" s="171" t="s">
        <v>117</v>
      </c>
      <c r="E212" s="172" t="s">
        <v>334</v>
      </c>
      <c r="F212" s="173" t="s">
        <v>335</v>
      </c>
      <c r="G212" s="174" t="s">
        <v>140</v>
      </c>
      <c r="H212" s="175">
        <v>67</v>
      </c>
      <c r="I212" s="176"/>
      <c r="J212" s="177">
        <f>ROUND(I212*H212,2)</f>
        <v>0</v>
      </c>
      <c r="K212" s="173" t="s">
        <v>121</v>
      </c>
      <c r="L212" s="41"/>
      <c r="M212" s="178" t="s">
        <v>19</v>
      </c>
      <c r="N212" s="179" t="s">
        <v>43</v>
      </c>
      <c r="O212" s="66"/>
      <c r="P212" s="180">
        <f>O212*H212</f>
        <v>0</v>
      </c>
      <c r="Q212" s="180">
        <v>0</v>
      </c>
      <c r="R212" s="180">
        <f>Q212*H212</f>
        <v>0</v>
      </c>
      <c r="S212" s="180">
        <v>0</v>
      </c>
      <c r="T212" s="181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2" t="s">
        <v>122</v>
      </c>
      <c r="AT212" s="182" t="s">
        <v>117</v>
      </c>
      <c r="AU212" s="182" t="s">
        <v>82</v>
      </c>
      <c r="AY212" s="19" t="s">
        <v>115</v>
      </c>
      <c r="BE212" s="183">
        <f>IF(N212="základní",J212,0)</f>
        <v>0</v>
      </c>
      <c r="BF212" s="183">
        <f>IF(N212="snížená",J212,0)</f>
        <v>0</v>
      </c>
      <c r="BG212" s="183">
        <f>IF(N212="zákl. přenesená",J212,0)</f>
        <v>0</v>
      </c>
      <c r="BH212" s="183">
        <f>IF(N212="sníž. přenesená",J212,0)</f>
        <v>0</v>
      </c>
      <c r="BI212" s="183">
        <f>IF(N212="nulová",J212,0)</f>
        <v>0</v>
      </c>
      <c r="BJ212" s="19" t="s">
        <v>80</v>
      </c>
      <c r="BK212" s="183">
        <f>ROUND(I212*H212,2)</f>
        <v>0</v>
      </c>
      <c r="BL212" s="19" t="s">
        <v>122</v>
      </c>
      <c r="BM212" s="182" t="s">
        <v>336</v>
      </c>
    </row>
    <row r="213" spans="1:65" s="2" customFormat="1">
      <c r="A213" s="36"/>
      <c r="B213" s="37"/>
      <c r="C213" s="38"/>
      <c r="D213" s="184" t="s">
        <v>124</v>
      </c>
      <c r="E213" s="38"/>
      <c r="F213" s="185" t="s">
        <v>337</v>
      </c>
      <c r="G213" s="38"/>
      <c r="H213" s="38"/>
      <c r="I213" s="186"/>
      <c r="J213" s="38"/>
      <c r="K213" s="38"/>
      <c r="L213" s="41"/>
      <c r="M213" s="187"/>
      <c r="N213" s="188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124</v>
      </c>
      <c r="AU213" s="19" t="s">
        <v>82</v>
      </c>
    </row>
    <row r="214" spans="1:65" s="14" customFormat="1">
      <c r="B214" s="200"/>
      <c r="C214" s="201"/>
      <c r="D214" s="191" t="s">
        <v>130</v>
      </c>
      <c r="E214" s="202" t="s">
        <v>19</v>
      </c>
      <c r="F214" s="203" t="s">
        <v>338</v>
      </c>
      <c r="G214" s="201"/>
      <c r="H214" s="204">
        <v>67</v>
      </c>
      <c r="I214" s="205"/>
      <c r="J214" s="201"/>
      <c r="K214" s="201"/>
      <c r="L214" s="206"/>
      <c r="M214" s="207"/>
      <c r="N214" s="208"/>
      <c r="O214" s="208"/>
      <c r="P214" s="208"/>
      <c r="Q214" s="208"/>
      <c r="R214" s="208"/>
      <c r="S214" s="208"/>
      <c r="T214" s="209"/>
      <c r="AT214" s="210" t="s">
        <v>130</v>
      </c>
      <c r="AU214" s="210" t="s">
        <v>82</v>
      </c>
      <c r="AV214" s="14" t="s">
        <v>82</v>
      </c>
      <c r="AW214" s="14" t="s">
        <v>33</v>
      </c>
      <c r="AX214" s="14" t="s">
        <v>80</v>
      </c>
      <c r="AY214" s="210" t="s">
        <v>115</v>
      </c>
    </row>
    <row r="215" spans="1:65" s="2" customFormat="1" ht="16.5" customHeight="1">
      <c r="A215" s="36"/>
      <c r="B215" s="37"/>
      <c r="C215" s="171" t="s">
        <v>339</v>
      </c>
      <c r="D215" s="171" t="s">
        <v>117</v>
      </c>
      <c r="E215" s="172" t="s">
        <v>340</v>
      </c>
      <c r="F215" s="173" t="s">
        <v>341</v>
      </c>
      <c r="G215" s="174" t="s">
        <v>140</v>
      </c>
      <c r="H215" s="175">
        <v>4</v>
      </c>
      <c r="I215" s="176"/>
      <c r="J215" s="177">
        <f>ROUND(I215*H215,2)</f>
        <v>0</v>
      </c>
      <c r="K215" s="173" t="s">
        <v>19</v>
      </c>
      <c r="L215" s="41"/>
      <c r="M215" s="178" t="s">
        <v>19</v>
      </c>
      <c r="N215" s="179" t="s">
        <v>43</v>
      </c>
      <c r="O215" s="66"/>
      <c r="P215" s="180">
        <f>O215*H215</f>
        <v>0</v>
      </c>
      <c r="Q215" s="180">
        <v>0</v>
      </c>
      <c r="R215" s="180">
        <f>Q215*H215</f>
        <v>0</v>
      </c>
      <c r="S215" s="180">
        <v>0</v>
      </c>
      <c r="T215" s="181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82" t="s">
        <v>122</v>
      </c>
      <c r="AT215" s="182" t="s">
        <v>117</v>
      </c>
      <c r="AU215" s="182" t="s">
        <v>82</v>
      </c>
      <c r="AY215" s="19" t="s">
        <v>115</v>
      </c>
      <c r="BE215" s="183">
        <f>IF(N215="základní",J215,0)</f>
        <v>0</v>
      </c>
      <c r="BF215" s="183">
        <f>IF(N215="snížená",J215,0)</f>
        <v>0</v>
      </c>
      <c r="BG215" s="183">
        <f>IF(N215="zákl. přenesená",J215,0)</f>
        <v>0</v>
      </c>
      <c r="BH215" s="183">
        <f>IF(N215="sníž. přenesená",J215,0)</f>
        <v>0</v>
      </c>
      <c r="BI215" s="183">
        <f>IF(N215="nulová",J215,0)</f>
        <v>0</v>
      </c>
      <c r="BJ215" s="19" t="s">
        <v>80</v>
      </c>
      <c r="BK215" s="183">
        <f>ROUND(I215*H215,2)</f>
        <v>0</v>
      </c>
      <c r="BL215" s="19" t="s">
        <v>122</v>
      </c>
      <c r="BM215" s="182" t="s">
        <v>342</v>
      </c>
    </row>
    <row r="216" spans="1:65" s="14" customFormat="1">
      <c r="B216" s="200"/>
      <c r="C216" s="201"/>
      <c r="D216" s="191" t="s">
        <v>130</v>
      </c>
      <c r="E216" s="202" t="s">
        <v>19</v>
      </c>
      <c r="F216" s="203" t="s">
        <v>122</v>
      </c>
      <c r="G216" s="201"/>
      <c r="H216" s="204">
        <v>4</v>
      </c>
      <c r="I216" s="205"/>
      <c r="J216" s="201"/>
      <c r="K216" s="201"/>
      <c r="L216" s="206"/>
      <c r="M216" s="207"/>
      <c r="N216" s="208"/>
      <c r="O216" s="208"/>
      <c r="P216" s="208"/>
      <c r="Q216" s="208"/>
      <c r="R216" s="208"/>
      <c r="S216" s="208"/>
      <c r="T216" s="209"/>
      <c r="AT216" s="210" t="s">
        <v>130</v>
      </c>
      <c r="AU216" s="210" t="s">
        <v>82</v>
      </c>
      <c r="AV216" s="14" t="s">
        <v>82</v>
      </c>
      <c r="AW216" s="14" t="s">
        <v>33</v>
      </c>
      <c r="AX216" s="14" t="s">
        <v>80</v>
      </c>
      <c r="AY216" s="210" t="s">
        <v>115</v>
      </c>
    </row>
    <row r="217" spans="1:65" s="12" customFormat="1" ht="22.9" customHeight="1">
      <c r="B217" s="155"/>
      <c r="C217" s="156"/>
      <c r="D217" s="157" t="s">
        <v>71</v>
      </c>
      <c r="E217" s="169" t="s">
        <v>343</v>
      </c>
      <c r="F217" s="169" t="s">
        <v>344</v>
      </c>
      <c r="G217" s="156"/>
      <c r="H217" s="156"/>
      <c r="I217" s="159"/>
      <c r="J217" s="170">
        <f>BK217</f>
        <v>0</v>
      </c>
      <c r="K217" s="156"/>
      <c r="L217" s="161"/>
      <c r="M217" s="162"/>
      <c r="N217" s="163"/>
      <c r="O217" s="163"/>
      <c r="P217" s="164">
        <f>SUM(P218:P234)</f>
        <v>0</v>
      </c>
      <c r="Q217" s="163"/>
      <c r="R217" s="164">
        <f>SUM(R218:R234)</f>
        <v>0</v>
      </c>
      <c r="S217" s="163"/>
      <c r="T217" s="165">
        <f>SUM(T218:T234)</f>
        <v>0</v>
      </c>
      <c r="AR217" s="166" t="s">
        <v>80</v>
      </c>
      <c r="AT217" s="167" t="s">
        <v>71</v>
      </c>
      <c r="AU217" s="167" t="s">
        <v>80</v>
      </c>
      <c r="AY217" s="166" t="s">
        <v>115</v>
      </c>
      <c r="BK217" s="168">
        <f>SUM(BK218:BK234)</f>
        <v>0</v>
      </c>
    </row>
    <row r="218" spans="1:65" s="2" customFormat="1" ht="24.2" customHeight="1">
      <c r="A218" s="36"/>
      <c r="B218" s="37"/>
      <c r="C218" s="171" t="s">
        <v>345</v>
      </c>
      <c r="D218" s="171" t="s">
        <v>117</v>
      </c>
      <c r="E218" s="172" t="s">
        <v>346</v>
      </c>
      <c r="F218" s="173" t="s">
        <v>347</v>
      </c>
      <c r="G218" s="174" t="s">
        <v>205</v>
      </c>
      <c r="H218" s="175">
        <v>17.23</v>
      </c>
      <c r="I218" s="176"/>
      <c r="J218" s="177">
        <f>ROUND(I218*H218,2)</f>
        <v>0</v>
      </c>
      <c r="K218" s="173" t="s">
        <v>121</v>
      </c>
      <c r="L218" s="41"/>
      <c r="M218" s="178" t="s">
        <v>19</v>
      </c>
      <c r="N218" s="179" t="s">
        <v>43</v>
      </c>
      <c r="O218" s="66"/>
      <c r="P218" s="180">
        <f>O218*H218</f>
        <v>0</v>
      </c>
      <c r="Q218" s="180">
        <v>0</v>
      </c>
      <c r="R218" s="180">
        <f>Q218*H218</f>
        <v>0</v>
      </c>
      <c r="S218" s="180">
        <v>0</v>
      </c>
      <c r="T218" s="181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2" t="s">
        <v>122</v>
      </c>
      <c r="AT218" s="182" t="s">
        <v>117</v>
      </c>
      <c r="AU218" s="182" t="s">
        <v>82</v>
      </c>
      <c r="AY218" s="19" t="s">
        <v>115</v>
      </c>
      <c r="BE218" s="183">
        <f>IF(N218="základní",J218,0)</f>
        <v>0</v>
      </c>
      <c r="BF218" s="183">
        <f>IF(N218="snížená",J218,0)</f>
        <v>0</v>
      </c>
      <c r="BG218" s="183">
        <f>IF(N218="zákl. přenesená",J218,0)</f>
        <v>0</v>
      </c>
      <c r="BH218" s="183">
        <f>IF(N218="sníž. přenesená",J218,0)</f>
        <v>0</v>
      </c>
      <c r="BI218" s="183">
        <f>IF(N218="nulová",J218,0)</f>
        <v>0</v>
      </c>
      <c r="BJ218" s="19" t="s">
        <v>80</v>
      </c>
      <c r="BK218" s="183">
        <f>ROUND(I218*H218,2)</f>
        <v>0</v>
      </c>
      <c r="BL218" s="19" t="s">
        <v>122</v>
      </c>
      <c r="BM218" s="182" t="s">
        <v>348</v>
      </c>
    </row>
    <row r="219" spans="1:65" s="2" customFormat="1">
      <c r="A219" s="36"/>
      <c r="B219" s="37"/>
      <c r="C219" s="38"/>
      <c r="D219" s="184" t="s">
        <v>124</v>
      </c>
      <c r="E219" s="38"/>
      <c r="F219" s="185" t="s">
        <v>349</v>
      </c>
      <c r="G219" s="38"/>
      <c r="H219" s="38"/>
      <c r="I219" s="186"/>
      <c r="J219" s="38"/>
      <c r="K219" s="38"/>
      <c r="L219" s="41"/>
      <c r="M219" s="187"/>
      <c r="N219" s="188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124</v>
      </c>
      <c r="AU219" s="19" t="s">
        <v>82</v>
      </c>
    </row>
    <row r="220" spans="1:65" s="2" customFormat="1" ht="24.2" customHeight="1">
      <c r="A220" s="36"/>
      <c r="B220" s="37"/>
      <c r="C220" s="171" t="s">
        <v>350</v>
      </c>
      <c r="D220" s="171" t="s">
        <v>117</v>
      </c>
      <c r="E220" s="172" t="s">
        <v>351</v>
      </c>
      <c r="F220" s="173" t="s">
        <v>352</v>
      </c>
      <c r="G220" s="174" t="s">
        <v>205</v>
      </c>
      <c r="H220" s="175">
        <v>756.24</v>
      </c>
      <c r="I220" s="176"/>
      <c r="J220" s="177">
        <f>ROUND(I220*H220,2)</f>
        <v>0</v>
      </c>
      <c r="K220" s="173" t="s">
        <v>121</v>
      </c>
      <c r="L220" s="41"/>
      <c r="M220" s="178" t="s">
        <v>19</v>
      </c>
      <c r="N220" s="179" t="s">
        <v>43</v>
      </c>
      <c r="O220" s="66"/>
      <c r="P220" s="180">
        <f>O220*H220</f>
        <v>0</v>
      </c>
      <c r="Q220" s="180">
        <v>0</v>
      </c>
      <c r="R220" s="180">
        <f>Q220*H220</f>
        <v>0</v>
      </c>
      <c r="S220" s="180">
        <v>0</v>
      </c>
      <c r="T220" s="181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2" t="s">
        <v>122</v>
      </c>
      <c r="AT220" s="182" t="s">
        <v>117</v>
      </c>
      <c r="AU220" s="182" t="s">
        <v>82</v>
      </c>
      <c r="AY220" s="19" t="s">
        <v>115</v>
      </c>
      <c r="BE220" s="183">
        <f>IF(N220="základní",J220,0)</f>
        <v>0</v>
      </c>
      <c r="BF220" s="183">
        <f>IF(N220="snížená",J220,0)</f>
        <v>0</v>
      </c>
      <c r="BG220" s="183">
        <f>IF(N220="zákl. přenesená",J220,0)</f>
        <v>0</v>
      </c>
      <c r="BH220" s="183">
        <f>IF(N220="sníž. přenesená",J220,0)</f>
        <v>0</v>
      </c>
      <c r="BI220" s="183">
        <f>IF(N220="nulová",J220,0)</f>
        <v>0</v>
      </c>
      <c r="BJ220" s="19" t="s">
        <v>80</v>
      </c>
      <c r="BK220" s="183">
        <f>ROUND(I220*H220,2)</f>
        <v>0</v>
      </c>
      <c r="BL220" s="19" t="s">
        <v>122</v>
      </c>
      <c r="BM220" s="182" t="s">
        <v>353</v>
      </c>
    </row>
    <row r="221" spans="1:65" s="2" customFormat="1">
      <c r="A221" s="36"/>
      <c r="B221" s="37"/>
      <c r="C221" s="38"/>
      <c r="D221" s="184" t="s">
        <v>124</v>
      </c>
      <c r="E221" s="38"/>
      <c r="F221" s="185" t="s">
        <v>354</v>
      </c>
      <c r="G221" s="38"/>
      <c r="H221" s="38"/>
      <c r="I221" s="186"/>
      <c r="J221" s="38"/>
      <c r="K221" s="38"/>
      <c r="L221" s="41"/>
      <c r="M221" s="187"/>
      <c r="N221" s="188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124</v>
      </c>
      <c r="AU221" s="19" t="s">
        <v>82</v>
      </c>
    </row>
    <row r="222" spans="1:65" s="14" customFormat="1">
      <c r="B222" s="200"/>
      <c r="C222" s="201"/>
      <c r="D222" s="191" t="s">
        <v>130</v>
      </c>
      <c r="E222" s="202" t="s">
        <v>19</v>
      </c>
      <c r="F222" s="203" t="s">
        <v>355</v>
      </c>
      <c r="G222" s="201"/>
      <c r="H222" s="204">
        <v>756.24</v>
      </c>
      <c r="I222" s="205"/>
      <c r="J222" s="201"/>
      <c r="K222" s="201"/>
      <c r="L222" s="206"/>
      <c r="M222" s="207"/>
      <c r="N222" s="208"/>
      <c r="O222" s="208"/>
      <c r="P222" s="208"/>
      <c r="Q222" s="208"/>
      <c r="R222" s="208"/>
      <c r="S222" s="208"/>
      <c r="T222" s="209"/>
      <c r="AT222" s="210" t="s">
        <v>130</v>
      </c>
      <c r="AU222" s="210" t="s">
        <v>82</v>
      </c>
      <c r="AV222" s="14" t="s">
        <v>82</v>
      </c>
      <c r="AW222" s="14" t="s">
        <v>33</v>
      </c>
      <c r="AX222" s="14" t="s">
        <v>80</v>
      </c>
      <c r="AY222" s="210" t="s">
        <v>115</v>
      </c>
    </row>
    <row r="223" spans="1:65" s="2" customFormat="1" ht="16.5" customHeight="1">
      <c r="A223" s="36"/>
      <c r="B223" s="37"/>
      <c r="C223" s="171" t="s">
        <v>356</v>
      </c>
      <c r="D223" s="171" t="s">
        <v>117</v>
      </c>
      <c r="E223" s="172" t="s">
        <v>357</v>
      </c>
      <c r="F223" s="173" t="s">
        <v>358</v>
      </c>
      <c r="G223" s="174" t="s">
        <v>205</v>
      </c>
      <c r="H223" s="175">
        <v>31.51</v>
      </c>
      <c r="I223" s="176"/>
      <c r="J223" s="177">
        <f>ROUND(I223*H223,2)</f>
        <v>0</v>
      </c>
      <c r="K223" s="173" t="s">
        <v>121</v>
      </c>
      <c r="L223" s="41"/>
      <c r="M223" s="178" t="s">
        <v>19</v>
      </c>
      <c r="N223" s="179" t="s">
        <v>43</v>
      </c>
      <c r="O223" s="66"/>
      <c r="P223" s="180">
        <f>O223*H223</f>
        <v>0</v>
      </c>
      <c r="Q223" s="180">
        <v>0</v>
      </c>
      <c r="R223" s="180">
        <f>Q223*H223</f>
        <v>0</v>
      </c>
      <c r="S223" s="180">
        <v>0</v>
      </c>
      <c r="T223" s="181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2" t="s">
        <v>122</v>
      </c>
      <c r="AT223" s="182" t="s">
        <v>117</v>
      </c>
      <c r="AU223" s="182" t="s">
        <v>82</v>
      </c>
      <c r="AY223" s="19" t="s">
        <v>115</v>
      </c>
      <c r="BE223" s="183">
        <f>IF(N223="základní",J223,0)</f>
        <v>0</v>
      </c>
      <c r="BF223" s="183">
        <f>IF(N223="snížená",J223,0)</f>
        <v>0</v>
      </c>
      <c r="BG223" s="183">
        <f>IF(N223="zákl. přenesená",J223,0)</f>
        <v>0</v>
      </c>
      <c r="BH223" s="183">
        <f>IF(N223="sníž. přenesená",J223,0)</f>
        <v>0</v>
      </c>
      <c r="BI223" s="183">
        <f>IF(N223="nulová",J223,0)</f>
        <v>0</v>
      </c>
      <c r="BJ223" s="19" t="s">
        <v>80</v>
      </c>
      <c r="BK223" s="183">
        <f>ROUND(I223*H223,2)</f>
        <v>0</v>
      </c>
      <c r="BL223" s="19" t="s">
        <v>122</v>
      </c>
      <c r="BM223" s="182" t="s">
        <v>359</v>
      </c>
    </row>
    <row r="224" spans="1:65" s="2" customFormat="1">
      <c r="A224" s="36"/>
      <c r="B224" s="37"/>
      <c r="C224" s="38"/>
      <c r="D224" s="184" t="s">
        <v>124</v>
      </c>
      <c r="E224" s="38"/>
      <c r="F224" s="185" t="s">
        <v>360</v>
      </c>
      <c r="G224" s="38"/>
      <c r="H224" s="38"/>
      <c r="I224" s="186"/>
      <c r="J224" s="38"/>
      <c r="K224" s="38"/>
      <c r="L224" s="41"/>
      <c r="M224" s="187"/>
      <c r="N224" s="188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124</v>
      </c>
      <c r="AU224" s="19" t="s">
        <v>82</v>
      </c>
    </row>
    <row r="225" spans="1:65" s="14" customFormat="1">
      <c r="B225" s="200"/>
      <c r="C225" s="201"/>
      <c r="D225" s="191" t="s">
        <v>130</v>
      </c>
      <c r="E225" s="202" t="s">
        <v>19</v>
      </c>
      <c r="F225" s="203" t="s">
        <v>361</v>
      </c>
      <c r="G225" s="201"/>
      <c r="H225" s="204">
        <v>31.51</v>
      </c>
      <c r="I225" s="205"/>
      <c r="J225" s="201"/>
      <c r="K225" s="201"/>
      <c r="L225" s="206"/>
      <c r="M225" s="207"/>
      <c r="N225" s="208"/>
      <c r="O225" s="208"/>
      <c r="P225" s="208"/>
      <c r="Q225" s="208"/>
      <c r="R225" s="208"/>
      <c r="S225" s="208"/>
      <c r="T225" s="209"/>
      <c r="AT225" s="210" t="s">
        <v>130</v>
      </c>
      <c r="AU225" s="210" t="s">
        <v>82</v>
      </c>
      <c r="AV225" s="14" t="s">
        <v>82</v>
      </c>
      <c r="AW225" s="14" t="s">
        <v>33</v>
      </c>
      <c r="AX225" s="14" t="s">
        <v>80</v>
      </c>
      <c r="AY225" s="210" t="s">
        <v>115</v>
      </c>
    </row>
    <row r="226" spans="1:65" s="2" customFormat="1" ht="24.2" customHeight="1">
      <c r="A226" s="36"/>
      <c r="B226" s="37"/>
      <c r="C226" s="171" t="s">
        <v>362</v>
      </c>
      <c r="D226" s="171" t="s">
        <v>117</v>
      </c>
      <c r="E226" s="172" t="s">
        <v>363</v>
      </c>
      <c r="F226" s="173" t="s">
        <v>364</v>
      </c>
      <c r="G226" s="174" t="s">
        <v>205</v>
      </c>
      <c r="H226" s="175">
        <v>0.4</v>
      </c>
      <c r="I226" s="176"/>
      <c r="J226" s="177">
        <f>ROUND(I226*H226,2)</f>
        <v>0</v>
      </c>
      <c r="K226" s="173" t="s">
        <v>121</v>
      </c>
      <c r="L226" s="41"/>
      <c r="M226" s="178" t="s">
        <v>19</v>
      </c>
      <c r="N226" s="179" t="s">
        <v>43</v>
      </c>
      <c r="O226" s="66"/>
      <c r="P226" s="180">
        <f>O226*H226</f>
        <v>0</v>
      </c>
      <c r="Q226" s="180">
        <v>0</v>
      </c>
      <c r="R226" s="180">
        <f>Q226*H226</f>
        <v>0</v>
      </c>
      <c r="S226" s="180">
        <v>0</v>
      </c>
      <c r="T226" s="181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82" t="s">
        <v>122</v>
      </c>
      <c r="AT226" s="182" t="s">
        <v>117</v>
      </c>
      <c r="AU226" s="182" t="s">
        <v>82</v>
      </c>
      <c r="AY226" s="19" t="s">
        <v>115</v>
      </c>
      <c r="BE226" s="183">
        <f>IF(N226="základní",J226,0)</f>
        <v>0</v>
      </c>
      <c r="BF226" s="183">
        <f>IF(N226="snížená",J226,0)</f>
        <v>0</v>
      </c>
      <c r="BG226" s="183">
        <f>IF(N226="zákl. přenesená",J226,0)</f>
        <v>0</v>
      </c>
      <c r="BH226" s="183">
        <f>IF(N226="sníž. přenesená",J226,0)</f>
        <v>0</v>
      </c>
      <c r="BI226" s="183">
        <f>IF(N226="nulová",J226,0)</f>
        <v>0</v>
      </c>
      <c r="BJ226" s="19" t="s">
        <v>80</v>
      </c>
      <c r="BK226" s="183">
        <f>ROUND(I226*H226,2)</f>
        <v>0</v>
      </c>
      <c r="BL226" s="19" t="s">
        <v>122</v>
      </c>
      <c r="BM226" s="182" t="s">
        <v>365</v>
      </c>
    </row>
    <row r="227" spans="1:65" s="2" customFormat="1">
      <c r="A227" s="36"/>
      <c r="B227" s="37"/>
      <c r="C227" s="38"/>
      <c r="D227" s="184" t="s">
        <v>124</v>
      </c>
      <c r="E227" s="38"/>
      <c r="F227" s="185" t="s">
        <v>366</v>
      </c>
      <c r="G227" s="38"/>
      <c r="H227" s="38"/>
      <c r="I227" s="186"/>
      <c r="J227" s="38"/>
      <c r="K227" s="38"/>
      <c r="L227" s="41"/>
      <c r="M227" s="187"/>
      <c r="N227" s="188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124</v>
      </c>
      <c r="AU227" s="19" t="s">
        <v>82</v>
      </c>
    </row>
    <row r="228" spans="1:65" s="14" customFormat="1">
      <c r="B228" s="200"/>
      <c r="C228" s="201"/>
      <c r="D228" s="191" t="s">
        <v>130</v>
      </c>
      <c r="E228" s="202" t="s">
        <v>19</v>
      </c>
      <c r="F228" s="203" t="s">
        <v>367</v>
      </c>
      <c r="G228" s="201"/>
      <c r="H228" s="204">
        <v>0.4</v>
      </c>
      <c r="I228" s="205"/>
      <c r="J228" s="201"/>
      <c r="K228" s="201"/>
      <c r="L228" s="206"/>
      <c r="M228" s="207"/>
      <c r="N228" s="208"/>
      <c r="O228" s="208"/>
      <c r="P228" s="208"/>
      <c r="Q228" s="208"/>
      <c r="R228" s="208"/>
      <c r="S228" s="208"/>
      <c r="T228" s="209"/>
      <c r="AT228" s="210" t="s">
        <v>130</v>
      </c>
      <c r="AU228" s="210" t="s">
        <v>82</v>
      </c>
      <c r="AV228" s="14" t="s">
        <v>82</v>
      </c>
      <c r="AW228" s="14" t="s">
        <v>33</v>
      </c>
      <c r="AX228" s="14" t="s">
        <v>80</v>
      </c>
      <c r="AY228" s="210" t="s">
        <v>115</v>
      </c>
    </row>
    <row r="229" spans="1:65" s="2" customFormat="1" ht="24.2" customHeight="1">
      <c r="A229" s="36"/>
      <c r="B229" s="37"/>
      <c r="C229" s="171" t="s">
        <v>368</v>
      </c>
      <c r="D229" s="171" t="s">
        <v>117</v>
      </c>
      <c r="E229" s="172" t="s">
        <v>369</v>
      </c>
      <c r="F229" s="173" t="s">
        <v>210</v>
      </c>
      <c r="G229" s="174" t="s">
        <v>205</v>
      </c>
      <c r="H229" s="175">
        <v>17.690000000000001</v>
      </c>
      <c r="I229" s="176"/>
      <c r="J229" s="177">
        <f>ROUND(I229*H229,2)</f>
        <v>0</v>
      </c>
      <c r="K229" s="173" t="s">
        <v>121</v>
      </c>
      <c r="L229" s="41"/>
      <c r="M229" s="178" t="s">
        <v>19</v>
      </c>
      <c r="N229" s="179" t="s">
        <v>43</v>
      </c>
      <c r="O229" s="66"/>
      <c r="P229" s="180">
        <f>O229*H229</f>
        <v>0</v>
      </c>
      <c r="Q229" s="180">
        <v>0</v>
      </c>
      <c r="R229" s="180">
        <f>Q229*H229</f>
        <v>0</v>
      </c>
      <c r="S229" s="180">
        <v>0</v>
      </c>
      <c r="T229" s="181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2" t="s">
        <v>122</v>
      </c>
      <c r="AT229" s="182" t="s">
        <v>117</v>
      </c>
      <c r="AU229" s="182" t="s">
        <v>82</v>
      </c>
      <c r="AY229" s="19" t="s">
        <v>115</v>
      </c>
      <c r="BE229" s="183">
        <f>IF(N229="základní",J229,0)</f>
        <v>0</v>
      </c>
      <c r="BF229" s="183">
        <f>IF(N229="snížená",J229,0)</f>
        <v>0</v>
      </c>
      <c r="BG229" s="183">
        <f>IF(N229="zákl. přenesená",J229,0)</f>
        <v>0</v>
      </c>
      <c r="BH229" s="183">
        <f>IF(N229="sníž. přenesená",J229,0)</f>
        <v>0</v>
      </c>
      <c r="BI229" s="183">
        <f>IF(N229="nulová",J229,0)</f>
        <v>0</v>
      </c>
      <c r="BJ229" s="19" t="s">
        <v>80</v>
      </c>
      <c r="BK229" s="183">
        <f>ROUND(I229*H229,2)</f>
        <v>0</v>
      </c>
      <c r="BL229" s="19" t="s">
        <v>122</v>
      </c>
      <c r="BM229" s="182" t="s">
        <v>370</v>
      </c>
    </row>
    <row r="230" spans="1:65" s="2" customFormat="1">
      <c r="A230" s="36"/>
      <c r="B230" s="37"/>
      <c r="C230" s="38"/>
      <c r="D230" s="184" t="s">
        <v>124</v>
      </c>
      <c r="E230" s="38"/>
      <c r="F230" s="185" t="s">
        <v>371</v>
      </c>
      <c r="G230" s="38"/>
      <c r="H230" s="38"/>
      <c r="I230" s="186"/>
      <c r="J230" s="38"/>
      <c r="K230" s="38"/>
      <c r="L230" s="41"/>
      <c r="M230" s="187"/>
      <c r="N230" s="188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124</v>
      </c>
      <c r="AU230" s="19" t="s">
        <v>82</v>
      </c>
    </row>
    <row r="231" spans="1:65" s="14" customFormat="1">
      <c r="B231" s="200"/>
      <c r="C231" s="201"/>
      <c r="D231" s="191" t="s">
        <v>130</v>
      </c>
      <c r="E231" s="202" t="s">
        <v>19</v>
      </c>
      <c r="F231" s="203" t="s">
        <v>372</v>
      </c>
      <c r="G231" s="201"/>
      <c r="H231" s="204">
        <v>17.690000000000001</v>
      </c>
      <c r="I231" s="205"/>
      <c r="J231" s="201"/>
      <c r="K231" s="201"/>
      <c r="L231" s="206"/>
      <c r="M231" s="207"/>
      <c r="N231" s="208"/>
      <c r="O231" s="208"/>
      <c r="P231" s="208"/>
      <c r="Q231" s="208"/>
      <c r="R231" s="208"/>
      <c r="S231" s="208"/>
      <c r="T231" s="209"/>
      <c r="AT231" s="210" t="s">
        <v>130</v>
      </c>
      <c r="AU231" s="210" t="s">
        <v>82</v>
      </c>
      <c r="AV231" s="14" t="s">
        <v>82</v>
      </c>
      <c r="AW231" s="14" t="s">
        <v>33</v>
      </c>
      <c r="AX231" s="14" t="s">
        <v>80</v>
      </c>
      <c r="AY231" s="210" t="s">
        <v>115</v>
      </c>
    </row>
    <row r="232" spans="1:65" s="2" customFormat="1" ht="24.2" customHeight="1">
      <c r="A232" s="36"/>
      <c r="B232" s="37"/>
      <c r="C232" s="171" t="s">
        <v>373</v>
      </c>
      <c r="D232" s="171" t="s">
        <v>117</v>
      </c>
      <c r="E232" s="172" t="s">
        <v>374</v>
      </c>
      <c r="F232" s="173" t="s">
        <v>375</v>
      </c>
      <c r="G232" s="174" t="s">
        <v>205</v>
      </c>
      <c r="H232" s="175">
        <v>13.42</v>
      </c>
      <c r="I232" s="176"/>
      <c r="J232" s="177">
        <f>ROUND(I232*H232,2)</f>
        <v>0</v>
      </c>
      <c r="K232" s="173" t="s">
        <v>121</v>
      </c>
      <c r="L232" s="41"/>
      <c r="M232" s="178" t="s">
        <v>19</v>
      </c>
      <c r="N232" s="179" t="s">
        <v>43</v>
      </c>
      <c r="O232" s="66"/>
      <c r="P232" s="180">
        <f>O232*H232</f>
        <v>0</v>
      </c>
      <c r="Q232" s="180">
        <v>0</v>
      </c>
      <c r="R232" s="180">
        <f>Q232*H232</f>
        <v>0</v>
      </c>
      <c r="S232" s="180">
        <v>0</v>
      </c>
      <c r="T232" s="181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82" t="s">
        <v>122</v>
      </c>
      <c r="AT232" s="182" t="s">
        <v>117</v>
      </c>
      <c r="AU232" s="182" t="s">
        <v>82</v>
      </c>
      <c r="AY232" s="19" t="s">
        <v>115</v>
      </c>
      <c r="BE232" s="183">
        <f>IF(N232="základní",J232,0)</f>
        <v>0</v>
      </c>
      <c r="BF232" s="183">
        <f>IF(N232="snížená",J232,0)</f>
        <v>0</v>
      </c>
      <c r="BG232" s="183">
        <f>IF(N232="zákl. přenesená",J232,0)</f>
        <v>0</v>
      </c>
      <c r="BH232" s="183">
        <f>IF(N232="sníž. přenesená",J232,0)</f>
        <v>0</v>
      </c>
      <c r="BI232" s="183">
        <f>IF(N232="nulová",J232,0)</f>
        <v>0</v>
      </c>
      <c r="BJ232" s="19" t="s">
        <v>80</v>
      </c>
      <c r="BK232" s="183">
        <f>ROUND(I232*H232,2)</f>
        <v>0</v>
      </c>
      <c r="BL232" s="19" t="s">
        <v>122</v>
      </c>
      <c r="BM232" s="182" t="s">
        <v>376</v>
      </c>
    </row>
    <row r="233" spans="1:65" s="2" customFormat="1">
      <c r="A233" s="36"/>
      <c r="B233" s="37"/>
      <c r="C233" s="38"/>
      <c r="D233" s="184" t="s">
        <v>124</v>
      </c>
      <c r="E233" s="38"/>
      <c r="F233" s="185" t="s">
        <v>377</v>
      </c>
      <c r="G233" s="38"/>
      <c r="H233" s="38"/>
      <c r="I233" s="186"/>
      <c r="J233" s="38"/>
      <c r="K233" s="38"/>
      <c r="L233" s="41"/>
      <c r="M233" s="187"/>
      <c r="N233" s="188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124</v>
      </c>
      <c r="AU233" s="19" t="s">
        <v>82</v>
      </c>
    </row>
    <row r="234" spans="1:65" s="14" customFormat="1">
      <c r="B234" s="200"/>
      <c r="C234" s="201"/>
      <c r="D234" s="191" t="s">
        <v>130</v>
      </c>
      <c r="E234" s="202" t="s">
        <v>19</v>
      </c>
      <c r="F234" s="203" t="s">
        <v>378</v>
      </c>
      <c r="G234" s="201"/>
      <c r="H234" s="204">
        <v>13.42</v>
      </c>
      <c r="I234" s="205"/>
      <c r="J234" s="201"/>
      <c r="K234" s="201"/>
      <c r="L234" s="206"/>
      <c r="M234" s="207"/>
      <c r="N234" s="208"/>
      <c r="O234" s="208"/>
      <c r="P234" s="208"/>
      <c r="Q234" s="208"/>
      <c r="R234" s="208"/>
      <c r="S234" s="208"/>
      <c r="T234" s="209"/>
      <c r="AT234" s="210" t="s">
        <v>130</v>
      </c>
      <c r="AU234" s="210" t="s">
        <v>82</v>
      </c>
      <c r="AV234" s="14" t="s">
        <v>82</v>
      </c>
      <c r="AW234" s="14" t="s">
        <v>33</v>
      </c>
      <c r="AX234" s="14" t="s">
        <v>80</v>
      </c>
      <c r="AY234" s="210" t="s">
        <v>115</v>
      </c>
    </row>
    <row r="235" spans="1:65" s="12" customFormat="1" ht="22.9" customHeight="1">
      <c r="B235" s="155"/>
      <c r="C235" s="156"/>
      <c r="D235" s="157" t="s">
        <v>71</v>
      </c>
      <c r="E235" s="169" t="s">
        <v>379</v>
      </c>
      <c r="F235" s="169" t="s">
        <v>380</v>
      </c>
      <c r="G235" s="156"/>
      <c r="H235" s="156"/>
      <c r="I235" s="159"/>
      <c r="J235" s="170">
        <f>BK235</f>
        <v>0</v>
      </c>
      <c r="K235" s="156"/>
      <c r="L235" s="161"/>
      <c r="M235" s="162"/>
      <c r="N235" s="163"/>
      <c r="O235" s="163"/>
      <c r="P235" s="164">
        <f>SUM(P236:P237)</f>
        <v>0</v>
      </c>
      <c r="Q235" s="163"/>
      <c r="R235" s="164">
        <f>SUM(R236:R237)</f>
        <v>0</v>
      </c>
      <c r="S235" s="163"/>
      <c r="T235" s="165">
        <f>SUM(T236:T237)</f>
        <v>0</v>
      </c>
      <c r="AR235" s="166" t="s">
        <v>80</v>
      </c>
      <c r="AT235" s="167" t="s">
        <v>71</v>
      </c>
      <c r="AU235" s="167" t="s">
        <v>80</v>
      </c>
      <c r="AY235" s="166" t="s">
        <v>115</v>
      </c>
      <c r="BK235" s="168">
        <f>SUM(BK236:BK237)</f>
        <v>0</v>
      </c>
    </row>
    <row r="236" spans="1:65" s="2" customFormat="1" ht="24.2" customHeight="1">
      <c r="A236" s="36"/>
      <c r="B236" s="37"/>
      <c r="C236" s="171" t="s">
        <v>381</v>
      </c>
      <c r="D236" s="171" t="s">
        <v>117</v>
      </c>
      <c r="E236" s="172" t="s">
        <v>382</v>
      </c>
      <c r="F236" s="173" t="s">
        <v>383</v>
      </c>
      <c r="G236" s="174" t="s">
        <v>205</v>
      </c>
      <c r="H236" s="175">
        <v>124.93300000000001</v>
      </c>
      <c r="I236" s="176"/>
      <c r="J236" s="177">
        <f>ROUND(I236*H236,2)</f>
        <v>0</v>
      </c>
      <c r="K236" s="173" t="s">
        <v>121</v>
      </c>
      <c r="L236" s="41"/>
      <c r="M236" s="178" t="s">
        <v>19</v>
      </c>
      <c r="N236" s="179" t="s">
        <v>43</v>
      </c>
      <c r="O236" s="66"/>
      <c r="P236" s="180">
        <f>O236*H236</f>
        <v>0</v>
      </c>
      <c r="Q236" s="180">
        <v>0</v>
      </c>
      <c r="R236" s="180">
        <f>Q236*H236</f>
        <v>0</v>
      </c>
      <c r="S236" s="180">
        <v>0</v>
      </c>
      <c r="T236" s="181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82" t="s">
        <v>122</v>
      </c>
      <c r="AT236" s="182" t="s">
        <v>117</v>
      </c>
      <c r="AU236" s="182" t="s">
        <v>82</v>
      </c>
      <c r="AY236" s="19" t="s">
        <v>115</v>
      </c>
      <c r="BE236" s="183">
        <f>IF(N236="základní",J236,0)</f>
        <v>0</v>
      </c>
      <c r="BF236" s="183">
        <f>IF(N236="snížená",J236,0)</f>
        <v>0</v>
      </c>
      <c r="BG236" s="183">
        <f>IF(N236="zákl. přenesená",J236,0)</f>
        <v>0</v>
      </c>
      <c r="BH236" s="183">
        <f>IF(N236="sníž. přenesená",J236,0)</f>
        <v>0</v>
      </c>
      <c r="BI236" s="183">
        <f>IF(N236="nulová",J236,0)</f>
        <v>0</v>
      </c>
      <c r="BJ236" s="19" t="s">
        <v>80</v>
      </c>
      <c r="BK236" s="183">
        <f>ROUND(I236*H236,2)</f>
        <v>0</v>
      </c>
      <c r="BL236" s="19" t="s">
        <v>122</v>
      </c>
      <c r="BM236" s="182" t="s">
        <v>384</v>
      </c>
    </row>
    <row r="237" spans="1:65" s="2" customFormat="1">
      <c r="A237" s="36"/>
      <c r="B237" s="37"/>
      <c r="C237" s="38"/>
      <c r="D237" s="184" t="s">
        <v>124</v>
      </c>
      <c r="E237" s="38"/>
      <c r="F237" s="185" t="s">
        <v>385</v>
      </c>
      <c r="G237" s="38"/>
      <c r="H237" s="38"/>
      <c r="I237" s="186"/>
      <c r="J237" s="38"/>
      <c r="K237" s="38"/>
      <c r="L237" s="41"/>
      <c r="M237" s="187"/>
      <c r="N237" s="188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124</v>
      </c>
      <c r="AU237" s="19" t="s">
        <v>82</v>
      </c>
    </row>
    <row r="238" spans="1:65" s="12" customFormat="1" ht="25.9" customHeight="1">
      <c r="B238" s="155"/>
      <c r="C238" s="156"/>
      <c r="D238" s="157" t="s">
        <v>71</v>
      </c>
      <c r="E238" s="158" t="s">
        <v>386</v>
      </c>
      <c r="F238" s="158" t="s">
        <v>387</v>
      </c>
      <c r="G238" s="156"/>
      <c r="H238" s="156"/>
      <c r="I238" s="159"/>
      <c r="J238" s="160">
        <f>BK238</f>
        <v>0</v>
      </c>
      <c r="K238" s="156"/>
      <c r="L238" s="161"/>
      <c r="M238" s="162"/>
      <c r="N238" s="163"/>
      <c r="O238" s="163"/>
      <c r="P238" s="164">
        <f>P239+P249+P257</f>
        <v>0</v>
      </c>
      <c r="Q238" s="163"/>
      <c r="R238" s="164">
        <f>R239+R249+R257</f>
        <v>0</v>
      </c>
      <c r="S238" s="163"/>
      <c r="T238" s="165">
        <f>T239+T249+T257</f>
        <v>0</v>
      </c>
      <c r="AR238" s="166" t="s">
        <v>145</v>
      </c>
      <c r="AT238" s="167" t="s">
        <v>71</v>
      </c>
      <c r="AU238" s="167" t="s">
        <v>72</v>
      </c>
      <c r="AY238" s="166" t="s">
        <v>115</v>
      </c>
      <c r="BK238" s="168">
        <f>BK239+BK249+BK257</f>
        <v>0</v>
      </c>
    </row>
    <row r="239" spans="1:65" s="12" customFormat="1" ht="22.9" customHeight="1">
      <c r="B239" s="155"/>
      <c r="C239" s="156"/>
      <c r="D239" s="157" t="s">
        <v>71</v>
      </c>
      <c r="E239" s="169" t="s">
        <v>388</v>
      </c>
      <c r="F239" s="169" t="s">
        <v>389</v>
      </c>
      <c r="G239" s="156"/>
      <c r="H239" s="156"/>
      <c r="I239" s="159"/>
      <c r="J239" s="170">
        <f>BK239</f>
        <v>0</v>
      </c>
      <c r="K239" s="156"/>
      <c r="L239" s="161"/>
      <c r="M239" s="162"/>
      <c r="N239" s="163"/>
      <c r="O239" s="163"/>
      <c r="P239" s="164">
        <f>SUM(P240:P248)</f>
        <v>0</v>
      </c>
      <c r="Q239" s="163"/>
      <c r="R239" s="164">
        <f>SUM(R240:R248)</f>
        <v>0</v>
      </c>
      <c r="S239" s="163"/>
      <c r="T239" s="165">
        <f>SUM(T240:T248)</f>
        <v>0</v>
      </c>
      <c r="AR239" s="166" t="s">
        <v>145</v>
      </c>
      <c r="AT239" s="167" t="s">
        <v>71</v>
      </c>
      <c r="AU239" s="167" t="s">
        <v>80</v>
      </c>
      <c r="AY239" s="166" t="s">
        <v>115</v>
      </c>
      <c r="BK239" s="168">
        <f>SUM(BK240:BK248)</f>
        <v>0</v>
      </c>
    </row>
    <row r="240" spans="1:65" s="2" customFormat="1" ht="16.5" customHeight="1">
      <c r="A240" s="36"/>
      <c r="B240" s="37"/>
      <c r="C240" s="171" t="s">
        <v>390</v>
      </c>
      <c r="D240" s="171" t="s">
        <v>117</v>
      </c>
      <c r="E240" s="172" t="s">
        <v>391</v>
      </c>
      <c r="F240" s="173" t="s">
        <v>392</v>
      </c>
      <c r="G240" s="174" t="s">
        <v>393</v>
      </c>
      <c r="H240" s="175">
        <v>10</v>
      </c>
      <c r="I240" s="176"/>
      <c r="J240" s="177">
        <f>ROUND(I240*H240,2)</f>
        <v>0</v>
      </c>
      <c r="K240" s="173" t="s">
        <v>19</v>
      </c>
      <c r="L240" s="41"/>
      <c r="M240" s="178" t="s">
        <v>19</v>
      </c>
      <c r="N240" s="179" t="s">
        <v>43</v>
      </c>
      <c r="O240" s="66"/>
      <c r="P240" s="180">
        <f>O240*H240</f>
        <v>0</v>
      </c>
      <c r="Q240" s="180">
        <v>0</v>
      </c>
      <c r="R240" s="180">
        <f>Q240*H240</f>
        <v>0</v>
      </c>
      <c r="S240" s="180">
        <v>0</v>
      </c>
      <c r="T240" s="181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82" t="s">
        <v>394</v>
      </c>
      <c r="AT240" s="182" t="s">
        <v>117</v>
      </c>
      <c r="AU240" s="182" t="s">
        <v>82</v>
      </c>
      <c r="AY240" s="19" t="s">
        <v>115</v>
      </c>
      <c r="BE240" s="183">
        <f>IF(N240="základní",J240,0)</f>
        <v>0</v>
      </c>
      <c r="BF240" s="183">
        <f>IF(N240="snížená",J240,0)</f>
        <v>0</v>
      </c>
      <c r="BG240" s="183">
        <f>IF(N240="zákl. přenesená",J240,0)</f>
        <v>0</v>
      </c>
      <c r="BH240" s="183">
        <f>IF(N240="sníž. přenesená",J240,0)</f>
        <v>0</v>
      </c>
      <c r="BI240" s="183">
        <f>IF(N240="nulová",J240,0)</f>
        <v>0</v>
      </c>
      <c r="BJ240" s="19" t="s">
        <v>80</v>
      </c>
      <c r="BK240" s="183">
        <f>ROUND(I240*H240,2)</f>
        <v>0</v>
      </c>
      <c r="BL240" s="19" t="s">
        <v>394</v>
      </c>
      <c r="BM240" s="182" t="s">
        <v>395</v>
      </c>
    </row>
    <row r="241" spans="1:65" s="13" customFormat="1">
      <c r="B241" s="189"/>
      <c r="C241" s="190"/>
      <c r="D241" s="191" t="s">
        <v>130</v>
      </c>
      <c r="E241" s="192" t="s">
        <v>19</v>
      </c>
      <c r="F241" s="193" t="s">
        <v>396</v>
      </c>
      <c r="G241" s="190"/>
      <c r="H241" s="192" t="s">
        <v>19</v>
      </c>
      <c r="I241" s="194"/>
      <c r="J241" s="190"/>
      <c r="K241" s="190"/>
      <c r="L241" s="195"/>
      <c r="M241" s="196"/>
      <c r="N241" s="197"/>
      <c r="O241" s="197"/>
      <c r="P241" s="197"/>
      <c r="Q241" s="197"/>
      <c r="R241" s="197"/>
      <c r="S241" s="197"/>
      <c r="T241" s="198"/>
      <c r="AT241" s="199" t="s">
        <v>130</v>
      </c>
      <c r="AU241" s="199" t="s">
        <v>82</v>
      </c>
      <c r="AV241" s="13" t="s">
        <v>80</v>
      </c>
      <c r="AW241" s="13" t="s">
        <v>33</v>
      </c>
      <c r="AX241" s="13" t="s">
        <v>72</v>
      </c>
      <c r="AY241" s="199" t="s">
        <v>115</v>
      </c>
    </row>
    <row r="242" spans="1:65" s="14" customFormat="1">
      <c r="B242" s="200"/>
      <c r="C242" s="201"/>
      <c r="D242" s="191" t="s">
        <v>130</v>
      </c>
      <c r="E242" s="202" t="s">
        <v>19</v>
      </c>
      <c r="F242" s="203" t="s">
        <v>177</v>
      </c>
      <c r="G242" s="201"/>
      <c r="H242" s="204">
        <v>10</v>
      </c>
      <c r="I242" s="205"/>
      <c r="J242" s="201"/>
      <c r="K242" s="201"/>
      <c r="L242" s="206"/>
      <c r="M242" s="207"/>
      <c r="N242" s="208"/>
      <c r="O242" s="208"/>
      <c r="P242" s="208"/>
      <c r="Q242" s="208"/>
      <c r="R242" s="208"/>
      <c r="S242" s="208"/>
      <c r="T242" s="209"/>
      <c r="AT242" s="210" t="s">
        <v>130</v>
      </c>
      <c r="AU242" s="210" t="s">
        <v>82</v>
      </c>
      <c r="AV242" s="14" t="s">
        <v>82</v>
      </c>
      <c r="AW242" s="14" t="s">
        <v>33</v>
      </c>
      <c r="AX242" s="14" t="s">
        <v>80</v>
      </c>
      <c r="AY242" s="210" t="s">
        <v>115</v>
      </c>
    </row>
    <row r="243" spans="1:65" s="2" customFormat="1" ht="16.5" customHeight="1">
      <c r="A243" s="36"/>
      <c r="B243" s="37"/>
      <c r="C243" s="171" t="s">
        <v>397</v>
      </c>
      <c r="D243" s="171" t="s">
        <v>117</v>
      </c>
      <c r="E243" s="172" t="s">
        <v>398</v>
      </c>
      <c r="F243" s="173" t="s">
        <v>399</v>
      </c>
      <c r="G243" s="174" t="s">
        <v>393</v>
      </c>
      <c r="H243" s="175">
        <v>10</v>
      </c>
      <c r="I243" s="176"/>
      <c r="J243" s="177">
        <f>ROUND(I243*H243,2)</f>
        <v>0</v>
      </c>
      <c r="K243" s="173" t="s">
        <v>19</v>
      </c>
      <c r="L243" s="41"/>
      <c r="M243" s="178" t="s">
        <v>19</v>
      </c>
      <c r="N243" s="179" t="s">
        <v>43</v>
      </c>
      <c r="O243" s="66"/>
      <c r="P243" s="180">
        <f>O243*H243</f>
        <v>0</v>
      </c>
      <c r="Q243" s="180">
        <v>0</v>
      </c>
      <c r="R243" s="180">
        <f>Q243*H243</f>
        <v>0</v>
      </c>
      <c r="S243" s="180">
        <v>0</v>
      </c>
      <c r="T243" s="181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82" t="s">
        <v>394</v>
      </c>
      <c r="AT243" s="182" t="s">
        <v>117</v>
      </c>
      <c r="AU243" s="182" t="s">
        <v>82</v>
      </c>
      <c r="AY243" s="19" t="s">
        <v>115</v>
      </c>
      <c r="BE243" s="183">
        <f>IF(N243="základní",J243,0)</f>
        <v>0</v>
      </c>
      <c r="BF243" s="183">
        <f>IF(N243="snížená",J243,0)</f>
        <v>0</v>
      </c>
      <c r="BG243" s="183">
        <f>IF(N243="zákl. přenesená",J243,0)</f>
        <v>0</v>
      </c>
      <c r="BH243" s="183">
        <f>IF(N243="sníž. přenesená",J243,0)</f>
        <v>0</v>
      </c>
      <c r="BI243" s="183">
        <f>IF(N243="nulová",J243,0)</f>
        <v>0</v>
      </c>
      <c r="BJ243" s="19" t="s">
        <v>80</v>
      </c>
      <c r="BK243" s="183">
        <f>ROUND(I243*H243,2)</f>
        <v>0</v>
      </c>
      <c r="BL243" s="19" t="s">
        <v>394</v>
      </c>
      <c r="BM243" s="182" t="s">
        <v>400</v>
      </c>
    </row>
    <row r="244" spans="1:65" s="13" customFormat="1">
      <c r="B244" s="189"/>
      <c r="C244" s="190"/>
      <c r="D244" s="191" t="s">
        <v>130</v>
      </c>
      <c r="E244" s="192" t="s">
        <v>19</v>
      </c>
      <c r="F244" s="193" t="s">
        <v>401</v>
      </c>
      <c r="G244" s="190"/>
      <c r="H244" s="192" t="s">
        <v>19</v>
      </c>
      <c r="I244" s="194"/>
      <c r="J244" s="190"/>
      <c r="K244" s="190"/>
      <c r="L244" s="195"/>
      <c r="M244" s="196"/>
      <c r="N244" s="197"/>
      <c r="O244" s="197"/>
      <c r="P244" s="197"/>
      <c r="Q244" s="197"/>
      <c r="R244" s="197"/>
      <c r="S244" s="197"/>
      <c r="T244" s="198"/>
      <c r="AT244" s="199" t="s">
        <v>130</v>
      </c>
      <c r="AU244" s="199" t="s">
        <v>82</v>
      </c>
      <c r="AV244" s="13" t="s">
        <v>80</v>
      </c>
      <c r="AW244" s="13" t="s">
        <v>33</v>
      </c>
      <c r="AX244" s="13" t="s">
        <v>72</v>
      </c>
      <c r="AY244" s="199" t="s">
        <v>115</v>
      </c>
    </row>
    <row r="245" spans="1:65" s="14" customFormat="1">
      <c r="B245" s="200"/>
      <c r="C245" s="201"/>
      <c r="D245" s="191" t="s">
        <v>130</v>
      </c>
      <c r="E245" s="202" t="s">
        <v>19</v>
      </c>
      <c r="F245" s="203" t="s">
        <v>177</v>
      </c>
      <c r="G245" s="201"/>
      <c r="H245" s="204">
        <v>10</v>
      </c>
      <c r="I245" s="205"/>
      <c r="J245" s="201"/>
      <c r="K245" s="201"/>
      <c r="L245" s="206"/>
      <c r="M245" s="207"/>
      <c r="N245" s="208"/>
      <c r="O245" s="208"/>
      <c r="P245" s="208"/>
      <c r="Q245" s="208"/>
      <c r="R245" s="208"/>
      <c r="S245" s="208"/>
      <c r="T245" s="209"/>
      <c r="AT245" s="210" t="s">
        <v>130</v>
      </c>
      <c r="AU245" s="210" t="s">
        <v>82</v>
      </c>
      <c r="AV245" s="14" t="s">
        <v>82</v>
      </c>
      <c r="AW245" s="14" t="s">
        <v>33</v>
      </c>
      <c r="AX245" s="14" t="s">
        <v>80</v>
      </c>
      <c r="AY245" s="210" t="s">
        <v>115</v>
      </c>
    </row>
    <row r="246" spans="1:65" s="2" customFormat="1" ht="16.5" customHeight="1">
      <c r="A246" s="36"/>
      <c r="B246" s="37"/>
      <c r="C246" s="171" t="s">
        <v>402</v>
      </c>
      <c r="D246" s="171" t="s">
        <v>117</v>
      </c>
      <c r="E246" s="172" t="s">
        <v>403</v>
      </c>
      <c r="F246" s="173" t="s">
        <v>404</v>
      </c>
      <c r="G246" s="174" t="s">
        <v>140</v>
      </c>
      <c r="H246" s="175">
        <v>68</v>
      </c>
      <c r="I246" s="176"/>
      <c r="J246" s="177">
        <f>ROUND(I246*H246,2)</f>
        <v>0</v>
      </c>
      <c r="K246" s="173" t="s">
        <v>19</v>
      </c>
      <c r="L246" s="41"/>
      <c r="M246" s="178" t="s">
        <v>19</v>
      </c>
      <c r="N246" s="179" t="s">
        <v>43</v>
      </c>
      <c r="O246" s="66"/>
      <c r="P246" s="180">
        <f>O246*H246</f>
        <v>0</v>
      </c>
      <c r="Q246" s="180">
        <v>0</v>
      </c>
      <c r="R246" s="180">
        <f>Q246*H246</f>
        <v>0</v>
      </c>
      <c r="S246" s="180">
        <v>0</v>
      </c>
      <c r="T246" s="181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82" t="s">
        <v>394</v>
      </c>
      <c r="AT246" s="182" t="s">
        <v>117</v>
      </c>
      <c r="AU246" s="182" t="s">
        <v>82</v>
      </c>
      <c r="AY246" s="19" t="s">
        <v>115</v>
      </c>
      <c r="BE246" s="183">
        <f>IF(N246="základní",J246,0)</f>
        <v>0</v>
      </c>
      <c r="BF246" s="183">
        <f>IF(N246="snížená",J246,0)</f>
        <v>0</v>
      </c>
      <c r="BG246" s="183">
        <f>IF(N246="zákl. přenesená",J246,0)</f>
        <v>0</v>
      </c>
      <c r="BH246" s="183">
        <f>IF(N246="sníž. přenesená",J246,0)</f>
        <v>0</v>
      </c>
      <c r="BI246" s="183">
        <f>IF(N246="nulová",J246,0)</f>
        <v>0</v>
      </c>
      <c r="BJ246" s="19" t="s">
        <v>80</v>
      </c>
      <c r="BK246" s="183">
        <f>ROUND(I246*H246,2)</f>
        <v>0</v>
      </c>
      <c r="BL246" s="19" t="s">
        <v>394</v>
      </c>
      <c r="BM246" s="182" t="s">
        <v>405</v>
      </c>
    </row>
    <row r="247" spans="1:65" s="14" customFormat="1">
      <c r="B247" s="200"/>
      <c r="C247" s="201"/>
      <c r="D247" s="191" t="s">
        <v>130</v>
      </c>
      <c r="E247" s="202" t="s">
        <v>19</v>
      </c>
      <c r="F247" s="203" t="s">
        <v>406</v>
      </c>
      <c r="G247" s="201"/>
      <c r="H247" s="204">
        <v>68</v>
      </c>
      <c r="I247" s="205"/>
      <c r="J247" s="201"/>
      <c r="K247" s="201"/>
      <c r="L247" s="206"/>
      <c r="M247" s="207"/>
      <c r="N247" s="208"/>
      <c r="O247" s="208"/>
      <c r="P247" s="208"/>
      <c r="Q247" s="208"/>
      <c r="R247" s="208"/>
      <c r="S247" s="208"/>
      <c r="T247" s="209"/>
      <c r="AT247" s="210" t="s">
        <v>130</v>
      </c>
      <c r="AU247" s="210" t="s">
        <v>82</v>
      </c>
      <c r="AV247" s="14" t="s">
        <v>82</v>
      </c>
      <c r="AW247" s="14" t="s">
        <v>33</v>
      </c>
      <c r="AX247" s="14" t="s">
        <v>80</v>
      </c>
      <c r="AY247" s="210" t="s">
        <v>115</v>
      </c>
    </row>
    <row r="248" spans="1:65" s="2" customFormat="1" ht="16.5" customHeight="1">
      <c r="A248" s="36"/>
      <c r="B248" s="37"/>
      <c r="C248" s="171" t="s">
        <v>407</v>
      </c>
      <c r="D248" s="171" t="s">
        <v>117</v>
      </c>
      <c r="E248" s="172" t="s">
        <v>408</v>
      </c>
      <c r="F248" s="173" t="s">
        <v>409</v>
      </c>
      <c r="G248" s="174" t="s">
        <v>410</v>
      </c>
      <c r="H248" s="175">
        <v>1</v>
      </c>
      <c r="I248" s="176"/>
      <c r="J248" s="177">
        <f>ROUND(I248*H248,2)</f>
        <v>0</v>
      </c>
      <c r="K248" s="173" t="s">
        <v>19</v>
      </c>
      <c r="L248" s="41"/>
      <c r="M248" s="178" t="s">
        <v>19</v>
      </c>
      <c r="N248" s="179" t="s">
        <v>43</v>
      </c>
      <c r="O248" s="66"/>
      <c r="P248" s="180">
        <f>O248*H248</f>
        <v>0</v>
      </c>
      <c r="Q248" s="180">
        <v>0</v>
      </c>
      <c r="R248" s="180">
        <f>Q248*H248</f>
        <v>0</v>
      </c>
      <c r="S248" s="180">
        <v>0</v>
      </c>
      <c r="T248" s="181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2" t="s">
        <v>122</v>
      </c>
      <c r="AT248" s="182" t="s">
        <v>117</v>
      </c>
      <c r="AU248" s="182" t="s">
        <v>82</v>
      </c>
      <c r="AY248" s="19" t="s">
        <v>115</v>
      </c>
      <c r="BE248" s="183">
        <f>IF(N248="základní",J248,0)</f>
        <v>0</v>
      </c>
      <c r="BF248" s="183">
        <f>IF(N248="snížená",J248,0)</f>
        <v>0</v>
      </c>
      <c r="BG248" s="183">
        <f>IF(N248="zákl. přenesená",J248,0)</f>
        <v>0</v>
      </c>
      <c r="BH248" s="183">
        <f>IF(N248="sníž. přenesená",J248,0)</f>
        <v>0</v>
      </c>
      <c r="BI248" s="183">
        <f>IF(N248="nulová",J248,0)</f>
        <v>0</v>
      </c>
      <c r="BJ248" s="19" t="s">
        <v>80</v>
      </c>
      <c r="BK248" s="183">
        <f>ROUND(I248*H248,2)</f>
        <v>0</v>
      </c>
      <c r="BL248" s="19" t="s">
        <v>122</v>
      </c>
      <c r="BM248" s="182" t="s">
        <v>411</v>
      </c>
    </row>
    <row r="249" spans="1:65" s="12" customFormat="1" ht="22.9" customHeight="1">
      <c r="B249" s="155"/>
      <c r="C249" s="156"/>
      <c r="D249" s="157" t="s">
        <v>71</v>
      </c>
      <c r="E249" s="169" t="s">
        <v>412</v>
      </c>
      <c r="F249" s="169" t="s">
        <v>413</v>
      </c>
      <c r="G249" s="156"/>
      <c r="H249" s="156"/>
      <c r="I249" s="159"/>
      <c r="J249" s="170">
        <f>BK249</f>
        <v>0</v>
      </c>
      <c r="K249" s="156"/>
      <c r="L249" s="161"/>
      <c r="M249" s="162"/>
      <c r="N249" s="163"/>
      <c r="O249" s="163"/>
      <c r="P249" s="164">
        <f>SUM(P250:P256)</f>
        <v>0</v>
      </c>
      <c r="Q249" s="163"/>
      <c r="R249" s="164">
        <f>SUM(R250:R256)</f>
        <v>0</v>
      </c>
      <c r="S249" s="163"/>
      <c r="T249" s="165">
        <f>SUM(T250:T256)</f>
        <v>0</v>
      </c>
      <c r="AR249" s="166" t="s">
        <v>145</v>
      </c>
      <c r="AT249" s="167" t="s">
        <v>71</v>
      </c>
      <c r="AU249" s="167" t="s">
        <v>80</v>
      </c>
      <c r="AY249" s="166" t="s">
        <v>115</v>
      </c>
      <c r="BK249" s="168">
        <f>SUM(BK250:BK256)</f>
        <v>0</v>
      </c>
    </row>
    <row r="250" spans="1:65" s="2" customFormat="1" ht="16.5" customHeight="1">
      <c r="A250" s="36"/>
      <c r="B250" s="37"/>
      <c r="C250" s="171" t="s">
        <v>414</v>
      </c>
      <c r="D250" s="171" t="s">
        <v>117</v>
      </c>
      <c r="E250" s="172" t="s">
        <v>415</v>
      </c>
      <c r="F250" s="173" t="s">
        <v>416</v>
      </c>
      <c r="G250" s="174" t="s">
        <v>410</v>
      </c>
      <c r="H250" s="175">
        <v>1</v>
      </c>
      <c r="I250" s="176"/>
      <c r="J250" s="177">
        <f>ROUND(I250*H250,2)</f>
        <v>0</v>
      </c>
      <c r="K250" s="173" t="s">
        <v>19</v>
      </c>
      <c r="L250" s="41"/>
      <c r="M250" s="178" t="s">
        <v>19</v>
      </c>
      <c r="N250" s="179" t="s">
        <v>43</v>
      </c>
      <c r="O250" s="66"/>
      <c r="P250" s="180">
        <f>O250*H250</f>
        <v>0</v>
      </c>
      <c r="Q250" s="180">
        <v>0</v>
      </c>
      <c r="R250" s="180">
        <f>Q250*H250</f>
        <v>0</v>
      </c>
      <c r="S250" s="180">
        <v>0</v>
      </c>
      <c r="T250" s="181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82" t="s">
        <v>394</v>
      </c>
      <c r="AT250" s="182" t="s">
        <v>117</v>
      </c>
      <c r="AU250" s="182" t="s">
        <v>82</v>
      </c>
      <c r="AY250" s="19" t="s">
        <v>115</v>
      </c>
      <c r="BE250" s="183">
        <f>IF(N250="základní",J250,0)</f>
        <v>0</v>
      </c>
      <c r="BF250" s="183">
        <f>IF(N250="snížená",J250,0)</f>
        <v>0</v>
      </c>
      <c r="BG250" s="183">
        <f>IF(N250="zákl. přenesená",J250,0)</f>
        <v>0</v>
      </c>
      <c r="BH250" s="183">
        <f>IF(N250="sníž. přenesená",J250,0)</f>
        <v>0</v>
      </c>
      <c r="BI250" s="183">
        <f>IF(N250="nulová",J250,0)</f>
        <v>0</v>
      </c>
      <c r="BJ250" s="19" t="s">
        <v>80</v>
      </c>
      <c r="BK250" s="183">
        <f>ROUND(I250*H250,2)</f>
        <v>0</v>
      </c>
      <c r="BL250" s="19" t="s">
        <v>394</v>
      </c>
      <c r="BM250" s="182" t="s">
        <v>417</v>
      </c>
    </row>
    <row r="251" spans="1:65" s="2" customFormat="1" ht="16.5" customHeight="1">
      <c r="A251" s="36"/>
      <c r="B251" s="37"/>
      <c r="C251" s="171" t="s">
        <v>418</v>
      </c>
      <c r="D251" s="171" t="s">
        <v>117</v>
      </c>
      <c r="E251" s="172" t="s">
        <v>419</v>
      </c>
      <c r="F251" s="173" t="s">
        <v>420</v>
      </c>
      <c r="G251" s="174" t="s">
        <v>421</v>
      </c>
      <c r="H251" s="175">
        <v>1</v>
      </c>
      <c r="I251" s="176"/>
      <c r="J251" s="177">
        <f>ROUND(I251*H251,2)</f>
        <v>0</v>
      </c>
      <c r="K251" s="173" t="s">
        <v>19</v>
      </c>
      <c r="L251" s="41"/>
      <c r="M251" s="178" t="s">
        <v>19</v>
      </c>
      <c r="N251" s="179" t="s">
        <v>43</v>
      </c>
      <c r="O251" s="66"/>
      <c r="P251" s="180">
        <f>O251*H251</f>
        <v>0</v>
      </c>
      <c r="Q251" s="180">
        <v>0</v>
      </c>
      <c r="R251" s="180">
        <f>Q251*H251</f>
        <v>0</v>
      </c>
      <c r="S251" s="180">
        <v>0</v>
      </c>
      <c r="T251" s="181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82" t="s">
        <v>394</v>
      </c>
      <c r="AT251" s="182" t="s">
        <v>117</v>
      </c>
      <c r="AU251" s="182" t="s">
        <v>82</v>
      </c>
      <c r="AY251" s="19" t="s">
        <v>115</v>
      </c>
      <c r="BE251" s="183">
        <f>IF(N251="základní",J251,0)</f>
        <v>0</v>
      </c>
      <c r="BF251" s="183">
        <f>IF(N251="snížená",J251,0)</f>
        <v>0</v>
      </c>
      <c r="BG251" s="183">
        <f>IF(N251="zákl. přenesená",J251,0)</f>
        <v>0</v>
      </c>
      <c r="BH251" s="183">
        <f>IF(N251="sníž. přenesená",J251,0)</f>
        <v>0</v>
      </c>
      <c r="BI251" s="183">
        <f>IF(N251="nulová",J251,0)</f>
        <v>0</v>
      </c>
      <c r="BJ251" s="19" t="s">
        <v>80</v>
      </c>
      <c r="BK251" s="183">
        <f>ROUND(I251*H251,2)</f>
        <v>0</v>
      </c>
      <c r="BL251" s="19" t="s">
        <v>394</v>
      </c>
      <c r="BM251" s="182" t="s">
        <v>422</v>
      </c>
    </row>
    <row r="252" spans="1:65" s="14" customFormat="1">
      <c r="B252" s="200"/>
      <c r="C252" s="201"/>
      <c r="D252" s="191" t="s">
        <v>130</v>
      </c>
      <c r="E252" s="202" t="s">
        <v>19</v>
      </c>
      <c r="F252" s="203" t="s">
        <v>80</v>
      </c>
      <c r="G252" s="201"/>
      <c r="H252" s="204">
        <v>1</v>
      </c>
      <c r="I252" s="205"/>
      <c r="J252" s="201"/>
      <c r="K252" s="201"/>
      <c r="L252" s="206"/>
      <c r="M252" s="207"/>
      <c r="N252" s="208"/>
      <c r="O252" s="208"/>
      <c r="P252" s="208"/>
      <c r="Q252" s="208"/>
      <c r="R252" s="208"/>
      <c r="S252" s="208"/>
      <c r="T252" s="209"/>
      <c r="AT252" s="210" t="s">
        <v>130</v>
      </c>
      <c r="AU252" s="210" t="s">
        <v>82</v>
      </c>
      <c r="AV252" s="14" t="s">
        <v>82</v>
      </c>
      <c r="AW252" s="14" t="s">
        <v>33</v>
      </c>
      <c r="AX252" s="14" t="s">
        <v>80</v>
      </c>
      <c r="AY252" s="210" t="s">
        <v>115</v>
      </c>
    </row>
    <row r="253" spans="1:65" s="2" customFormat="1" ht="16.5" customHeight="1">
      <c r="A253" s="36"/>
      <c r="B253" s="37"/>
      <c r="C253" s="171" t="s">
        <v>423</v>
      </c>
      <c r="D253" s="171" t="s">
        <v>117</v>
      </c>
      <c r="E253" s="172" t="s">
        <v>424</v>
      </c>
      <c r="F253" s="173" t="s">
        <v>425</v>
      </c>
      <c r="G253" s="174" t="s">
        <v>421</v>
      </c>
      <c r="H253" s="175">
        <v>1</v>
      </c>
      <c r="I253" s="176"/>
      <c r="J253" s="177">
        <f>ROUND(I253*H253,2)</f>
        <v>0</v>
      </c>
      <c r="K253" s="173" t="s">
        <v>19</v>
      </c>
      <c r="L253" s="41"/>
      <c r="M253" s="178" t="s">
        <v>19</v>
      </c>
      <c r="N253" s="179" t="s">
        <v>43</v>
      </c>
      <c r="O253" s="66"/>
      <c r="P253" s="180">
        <f>O253*H253</f>
        <v>0</v>
      </c>
      <c r="Q253" s="180">
        <v>0</v>
      </c>
      <c r="R253" s="180">
        <f>Q253*H253</f>
        <v>0</v>
      </c>
      <c r="S253" s="180">
        <v>0</v>
      </c>
      <c r="T253" s="181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2" t="s">
        <v>394</v>
      </c>
      <c r="AT253" s="182" t="s">
        <v>117</v>
      </c>
      <c r="AU253" s="182" t="s">
        <v>82</v>
      </c>
      <c r="AY253" s="19" t="s">
        <v>115</v>
      </c>
      <c r="BE253" s="183">
        <f>IF(N253="základní",J253,0)</f>
        <v>0</v>
      </c>
      <c r="BF253" s="183">
        <f>IF(N253="snížená",J253,0)</f>
        <v>0</v>
      </c>
      <c r="BG253" s="183">
        <f>IF(N253="zákl. přenesená",J253,0)</f>
        <v>0</v>
      </c>
      <c r="BH253" s="183">
        <f>IF(N253="sníž. přenesená",J253,0)</f>
        <v>0</v>
      </c>
      <c r="BI253" s="183">
        <f>IF(N253="nulová",J253,0)</f>
        <v>0</v>
      </c>
      <c r="BJ253" s="19" t="s">
        <v>80</v>
      </c>
      <c r="BK253" s="183">
        <f>ROUND(I253*H253,2)</f>
        <v>0</v>
      </c>
      <c r="BL253" s="19" t="s">
        <v>394</v>
      </c>
      <c r="BM253" s="182" t="s">
        <v>426</v>
      </c>
    </row>
    <row r="254" spans="1:65" s="13" customFormat="1">
      <c r="B254" s="189"/>
      <c r="C254" s="190"/>
      <c r="D254" s="191" t="s">
        <v>130</v>
      </c>
      <c r="E254" s="192" t="s">
        <v>19</v>
      </c>
      <c r="F254" s="193" t="s">
        <v>427</v>
      </c>
      <c r="G254" s="190"/>
      <c r="H254" s="192" t="s">
        <v>19</v>
      </c>
      <c r="I254" s="194"/>
      <c r="J254" s="190"/>
      <c r="K254" s="190"/>
      <c r="L254" s="195"/>
      <c r="M254" s="196"/>
      <c r="N254" s="197"/>
      <c r="O254" s="197"/>
      <c r="P254" s="197"/>
      <c r="Q254" s="197"/>
      <c r="R254" s="197"/>
      <c r="S254" s="197"/>
      <c r="T254" s="198"/>
      <c r="AT254" s="199" t="s">
        <v>130</v>
      </c>
      <c r="AU254" s="199" t="s">
        <v>82</v>
      </c>
      <c r="AV254" s="13" t="s">
        <v>80</v>
      </c>
      <c r="AW254" s="13" t="s">
        <v>33</v>
      </c>
      <c r="AX254" s="13" t="s">
        <v>72</v>
      </c>
      <c r="AY254" s="199" t="s">
        <v>115</v>
      </c>
    </row>
    <row r="255" spans="1:65" s="14" customFormat="1">
      <c r="B255" s="200"/>
      <c r="C255" s="201"/>
      <c r="D255" s="191" t="s">
        <v>130</v>
      </c>
      <c r="E255" s="202" t="s">
        <v>19</v>
      </c>
      <c r="F255" s="203" t="s">
        <v>80</v>
      </c>
      <c r="G255" s="201"/>
      <c r="H255" s="204">
        <v>1</v>
      </c>
      <c r="I255" s="205"/>
      <c r="J255" s="201"/>
      <c r="K255" s="201"/>
      <c r="L255" s="206"/>
      <c r="M255" s="207"/>
      <c r="N255" s="208"/>
      <c r="O255" s="208"/>
      <c r="P255" s="208"/>
      <c r="Q255" s="208"/>
      <c r="R255" s="208"/>
      <c r="S255" s="208"/>
      <c r="T255" s="209"/>
      <c r="AT255" s="210" t="s">
        <v>130</v>
      </c>
      <c r="AU255" s="210" t="s">
        <v>82</v>
      </c>
      <c r="AV255" s="14" t="s">
        <v>82</v>
      </c>
      <c r="AW255" s="14" t="s">
        <v>33</v>
      </c>
      <c r="AX255" s="14" t="s">
        <v>80</v>
      </c>
      <c r="AY255" s="210" t="s">
        <v>115</v>
      </c>
    </row>
    <row r="256" spans="1:65" s="2" customFormat="1" ht="16.5" customHeight="1">
      <c r="A256" s="36"/>
      <c r="B256" s="37"/>
      <c r="C256" s="171" t="s">
        <v>428</v>
      </c>
      <c r="D256" s="171" t="s">
        <v>117</v>
      </c>
      <c r="E256" s="172" t="s">
        <v>429</v>
      </c>
      <c r="F256" s="173" t="s">
        <v>430</v>
      </c>
      <c r="G256" s="174" t="s">
        <v>296</v>
      </c>
      <c r="H256" s="175">
        <v>1</v>
      </c>
      <c r="I256" s="176"/>
      <c r="J256" s="177">
        <f>ROUND(I256*H256,2)</f>
        <v>0</v>
      </c>
      <c r="K256" s="173" t="s">
        <v>19</v>
      </c>
      <c r="L256" s="41"/>
      <c r="M256" s="178" t="s">
        <v>19</v>
      </c>
      <c r="N256" s="179" t="s">
        <v>43</v>
      </c>
      <c r="O256" s="66"/>
      <c r="P256" s="180">
        <f>O256*H256</f>
        <v>0</v>
      </c>
      <c r="Q256" s="180">
        <v>0</v>
      </c>
      <c r="R256" s="180">
        <f>Q256*H256</f>
        <v>0</v>
      </c>
      <c r="S256" s="180">
        <v>0</v>
      </c>
      <c r="T256" s="181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2" t="s">
        <v>394</v>
      </c>
      <c r="AT256" s="182" t="s">
        <v>117</v>
      </c>
      <c r="AU256" s="182" t="s">
        <v>82</v>
      </c>
      <c r="AY256" s="19" t="s">
        <v>115</v>
      </c>
      <c r="BE256" s="183">
        <f>IF(N256="základní",J256,0)</f>
        <v>0</v>
      </c>
      <c r="BF256" s="183">
        <f>IF(N256="snížená",J256,0)</f>
        <v>0</v>
      </c>
      <c r="BG256" s="183">
        <f>IF(N256="zákl. přenesená",J256,0)</f>
        <v>0</v>
      </c>
      <c r="BH256" s="183">
        <f>IF(N256="sníž. přenesená",J256,0)</f>
        <v>0</v>
      </c>
      <c r="BI256" s="183">
        <f>IF(N256="nulová",J256,0)</f>
        <v>0</v>
      </c>
      <c r="BJ256" s="19" t="s">
        <v>80</v>
      </c>
      <c r="BK256" s="183">
        <f>ROUND(I256*H256,2)</f>
        <v>0</v>
      </c>
      <c r="BL256" s="19" t="s">
        <v>394</v>
      </c>
      <c r="BM256" s="182" t="s">
        <v>431</v>
      </c>
    </row>
    <row r="257" spans="1:65" s="12" customFormat="1" ht="22.9" customHeight="1">
      <c r="B257" s="155"/>
      <c r="C257" s="156"/>
      <c r="D257" s="157" t="s">
        <v>71</v>
      </c>
      <c r="E257" s="169" t="s">
        <v>432</v>
      </c>
      <c r="F257" s="169" t="s">
        <v>433</v>
      </c>
      <c r="G257" s="156"/>
      <c r="H257" s="156"/>
      <c r="I257" s="159"/>
      <c r="J257" s="170">
        <f>BK257</f>
        <v>0</v>
      </c>
      <c r="K257" s="156"/>
      <c r="L257" s="161"/>
      <c r="M257" s="162"/>
      <c r="N257" s="163"/>
      <c r="O257" s="163"/>
      <c r="P257" s="164">
        <f>P258</f>
        <v>0</v>
      </c>
      <c r="Q257" s="163"/>
      <c r="R257" s="164">
        <f>R258</f>
        <v>0</v>
      </c>
      <c r="S257" s="163"/>
      <c r="T257" s="165">
        <f>T258</f>
        <v>0</v>
      </c>
      <c r="AR257" s="166" t="s">
        <v>145</v>
      </c>
      <c r="AT257" s="167" t="s">
        <v>71</v>
      </c>
      <c r="AU257" s="167" t="s">
        <v>80</v>
      </c>
      <c r="AY257" s="166" t="s">
        <v>115</v>
      </c>
      <c r="BK257" s="168">
        <f>BK258</f>
        <v>0</v>
      </c>
    </row>
    <row r="258" spans="1:65" s="2" customFormat="1" ht="16.5" customHeight="1">
      <c r="A258" s="36"/>
      <c r="B258" s="37"/>
      <c r="C258" s="171" t="s">
        <v>434</v>
      </c>
      <c r="D258" s="171" t="s">
        <v>117</v>
      </c>
      <c r="E258" s="172" t="s">
        <v>435</v>
      </c>
      <c r="F258" s="173" t="s">
        <v>436</v>
      </c>
      <c r="G258" s="174" t="s">
        <v>410</v>
      </c>
      <c r="H258" s="175">
        <v>2</v>
      </c>
      <c r="I258" s="176"/>
      <c r="J258" s="177">
        <f>ROUND(I258*H258,2)</f>
        <v>0</v>
      </c>
      <c r="K258" s="173" t="s">
        <v>19</v>
      </c>
      <c r="L258" s="41"/>
      <c r="M258" s="232" t="s">
        <v>19</v>
      </c>
      <c r="N258" s="233" t="s">
        <v>43</v>
      </c>
      <c r="O258" s="234"/>
      <c r="P258" s="235">
        <f>O258*H258</f>
        <v>0</v>
      </c>
      <c r="Q258" s="235">
        <v>0</v>
      </c>
      <c r="R258" s="235">
        <f>Q258*H258</f>
        <v>0</v>
      </c>
      <c r="S258" s="235">
        <v>0</v>
      </c>
      <c r="T258" s="236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82" t="s">
        <v>394</v>
      </c>
      <c r="AT258" s="182" t="s">
        <v>117</v>
      </c>
      <c r="AU258" s="182" t="s">
        <v>82</v>
      </c>
      <c r="AY258" s="19" t="s">
        <v>115</v>
      </c>
      <c r="BE258" s="183">
        <f>IF(N258="základní",J258,0)</f>
        <v>0</v>
      </c>
      <c r="BF258" s="183">
        <f>IF(N258="snížená",J258,0)</f>
        <v>0</v>
      </c>
      <c r="BG258" s="183">
        <f>IF(N258="zákl. přenesená",J258,0)</f>
        <v>0</v>
      </c>
      <c r="BH258" s="183">
        <f>IF(N258="sníž. přenesená",J258,0)</f>
        <v>0</v>
      </c>
      <c r="BI258" s="183">
        <f>IF(N258="nulová",J258,0)</f>
        <v>0</v>
      </c>
      <c r="BJ258" s="19" t="s">
        <v>80</v>
      </c>
      <c r="BK258" s="183">
        <f>ROUND(I258*H258,2)</f>
        <v>0</v>
      </c>
      <c r="BL258" s="19" t="s">
        <v>394</v>
      </c>
      <c r="BM258" s="182" t="s">
        <v>437</v>
      </c>
    </row>
    <row r="259" spans="1:65" s="2" customFormat="1" ht="6.95" customHeight="1">
      <c r="A259" s="36"/>
      <c r="B259" s="49"/>
      <c r="C259" s="50"/>
      <c r="D259" s="50"/>
      <c r="E259" s="50"/>
      <c r="F259" s="50"/>
      <c r="G259" s="50"/>
      <c r="H259" s="50"/>
      <c r="I259" s="50"/>
      <c r="J259" s="50"/>
      <c r="K259" s="50"/>
      <c r="L259" s="41"/>
      <c r="M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</row>
  </sheetData>
  <sheetProtection algorithmName="SHA-512" hashValue="Cga8/uJrh0Ug24WHF9q+QgqwJliHEpEMHMwXWgxNzTFyZjUQfSnI89/7qrT+N0GnMP+g5QrN5+MkanEdTKoOEA==" saltValue="SPSwsKiVnc+ppU/jrEMmhrecByFJsfvbRufRb9fCt+rCHuHilDf0ufcxHvvW+k21haKuRirqCqm0y4vqotEOZQ==" spinCount="100000" sheet="1" objects="1" scenarios="1" formatColumns="0" formatRows="0" autoFilter="0"/>
  <autoFilter ref="C88:K258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3" r:id="rId1"/>
    <hyperlink ref="F95" r:id="rId2"/>
    <hyperlink ref="F99" r:id="rId3"/>
    <hyperlink ref="F103" r:id="rId4"/>
    <hyperlink ref="F107" r:id="rId5"/>
    <hyperlink ref="F109" r:id="rId6"/>
    <hyperlink ref="F116" r:id="rId7"/>
    <hyperlink ref="F118" r:id="rId8"/>
    <hyperlink ref="F120" r:id="rId9"/>
    <hyperlink ref="F124" r:id="rId10"/>
    <hyperlink ref="F132" r:id="rId11"/>
    <hyperlink ref="F135" r:id="rId12"/>
    <hyperlink ref="F137" r:id="rId13"/>
    <hyperlink ref="F146" r:id="rId14"/>
    <hyperlink ref="F149" r:id="rId15"/>
    <hyperlink ref="F152" r:id="rId16"/>
    <hyperlink ref="F157" r:id="rId17"/>
    <hyperlink ref="F159" r:id="rId18"/>
    <hyperlink ref="F166" r:id="rId19"/>
    <hyperlink ref="F170" r:id="rId20"/>
    <hyperlink ref="F174" r:id="rId21"/>
    <hyperlink ref="F178" r:id="rId22"/>
    <hyperlink ref="F182" r:id="rId23"/>
    <hyperlink ref="F186" r:id="rId24"/>
    <hyperlink ref="F195" r:id="rId25"/>
    <hyperlink ref="F198" r:id="rId26"/>
    <hyperlink ref="F201" r:id="rId27"/>
    <hyperlink ref="F207" r:id="rId28"/>
    <hyperlink ref="F209" r:id="rId29"/>
    <hyperlink ref="F213" r:id="rId30"/>
    <hyperlink ref="F219" r:id="rId31"/>
    <hyperlink ref="F221" r:id="rId32"/>
    <hyperlink ref="F224" r:id="rId33"/>
    <hyperlink ref="F227" r:id="rId34"/>
    <hyperlink ref="F230" r:id="rId35"/>
    <hyperlink ref="F233" r:id="rId36"/>
    <hyperlink ref="F237" r:id="rId3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58" zoomScale="110" zoomScaleNormal="110" workbookViewId="0"/>
  </sheetViews>
  <sheetFormatPr defaultRowHeight="11.25"/>
  <cols>
    <col min="1" max="1" width="8.33203125" style="237" customWidth="1"/>
    <col min="2" max="2" width="1.6640625" style="237" customWidth="1"/>
    <col min="3" max="4" width="5" style="237" customWidth="1"/>
    <col min="5" max="5" width="11.6640625" style="237" customWidth="1"/>
    <col min="6" max="6" width="9.1640625" style="237" customWidth="1"/>
    <col min="7" max="7" width="5" style="237" customWidth="1"/>
    <col min="8" max="8" width="77.83203125" style="237" customWidth="1"/>
    <col min="9" max="10" width="20" style="237" customWidth="1"/>
    <col min="11" max="11" width="1.6640625" style="237" customWidth="1"/>
  </cols>
  <sheetData>
    <row r="1" spans="2:11" s="1" customFormat="1" ht="37.5" customHeight="1"/>
    <row r="2" spans="2:11" s="1" customFormat="1" ht="7.5" customHeight="1">
      <c r="B2" s="238"/>
      <c r="C2" s="239"/>
      <c r="D2" s="239"/>
      <c r="E2" s="239"/>
      <c r="F2" s="239"/>
      <c r="G2" s="239"/>
      <c r="H2" s="239"/>
      <c r="I2" s="239"/>
      <c r="J2" s="239"/>
      <c r="K2" s="240"/>
    </row>
    <row r="3" spans="2:11" s="16" customFormat="1" ht="45" customHeight="1">
      <c r="B3" s="241"/>
      <c r="C3" s="376" t="s">
        <v>438</v>
      </c>
      <c r="D3" s="376"/>
      <c r="E3" s="376"/>
      <c r="F3" s="376"/>
      <c r="G3" s="376"/>
      <c r="H3" s="376"/>
      <c r="I3" s="376"/>
      <c r="J3" s="376"/>
      <c r="K3" s="242"/>
    </row>
    <row r="4" spans="2:11" s="1" customFormat="1" ht="25.5" customHeight="1">
      <c r="B4" s="243"/>
      <c r="C4" s="381" t="s">
        <v>439</v>
      </c>
      <c r="D4" s="381"/>
      <c r="E4" s="381"/>
      <c r="F4" s="381"/>
      <c r="G4" s="381"/>
      <c r="H4" s="381"/>
      <c r="I4" s="381"/>
      <c r="J4" s="381"/>
      <c r="K4" s="244"/>
    </row>
    <row r="5" spans="2:11" s="1" customFormat="1" ht="5.25" customHeight="1">
      <c r="B5" s="243"/>
      <c r="C5" s="245"/>
      <c r="D5" s="245"/>
      <c r="E5" s="245"/>
      <c r="F5" s="245"/>
      <c r="G5" s="245"/>
      <c r="H5" s="245"/>
      <c r="I5" s="245"/>
      <c r="J5" s="245"/>
      <c r="K5" s="244"/>
    </row>
    <row r="6" spans="2:11" s="1" customFormat="1" ht="15" customHeight="1">
      <c r="B6" s="243"/>
      <c r="C6" s="380" t="s">
        <v>440</v>
      </c>
      <c r="D6" s="380"/>
      <c r="E6" s="380"/>
      <c r="F6" s="380"/>
      <c r="G6" s="380"/>
      <c r="H6" s="380"/>
      <c r="I6" s="380"/>
      <c r="J6" s="380"/>
      <c r="K6" s="244"/>
    </row>
    <row r="7" spans="2:11" s="1" customFormat="1" ht="15" customHeight="1">
      <c r="B7" s="247"/>
      <c r="C7" s="380" t="s">
        <v>441</v>
      </c>
      <c r="D7" s="380"/>
      <c r="E7" s="380"/>
      <c r="F7" s="380"/>
      <c r="G7" s="380"/>
      <c r="H7" s="380"/>
      <c r="I7" s="380"/>
      <c r="J7" s="380"/>
      <c r="K7" s="244"/>
    </row>
    <row r="8" spans="2:11" s="1" customFormat="1" ht="12.75" customHeight="1">
      <c r="B8" s="247"/>
      <c r="C8" s="246"/>
      <c r="D8" s="246"/>
      <c r="E8" s="246"/>
      <c r="F8" s="246"/>
      <c r="G8" s="246"/>
      <c r="H8" s="246"/>
      <c r="I8" s="246"/>
      <c r="J8" s="246"/>
      <c r="K8" s="244"/>
    </row>
    <row r="9" spans="2:11" s="1" customFormat="1" ht="15" customHeight="1">
      <c r="B9" s="247"/>
      <c r="C9" s="380" t="s">
        <v>442</v>
      </c>
      <c r="D9" s="380"/>
      <c r="E9" s="380"/>
      <c r="F9" s="380"/>
      <c r="G9" s="380"/>
      <c r="H9" s="380"/>
      <c r="I9" s="380"/>
      <c r="J9" s="380"/>
      <c r="K9" s="244"/>
    </row>
    <row r="10" spans="2:11" s="1" customFormat="1" ht="15" customHeight="1">
      <c r="B10" s="247"/>
      <c r="C10" s="246"/>
      <c r="D10" s="380" t="s">
        <v>443</v>
      </c>
      <c r="E10" s="380"/>
      <c r="F10" s="380"/>
      <c r="G10" s="380"/>
      <c r="H10" s="380"/>
      <c r="I10" s="380"/>
      <c r="J10" s="380"/>
      <c r="K10" s="244"/>
    </row>
    <row r="11" spans="2:11" s="1" customFormat="1" ht="15" customHeight="1">
      <c r="B11" s="247"/>
      <c r="C11" s="248"/>
      <c r="D11" s="380" t="s">
        <v>444</v>
      </c>
      <c r="E11" s="380"/>
      <c r="F11" s="380"/>
      <c r="G11" s="380"/>
      <c r="H11" s="380"/>
      <c r="I11" s="380"/>
      <c r="J11" s="380"/>
      <c r="K11" s="244"/>
    </row>
    <row r="12" spans="2:11" s="1" customFormat="1" ht="15" customHeight="1">
      <c r="B12" s="247"/>
      <c r="C12" s="248"/>
      <c r="D12" s="246"/>
      <c r="E12" s="246"/>
      <c r="F12" s="246"/>
      <c r="G12" s="246"/>
      <c r="H12" s="246"/>
      <c r="I12" s="246"/>
      <c r="J12" s="246"/>
      <c r="K12" s="244"/>
    </row>
    <row r="13" spans="2:11" s="1" customFormat="1" ht="15" customHeight="1">
      <c r="B13" s="247"/>
      <c r="C13" s="248"/>
      <c r="D13" s="249" t="s">
        <v>445</v>
      </c>
      <c r="E13" s="246"/>
      <c r="F13" s="246"/>
      <c r="G13" s="246"/>
      <c r="H13" s="246"/>
      <c r="I13" s="246"/>
      <c r="J13" s="246"/>
      <c r="K13" s="244"/>
    </row>
    <row r="14" spans="2:11" s="1" customFormat="1" ht="12.75" customHeight="1">
      <c r="B14" s="247"/>
      <c r="C14" s="248"/>
      <c r="D14" s="248"/>
      <c r="E14" s="248"/>
      <c r="F14" s="248"/>
      <c r="G14" s="248"/>
      <c r="H14" s="248"/>
      <c r="I14" s="248"/>
      <c r="J14" s="248"/>
      <c r="K14" s="244"/>
    </row>
    <row r="15" spans="2:11" s="1" customFormat="1" ht="15" customHeight="1">
      <c r="B15" s="247"/>
      <c r="C15" s="248"/>
      <c r="D15" s="380" t="s">
        <v>446</v>
      </c>
      <c r="E15" s="380"/>
      <c r="F15" s="380"/>
      <c r="G15" s="380"/>
      <c r="H15" s="380"/>
      <c r="I15" s="380"/>
      <c r="J15" s="380"/>
      <c r="K15" s="244"/>
    </row>
    <row r="16" spans="2:11" s="1" customFormat="1" ht="15" customHeight="1">
      <c r="B16" s="247"/>
      <c r="C16" s="248"/>
      <c r="D16" s="380" t="s">
        <v>447</v>
      </c>
      <c r="E16" s="380"/>
      <c r="F16" s="380"/>
      <c r="G16" s="380"/>
      <c r="H16" s="380"/>
      <c r="I16" s="380"/>
      <c r="J16" s="380"/>
      <c r="K16" s="244"/>
    </row>
    <row r="17" spans="2:11" s="1" customFormat="1" ht="15" customHeight="1">
      <c r="B17" s="247"/>
      <c r="C17" s="248"/>
      <c r="D17" s="380" t="s">
        <v>448</v>
      </c>
      <c r="E17" s="380"/>
      <c r="F17" s="380"/>
      <c r="G17" s="380"/>
      <c r="H17" s="380"/>
      <c r="I17" s="380"/>
      <c r="J17" s="380"/>
      <c r="K17" s="244"/>
    </row>
    <row r="18" spans="2:11" s="1" customFormat="1" ht="15" customHeight="1">
      <c r="B18" s="247"/>
      <c r="C18" s="248"/>
      <c r="D18" s="248"/>
      <c r="E18" s="250" t="s">
        <v>79</v>
      </c>
      <c r="F18" s="380" t="s">
        <v>449</v>
      </c>
      <c r="G18" s="380"/>
      <c r="H18" s="380"/>
      <c r="I18" s="380"/>
      <c r="J18" s="380"/>
      <c r="K18" s="244"/>
    </row>
    <row r="19" spans="2:11" s="1" customFormat="1" ht="15" customHeight="1">
      <c r="B19" s="247"/>
      <c r="C19" s="248"/>
      <c r="D19" s="248"/>
      <c r="E19" s="250" t="s">
        <v>450</v>
      </c>
      <c r="F19" s="380" t="s">
        <v>451</v>
      </c>
      <c r="G19" s="380"/>
      <c r="H19" s="380"/>
      <c r="I19" s="380"/>
      <c r="J19" s="380"/>
      <c r="K19" s="244"/>
    </row>
    <row r="20" spans="2:11" s="1" customFormat="1" ht="15" customHeight="1">
      <c r="B20" s="247"/>
      <c r="C20" s="248"/>
      <c r="D20" s="248"/>
      <c r="E20" s="250" t="s">
        <v>452</v>
      </c>
      <c r="F20" s="380" t="s">
        <v>453</v>
      </c>
      <c r="G20" s="380"/>
      <c r="H20" s="380"/>
      <c r="I20" s="380"/>
      <c r="J20" s="380"/>
      <c r="K20" s="244"/>
    </row>
    <row r="21" spans="2:11" s="1" customFormat="1" ht="15" customHeight="1">
      <c r="B21" s="247"/>
      <c r="C21" s="248"/>
      <c r="D21" s="248"/>
      <c r="E21" s="250" t="s">
        <v>454</v>
      </c>
      <c r="F21" s="380" t="s">
        <v>455</v>
      </c>
      <c r="G21" s="380"/>
      <c r="H21" s="380"/>
      <c r="I21" s="380"/>
      <c r="J21" s="380"/>
      <c r="K21" s="244"/>
    </row>
    <row r="22" spans="2:11" s="1" customFormat="1" ht="15" customHeight="1">
      <c r="B22" s="247"/>
      <c r="C22" s="248"/>
      <c r="D22" s="248"/>
      <c r="E22" s="250" t="s">
        <v>456</v>
      </c>
      <c r="F22" s="380" t="s">
        <v>457</v>
      </c>
      <c r="G22" s="380"/>
      <c r="H22" s="380"/>
      <c r="I22" s="380"/>
      <c r="J22" s="380"/>
      <c r="K22" s="244"/>
    </row>
    <row r="23" spans="2:11" s="1" customFormat="1" ht="15" customHeight="1">
      <c r="B23" s="247"/>
      <c r="C23" s="248"/>
      <c r="D23" s="248"/>
      <c r="E23" s="250" t="s">
        <v>458</v>
      </c>
      <c r="F23" s="380" t="s">
        <v>459</v>
      </c>
      <c r="G23" s="380"/>
      <c r="H23" s="380"/>
      <c r="I23" s="380"/>
      <c r="J23" s="380"/>
      <c r="K23" s="244"/>
    </row>
    <row r="24" spans="2:11" s="1" customFormat="1" ht="12.75" customHeight="1">
      <c r="B24" s="247"/>
      <c r="C24" s="248"/>
      <c r="D24" s="248"/>
      <c r="E24" s="248"/>
      <c r="F24" s="248"/>
      <c r="G24" s="248"/>
      <c r="H24" s="248"/>
      <c r="I24" s="248"/>
      <c r="J24" s="248"/>
      <c r="K24" s="244"/>
    </row>
    <row r="25" spans="2:11" s="1" customFormat="1" ht="15" customHeight="1">
      <c r="B25" s="247"/>
      <c r="C25" s="380" t="s">
        <v>460</v>
      </c>
      <c r="D25" s="380"/>
      <c r="E25" s="380"/>
      <c r="F25" s="380"/>
      <c r="G25" s="380"/>
      <c r="H25" s="380"/>
      <c r="I25" s="380"/>
      <c r="J25" s="380"/>
      <c r="K25" s="244"/>
    </row>
    <row r="26" spans="2:11" s="1" customFormat="1" ht="15" customHeight="1">
      <c r="B26" s="247"/>
      <c r="C26" s="380" t="s">
        <v>461</v>
      </c>
      <c r="D26" s="380"/>
      <c r="E26" s="380"/>
      <c r="F26" s="380"/>
      <c r="G26" s="380"/>
      <c r="H26" s="380"/>
      <c r="I26" s="380"/>
      <c r="J26" s="380"/>
      <c r="K26" s="244"/>
    </row>
    <row r="27" spans="2:11" s="1" customFormat="1" ht="15" customHeight="1">
      <c r="B27" s="247"/>
      <c r="C27" s="246"/>
      <c r="D27" s="380" t="s">
        <v>462</v>
      </c>
      <c r="E27" s="380"/>
      <c r="F27" s="380"/>
      <c r="G27" s="380"/>
      <c r="H27" s="380"/>
      <c r="I27" s="380"/>
      <c r="J27" s="380"/>
      <c r="K27" s="244"/>
    </row>
    <row r="28" spans="2:11" s="1" customFormat="1" ht="15" customHeight="1">
      <c r="B28" s="247"/>
      <c r="C28" s="248"/>
      <c r="D28" s="380" t="s">
        <v>463</v>
      </c>
      <c r="E28" s="380"/>
      <c r="F28" s="380"/>
      <c r="G28" s="380"/>
      <c r="H28" s="380"/>
      <c r="I28" s="380"/>
      <c r="J28" s="380"/>
      <c r="K28" s="244"/>
    </row>
    <row r="29" spans="2:11" s="1" customFormat="1" ht="12.75" customHeight="1">
      <c r="B29" s="247"/>
      <c r="C29" s="248"/>
      <c r="D29" s="248"/>
      <c r="E29" s="248"/>
      <c r="F29" s="248"/>
      <c r="G29" s="248"/>
      <c r="H29" s="248"/>
      <c r="I29" s="248"/>
      <c r="J29" s="248"/>
      <c r="K29" s="244"/>
    </row>
    <row r="30" spans="2:11" s="1" customFormat="1" ht="15" customHeight="1">
      <c r="B30" s="247"/>
      <c r="C30" s="248"/>
      <c r="D30" s="380" t="s">
        <v>464</v>
      </c>
      <c r="E30" s="380"/>
      <c r="F30" s="380"/>
      <c r="G30" s="380"/>
      <c r="H30" s="380"/>
      <c r="I30" s="380"/>
      <c r="J30" s="380"/>
      <c r="K30" s="244"/>
    </row>
    <row r="31" spans="2:11" s="1" customFormat="1" ht="15" customHeight="1">
      <c r="B31" s="247"/>
      <c r="C31" s="248"/>
      <c r="D31" s="380" t="s">
        <v>465</v>
      </c>
      <c r="E31" s="380"/>
      <c r="F31" s="380"/>
      <c r="G31" s="380"/>
      <c r="H31" s="380"/>
      <c r="I31" s="380"/>
      <c r="J31" s="380"/>
      <c r="K31" s="244"/>
    </row>
    <row r="32" spans="2:11" s="1" customFormat="1" ht="12.75" customHeight="1">
      <c r="B32" s="247"/>
      <c r="C32" s="248"/>
      <c r="D32" s="248"/>
      <c r="E32" s="248"/>
      <c r="F32" s="248"/>
      <c r="G32" s="248"/>
      <c r="H32" s="248"/>
      <c r="I32" s="248"/>
      <c r="J32" s="248"/>
      <c r="K32" s="244"/>
    </row>
    <row r="33" spans="2:11" s="1" customFormat="1" ht="15" customHeight="1">
      <c r="B33" s="247"/>
      <c r="C33" s="248"/>
      <c r="D33" s="380" t="s">
        <v>466</v>
      </c>
      <c r="E33" s="380"/>
      <c r="F33" s="380"/>
      <c r="G33" s="380"/>
      <c r="H33" s="380"/>
      <c r="I33" s="380"/>
      <c r="J33" s="380"/>
      <c r="K33" s="244"/>
    </row>
    <row r="34" spans="2:11" s="1" customFormat="1" ht="15" customHeight="1">
      <c r="B34" s="247"/>
      <c r="C34" s="248"/>
      <c r="D34" s="380" t="s">
        <v>467</v>
      </c>
      <c r="E34" s="380"/>
      <c r="F34" s="380"/>
      <c r="G34" s="380"/>
      <c r="H34" s="380"/>
      <c r="I34" s="380"/>
      <c r="J34" s="380"/>
      <c r="K34" s="244"/>
    </row>
    <row r="35" spans="2:11" s="1" customFormat="1" ht="15" customHeight="1">
      <c r="B35" s="247"/>
      <c r="C35" s="248"/>
      <c r="D35" s="380" t="s">
        <v>468</v>
      </c>
      <c r="E35" s="380"/>
      <c r="F35" s="380"/>
      <c r="G35" s="380"/>
      <c r="H35" s="380"/>
      <c r="I35" s="380"/>
      <c r="J35" s="380"/>
      <c r="K35" s="244"/>
    </row>
    <row r="36" spans="2:11" s="1" customFormat="1" ht="15" customHeight="1">
      <c r="B36" s="247"/>
      <c r="C36" s="248"/>
      <c r="D36" s="246"/>
      <c r="E36" s="249" t="s">
        <v>101</v>
      </c>
      <c r="F36" s="246"/>
      <c r="G36" s="380" t="s">
        <v>469</v>
      </c>
      <c r="H36" s="380"/>
      <c r="I36" s="380"/>
      <c r="J36" s="380"/>
      <c r="K36" s="244"/>
    </row>
    <row r="37" spans="2:11" s="1" customFormat="1" ht="30.75" customHeight="1">
      <c r="B37" s="247"/>
      <c r="C37" s="248"/>
      <c r="D37" s="246"/>
      <c r="E37" s="249" t="s">
        <v>470</v>
      </c>
      <c r="F37" s="246"/>
      <c r="G37" s="380" t="s">
        <v>471</v>
      </c>
      <c r="H37" s="380"/>
      <c r="I37" s="380"/>
      <c r="J37" s="380"/>
      <c r="K37" s="244"/>
    </row>
    <row r="38" spans="2:11" s="1" customFormat="1" ht="15" customHeight="1">
      <c r="B38" s="247"/>
      <c r="C38" s="248"/>
      <c r="D38" s="246"/>
      <c r="E38" s="249" t="s">
        <v>53</v>
      </c>
      <c r="F38" s="246"/>
      <c r="G38" s="380" t="s">
        <v>472</v>
      </c>
      <c r="H38" s="380"/>
      <c r="I38" s="380"/>
      <c r="J38" s="380"/>
      <c r="K38" s="244"/>
    </row>
    <row r="39" spans="2:11" s="1" customFormat="1" ht="15" customHeight="1">
      <c r="B39" s="247"/>
      <c r="C39" s="248"/>
      <c r="D39" s="246"/>
      <c r="E39" s="249" t="s">
        <v>54</v>
      </c>
      <c r="F39" s="246"/>
      <c r="G39" s="380" t="s">
        <v>473</v>
      </c>
      <c r="H39" s="380"/>
      <c r="I39" s="380"/>
      <c r="J39" s="380"/>
      <c r="K39" s="244"/>
    </row>
    <row r="40" spans="2:11" s="1" customFormat="1" ht="15" customHeight="1">
      <c r="B40" s="247"/>
      <c r="C40" s="248"/>
      <c r="D40" s="246"/>
      <c r="E40" s="249" t="s">
        <v>102</v>
      </c>
      <c r="F40" s="246"/>
      <c r="G40" s="380" t="s">
        <v>474</v>
      </c>
      <c r="H40" s="380"/>
      <c r="I40" s="380"/>
      <c r="J40" s="380"/>
      <c r="K40" s="244"/>
    </row>
    <row r="41" spans="2:11" s="1" customFormat="1" ht="15" customHeight="1">
      <c r="B41" s="247"/>
      <c r="C41" s="248"/>
      <c r="D41" s="246"/>
      <c r="E41" s="249" t="s">
        <v>103</v>
      </c>
      <c r="F41" s="246"/>
      <c r="G41" s="380" t="s">
        <v>475</v>
      </c>
      <c r="H41" s="380"/>
      <c r="I41" s="380"/>
      <c r="J41" s="380"/>
      <c r="K41" s="244"/>
    </row>
    <row r="42" spans="2:11" s="1" customFormat="1" ht="15" customHeight="1">
      <c r="B42" s="247"/>
      <c r="C42" s="248"/>
      <c r="D42" s="246"/>
      <c r="E42" s="249" t="s">
        <v>476</v>
      </c>
      <c r="F42" s="246"/>
      <c r="G42" s="380" t="s">
        <v>477</v>
      </c>
      <c r="H42" s="380"/>
      <c r="I42" s="380"/>
      <c r="J42" s="380"/>
      <c r="K42" s="244"/>
    </row>
    <row r="43" spans="2:11" s="1" customFormat="1" ht="15" customHeight="1">
      <c r="B43" s="247"/>
      <c r="C43" s="248"/>
      <c r="D43" s="246"/>
      <c r="E43" s="249"/>
      <c r="F43" s="246"/>
      <c r="G43" s="380" t="s">
        <v>478</v>
      </c>
      <c r="H43" s="380"/>
      <c r="I43" s="380"/>
      <c r="J43" s="380"/>
      <c r="K43" s="244"/>
    </row>
    <row r="44" spans="2:11" s="1" customFormat="1" ht="15" customHeight="1">
      <c r="B44" s="247"/>
      <c r="C44" s="248"/>
      <c r="D44" s="246"/>
      <c r="E44" s="249" t="s">
        <v>479</v>
      </c>
      <c r="F44" s="246"/>
      <c r="G44" s="380" t="s">
        <v>480</v>
      </c>
      <c r="H44" s="380"/>
      <c r="I44" s="380"/>
      <c r="J44" s="380"/>
      <c r="K44" s="244"/>
    </row>
    <row r="45" spans="2:11" s="1" customFormat="1" ht="15" customHeight="1">
      <c r="B45" s="247"/>
      <c r="C45" s="248"/>
      <c r="D45" s="246"/>
      <c r="E45" s="249" t="s">
        <v>105</v>
      </c>
      <c r="F45" s="246"/>
      <c r="G45" s="380" t="s">
        <v>481</v>
      </c>
      <c r="H45" s="380"/>
      <c r="I45" s="380"/>
      <c r="J45" s="380"/>
      <c r="K45" s="244"/>
    </row>
    <row r="46" spans="2:11" s="1" customFormat="1" ht="12.75" customHeight="1">
      <c r="B46" s="247"/>
      <c r="C46" s="248"/>
      <c r="D46" s="246"/>
      <c r="E46" s="246"/>
      <c r="F46" s="246"/>
      <c r="G46" s="246"/>
      <c r="H46" s="246"/>
      <c r="I46" s="246"/>
      <c r="J46" s="246"/>
      <c r="K46" s="244"/>
    </row>
    <row r="47" spans="2:11" s="1" customFormat="1" ht="15" customHeight="1">
      <c r="B47" s="247"/>
      <c r="C47" s="248"/>
      <c r="D47" s="380" t="s">
        <v>482</v>
      </c>
      <c r="E47" s="380"/>
      <c r="F47" s="380"/>
      <c r="G47" s="380"/>
      <c r="H47" s="380"/>
      <c r="I47" s="380"/>
      <c r="J47" s="380"/>
      <c r="K47" s="244"/>
    </row>
    <row r="48" spans="2:11" s="1" customFormat="1" ht="15" customHeight="1">
      <c r="B48" s="247"/>
      <c r="C48" s="248"/>
      <c r="D48" s="248"/>
      <c r="E48" s="380" t="s">
        <v>483</v>
      </c>
      <c r="F48" s="380"/>
      <c r="G48" s="380"/>
      <c r="H48" s="380"/>
      <c r="I48" s="380"/>
      <c r="J48" s="380"/>
      <c r="K48" s="244"/>
    </row>
    <row r="49" spans="2:11" s="1" customFormat="1" ht="15" customHeight="1">
      <c r="B49" s="247"/>
      <c r="C49" s="248"/>
      <c r="D49" s="248"/>
      <c r="E49" s="380" t="s">
        <v>484</v>
      </c>
      <c r="F49" s="380"/>
      <c r="G49" s="380"/>
      <c r="H49" s="380"/>
      <c r="I49" s="380"/>
      <c r="J49" s="380"/>
      <c r="K49" s="244"/>
    </row>
    <row r="50" spans="2:11" s="1" customFormat="1" ht="15" customHeight="1">
      <c r="B50" s="247"/>
      <c r="C50" s="248"/>
      <c r="D50" s="248"/>
      <c r="E50" s="380" t="s">
        <v>485</v>
      </c>
      <c r="F50" s="380"/>
      <c r="G50" s="380"/>
      <c r="H50" s="380"/>
      <c r="I50" s="380"/>
      <c r="J50" s="380"/>
      <c r="K50" s="244"/>
    </row>
    <row r="51" spans="2:11" s="1" customFormat="1" ht="15" customHeight="1">
      <c r="B51" s="247"/>
      <c r="C51" s="248"/>
      <c r="D51" s="380" t="s">
        <v>486</v>
      </c>
      <c r="E51" s="380"/>
      <c r="F51" s="380"/>
      <c r="G51" s="380"/>
      <c r="H51" s="380"/>
      <c r="I51" s="380"/>
      <c r="J51" s="380"/>
      <c r="K51" s="244"/>
    </row>
    <row r="52" spans="2:11" s="1" customFormat="1" ht="25.5" customHeight="1">
      <c r="B52" s="243"/>
      <c r="C52" s="381" t="s">
        <v>487</v>
      </c>
      <c r="D52" s="381"/>
      <c r="E52" s="381"/>
      <c r="F52" s="381"/>
      <c r="G52" s="381"/>
      <c r="H52" s="381"/>
      <c r="I52" s="381"/>
      <c r="J52" s="381"/>
      <c r="K52" s="244"/>
    </row>
    <row r="53" spans="2:11" s="1" customFormat="1" ht="5.25" customHeight="1">
      <c r="B53" s="243"/>
      <c r="C53" s="245"/>
      <c r="D53" s="245"/>
      <c r="E53" s="245"/>
      <c r="F53" s="245"/>
      <c r="G53" s="245"/>
      <c r="H53" s="245"/>
      <c r="I53" s="245"/>
      <c r="J53" s="245"/>
      <c r="K53" s="244"/>
    </row>
    <row r="54" spans="2:11" s="1" customFormat="1" ht="15" customHeight="1">
      <c r="B54" s="243"/>
      <c r="C54" s="380" t="s">
        <v>488</v>
      </c>
      <c r="D54" s="380"/>
      <c r="E54" s="380"/>
      <c r="F54" s="380"/>
      <c r="G54" s="380"/>
      <c r="H54" s="380"/>
      <c r="I54" s="380"/>
      <c r="J54" s="380"/>
      <c r="K54" s="244"/>
    </row>
    <row r="55" spans="2:11" s="1" customFormat="1" ht="15" customHeight="1">
      <c r="B55" s="243"/>
      <c r="C55" s="380" t="s">
        <v>489</v>
      </c>
      <c r="D55" s="380"/>
      <c r="E55" s="380"/>
      <c r="F55" s="380"/>
      <c r="G55" s="380"/>
      <c r="H55" s="380"/>
      <c r="I55" s="380"/>
      <c r="J55" s="380"/>
      <c r="K55" s="244"/>
    </row>
    <row r="56" spans="2:11" s="1" customFormat="1" ht="12.75" customHeight="1">
      <c r="B56" s="243"/>
      <c r="C56" s="246"/>
      <c r="D56" s="246"/>
      <c r="E56" s="246"/>
      <c r="F56" s="246"/>
      <c r="G56" s="246"/>
      <c r="H56" s="246"/>
      <c r="I56" s="246"/>
      <c r="J56" s="246"/>
      <c r="K56" s="244"/>
    </row>
    <row r="57" spans="2:11" s="1" customFormat="1" ht="15" customHeight="1">
      <c r="B57" s="243"/>
      <c r="C57" s="380" t="s">
        <v>490</v>
      </c>
      <c r="D57" s="380"/>
      <c r="E57" s="380"/>
      <c r="F57" s="380"/>
      <c r="G57" s="380"/>
      <c r="H57" s="380"/>
      <c r="I57" s="380"/>
      <c r="J57" s="380"/>
      <c r="K57" s="244"/>
    </row>
    <row r="58" spans="2:11" s="1" customFormat="1" ht="15" customHeight="1">
      <c r="B58" s="243"/>
      <c r="C58" s="248"/>
      <c r="D58" s="380" t="s">
        <v>491</v>
      </c>
      <c r="E58" s="380"/>
      <c r="F58" s="380"/>
      <c r="G58" s="380"/>
      <c r="H58" s="380"/>
      <c r="I58" s="380"/>
      <c r="J58" s="380"/>
      <c r="K58" s="244"/>
    </row>
    <row r="59" spans="2:11" s="1" customFormat="1" ht="15" customHeight="1">
      <c r="B59" s="243"/>
      <c r="C59" s="248"/>
      <c r="D59" s="380" t="s">
        <v>492</v>
      </c>
      <c r="E59" s="380"/>
      <c r="F59" s="380"/>
      <c r="G59" s="380"/>
      <c r="H59" s="380"/>
      <c r="I59" s="380"/>
      <c r="J59" s="380"/>
      <c r="K59" s="244"/>
    </row>
    <row r="60" spans="2:11" s="1" customFormat="1" ht="15" customHeight="1">
      <c r="B60" s="243"/>
      <c r="C60" s="248"/>
      <c r="D60" s="380" t="s">
        <v>493</v>
      </c>
      <c r="E60" s="380"/>
      <c r="F60" s="380"/>
      <c r="G60" s="380"/>
      <c r="H60" s="380"/>
      <c r="I60" s="380"/>
      <c r="J60" s="380"/>
      <c r="K60" s="244"/>
    </row>
    <row r="61" spans="2:11" s="1" customFormat="1" ht="15" customHeight="1">
      <c r="B61" s="243"/>
      <c r="C61" s="248"/>
      <c r="D61" s="380" t="s">
        <v>494</v>
      </c>
      <c r="E61" s="380"/>
      <c r="F61" s="380"/>
      <c r="G61" s="380"/>
      <c r="H61" s="380"/>
      <c r="I61" s="380"/>
      <c r="J61" s="380"/>
      <c r="K61" s="244"/>
    </row>
    <row r="62" spans="2:11" s="1" customFormat="1" ht="15" customHeight="1">
      <c r="B62" s="243"/>
      <c r="C62" s="248"/>
      <c r="D62" s="379" t="s">
        <v>495</v>
      </c>
      <c r="E62" s="379"/>
      <c r="F62" s="379"/>
      <c r="G62" s="379"/>
      <c r="H62" s="379"/>
      <c r="I62" s="379"/>
      <c r="J62" s="379"/>
      <c r="K62" s="244"/>
    </row>
    <row r="63" spans="2:11" s="1" customFormat="1" ht="15" customHeight="1">
      <c r="B63" s="243"/>
      <c r="C63" s="248"/>
      <c r="D63" s="380" t="s">
        <v>496</v>
      </c>
      <c r="E63" s="380"/>
      <c r="F63" s="380"/>
      <c r="G63" s="380"/>
      <c r="H63" s="380"/>
      <c r="I63" s="380"/>
      <c r="J63" s="380"/>
      <c r="K63" s="244"/>
    </row>
    <row r="64" spans="2:11" s="1" customFormat="1" ht="12.75" customHeight="1">
      <c r="B64" s="243"/>
      <c r="C64" s="248"/>
      <c r="D64" s="248"/>
      <c r="E64" s="251"/>
      <c r="F64" s="248"/>
      <c r="G64" s="248"/>
      <c r="H64" s="248"/>
      <c r="I64" s="248"/>
      <c r="J64" s="248"/>
      <c r="K64" s="244"/>
    </row>
    <row r="65" spans="2:11" s="1" customFormat="1" ht="15" customHeight="1">
      <c r="B65" s="243"/>
      <c r="C65" s="248"/>
      <c r="D65" s="380" t="s">
        <v>497</v>
      </c>
      <c r="E65" s="380"/>
      <c r="F65" s="380"/>
      <c r="G65" s="380"/>
      <c r="H65" s="380"/>
      <c r="I65" s="380"/>
      <c r="J65" s="380"/>
      <c r="K65" s="244"/>
    </row>
    <row r="66" spans="2:11" s="1" customFormat="1" ht="15" customHeight="1">
      <c r="B66" s="243"/>
      <c r="C66" s="248"/>
      <c r="D66" s="379" t="s">
        <v>498</v>
      </c>
      <c r="E66" s="379"/>
      <c r="F66" s="379"/>
      <c r="G66" s="379"/>
      <c r="H66" s="379"/>
      <c r="I66" s="379"/>
      <c r="J66" s="379"/>
      <c r="K66" s="244"/>
    </row>
    <row r="67" spans="2:11" s="1" customFormat="1" ht="15" customHeight="1">
      <c r="B67" s="243"/>
      <c r="C67" s="248"/>
      <c r="D67" s="380" t="s">
        <v>499</v>
      </c>
      <c r="E67" s="380"/>
      <c r="F67" s="380"/>
      <c r="G67" s="380"/>
      <c r="H67" s="380"/>
      <c r="I67" s="380"/>
      <c r="J67" s="380"/>
      <c r="K67" s="244"/>
    </row>
    <row r="68" spans="2:11" s="1" customFormat="1" ht="15" customHeight="1">
      <c r="B68" s="243"/>
      <c r="C68" s="248"/>
      <c r="D68" s="380" t="s">
        <v>500</v>
      </c>
      <c r="E68" s="380"/>
      <c r="F68" s="380"/>
      <c r="G68" s="380"/>
      <c r="H68" s="380"/>
      <c r="I68" s="380"/>
      <c r="J68" s="380"/>
      <c r="K68" s="244"/>
    </row>
    <row r="69" spans="2:11" s="1" customFormat="1" ht="15" customHeight="1">
      <c r="B69" s="243"/>
      <c r="C69" s="248"/>
      <c r="D69" s="380" t="s">
        <v>501</v>
      </c>
      <c r="E69" s="380"/>
      <c r="F69" s="380"/>
      <c r="G69" s="380"/>
      <c r="H69" s="380"/>
      <c r="I69" s="380"/>
      <c r="J69" s="380"/>
      <c r="K69" s="244"/>
    </row>
    <row r="70" spans="2:11" s="1" customFormat="1" ht="15" customHeight="1">
      <c r="B70" s="243"/>
      <c r="C70" s="248"/>
      <c r="D70" s="380" t="s">
        <v>502</v>
      </c>
      <c r="E70" s="380"/>
      <c r="F70" s="380"/>
      <c r="G70" s="380"/>
      <c r="H70" s="380"/>
      <c r="I70" s="380"/>
      <c r="J70" s="380"/>
      <c r="K70" s="244"/>
    </row>
    <row r="71" spans="2:11" s="1" customFormat="1" ht="12.75" customHeight="1">
      <c r="B71" s="252"/>
      <c r="C71" s="253"/>
      <c r="D71" s="253"/>
      <c r="E71" s="253"/>
      <c r="F71" s="253"/>
      <c r="G71" s="253"/>
      <c r="H71" s="253"/>
      <c r="I71" s="253"/>
      <c r="J71" s="253"/>
      <c r="K71" s="254"/>
    </row>
    <row r="72" spans="2:11" s="1" customFormat="1" ht="18.75" customHeight="1">
      <c r="B72" s="255"/>
      <c r="C72" s="255"/>
      <c r="D72" s="255"/>
      <c r="E72" s="255"/>
      <c r="F72" s="255"/>
      <c r="G72" s="255"/>
      <c r="H72" s="255"/>
      <c r="I72" s="255"/>
      <c r="J72" s="255"/>
      <c r="K72" s="256"/>
    </row>
    <row r="73" spans="2:11" s="1" customFormat="1" ht="18.75" customHeight="1">
      <c r="B73" s="256"/>
      <c r="C73" s="256"/>
      <c r="D73" s="256"/>
      <c r="E73" s="256"/>
      <c r="F73" s="256"/>
      <c r="G73" s="256"/>
      <c r="H73" s="256"/>
      <c r="I73" s="256"/>
      <c r="J73" s="256"/>
      <c r="K73" s="256"/>
    </row>
    <row r="74" spans="2:11" s="1" customFormat="1" ht="7.5" customHeight="1">
      <c r="B74" s="257"/>
      <c r="C74" s="258"/>
      <c r="D74" s="258"/>
      <c r="E74" s="258"/>
      <c r="F74" s="258"/>
      <c r="G74" s="258"/>
      <c r="H74" s="258"/>
      <c r="I74" s="258"/>
      <c r="J74" s="258"/>
      <c r="K74" s="259"/>
    </row>
    <row r="75" spans="2:11" s="1" customFormat="1" ht="45" customHeight="1">
      <c r="B75" s="260"/>
      <c r="C75" s="378" t="s">
        <v>503</v>
      </c>
      <c r="D75" s="378"/>
      <c r="E75" s="378"/>
      <c r="F75" s="378"/>
      <c r="G75" s="378"/>
      <c r="H75" s="378"/>
      <c r="I75" s="378"/>
      <c r="J75" s="378"/>
      <c r="K75" s="261"/>
    </row>
    <row r="76" spans="2:11" s="1" customFormat="1" ht="17.25" customHeight="1">
      <c r="B76" s="260"/>
      <c r="C76" s="262" t="s">
        <v>504</v>
      </c>
      <c r="D76" s="262"/>
      <c r="E76" s="262"/>
      <c r="F76" s="262" t="s">
        <v>505</v>
      </c>
      <c r="G76" s="263"/>
      <c r="H76" s="262" t="s">
        <v>54</v>
      </c>
      <c r="I76" s="262" t="s">
        <v>57</v>
      </c>
      <c r="J76" s="262" t="s">
        <v>506</v>
      </c>
      <c r="K76" s="261"/>
    </row>
    <row r="77" spans="2:11" s="1" customFormat="1" ht="17.25" customHeight="1">
      <c r="B77" s="260"/>
      <c r="C77" s="264" t="s">
        <v>507</v>
      </c>
      <c r="D77" s="264"/>
      <c r="E77" s="264"/>
      <c r="F77" s="265" t="s">
        <v>508</v>
      </c>
      <c r="G77" s="266"/>
      <c r="H77" s="264"/>
      <c r="I77" s="264"/>
      <c r="J77" s="264" t="s">
        <v>509</v>
      </c>
      <c r="K77" s="261"/>
    </row>
    <row r="78" spans="2:11" s="1" customFormat="1" ht="5.25" customHeight="1">
      <c r="B78" s="260"/>
      <c r="C78" s="267"/>
      <c r="D78" s="267"/>
      <c r="E78" s="267"/>
      <c r="F78" s="267"/>
      <c r="G78" s="268"/>
      <c r="H78" s="267"/>
      <c r="I78" s="267"/>
      <c r="J78" s="267"/>
      <c r="K78" s="261"/>
    </row>
    <row r="79" spans="2:11" s="1" customFormat="1" ht="15" customHeight="1">
      <c r="B79" s="260"/>
      <c r="C79" s="249" t="s">
        <v>53</v>
      </c>
      <c r="D79" s="269"/>
      <c r="E79" s="269"/>
      <c r="F79" s="270" t="s">
        <v>510</v>
      </c>
      <c r="G79" s="271"/>
      <c r="H79" s="249" t="s">
        <v>511</v>
      </c>
      <c r="I79" s="249" t="s">
        <v>512</v>
      </c>
      <c r="J79" s="249">
        <v>20</v>
      </c>
      <c r="K79" s="261"/>
    </row>
    <row r="80" spans="2:11" s="1" customFormat="1" ht="15" customHeight="1">
      <c r="B80" s="260"/>
      <c r="C80" s="249" t="s">
        <v>513</v>
      </c>
      <c r="D80" s="249"/>
      <c r="E80" s="249"/>
      <c r="F80" s="270" t="s">
        <v>510</v>
      </c>
      <c r="G80" s="271"/>
      <c r="H80" s="249" t="s">
        <v>514</v>
      </c>
      <c r="I80" s="249" t="s">
        <v>512</v>
      </c>
      <c r="J80" s="249">
        <v>120</v>
      </c>
      <c r="K80" s="261"/>
    </row>
    <row r="81" spans="2:11" s="1" customFormat="1" ht="15" customHeight="1">
      <c r="B81" s="272"/>
      <c r="C81" s="249" t="s">
        <v>515</v>
      </c>
      <c r="D81" s="249"/>
      <c r="E81" s="249"/>
      <c r="F81" s="270" t="s">
        <v>516</v>
      </c>
      <c r="G81" s="271"/>
      <c r="H81" s="249" t="s">
        <v>517</v>
      </c>
      <c r="I81" s="249" t="s">
        <v>512</v>
      </c>
      <c r="J81" s="249">
        <v>50</v>
      </c>
      <c r="K81" s="261"/>
    </row>
    <row r="82" spans="2:11" s="1" customFormat="1" ht="15" customHeight="1">
      <c r="B82" s="272"/>
      <c r="C82" s="249" t="s">
        <v>518</v>
      </c>
      <c r="D82" s="249"/>
      <c r="E82" s="249"/>
      <c r="F82" s="270" t="s">
        <v>510</v>
      </c>
      <c r="G82" s="271"/>
      <c r="H82" s="249" t="s">
        <v>519</v>
      </c>
      <c r="I82" s="249" t="s">
        <v>520</v>
      </c>
      <c r="J82" s="249"/>
      <c r="K82" s="261"/>
    </row>
    <row r="83" spans="2:11" s="1" customFormat="1" ht="15" customHeight="1">
      <c r="B83" s="272"/>
      <c r="C83" s="273" t="s">
        <v>521</v>
      </c>
      <c r="D83" s="273"/>
      <c r="E83" s="273"/>
      <c r="F83" s="274" t="s">
        <v>516</v>
      </c>
      <c r="G83" s="273"/>
      <c r="H83" s="273" t="s">
        <v>522</v>
      </c>
      <c r="I83" s="273" t="s">
        <v>512</v>
      </c>
      <c r="J83" s="273">
        <v>15</v>
      </c>
      <c r="K83" s="261"/>
    </row>
    <row r="84" spans="2:11" s="1" customFormat="1" ht="15" customHeight="1">
      <c r="B84" s="272"/>
      <c r="C84" s="273" t="s">
        <v>523</v>
      </c>
      <c r="D84" s="273"/>
      <c r="E84" s="273"/>
      <c r="F84" s="274" t="s">
        <v>516</v>
      </c>
      <c r="G84" s="273"/>
      <c r="H84" s="273" t="s">
        <v>524</v>
      </c>
      <c r="I84" s="273" t="s">
        <v>512</v>
      </c>
      <c r="J84" s="273">
        <v>15</v>
      </c>
      <c r="K84" s="261"/>
    </row>
    <row r="85" spans="2:11" s="1" customFormat="1" ht="15" customHeight="1">
      <c r="B85" s="272"/>
      <c r="C85" s="273" t="s">
        <v>525</v>
      </c>
      <c r="D85" s="273"/>
      <c r="E85" s="273"/>
      <c r="F85" s="274" t="s">
        <v>516</v>
      </c>
      <c r="G85" s="273"/>
      <c r="H85" s="273" t="s">
        <v>526</v>
      </c>
      <c r="I85" s="273" t="s">
        <v>512</v>
      </c>
      <c r="J85" s="273">
        <v>20</v>
      </c>
      <c r="K85" s="261"/>
    </row>
    <row r="86" spans="2:11" s="1" customFormat="1" ht="15" customHeight="1">
      <c r="B86" s="272"/>
      <c r="C86" s="273" t="s">
        <v>527</v>
      </c>
      <c r="D86" s="273"/>
      <c r="E86" s="273"/>
      <c r="F86" s="274" t="s">
        <v>516</v>
      </c>
      <c r="G86" s="273"/>
      <c r="H86" s="273" t="s">
        <v>528</v>
      </c>
      <c r="I86" s="273" t="s">
        <v>512</v>
      </c>
      <c r="J86" s="273">
        <v>20</v>
      </c>
      <c r="K86" s="261"/>
    </row>
    <row r="87" spans="2:11" s="1" customFormat="1" ht="15" customHeight="1">
      <c r="B87" s="272"/>
      <c r="C87" s="249" t="s">
        <v>529</v>
      </c>
      <c r="D87" s="249"/>
      <c r="E87" s="249"/>
      <c r="F87" s="270" t="s">
        <v>516</v>
      </c>
      <c r="G87" s="271"/>
      <c r="H87" s="249" t="s">
        <v>530</v>
      </c>
      <c r="I87" s="249" t="s">
        <v>512</v>
      </c>
      <c r="J87" s="249">
        <v>50</v>
      </c>
      <c r="K87" s="261"/>
    </row>
    <row r="88" spans="2:11" s="1" customFormat="1" ht="15" customHeight="1">
      <c r="B88" s="272"/>
      <c r="C88" s="249" t="s">
        <v>531</v>
      </c>
      <c r="D88" s="249"/>
      <c r="E88" s="249"/>
      <c r="F88" s="270" t="s">
        <v>516</v>
      </c>
      <c r="G88" s="271"/>
      <c r="H88" s="249" t="s">
        <v>532</v>
      </c>
      <c r="I88" s="249" t="s">
        <v>512</v>
      </c>
      <c r="J88" s="249">
        <v>20</v>
      </c>
      <c r="K88" s="261"/>
    </row>
    <row r="89" spans="2:11" s="1" customFormat="1" ht="15" customHeight="1">
      <c r="B89" s="272"/>
      <c r="C89" s="249" t="s">
        <v>533</v>
      </c>
      <c r="D89" s="249"/>
      <c r="E89" s="249"/>
      <c r="F89" s="270" t="s">
        <v>516</v>
      </c>
      <c r="G89" s="271"/>
      <c r="H89" s="249" t="s">
        <v>534</v>
      </c>
      <c r="I89" s="249" t="s">
        <v>512</v>
      </c>
      <c r="J89" s="249">
        <v>20</v>
      </c>
      <c r="K89" s="261"/>
    </row>
    <row r="90" spans="2:11" s="1" customFormat="1" ht="15" customHeight="1">
      <c r="B90" s="272"/>
      <c r="C90" s="249" t="s">
        <v>535</v>
      </c>
      <c r="D90" s="249"/>
      <c r="E90" s="249"/>
      <c r="F90" s="270" t="s">
        <v>516</v>
      </c>
      <c r="G90" s="271"/>
      <c r="H90" s="249" t="s">
        <v>536</v>
      </c>
      <c r="I90" s="249" t="s">
        <v>512</v>
      </c>
      <c r="J90" s="249">
        <v>50</v>
      </c>
      <c r="K90" s="261"/>
    </row>
    <row r="91" spans="2:11" s="1" customFormat="1" ht="15" customHeight="1">
      <c r="B91" s="272"/>
      <c r="C91" s="249" t="s">
        <v>537</v>
      </c>
      <c r="D91" s="249"/>
      <c r="E91" s="249"/>
      <c r="F91" s="270" t="s">
        <v>516</v>
      </c>
      <c r="G91" s="271"/>
      <c r="H91" s="249" t="s">
        <v>537</v>
      </c>
      <c r="I91" s="249" t="s">
        <v>512</v>
      </c>
      <c r="J91" s="249">
        <v>50</v>
      </c>
      <c r="K91" s="261"/>
    </row>
    <row r="92" spans="2:11" s="1" customFormat="1" ht="15" customHeight="1">
      <c r="B92" s="272"/>
      <c r="C92" s="249" t="s">
        <v>538</v>
      </c>
      <c r="D92" s="249"/>
      <c r="E92" s="249"/>
      <c r="F92" s="270" t="s">
        <v>516</v>
      </c>
      <c r="G92" s="271"/>
      <c r="H92" s="249" t="s">
        <v>539</v>
      </c>
      <c r="I92" s="249" t="s">
        <v>512</v>
      </c>
      <c r="J92" s="249">
        <v>255</v>
      </c>
      <c r="K92" s="261"/>
    </row>
    <row r="93" spans="2:11" s="1" customFormat="1" ht="15" customHeight="1">
      <c r="B93" s="272"/>
      <c r="C93" s="249" t="s">
        <v>540</v>
      </c>
      <c r="D93" s="249"/>
      <c r="E93" s="249"/>
      <c r="F93" s="270" t="s">
        <v>510</v>
      </c>
      <c r="G93" s="271"/>
      <c r="H93" s="249" t="s">
        <v>541</v>
      </c>
      <c r="I93" s="249" t="s">
        <v>542</v>
      </c>
      <c r="J93" s="249"/>
      <c r="K93" s="261"/>
    </row>
    <row r="94" spans="2:11" s="1" customFormat="1" ht="15" customHeight="1">
      <c r="B94" s="272"/>
      <c r="C94" s="249" t="s">
        <v>543</v>
      </c>
      <c r="D94" s="249"/>
      <c r="E94" s="249"/>
      <c r="F94" s="270" t="s">
        <v>510</v>
      </c>
      <c r="G94" s="271"/>
      <c r="H94" s="249" t="s">
        <v>544</v>
      </c>
      <c r="I94" s="249" t="s">
        <v>545</v>
      </c>
      <c r="J94" s="249"/>
      <c r="K94" s="261"/>
    </row>
    <row r="95" spans="2:11" s="1" customFormat="1" ht="15" customHeight="1">
      <c r="B95" s="272"/>
      <c r="C95" s="249" t="s">
        <v>546</v>
      </c>
      <c r="D95" s="249"/>
      <c r="E95" s="249"/>
      <c r="F95" s="270" t="s">
        <v>510</v>
      </c>
      <c r="G95" s="271"/>
      <c r="H95" s="249" t="s">
        <v>546</v>
      </c>
      <c r="I95" s="249" t="s">
        <v>545</v>
      </c>
      <c r="J95" s="249"/>
      <c r="K95" s="261"/>
    </row>
    <row r="96" spans="2:11" s="1" customFormat="1" ht="15" customHeight="1">
      <c r="B96" s="272"/>
      <c r="C96" s="249" t="s">
        <v>38</v>
      </c>
      <c r="D96" s="249"/>
      <c r="E96" s="249"/>
      <c r="F96" s="270" t="s">
        <v>510</v>
      </c>
      <c r="G96" s="271"/>
      <c r="H96" s="249" t="s">
        <v>547</v>
      </c>
      <c r="I96" s="249" t="s">
        <v>545</v>
      </c>
      <c r="J96" s="249"/>
      <c r="K96" s="261"/>
    </row>
    <row r="97" spans="2:11" s="1" customFormat="1" ht="15" customHeight="1">
      <c r="B97" s="272"/>
      <c r="C97" s="249" t="s">
        <v>48</v>
      </c>
      <c r="D97" s="249"/>
      <c r="E97" s="249"/>
      <c r="F97" s="270" t="s">
        <v>510</v>
      </c>
      <c r="G97" s="271"/>
      <c r="H97" s="249" t="s">
        <v>548</v>
      </c>
      <c r="I97" s="249" t="s">
        <v>545</v>
      </c>
      <c r="J97" s="249"/>
      <c r="K97" s="261"/>
    </row>
    <row r="98" spans="2:11" s="1" customFormat="1" ht="15" customHeight="1">
      <c r="B98" s="275"/>
      <c r="C98" s="276"/>
      <c r="D98" s="276"/>
      <c r="E98" s="276"/>
      <c r="F98" s="276"/>
      <c r="G98" s="276"/>
      <c r="H98" s="276"/>
      <c r="I98" s="276"/>
      <c r="J98" s="276"/>
      <c r="K98" s="277"/>
    </row>
    <row r="99" spans="2:11" s="1" customFormat="1" ht="18.75" customHeight="1">
      <c r="B99" s="278"/>
      <c r="C99" s="279"/>
      <c r="D99" s="279"/>
      <c r="E99" s="279"/>
      <c r="F99" s="279"/>
      <c r="G99" s="279"/>
      <c r="H99" s="279"/>
      <c r="I99" s="279"/>
      <c r="J99" s="279"/>
      <c r="K99" s="278"/>
    </row>
    <row r="100" spans="2:11" s="1" customFormat="1" ht="18.75" customHeight="1">
      <c r="B100" s="256"/>
      <c r="C100" s="256"/>
      <c r="D100" s="256"/>
      <c r="E100" s="256"/>
      <c r="F100" s="256"/>
      <c r="G100" s="256"/>
      <c r="H100" s="256"/>
      <c r="I100" s="256"/>
      <c r="J100" s="256"/>
      <c r="K100" s="256"/>
    </row>
    <row r="101" spans="2:11" s="1" customFormat="1" ht="7.5" customHeight="1">
      <c r="B101" s="257"/>
      <c r="C101" s="258"/>
      <c r="D101" s="258"/>
      <c r="E101" s="258"/>
      <c r="F101" s="258"/>
      <c r="G101" s="258"/>
      <c r="H101" s="258"/>
      <c r="I101" s="258"/>
      <c r="J101" s="258"/>
      <c r="K101" s="259"/>
    </row>
    <row r="102" spans="2:11" s="1" customFormat="1" ht="45" customHeight="1">
      <c r="B102" s="260"/>
      <c r="C102" s="378" t="s">
        <v>549</v>
      </c>
      <c r="D102" s="378"/>
      <c r="E102" s="378"/>
      <c r="F102" s="378"/>
      <c r="G102" s="378"/>
      <c r="H102" s="378"/>
      <c r="I102" s="378"/>
      <c r="J102" s="378"/>
      <c r="K102" s="261"/>
    </row>
    <row r="103" spans="2:11" s="1" customFormat="1" ht="17.25" customHeight="1">
      <c r="B103" s="260"/>
      <c r="C103" s="262" t="s">
        <v>504</v>
      </c>
      <c r="D103" s="262"/>
      <c r="E103" s="262"/>
      <c r="F103" s="262" t="s">
        <v>505</v>
      </c>
      <c r="G103" s="263"/>
      <c r="H103" s="262" t="s">
        <v>54</v>
      </c>
      <c r="I103" s="262" t="s">
        <v>57</v>
      </c>
      <c r="J103" s="262" t="s">
        <v>506</v>
      </c>
      <c r="K103" s="261"/>
    </row>
    <row r="104" spans="2:11" s="1" customFormat="1" ht="17.25" customHeight="1">
      <c r="B104" s="260"/>
      <c r="C104" s="264" t="s">
        <v>507</v>
      </c>
      <c r="D104" s="264"/>
      <c r="E104" s="264"/>
      <c r="F104" s="265" t="s">
        <v>508</v>
      </c>
      <c r="G104" s="266"/>
      <c r="H104" s="264"/>
      <c r="I104" s="264"/>
      <c r="J104" s="264" t="s">
        <v>509</v>
      </c>
      <c r="K104" s="261"/>
    </row>
    <row r="105" spans="2:11" s="1" customFormat="1" ht="5.25" customHeight="1">
      <c r="B105" s="260"/>
      <c r="C105" s="262"/>
      <c r="D105" s="262"/>
      <c r="E105" s="262"/>
      <c r="F105" s="262"/>
      <c r="G105" s="280"/>
      <c r="H105" s="262"/>
      <c r="I105" s="262"/>
      <c r="J105" s="262"/>
      <c r="K105" s="261"/>
    </row>
    <row r="106" spans="2:11" s="1" customFormat="1" ht="15" customHeight="1">
      <c r="B106" s="260"/>
      <c r="C106" s="249" t="s">
        <v>53</v>
      </c>
      <c r="D106" s="269"/>
      <c r="E106" s="269"/>
      <c r="F106" s="270" t="s">
        <v>510</v>
      </c>
      <c r="G106" s="249"/>
      <c r="H106" s="249" t="s">
        <v>550</v>
      </c>
      <c r="I106" s="249" t="s">
        <v>512</v>
      </c>
      <c r="J106" s="249">
        <v>20</v>
      </c>
      <c r="K106" s="261"/>
    </row>
    <row r="107" spans="2:11" s="1" customFormat="1" ht="15" customHeight="1">
      <c r="B107" s="260"/>
      <c r="C107" s="249" t="s">
        <v>513</v>
      </c>
      <c r="D107" s="249"/>
      <c r="E107" s="249"/>
      <c r="F107" s="270" t="s">
        <v>510</v>
      </c>
      <c r="G107" s="249"/>
      <c r="H107" s="249" t="s">
        <v>550</v>
      </c>
      <c r="I107" s="249" t="s">
        <v>512</v>
      </c>
      <c r="J107" s="249">
        <v>120</v>
      </c>
      <c r="K107" s="261"/>
    </row>
    <row r="108" spans="2:11" s="1" customFormat="1" ht="15" customHeight="1">
      <c r="B108" s="272"/>
      <c r="C108" s="249" t="s">
        <v>515</v>
      </c>
      <c r="D108" s="249"/>
      <c r="E108" s="249"/>
      <c r="F108" s="270" t="s">
        <v>516</v>
      </c>
      <c r="G108" s="249"/>
      <c r="H108" s="249" t="s">
        <v>550</v>
      </c>
      <c r="I108" s="249" t="s">
        <v>512</v>
      </c>
      <c r="J108" s="249">
        <v>50</v>
      </c>
      <c r="K108" s="261"/>
    </row>
    <row r="109" spans="2:11" s="1" customFormat="1" ht="15" customHeight="1">
      <c r="B109" s="272"/>
      <c r="C109" s="249" t="s">
        <v>518</v>
      </c>
      <c r="D109" s="249"/>
      <c r="E109" s="249"/>
      <c r="F109" s="270" t="s">
        <v>510</v>
      </c>
      <c r="G109" s="249"/>
      <c r="H109" s="249" t="s">
        <v>550</v>
      </c>
      <c r="I109" s="249" t="s">
        <v>520</v>
      </c>
      <c r="J109" s="249"/>
      <c r="K109" s="261"/>
    </row>
    <row r="110" spans="2:11" s="1" customFormat="1" ht="15" customHeight="1">
      <c r="B110" s="272"/>
      <c r="C110" s="249" t="s">
        <v>529</v>
      </c>
      <c r="D110" s="249"/>
      <c r="E110" s="249"/>
      <c r="F110" s="270" t="s">
        <v>516</v>
      </c>
      <c r="G110" s="249"/>
      <c r="H110" s="249" t="s">
        <v>550</v>
      </c>
      <c r="I110" s="249" t="s">
        <v>512</v>
      </c>
      <c r="J110" s="249">
        <v>50</v>
      </c>
      <c r="K110" s="261"/>
    </row>
    <row r="111" spans="2:11" s="1" customFormat="1" ht="15" customHeight="1">
      <c r="B111" s="272"/>
      <c r="C111" s="249" t="s">
        <v>537</v>
      </c>
      <c r="D111" s="249"/>
      <c r="E111" s="249"/>
      <c r="F111" s="270" t="s">
        <v>516</v>
      </c>
      <c r="G111" s="249"/>
      <c r="H111" s="249" t="s">
        <v>550</v>
      </c>
      <c r="I111" s="249" t="s">
        <v>512</v>
      </c>
      <c r="J111" s="249">
        <v>50</v>
      </c>
      <c r="K111" s="261"/>
    </row>
    <row r="112" spans="2:11" s="1" customFormat="1" ht="15" customHeight="1">
      <c r="B112" s="272"/>
      <c r="C112" s="249" t="s">
        <v>535</v>
      </c>
      <c r="D112" s="249"/>
      <c r="E112" s="249"/>
      <c r="F112" s="270" t="s">
        <v>516</v>
      </c>
      <c r="G112" s="249"/>
      <c r="H112" s="249" t="s">
        <v>550</v>
      </c>
      <c r="I112" s="249" t="s">
        <v>512</v>
      </c>
      <c r="J112" s="249">
        <v>50</v>
      </c>
      <c r="K112" s="261"/>
    </row>
    <row r="113" spans="2:11" s="1" customFormat="1" ht="15" customHeight="1">
      <c r="B113" s="272"/>
      <c r="C113" s="249" t="s">
        <v>53</v>
      </c>
      <c r="D113" s="249"/>
      <c r="E113" s="249"/>
      <c r="F113" s="270" t="s">
        <v>510</v>
      </c>
      <c r="G113" s="249"/>
      <c r="H113" s="249" t="s">
        <v>551</v>
      </c>
      <c r="I113" s="249" t="s">
        <v>512</v>
      </c>
      <c r="J113" s="249">
        <v>20</v>
      </c>
      <c r="K113" s="261"/>
    </row>
    <row r="114" spans="2:11" s="1" customFormat="1" ht="15" customHeight="1">
      <c r="B114" s="272"/>
      <c r="C114" s="249" t="s">
        <v>552</v>
      </c>
      <c r="D114" s="249"/>
      <c r="E114" s="249"/>
      <c r="F114" s="270" t="s">
        <v>510</v>
      </c>
      <c r="G114" s="249"/>
      <c r="H114" s="249" t="s">
        <v>553</v>
      </c>
      <c r="I114" s="249" t="s">
        <v>512</v>
      </c>
      <c r="J114" s="249">
        <v>120</v>
      </c>
      <c r="K114" s="261"/>
    </row>
    <row r="115" spans="2:11" s="1" customFormat="1" ht="15" customHeight="1">
      <c r="B115" s="272"/>
      <c r="C115" s="249" t="s">
        <v>38</v>
      </c>
      <c r="D115" s="249"/>
      <c r="E115" s="249"/>
      <c r="F115" s="270" t="s">
        <v>510</v>
      </c>
      <c r="G115" s="249"/>
      <c r="H115" s="249" t="s">
        <v>554</v>
      </c>
      <c r="I115" s="249" t="s">
        <v>545</v>
      </c>
      <c r="J115" s="249"/>
      <c r="K115" s="261"/>
    </row>
    <row r="116" spans="2:11" s="1" customFormat="1" ht="15" customHeight="1">
      <c r="B116" s="272"/>
      <c r="C116" s="249" t="s">
        <v>48</v>
      </c>
      <c r="D116" s="249"/>
      <c r="E116" s="249"/>
      <c r="F116" s="270" t="s">
        <v>510</v>
      </c>
      <c r="G116" s="249"/>
      <c r="H116" s="249" t="s">
        <v>555</v>
      </c>
      <c r="I116" s="249" t="s">
        <v>545</v>
      </c>
      <c r="J116" s="249"/>
      <c r="K116" s="261"/>
    </row>
    <row r="117" spans="2:11" s="1" customFormat="1" ht="15" customHeight="1">
      <c r="B117" s="272"/>
      <c r="C117" s="249" t="s">
        <v>57</v>
      </c>
      <c r="D117" s="249"/>
      <c r="E117" s="249"/>
      <c r="F117" s="270" t="s">
        <v>510</v>
      </c>
      <c r="G117" s="249"/>
      <c r="H117" s="249" t="s">
        <v>556</v>
      </c>
      <c r="I117" s="249" t="s">
        <v>557</v>
      </c>
      <c r="J117" s="249"/>
      <c r="K117" s="261"/>
    </row>
    <row r="118" spans="2:11" s="1" customFormat="1" ht="15" customHeight="1">
      <c r="B118" s="275"/>
      <c r="C118" s="281"/>
      <c r="D118" s="281"/>
      <c r="E118" s="281"/>
      <c r="F118" s="281"/>
      <c r="G118" s="281"/>
      <c r="H118" s="281"/>
      <c r="I118" s="281"/>
      <c r="J118" s="281"/>
      <c r="K118" s="277"/>
    </row>
    <row r="119" spans="2:11" s="1" customFormat="1" ht="18.75" customHeight="1">
      <c r="B119" s="282"/>
      <c r="C119" s="283"/>
      <c r="D119" s="283"/>
      <c r="E119" s="283"/>
      <c r="F119" s="284"/>
      <c r="G119" s="283"/>
      <c r="H119" s="283"/>
      <c r="I119" s="283"/>
      <c r="J119" s="283"/>
      <c r="K119" s="282"/>
    </row>
    <row r="120" spans="2:11" s="1" customFormat="1" ht="18.75" customHeight="1">
      <c r="B120" s="256"/>
      <c r="C120" s="256"/>
      <c r="D120" s="256"/>
      <c r="E120" s="256"/>
      <c r="F120" s="256"/>
      <c r="G120" s="256"/>
      <c r="H120" s="256"/>
      <c r="I120" s="256"/>
      <c r="J120" s="256"/>
      <c r="K120" s="256"/>
    </row>
    <row r="121" spans="2:11" s="1" customFormat="1" ht="7.5" customHeight="1">
      <c r="B121" s="285"/>
      <c r="C121" s="286"/>
      <c r="D121" s="286"/>
      <c r="E121" s="286"/>
      <c r="F121" s="286"/>
      <c r="G121" s="286"/>
      <c r="H121" s="286"/>
      <c r="I121" s="286"/>
      <c r="J121" s="286"/>
      <c r="K121" s="287"/>
    </row>
    <row r="122" spans="2:11" s="1" customFormat="1" ht="45" customHeight="1">
      <c r="B122" s="288"/>
      <c r="C122" s="376" t="s">
        <v>558</v>
      </c>
      <c r="D122" s="376"/>
      <c r="E122" s="376"/>
      <c r="F122" s="376"/>
      <c r="G122" s="376"/>
      <c r="H122" s="376"/>
      <c r="I122" s="376"/>
      <c r="J122" s="376"/>
      <c r="K122" s="289"/>
    </row>
    <row r="123" spans="2:11" s="1" customFormat="1" ht="17.25" customHeight="1">
      <c r="B123" s="290"/>
      <c r="C123" s="262" t="s">
        <v>504</v>
      </c>
      <c r="D123" s="262"/>
      <c r="E123" s="262"/>
      <c r="F123" s="262" t="s">
        <v>505</v>
      </c>
      <c r="G123" s="263"/>
      <c r="H123" s="262" t="s">
        <v>54</v>
      </c>
      <c r="I123" s="262" t="s">
        <v>57</v>
      </c>
      <c r="J123" s="262" t="s">
        <v>506</v>
      </c>
      <c r="K123" s="291"/>
    </row>
    <row r="124" spans="2:11" s="1" customFormat="1" ht="17.25" customHeight="1">
      <c r="B124" s="290"/>
      <c r="C124" s="264" t="s">
        <v>507</v>
      </c>
      <c r="D124" s="264"/>
      <c r="E124" s="264"/>
      <c r="F124" s="265" t="s">
        <v>508</v>
      </c>
      <c r="G124" s="266"/>
      <c r="H124" s="264"/>
      <c r="I124" s="264"/>
      <c r="J124" s="264" t="s">
        <v>509</v>
      </c>
      <c r="K124" s="291"/>
    </row>
    <row r="125" spans="2:11" s="1" customFormat="1" ht="5.25" customHeight="1">
      <c r="B125" s="292"/>
      <c r="C125" s="267"/>
      <c r="D125" s="267"/>
      <c r="E125" s="267"/>
      <c r="F125" s="267"/>
      <c r="G125" s="293"/>
      <c r="H125" s="267"/>
      <c r="I125" s="267"/>
      <c r="J125" s="267"/>
      <c r="K125" s="294"/>
    </row>
    <row r="126" spans="2:11" s="1" customFormat="1" ht="15" customHeight="1">
      <c r="B126" s="292"/>
      <c r="C126" s="249" t="s">
        <v>513</v>
      </c>
      <c r="D126" s="269"/>
      <c r="E126" s="269"/>
      <c r="F126" s="270" t="s">
        <v>510</v>
      </c>
      <c r="G126" s="249"/>
      <c r="H126" s="249" t="s">
        <v>550</v>
      </c>
      <c r="I126" s="249" t="s">
        <v>512</v>
      </c>
      <c r="J126" s="249">
        <v>120</v>
      </c>
      <c r="K126" s="295"/>
    </row>
    <row r="127" spans="2:11" s="1" customFormat="1" ht="15" customHeight="1">
      <c r="B127" s="292"/>
      <c r="C127" s="249" t="s">
        <v>559</v>
      </c>
      <c r="D127" s="249"/>
      <c r="E127" s="249"/>
      <c r="F127" s="270" t="s">
        <v>510</v>
      </c>
      <c r="G127" s="249"/>
      <c r="H127" s="249" t="s">
        <v>560</v>
      </c>
      <c r="I127" s="249" t="s">
        <v>512</v>
      </c>
      <c r="J127" s="249" t="s">
        <v>561</v>
      </c>
      <c r="K127" s="295"/>
    </row>
    <row r="128" spans="2:11" s="1" customFormat="1" ht="15" customHeight="1">
      <c r="B128" s="292"/>
      <c r="C128" s="249" t="s">
        <v>458</v>
      </c>
      <c r="D128" s="249"/>
      <c r="E128" s="249"/>
      <c r="F128" s="270" t="s">
        <v>510</v>
      </c>
      <c r="G128" s="249"/>
      <c r="H128" s="249" t="s">
        <v>562</v>
      </c>
      <c r="I128" s="249" t="s">
        <v>512</v>
      </c>
      <c r="J128" s="249" t="s">
        <v>561</v>
      </c>
      <c r="K128" s="295"/>
    </row>
    <row r="129" spans="2:11" s="1" customFormat="1" ht="15" customHeight="1">
      <c r="B129" s="292"/>
      <c r="C129" s="249" t="s">
        <v>521</v>
      </c>
      <c r="D129" s="249"/>
      <c r="E129" s="249"/>
      <c r="F129" s="270" t="s">
        <v>516</v>
      </c>
      <c r="G129" s="249"/>
      <c r="H129" s="249" t="s">
        <v>522</v>
      </c>
      <c r="I129" s="249" t="s">
        <v>512</v>
      </c>
      <c r="J129" s="249">
        <v>15</v>
      </c>
      <c r="K129" s="295"/>
    </row>
    <row r="130" spans="2:11" s="1" customFormat="1" ht="15" customHeight="1">
      <c r="B130" s="292"/>
      <c r="C130" s="273" t="s">
        <v>523</v>
      </c>
      <c r="D130" s="273"/>
      <c r="E130" s="273"/>
      <c r="F130" s="274" t="s">
        <v>516</v>
      </c>
      <c r="G130" s="273"/>
      <c r="H130" s="273" t="s">
        <v>524</v>
      </c>
      <c r="I130" s="273" t="s">
        <v>512</v>
      </c>
      <c r="J130" s="273">
        <v>15</v>
      </c>
      <c r="K130" s="295"/>
    </row>
    <row r="131" spans="2:11" s="1" customFormat="1" ht="15" customHeight="1">
      <c r="B131" s="292"/>
      <c r="C131" s="273" t="s">
        <v>525</v>
      </c>
      <c r="D131" s="273"/>
      <c r="E131" s="273"/>
      <c r="F131" s="274" t="s">
        <v>516</v>
      </c>
      <c r="G131" s="273"/>
      <c r="H131" s="273" t="s">
        <v>526</v>
      </c>
      <c r="I131" s="273" t="s">
        <v>512</v>
      </c>
      <c r="J131" s="273">
        <v>20</v>
      </c>
      <c r="K131" s="295"/>
    </row>
    <row r="132" spans="2:11" s="1" customFormat="1" ht="15" customHeight="1">
      <c r="B132" s="292"/>
      <c r="C132" s="273" t="s">
        <v>527</v>
      </c>
      <c r="D132" s="273"/>
      <c r="E132" s="273"/>
      <c r="F132" s="274" t="s">
        <v>516</v>
      </c>
      <c r="G132" s="273"/>
      <c r="H132" s="273" t="s">
        <v>528</v>
      </c>
      <c r="I132" s="273" t="s">
        <v>512</v>
      </c>
      <c r="J132" s="273">
        <v>20</v>
      </c>
      <c r="K132" s="295"/>
    </row>
    <row r="133" spans="2:11" s="1" customFormat="1" ht="15" customHeight="1">
      <c r="B133" s="292"/>
      <c r="C133" s="249" t="s">
        <v>515</v>
      </c>
      <c r="D133" s="249"/>
      <c r="E133" s="249"/>
      <c r="F133" s="270" t="s">
        <v>516</v>
      </c>
      <c r="G133" s="249"/>
      <c r="H133" s="249" t="s">
        <v>550</v>
      </c>
      <c r="I133" s="249" t="s">
        <v>512</v>
      </c>
      <c r="J133" s="249">
        <v>50</v>
      </c>
      <c r="K133" s="295"/>
    </row>
    <row r="134" spans="2:11" s="1" customFormat="1" ht="15" customHeight="1">
      <c r="B134" s="292"/>
      <c r="C134" s="249" t="s">
        <v>529</v>
      </c>
      <c r="D134" s="249"/>
      <c r="E134" s="249"/>
      <c r="F134" s="270" t="s">
        <v>516</v>
      </c>
      <c r="G134" s="249"/>
      <c r="H134" s="249" t="s">
        <v>550</v>
      </c>
      <c r="I134" s="249" t="s">
        <v>512</v>
      </c>
      <c r="J134" s="249">
        <v>50</v>
      </c>
      <c r="K134" s="295"/>
    </row>
    <row r="135" spans="2:11" s="1" customFormat="1" ht="15" customHeight="1">
      <c r="B135" s="292"/>
      <c r="C135" s="249" t="s">
        <v>535</v>
      </c>
      <c r="D135" s="249"/>
      <c r="E135" s="249"/>
      <c r="F135" s="270" t="s">
        <v>516</v>
      </c>
      <c r="G135" s="249"/>
      <c r="H135" s="249" t="s">
        <v>550</v>
      </c>
      <c r="I135" s="249" t="s">
        <v>512</v>
      </c>
      <c r="J135" s="249">
        <v>50</v>
      </c>
      <c r="K135" s="295"/>
    </row>
    <row r="136" spans="2:11" s="1" customFormat="1" ht="15" customHeight="1">
      <c r="B136" s="292"/>
      <c r="C136" s="249" t="s">
        <v>537</v>
      </c>
      <c r="D136" s="249"/>
      <c r="E136" s="249"/>
      <c r="F136" s="270" t="s">
        <v>516</v>
      </c>
      <c r="G136" s="249"/>
      <c r="H136" s="249" t="s">
        <v>550</v>
      </c>
      <c r="I136" s="249" t="s">
        <v>512</v>
      </c>
      <c r="J136" s="249">
        <v>50</v>
      </c>
      <c r="K136" s="295"/>
    </row>
    <row r="137" spans="2:11" s="1" customFormat="1" ht="15" customHeight="1">
      <c r="B137" s="292"/>
      <c r="C137" s="249" t="s">
        <v>538</v>
      </c>
      <c r="D137" s="249"/>
      <c r="E137" s="249"/>
      <c r="F137" s="270" t="s">
        <v>516</v>
      </c>
      <c r="G137" s="249"/>
      <c r="H137" s="249" t="s">
        <v>563</v>
      </c>
      <c r="I137" s="249" t="s">
        <v>512</v>
      </c>
      <c r="J137" s="249">
        <v>255</v>
      </c>
      <c r="K137" s="295"/>
    </row>
    <row r="138" spans="2:11" s="1" customFormat="1" ht="15" customHeight="1">
      <c r="B138" s="292"/>
      <c r="C138" s="249" t="s">
        <v>540</v>
      </c>
      <c r="D138" s="249"/>
      <c r="E138" s="249"/>
      <c r="F138" s="270" t="s">
        <v>510</v>
      </c>
      <c r="G138" s="249"/>
      <c r="H138" s="249" t="s">
        <v>564</v>
      </c>
      <c r="I138" s="249" t="s">
        <v>542</v>
      </c>
      <c r="J138" s="249"/>
      <c r="K138" s="295"/>
    </row>
    <row r="139" spans="2:11" s="1" customFormat="1" ht="15" customHeight="1">
      <c r="B139" s="292"/>
      <c r="C139" s="249" t="s">
        <v>543</v>
      </c>
      <c r="D139" s="249"/>
      <c r="E139" s="249"/>
      <c r="F139" s="270" t="s">
        <v>510</v>
      </c>
      <c r="G139" s="249"/>
      <c r="H139" s="249" t="s">
        <v>565</v>
      </c>
      <c r="I139" s="249" t="s">
        <v>545</v>
      </c>
      <c r="J139" s="249"/>
      <c r="K139" s="295"/>
    </row>
    <row r="140" spans="2:11" s="1" customFormat="1" ht="15" customHeight="1">
      <c r="B140" s="292"/>
      <c r="C140" s="249" t="s">
        <v>546</v>
      </c>
      <c r="D140" s="249"/>
      <c r="E140" s="249"/>
      <c r="F140" s="270" t="s">
        <v>510</v>
      </c>
      <c r="G140" s="249"/>
      <c r="H140" s="249" t="s">
        <v>546</v>
      </c>
      <c r="I140" s="249" t="s">
        <v>545</v>
      </c>
      <c r="J140" s="249"/>
      <c r="K140" s="295"/>
    </row>
    <row r="141" spans="2:11" s="1" customFormat="1" ht="15" customHeight="1">
      <c r="B141" s="292"/>
      <c r="C141" s="249" t="s">
        <v>38</v>
      </c>
      <c r="D141" s="249"/>
      <c r="E141" s="249"/>
      <c r="F141" s="270" t="s">
        <v>510</v>
      </c>
      <c r="G141" s="249"/>
      <c r="H141" s="249" t="s">
        <v>566</v>
      </c>
      <c r="I141" s="249" t="s">
        <v>545</v>
      </c>
      <c r="J141" s="249"/>
      <c r="K141" s="295"/>
    </row>
    <row r="142" spans="2:11" s="1" customFormat="1" ht="15" customHeight="1">
      <c r="B142" s="292"/>
      <c r="C142" s="249" t="s">
        <v>567</v>
      </c>
      <c r="D142" s="249"/>
      <c r="E142" s="249"/>
      <c r="F142" s="270" t="s">
        <v>510</v>
      </c>
      <c r="G142" s="249"/>
      <c r="H142" s="249" t="s">
        <v>568</v>
      </c>
      <c r="I142" s="249" t="s">
        <v>545</v>
      </c>
      <c r="J142" s="249"/>
      <c r="K142" s="295"/>
    </row>
    <row r="143" spans="2:11" s="1" customFormat="1" ht="15" customHeight="1">
      <c r="B143" s="296"/>
      <c r="C143" s="297"/>
      <c r="D143" s="297"/>
      <c r="E143" s="297"/>
      <c r="F143" s="297"/>
      <c r="G143" s="297"/>
      <c r="H143" s="297"/>
      <c r="I143" s="297"/>
      <c r="J143" s="297"/>
      <c r="K143" s="298"/>
    </row>
    <row r="144" spans="2:11" s="1" customFormat="1" ht="18.75" customHeight="1">
      <c r="B144" s="283"/>
      <c r="C144" s="283"/>
      <c r="D144" s="283"/>
      <c r="E144" s="283"/>
      <c r="F144" s="284"/>
      <c r="G144" s="283"/>
      <c r="H144" s="283"/>
      <c r="I144" s="283"/>
      <c r="J144" s="283"/>
      <c r="K144" s="283"/>
    </row>
    <row r="145" spans="2:11" s="1" customFormat="1" ht="18.75" customHeight="1">
      <c r="B145" s="256"/>
      <c r="C145" s="256"/>
      <c r="D145" s="256"/>
      <c r="E145" s="256"/>
      <c r="F145" s="256"/>
      <c r="G145" s="256"/>
      <c r="H145" s="256"/>
      <c r="I145" s="256"/>
      <c r="J145" s="256"/>
      <c r="K145" s="256"/>
    </row>
    <row r="146" spans="2:11" s="1" customFormat="1" ht="7.5" customHeight="1">
      <c r="B146" s="257"/>
      <c r="C146" s="258"/>
      <c r="D146" s="258"/>
      <c r="E146" s="258"/>
      <c r="F146" s="258"/>
      <c r="G146" s="258"/>
      <c r="H146" s="258"/>
      <c r="I146" s="258"/>
      <c r="J146" s="258"/>
      <c r="K146" s="259"/>
    </row>
    <row r="147" spans="2:11" s="1" customFormat="1" ht="45" customHeight="1">
      <c r="B147" s="260"/>
      <c r="C147" s="378" t="s">
        <v>569</v>
      </c>
      <c r="D147" s="378"/>
      <c r="E147" s="378"/>
      <c r="F147" s="378"/>
      <c r="G147" s="378"/>
      <c r="H147" s="378"/>
      <c r="I147" s="378"/>
      <c r="J147" s="378"/>
      <c r="K147" s="261"/>
    </row>
    <row r="148" spans="2:11" s="1" customFormat="1" ht="17.25" customHeight="1">
      <c r="B148" s="260"/>
      <c r="C148" s="262" t="s">
        <v>504</v>
      </c>
      <c r="D148" s="262"/>
      <c r="E148" s="262"/>
      <c r="F148" s="262" t="s">
        <v>505</v>
      </c>
      <c r="G148" s="263"/>
      <c r="H148" s="262" t="s">
        <v>54</v>
      </c>
      <c r="I148" s="262" t="s">
        <v>57</v>
      </c>
      <c r="J148" s="262" t="s">
        <v>506</v>
      </c>
      <c r="K148" s="261"/>
    </row>
    <row r="149" spans="2:11" s="1" customFormat="1" ht="17.25" customHeight="1">
      <c r="B149" s="260"/>
      <c r="C149" s="264" t="s">
        <v>507</v>
      </c>
      <c r="D149" s="264"/>
      <c r="E149" s="264"/>
      <c r="F149" s="265" t="s">
        <v>508</v>
      </c>
      <c r="G149" s="266"/>
      <c r="H149" s="264"/>
      <c r="I149" s="264"/>
      <c r="J149" s="264" t="s">
        <v>509</v>
      </c>
      <c r="K149" s="261"/>
    </row>
    <row r="150" spans="2:11" s="1" customFormat="1" ht="5.25" customHeight="1">
      <c r="B150" s="272"/>
      <c r="C150" s="267"/>
      <c r="D150" s="267"/>
      <c r="E150" s="267"/>
      <c r="F150" s="267"/>
      <c r="G150" s="268"/>
      <c r="H150" s="267"/>
      <c r="I150" s="267"/>
      <c r="J150" s="267"/>
      <c r="K150" s="295"/>
    </row>
    <row r="151" spans="2:11" s="1" customFormat="1" ht="15" customHeight="1">
      <c r="B151" s="272"/>
      <c r="C151" s="299" t="s">
        <v>513</v>
      </c>
      <c r="D151" s="249"/>
      <c r="E151" s="249"/>
      <c r="F151" s="300" t="s">
        <v>510</v>
      </c>
      <c r="G151" s="249"/>
      <c r="H151" s="299" t="s">
        <v>550</v>
      </c>
      <c r="I151" s="299" t="s">
        <v>512</v>
      </c>
      <c r="J151" s="299">
        <v>120</v>
      </c>
      <c r="K151" s="295"/>
    </row>
    <row r="152" spans="2:11" s="1" customFormat="1" ht="15" customHeight="1">
      <c r="B152" s="272"/>
      <c r="C152" s="299" t="s">
        <v>559</v>
      </c>
      <c r="D152" s="249"/>
      <c r="E152" s="249"/>
      <c r="F152" s="300" t="s">
        <v>510</v>
      </c>
      <c r="G152" s="249"/>
      <c r="H152" s="299" t="s">
        <v>570</v>
      </c>
      <c r="I152" s="299" t="s">
        <v>512</v>
      </c>
      <c r="J152" s="299" t="s">
        <v>561</v>
      </c>
      <c r="K152" s="295"/>
    </row>
    <row r="153" spans="2:11" s="1" customFormat="1" ht="15" customHeight="1">
      <c r="B153" s="272"/>
      <c r="C153" s="299" t="s">
        <v>458</v>
      </c>
      <c r="D153" s="249"/>
      <c r="E153" s="249"/>
      <c r="F153" s="300" t="s">
        <v>510</v>
      </c>
      <c r="G153" s="249"/>
      <c r="H153" s="299" t="s">
        <v>571</v>
      </c>
      <c r="I153" s="299" t="s">
        <v>512</v>
      </c>
      <c r="J153" s="299" t="s">
        <v>561</v>
      </c>
      <c r="K153" s="295"/>
    </row>
    <row r="154" spans="2:11" s="1" customFormat="1" ht="15" customHeight="1">
      <c r="B154" s="272"/>
      <c r="C154" s="299" t="s">
        <v>515</v>
      </c>
      <c r="D154" s="249"/>
      <c r="E154" s="249"/>
      <c r="F154" s="300" t="s">
        <v>516</v>
      </c>
      <c r="G154" s="249"/>
      <c r="H154" s="299" t="s">
        <v>550</v>
      </c>
      <c r="I154" s="299" t="s">
        <v>512</v>
      </c>
      <c r="J154" s="299">
        <v>50</v>
      </c>
      <c r="K154" s="295"/>
    </row>
    <row r="155" spans="2:11" s="1" customFormat="1" ht="15" customHeight="1">
      <c r="B155" s="272"/>
      <c r="C155" s="299" t="s">
        <v>518</v>
      </c>
      <c r="D155" s="249"/>
      <c r="E155" s="249"/>
      <c r="F155" s="300" t="s">
        <v>510</v>
      </c>
      <c r="G155" s="249"/>
      <c r="H155" s="299" t="s">
        <v>550</v>
      </c>
      <c r="I155" s="299" t="s">
        <v>520</v>
      </c>
      <c r="J155" s="299"/>
      <c r="K155" s="295"/>
    </row>
    <row r="156" spans="2:11" s="1" customFormat="1" ht="15" customHeight="1">
      <c r="B156" s="272"/>
      <c r="C156" s="299" t="s">
        <v>529</v>
      </c>
      <c r="D156" s="249"/>
      <c r="E156" s="249"/>
      <c r="F156" s="300" t="s">
        <v>516</v>
      </c>
      <c r="G156" s="249"/>
      <c r="H156" s="299" t="s">
        <v>550</v>
      </c>
      <c r="I156" s="299" t="s">
        <v>512</v>
      </c>
      <c r="J156" s="299">
        <v>50</v>
      </c>
      <c r="K156" s="295"/>
    </row>
    <row r="157" spans="2:11" s="1" customFormat="1" ht="15" customHeight="1">
      <c r="B157" s="272"/>
      <c r="C157" s="299" t="s">
        <v>537</v>
      </c>
      <c r="D157" s="249"/>
      <c r="E157" s="249"/>
      <c r="F157" s="300" t="s">
        <v>516</v>
      </c>
      <c r="G157" s="249"/>
      <c r="H157" s="299" t="s">
        <v>550</v>
      </c>
      <c r="I157" s="299" t="s">
        <v>512</v>
      </c>
      <c r="J157" s="299">
        <v>50</v>
      </c>
      <c r="K157" s="295"/>
    </row>
    <row r="158" spans="2:11" s="1" customFormat="1" ht="15" customHeight="1">
      <c r="B158" s="272"/>
      <c r="C158" s="299" t="s">
        <v>535</v>
      </c>
      <c r="D158" s="249"/>
      <c r="E158" s="249"/>
      <c r="F158" s="300" t="s">
        <v>516</v>
      </c>
      <c r="G158" s="249"/>
      <c r="H158" s="299" t="s">
        <v>550</v>
      </c>
      <c r="I158" s="299" t="s">
        <v>512</v>
      </c>
      <c r="J158" s="299">
        <v>50</v>
      </c>
      <c r="K158" s="295"/>
    </row>
    <row r="159" spans="2:11" s="1" customFormat="1" ht="15" customHeight="1">
      <c r="B159" s="272"/>
      <c r="C159" s="299" t="s">
        <v>87</v>
      </c>
      <c r="D159" s="249"/>
      <c r="E159" s="249"/>
      <c r="F159" s="300" t="s">
        <v>510</v>
      </c>
      <c r="G159" s="249"/>
      <c r="H159" s="299" t="s">
        <v>572</v>
      </c>
      <c r="I159" s="299" t="s">
        <v>512</v>
      </c>
      <c r="J159" s="299" t="s">
        <v>573</v>
      </c>
      <c r="K159" s="295"/>
    </row>
    <row r="160" spans="2:11" s="1" customFormat="1" ht="15" customHeight="1">
      <c r="B160" s="272"/>
      <c r="C160" s="299" t="s">
        <v>574</v>
      </c>
      <c r="D160" s="249"/>
      <c r="E160" s="249"/>
      <c r="F160" s="300" t="s">
        <v>510</v>
      </c>
      <c r="G160" s="249"/>
      <c r="H160" s="299" t="s">
        <v>575</v>
      </c>
      <c r="I160" s="299" t="s">
        <v>545</v>
      </c>
      <c r="J160" s="299"/>
      <c r="K160" s="295"/>
    </row>
    <row r="161" spans="2:11" s="1" customFormat="1" ht="15" customHeight="1">
      <c r="B161" s="301"/>
      <c r="C161" s="281"/>
      <c r="D161" s="281"/>
      <c r="E161" s="281"/>
      <c r="F161" s="281"/>
      <c r="G161" s="281"/>
      <c r="H161" s="281"/>
      <c r="I161" s="281"/>
      <c r="J161" s="281"/>
      <c r="K161" s="302"/>
    </row>
    <row r="162" spans="2:11" s="1" customFormat="1" ht="18.75" customHeight="1">
      <c r="B162" s="283"/>
      <c r="C162" s="293"/>
      <c r="D162" s="293"/>
      <c r="E162" s="293"/>
      <c r="F162" s="303"/>
      <c r="G162" s="293"/>
      <c r="H162" s="293"/>
      <c r="I162" s="293"/>
      <c r="J162" s="293"/>
      <c r="K162" s="283"/>
    </row>
    <row r="163" spans="2:11" s="1" customFormat="1" ht="18.75" customHeight="1">
      <c r="B163" s="256"/>
      <c r="C163" s="256"/>
      <c r="D163" s="256"/>
      <c r="E163" s="256"/>
      <c r="F163" s="256"/>
      <c r="G163" s="256"/>
      <c r="H163" s="256"/>
      <c r="I163" s="256"/>
      <c r="J163" s="256"/>
      <c r="K163" s="256"/>
    </row>
    <row r="164" spans="2:11" s="1" customFormat="1" ht="7.5" customHeight="1">
      <c r="B164" s="238"/>
      <c r="C164" s="239"/>
      <c r="D164" s="239"/>
      <c r="E164" s="239"/>
      <c r="F164" s="239"/>
      <c r="G164" s="239"/>
      <c r="H164" s="239"/>
      <c r="I164" s="239"/>
      <c r="J164" s="239"/>
      <c r="K164" s="240"/>
    </row>
    <row r="165" spans="2:11" s="1" customFormat="1" ht="45" customHeight="1">
      <c r="B165" s="241"/>
      <c r="C165" s="376" t="s">
        <v>576</v>
      </c>
      <c r="D165" s="376"/>
      <c r="E165" s="376"/>
      <c r="F165" s="376"/>
      <c r="G165" s="376"/>
      <c r="H165" s="376"/>
      <c r="I165" s="376"/>
      <c r="J165" s="376"/>
      <c r="K165" s="242"/>
    </row>
    <row r="166" spans="2:11" s="1" customFormat="1" ht="17.25" customHeight="1">
      <c r="B166" s="241"/>
      <c r="C166" s="262" t="s">
        <v>504</v>
      </c>
      <c r="D166" s="262"/>
      <c r="E166" s="262"/>
      <c r="F166" s="262" t="s">
        <v>505</v>
      </c>
      <c r="G166" s="304"/>
      <c r="H166" s="305" t="s">
        <v>54</v>
      </c>
      <c r="I166" s="305" t="s">
        <v>57</v>
      </c>
      <c r="J166" s="262" t="s">
        <v>506</v>
      </c>
      <c r="K166" s="242"/>
    </row>
    <row r="167" spans="2:11" s="1" customFormat="1" ht="17.25" customHeight="1">
      <c r="B167" s="243"/>
      <c r="C167" s="264" t="s">
        <v>507</v>
      </c>
      <c r="D167" s="264"/>
      <c r="E167" s="264"/>
      <c r="F167" s="265" t="s">
        <v>508</v>
      </c>
      <c r="G167" s="306"/>
      <c r="H167" s="307"/>
      <c r="I167" s="307"/>
      <c r="J167" s="264" t="s">
        <v>509</v>
      </c>
      <c r="K167" s="244"/>
    </row>
    <row r="168" spans="2:11" s="1" customFormat="1" ht="5.25" customHeight="1">
      <c r="B168" s="272"/>
      <c r="C168" s="267"/>
      <c r="D168" s="267"/>
      <c r="E168" s="267"/>
      <c r="F168" s="267"/>
      <c r="G168" s="268"/>
      <c r="H168" s="267"/>
      <c r="I168" s="267"/>
      <c r="J168" s="267"/>
      <c r="K168" s="295"/>
    </row>
    <row r="169" spans="2:11" s="1" customFormat="1" ht="15" customHeight="1">
      <c r="B169" s="272"/>
      <c r="C169" s="249" t="s">
        <v>513</v>
      </c>
      <c r="D169" s="249"/>
      <c r="E169" s="249"/>
      <c r="F169" s="270" t="s">
        <v>510</v>
      </c>
      <c r="G169" s="249"/>
      <c r="H169" s="249" t="s">
        <v>550</v>
      </c>
      <c r="I169" s="249" t="s">
        <v>512</v>
      </c>
      <c r="J169" s="249">
        <v>120</v>
      </c>
      <c r="K169" s="295"/>
    </row>
    <row r="170" spans="2:11" s="1" customFormat="1" ht="15" customHeight="1">
      <c r="B170" s="272"/>
      <c r="C170" s="249" t="s">
        <v>559</v>
      </c>
      <c r="D170" s="249"/>
      <c r="E170" s="249"/>
      <c r="F170" s="270" t="s">
        <v>510</v>
      </c>
      <c r="G170" s="249"/>
      <c r="H170" s="249" t="s">
        <v>560</v>
      </c>
      <c r="I170" s="249" t="s">
        <v>512</v>
      </c>
      <c r="J170" s="249" t="s">
        <v>561</v>
      </c>
      <c r="K170" s="295"/>
    </row>
    <row r="171" spans="2:11" s="1" customFormat="1" ht="15" customHeight="1">
      <c r="B171" s="272"/>
      <c r="C171" s="249" t="s">
        <v>458</v>
      </c>
      <c r="D171" s="249"/>
      <c r="E171" s="249"/>
      <c r="F171" s="270" t="s">
        <v>510</v>
      </c>
      <c r="G171" s="249"/>
      <c r="H171" s="249" t="s">
        <v>577</v>
      </c>
      <c r="I171" s="249" t="s">
        <v>512</v>
      </c>
      <c r="J171" s="249" t="s">
        <v>561</v>
      </c>
      <c r="K171" s="295"/>
    </row>
    <row r="172" spans="2:11" s="1" customFormat="1" ht="15" customHeight="1">
      <c r="B172" s="272"/>
      <c r="C172" s="249" t="s">
        <v>515</v>
      </c>
      <c r="D172" s="249"/>
      <c r="E172" s="249"/>
      <c r="F172" s="270" t="s">
        <v>516</v>
      </c>
      <c r="G172" s="249"/>
      <c r="H172" s="249" t="s">
        <v>577</v>
      </c>
      <c r="I172" s="249" t="s">
        <v>512</v>
      </c>
      <c r="J172" s="249">
        <v>50</v>
      </c>
      <c r="K172" s="295"/>
    </row>
    <row r="173" spans="2:11" s="1" customFormat="1" ht="15" customHeight="1">
      <c r="B173" s="272"/>
      <c r="C173" s="249" t="s">
        <v>518</v>
      </c>
      <c r="D173" s="249"/>
      <c r="E173" s="249"/>
      <c r="F173" s="270" t="s">
        <v>510</v>
      </c>
      <c r="G173" s="249"/>
      <c r="H173" s="249" t="s">
        <v>577</v>
      </c>
      <c r="I173" s="249" t="s">
        <v>520</v>
      </c>
      <c r="J173" s="249"/>
      <c r="K173" s="295"/>
    </row>
    <row r="174" spans="2:11" s="1" customFormat="1" ht="15" customHeight="1">
      <c r="B174" s="272"/>
      <c r="C174" s="249" t="s">
        <v>529</v>
      </c>
      <c r="D174" s="249"/>
      <c r="E174" s="249"/>
      <c r="F174" s="270" t="s">
        <v>516</v>
      </c>
      <c r="G174" s="249"/>
      <c r="H174" s="249" t="s">
        <v>577</v>
      </c>
      <c r="I174" s="249" t="s">
        <v>512</v>
      </c>
      <c r="J174" s="249">
        <v>50</v>
      </c>
      <c r="K174" s="295"/>
    </row>
    <row r="175" spans="2:11" s="1" customFormat="1" ht="15" customHeight="1">
      <c r="B175" s="272"/>
      <c r="C175" s="249" t="s">
        <v>537</v>
      </c>
      <c r="D175" s="249"/>
      <c r="E175" s="249"/>
      <c r="F175" s="270" t="s">
        <v>516</v>
      </c>
      <c r="G175" s="249"/>
      <c r="H175" s="249" t="s">
        <v>577</v>
      </c>
      <c r="I175" s="249" t="s">
        <v>512</v>
      </c>
      <c r="J175" s="249">
        <v>50</v>
      </c>
      <c r="K175" s="295"/>
    </row>
    <row r="176" spans="2:11" s="1" customFormat="1" ht="15" customHeight="1">
      <c r="B176" s="272"/>
      <c r="C176" s="249" t="s">
        <v>535</v>
      </c>
      <c r="D176" s="249"/>
      <c r="E176" s="249"/>
      <c r="F176" s="270" t="s">
        <v>516</v>
      </c>
      <c r="G176" s="249"/>
      <c r="H176" s="249" t="s">
        <v>577</v>
      </c>
      <c r="I176" s="249" t="s">
        <v>512</v>
      </c>
      <c r="J176" s="249">
        <v>50</v>
      </c>
      <c r="K176" s="295"/>
    </row>
    <row r="177" spans="2:11" s="1" customFormat="1" ht="15" customHeight="1">
      <c r="B177" s="272"/>
      <c r="C177" s="249" t="s">
        <v>101</v>
      </c>
      <c r="D177" s="249"/>
      <c r="E177" s="249"/>
      <c r="F177" s="270" t="s">
        <v>510</v>
      </c>
      <c r="G177" s="249"/>
      <c r="H177" s="249" t="s">
        <v>578</v>
      </c>
      <c r="I177" s="249" t="s">
        <v>579</v>
      </c>
      <c r="J177" s="249"/>
      <c r="K177" s="295"/>
    </row>
    <row r="178" spans="2:11" s="1" customFormat="1" ht="15" customHeight="1">
      <c r="B178" s="272"/>
      <c r="C178" s="249" t="s">
        <v>57</v>
      </c>
      <c r="D178" s="249"/>
      <c r="E178" s="249"/>
      <c r="F178" s="270" t="s">
        <v>510</v>
      </c>
      <c r="G178" s="249"/>
      <c r="H178" s="249" t="s">
        <v>580</v>
      </c>
      <c r="I178" s="249" t="s">
        <v>581</v>
      </c>
      <c r="J178" s="249">
        <v>1</v>
      </c>
      <c r="K178" s="295"/>
    </row>
    <row r="179" spans="2:11" s="1" customFormat="1" ht="15" customHeight="1">
      <c r="B179" s="272"/>
      <c r="C179" s="249" t="s">
        <v>53</v>
      </c>
      <c r="D179" s="249"/>
      <c r="E179" s="249"/>
      <c r="F179" s="270" t="s">
        <v>510</v>
      </c>
      <c r="G179" s="249"/>
      <c r="H179" s="249" t="s">
        <v>582</v>
      </c>
      <c r="I179" s="249" t="s">
        <v>512</v>
      </c>
      <c r="J179" s="249">
        <v>20</v>
      </c>
      <c r="K179" s="295"/>
    </row>
    <row r="180" spans="2:11" s="1" customFormat="1" ht="15" customHeight="1">
      <c r="B180" s="272"/>
      <c r="C180" s="249" t="s">
        <v>54</v>
      </c>
      <c r="D180" s="249"/>
      <c r="E180" s="249"/>
      <c r="F180" s="270" t="s">
        <v>510</v>
      </c>
      <c r="G180" s="249"/>
      <c r="H180" s="249" t="s">
        <v>583</v>
      </c>
      <c r="I180" s="249" t="s">
        <v>512</v>
      </c>
      <c r="J180" s="249">
        <v>255</v>
      </c>
      <c r="K180" s="295"/>
    </row>
    <row r="181" spans="2:11" s="1" customFormat="1" ht="15" customHeight="1">
      <c r="B181" s="272"/>
      <c r="C181" s="249" t="s">
        <v>102</v>
      </c>
      <c r="D181" s="249"/>
      <c r="E181" s="249"/>
      <c r="F181" s="270" t="s">
        <v>510</v>
      </c>
      <c r="G181" s="249"/>
      <c r="H181" s="249" t="s">
        <v>474</v>
      </c>
      <c r="I181" s="249" t="s">
        <v>512</v>
      </c>
      <c r="J181" s="249">
        <v>10</v>
      </c>
      <c r="K181" s="295"/>
    </row>
    <row r="182" spans="2:11" s="1" customFormat="1" ht="15" customHeight="1">
      <c r="B182" s="272"/>
      <c r="C182" s="249" t="s">
        <v>103</v>
      </c>
      <c r="D182" s="249"/>
      <c r="E182" s="249"/>
      <c r="F182" s="270" t="s">
        <v>510</v>
      </c>
      <c r="G182" s="249"/>
      <c r="H182" s="249" t="s">
        <v>584</v>
      </c>
      <c r="I182" s="249" t="s">
        <v>545</v>
      </c>
      <c r="J182" s="249"/>
      <c r="K182" s="295"/>
    </row>
    <row r="183" spans="2:11" s="1" customFormat="1" ht="15" customHeight="1">
      <c r="B183" s="272"/>
      <c r="C183" s="249" t="s">
        <v>585</v>
      </c>
      <c r="D183" s="249"/>
      <c r="E183" s="249"/>
      <c r="F183" s="270" t="s">
        <v>510</v>
      </c>
      <c r="G183" s="249"/>
      <c r="H183" s="249" t="s">
        <v>586</v>
      </c>
      <c r="I183" s="249" t="s">
        <v>545</v>
      </c>
      <c r="J183" s="249"/>
      <c r="K183" s="295"/>
    </row>
    <row r="184" spans="2:11" s="1" customFormat="1" ht="15" customHeight="1">
      <c r="B184" s="272"/>
      <c r="C184" s="249" t="s">
        <v>574</v>
      </c>
      <c r="D184" s="249"/>
      <c r="E184" s="249"/>
      <c r="F184" s="270" t="s">
        <v>510</v>
      </c>
      <c r="G184" s="249"/>
      <c r="H184" s="249" t="s">
        <v>587</v>
      </c>
      <c r="I184" s="249" t="s">
        <v>545</v>
      </c>
      <c r="J184" s="249"/>
      <c r="K184" s="295"/>
    </row>
    <row r="185" spans="2:11" s="1" customFormat="1" ht="15" customHeight="1">
      <c r="B185" s="272"/>
      <c r="C185" s="249" t="s">
        <v>105</v>
      </c>
      <c r="D185" s="249"/>
      <c r="E185" s="249"/>
      <c r="F185" s="270" t="s">
        <v>516</v>
      </c>
      <c r="G185" s="249"/>
      <c r="H185" s="249" t="s">
        <v>588</v>
      </c>
      <c r="I185" s="249" t="s">
        <v>512</v>
      </c>
      <c r="J185" s="249">
        <v>50</v>
      </c>
      <c r="K185" s="295"/>
    </row>
    <row r="186" spans="2:11" s="1" customFormat="1" ht="15" customHeight="1">
      <c r="B186" s="272"/>
      <c r="C186" s="249" t="s">
        <v>589</v>
      </c>
      <c r="D186" s="249"/>
      <c r="E186" s="249"/>
      <c r="F186" s="270" t="s">
        <v>516</v>
      </c>
      <c r="G186" s="249"/>
      <c r="H186" s="249" t="s">
        <v>590</v>
      </c>
      <c r="I186" s="249" t="s">
        <v>591</v>
      </c>
      <c r="J186" s="249"/>
      <c r="K186" s="295"/>
    </row>
    <row r="187" spans="2:11" s="1" customFormat="1" ht="15" customHeight="1">
      <c r="B187" s="272"/>
      <c r="C187" s="249" t="s">
        <v>592</v>
      </c>
      <c r="D187" s="249"/>
      <c r="E187" s="249"/>
      <c r="F187" s="270" t="s">
        <v>516</v>
      </c>
      <c r="G187" s="249"/>
      <c r="H187" s="249" t="s">
        <v>593</v>
      </c>
      <c r="I187" s="249" t="s">
        <v>591</v>
      </c>
      <c r="J187" s="249"/>
      <c r="K187" s="295"/>
    </row>
    <row r="188" spans="2:11" s="1" customFormat="1" ht="15" customHeight="1">
      <c r="B188" s="272"/>
      <c r="C188" s="249" t="s">
        <v>594</v>
      </c>
      <c r="D188" s="249"/>
      <c r="E188" s="249"/>
      <c r="F188" s="270" t="s">
        <v>516</v>
      </c>
      <c r="G188" s="249"/>
      <c r="H188" s="249" t="s">
        <v>595</v>
      </c>
      <c r="I188" s="249" t="s">
        <v>591</v>
      </c>
      <c r="J188" s="249"/>
      <c r="K188" s="295"/>
    </row>
    <row r="189" spans="2:11" s="1" customFormat="1" ht="15" customHeight="1">
      <c r="B189" s="272"/>
      <c r="C189" s="308" t="s">
        <v>596</v>
      </c>
      <c r="D189" s="249"/>
      <c r="E189" s="249"/>
      <c r="F189" s="270" t="s">
        <v>516</v>
      </c>
      <c r="G189" s="249"/>
      <c r="H189" s="249" t="s">
        <v>597</v>
      </c>
      <c r="I189" s="249" t="s">
        <v>598</v>
      </c>
      <c r="J189" s="309" t="s">
        <v>599</v>
      </c>
      <c r="K189" s="295"/>
    </row>
    <row r="190" spans="2:11" s="17" customFormat="1" ht="15" customHeight="1">
      <c r="B190" s="310"/>
      <c r="C190" s="311" t="s">
        <v>600</v>
      </c>
      <c r="D190" s="312"/>
      <c r="E190" s="312"/>
      <c r="F190" s="313" t="s">
        <v>516</v>
      </c>
      <c r="G190" s="312"/>
      <c r="H190" s="312" t="s">
        <v>601</v>
      </c>
      <c r="I190" s="312" t="s">
        <v>598</v>
      </c>
      <c r="J190" s="314" t="s">
        <v>599</v>
      </c>
      <c r="K190" s="315"/>
    </row>
    <row r="191" spans="2:11" s="1" customFormat="1" ht="15" customHeight="1">
      <c r="B191" s="272"/>
      <c r="C191" s="308" t="s">
        <v>42</v>
      </c>
      <c r="D191" s="249"/>
      <c r="E191" s="249"/>
      <c r="F191" s="270" t="s">
        <v>510</v>
      </c>
      <c r="G191" s="249"/>
      <c r="H191" s="246" t="s">
        <v>602</v>
      </c>
      <c r="I191" s="249" t="s">
        <v>603</v>
      </c>
      <c r="J191" s="249"/>
      <c r="K191" s="295"/>
    </row>
    <row r="192" spans="2:11" s="1" customFormat="1" ht="15" customHeight="1">
      <c r="B192" s="272"/>
      <c r="C192" s="308" t="s">
        <v>604</v>
      </c>
      <c r="D192" s="249"/>
      <c r="E192" s="249"/>
      <c r="F192" s="270" t="s">
        <v>510</v>
      </c>
      <c r="G192" s="249"/>
      <c r="H192" s="249" t="s">
        <v>605</v>
      </c>
      <c r="I192" s="249" t="s">
        <v>545</v>
      </c>
      <c r="J192" s="249"/>
      <c r="K192" s="295"/>
    </row>
    <row r="193" spans="2:11" s="1" customFormat="1" ht="15" customHeight="1">
      <c r="B193" s="272"/>
      <c r="C193" s="308" t="s">
        <v>606</v>
      </c>
      <c r="D193" s="249"/>
      <c r="E193" s="249"/>
      <c r="F193" s="270" t="s">
        <v>510</v>
      </c>
      <c r="G193" s="249"/>
      <c r="H193" s="249" t="s">
        <v>607</v>
      </c>
      <c r="I193" s="249" t="s">
        <v>545</v>
      </c>
      <c r="J193" s="249"/>
      <c r="K193" s="295"/>
    </row>
    <row r="194" spans="2:11" s="1" customFormat="1" ht="15" customHeight="1">
      <c r="B194" s="272"/>
      <c r="C194" s="308" t="s">
        <v>608</v>
      </c>
      <c r="D194" s="249"/>
      <c r="E194" s="249"/>
      <c r="F194" s="270" t="s">
        <v>516</v>
      </c>
      <c r="G194" s="249"/>
      <c r="H194" s="249" t="s">
        <v>609</v>
      </c>
      <c r="I194" s="249" t="s">
        <v>545</v>
      </c>
      <c r="J194" s="249"/>
      <c r="K194" s="295"/>
    </row>
    <row r="195" spans="2:11" s="1" customFormat="1" ht="15" customHeight="1">
      <c r="B195" s="301"/>
      <c r="C195" s="316"/>
      <c r="D195" s="281"/>
      <c r="E195" s="281"/>
      <c r="F195" s="281"/>
      <c r="G195" s="281"/>
      <c r="H195" s="281"/>
      <c r="I195" s="281"/>
      <c r="J195" s="281"/>
      <c r="K195" s="302"/>
    </row>
    <row r="196" spans="2:11" s="1" customFormat="1" ht="18.75" customHeight="1">
      <c r="B196" s="283"/>
      <c r="C196" s="293"/>
      <c r="D196" s="293"/>
      <c r="E196" s="293"/>
      <c r="F196" s="303"/>
      <c r="G196" s="293"/>
      <c r="H196" s="293"/>
      <c r="I196" s="293"/>
      <c r="J196" s="293"/>
      <c r="K196" s="283"/>
    </row>
    <row r="197" spans="2:11" s="1" customFormat="1" ht="18.75" customHeight="1">
      <c r="B197" s="283"/>
      <c r="C197" s="293"/>
      <c r="D197" s="293"/>
      <c r="E197" s="293"/>
      <c r="F197" s="303"/>
      <c r="G197" s="293"/>
      <c r="H197" s="293"/>
      <c r="I197" s="293"/>
      <c r="J197" s="293"/>
      <c r="K197" s="283"/>
    </row>
    <row r="198" spans="2:11" s="1" customFormat="1" ht="18.75" customHeight="1">
      <c r="B198" s="256"/>
      <c r="C198" s="256"/>
      <c r="D198" s="256"/>
      <c r="E198" s="256"/>
      <c r="F198" s="256"/>
      <c r="G198" s="256"/>
      <c r="H198" s="256"/>
      <c r="I198" s="256"/>
      <c r="J198" s="256"/>
      <c r="K198" s="256"/>
    </row>
    <row r="199" spans="2:11" s="1" customFormat="1" ht="13.5">
      <c r="B199" s="238"/>
      <c r="C199" s="239"/>
      <c r="D199" s="239"/>
      <c r="E199" s="239"/>
      <c r="F199" s="239"/>
      <c r="G199" s="239"/>
      <c r="H199" s="239"/>
      <c r="I199" s="239"/>
      <c r="J199" s="239"/>
      <c r="K199" s="240"/>
    </row>
    <row r="200" spans="2:11" s="1" customFormat="1" ht="21">
      <c r="B200" s="241"/>
      <c r="C200" s="376" t="s">
        <v>610</v>
      </c>
      <c r="D200" s="376"/>
      <c r="E200" s="376"/>
      <c r="F200" s="376"/>
      <c r="G200" s="376"/>
      <c r="H200" s="376"/>
      <c r="I200" s="376"/>
      <c r="J200" s="376"/>
      <c r="K200" s="242"/>
    </row>
    <row r="201" spans="2:11" s="1" customFormat="1" ht="25.5" customHeight="1">
      <c r="B201" s="241"/>
      <c r="C201" s="317" t="s">
        <v>611</v>
      </c>
      <c r="D201" s="317"/>
      <c r="E201" s="317"/>
      <c r="F201" s="317" t="s">
        <v>612</v>
      </c>
      <c r="G201" s="318"/>
      <c r="H201" s="377" t="s">
        <v>613</v>
      </c>
      <c r="I201" s="377"/>
      <c r="J201" s="377"/>
      <c r="K201" s="242"/>
    </row>
    <row r="202" spans="2:11" s="1" customFormat="1" ht="5.25" customHeight="1">
      <c r="B202" s="272"/>
      <c r="C202" s="267"/>
      <c r="D202" s="267"/>
      <c r="E202" s="267"/>
      <c r="F202" s="267"/>
      <c r="G202" s="293"/>
      <c r="H202" s="267"/>
      <c r="I202" s="267"/>
      <c r="J202" s="267"/>
      <c r="K202" s="295"/>
    </row>
    <row r="203" spans="2:11" s="1" customFormat="1" ht="15" customHeight="1">
      <c r="B203" s="272"/>
      <c r="C203" s="249" t="s">
        <v>603</v>
      </c>
      <c r="D203" s="249"/>
      <c r="E203" s="249"/>
      <c r="F203" s="270" t="s">
        <v>43</v>
      </c>
      <c r="G203" s="249"/>
      <c r="H203" s="375" t="s">
        <v>614</v>
      </c>
      <c r="I203" s="375"/>
      <c r="J203" s="375"/>
      <c r="K203" s="295"/>
    </row>
    <row r="204" spans="2:11" s="1" customFormat="1" ht="15" customHeight="1">
      <c r="B204" s="272"/>
      <c r="C204" s="249"/>
      <c r="D204" s="249"/>
      <c r="E204" s="249"/>
      <c r="F204" s="270" t="s">
        <v>44</v>
      </c>
      <c r="G204" s="249"/>
      <c r="H204" s="375" t="s">
        <v>615</v>
      </c>
      <c r="I204" s="375"/>
      <c r="J204" s="375"/>
      <c r="K204" s="295"/>
    </row>
    <row r="205" spans="2:11" s="1" customFormat="1" ht="15" customHeight="1">
      <c r="B205" s="272"/>
      <c r="C205" s="249"/>
      <c r="D205" s="249"/>
      <c r="E205" s="249"/>
      <c r="F205" s="270" t="s">
        <v>47</v>
      </c>
      <c r="G205" s="249"/>
      <c r="H205" s="375" t="s">
        <v>616</v>
      </c>
      <c r="I205" s="375"/>
      <c r="J205" s="375"/>
      <c r="K205" s="295"/>
    </row>
    <row r="206" spans="2:11" s="1" customFormat="1" ht="15" customHeight="1">
      <c r="B206" s="272"/>
      <c r="C206" s="249"/>
      <c r="D206" s="249"/>
      <c r="E206" s="249"/>
      <c r="F206" s="270" t="s">
        <v>45</v>
      </c>
      <c r="G206" s="249"/>
      <c r="H206" s="375" t="s">
        <v>617</v>
      </c>
      <c r="I206" s="375"/>
      <c r="J206" s="375"/>
      <c r="K206" s="295"/>
    </row>
    <row r="207" spans="2:11" s="1" customFormat="1" ht="15" customHeight="1">
      <c r="B207" s="272"/>
      <c r="C207" s="249"/>
      <c r="D207" s="249"/>
      <c r="E207" s="249"/>
      <c r="F207" s="270" t="s">
        <v>46</v>
      </c>
      <c r="G207" s="249"/>
      <c r="H207" s="375" t="s">
        <v>618</v>
      </c>
      <c r="I207" s="375"/>
      <c r="J207" s="375"/>
      <c r="K207" s="295"/>
    </row>
    <row r="208" spans="2:11" s="1" customFormat="1" ht="15" customHeight="1">
      <c r="B208" s="272"/>
      <c r="C208" s="249"/>
      <c r="D208" s="249"/>
      <c r="E208" s="249"/>
      <c r="F208" s="270"/>
      <c r="G208" s="249"/>
      <c r="H208" s="249"/>
      <c r="I208" s="249"/>
      <c r="J208" s="249"/>
      <c r="K208" s="295"/>
    </row>
    <row r="209" spans="2:11" s="1" customFormat="1" ht="15" customHeight="1">
      <c r="B209" s="272"/>
      <c r="C209" s="249" t="s">
        <v>557</v>
      </c>
      <c r="D209" s="249"/>
      <c r="E209" s="249"/>
      <c r="F209" s="270" t="s">
        <v>79</v>
      </c>
      <c r="G209" s="249"/>
      <c r="H209" s="375" t="s">
        <v>619</v>
      </c>
      <c r="I209" s="375"/>
      <c r="J209" s="375"/>
      <c r="K209" s="295"/>
    </row>
    <row r="210" spans="2:11" s="1" customFormat="1" ht="15" customHeight="1">
      <c r="B210" s="272"/>
      <c r="C210" s="249"/>
      <c r="D210" s="249"/>
      <c r="E210" s="249"/>
      <c r="F210" s="270" t="s">
        <v>452</v>
      </c>
      <c r="G210" s="249"/>
      <c r="H210" s="375" t="s">
        <v>453</v>
      </c>
      <c r="I210" s="375"/>
      <c r="J210" s="375"/>
      <c r="K210" s="295"/>
    </row>
    <row r="211" spans="2:11" s="1" customFormat="1" ht="15" customHeight="1">
      <c r="B211" s="272"/>
      <c r="C211" s="249"/>
      <c r="D211" s="249"/>
      <c r="E211" s="249"/>
      <c r="F211" s="270" t="s">
        <v>450</v>
      </c>
      <c r="G211" s="249"/>
      <c r="H211" s="375" t="s">
        <v>620</v>
      </c>
      <c r="I211" s="375"/>
      <c r="J211" s="375"/>
      <c r="K211" s="295"/>
    </row>
    <row r="212" spans="2:11" s="1" customFormat="1" ht="15" customHeight="1">
      <c r="B212" s="319"/>
      <c r="C212" s="249"/>
      <c r="D212" s="249"/>
      <c r="E212" s="249"/>
      <c r="F212" s="270" t="s">
        <v>454</v>
      </c>
      <c r="G212" s="308"/>
      <c r="H212" s="374" t="s">
        <v>455</v>
      </c>
      <c r="I212" s="374"/>
      <c r="J212" s="374"/>
      <c r="K212" s="320"/>
    </row>
    <row r="213" spans="2:11" s="1" customFormat="1" ht="15" customHeight="1">
      <c r="B213" s="319"/>
      <c r="C213" s="249"/>
      <c r="D213" s="249"/>
      <c r="E213" s="249"/>
      <c r="F213" s="270" t="s">
        <v>456</v>
      </c>
      <c r="G213" s="308"/>
      <c r="H213" s="374" t="s">
        <v>621</v>
      </c>
      <c r="I213" s="374"/>
      <c r="J213" s="374"/>
      <c r="K213" s="320"/>
    </row>
    <row r="214" spans="2:11" s="1" customFormat="1" ht="15" customHeight="1">
      <c r="B214" s="319"/>
      <c r="C214" s="249"/>
      <c r="D214" s="249"/>
      <c r="E214" s="249"/>
      <c r="F214" s="270"/>
      <c r="G214" s="308"/>
      <c r="H214" s="299"/>
      <c r="I214" s="299"/>
      <c r="J214" s="299"/>
      <c r="K214" s="320"/>
    </row>
    <row r="215" spans="2:11" s="1" customFormat="1" ht="15" customHeight="1">
      <c r="B215" s="319"/>
      <c r="C215" s="249" t="s">
        <v>581</v>
      </c>
      <c r="D215" s="249"/>
      <c r="E215" s="249"/>
      <c r="F215" s="270">
        <v>1</v>
      </c>
      <c r="G215" s="308"/>
      <c r="H215" s="374" t="s">
        <v>622</v>
      </c>
      <c r="I215" s="374"/>
      <c r="J215" s="374"/>
      <c r="K215" s="320"/>
    </row>
    <row r="216" spans="2:11" s="1" customFormat="1" ht="15" customHeight="1">
      <c r="B216" s="319"/>
      <c r="C216" s="249"/>
      <c r="D216" s="249"/>
      <c r="E216" s="249"/>
      <c r="F216" s="270">
        <v>2</v>
      </c>
      <c r="G216" s="308"/>
      <c r="H216" s="374" t="s">
        <v>623</v>
      </c>
      <c r="I216" s="374"/>
      <c r="J216" s="374"/>
      <c r="K216" s="320"/>
    </row>
    <row r="217" spans="2:11" s="1" customFormat="1" ht="15" customHeight="1">
      <c r="B217" s="319"/>
      <c r="C217" s="249"/>
      <c r="D217" s="249"/>
      <c r="E217" s="249"/>
      <c r="F217" s="270">
        <v>3</v>
      </c>
      <c r="G217" s="308"/>
      <c r="H217" s="374" t="s">
        <v>624</v>
      </c>
      <c r="I217" s="374"/>
      <c r="J217" s="374"/>
      <c r="K217" s="320"/>
    </row>
    <row r="218" spans="2:11" s="1" customFormat="1" ht="15" customHeight="1">
      <c r="B218" s="319"/>
      <c r="C218" s="249"/>
      <c r="D218" s="249"/>
      <c r="E218" s="249"/>
      <c r="F218" s="270">
        <v>4</v>
      </c>
      <c r="G218" s="308"/>
      <c r="H218" s="374" t="s">
        <v>625</v>
      </c>
      <c r="I218" s="374"/>
      <c r="J218" s="374"/>
      <c r="K218" s="320"/>
    </row>
    <row r="219" spans="2:11" s="1" customFormat="1" ht="12.75" customHeight="1">
      <c r="B219" s="321"/>
      <c r="C219" s="322"/>
      <c r="D219" s="322"/>
      <c r="E219" s="322"/>
      <c r="F219" s="322"/>
      <c r="G219" s="322"/>
      <c r="H219" s="322"/>
      <c r="I219" s="322"/>
      <c r="J219" s="322"/>
      <c r="K219" s="323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SO 01 - Komunikace</vt:lpstr>
      <vt:lpstr>Pokyny pro vyplnění</vt:lpstr>
      <vt:lpstr>'Rekapitulace stavby'!Názvy_tisku</vt:lpstr>
      <vt:lpstr>'SO 01 - Komunikace'!Názvy_tisku</vt:lpstr>
      <vt:lpstr>'Pokyny pro vyplnění'!Oblast_tisku</vt:lpstr>
      <vt:lpstr>'Rekapitulace stavby'!Oblast_tisku</vt:lpstr>
      <vt:lpstr>'SO 01 - Komunikace'!Oblast_tisku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DESKTOP-R19VL48\Jára</dc:creator>
  <cp:lastModifiedBy>Dušková Jaroslava Ing.</cp:lastModifiedBy>
  <dcterms:created xsi:type="dcterms:W3CDTF">2024-12-03T15:33:14Z</dcterms:created>
  <dcterms:modified xsi:type="dcterms:W3CDTF">2025-02-05T14:38:15Z</dcterms:modified>
</cp:coreProperties>
</file>