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Vybudování parkoviště Litoměřická - Pohádkový les (č. smlouvy 24SML2560), Bílina\E-ZAK\"/>
    </mc:Choice>
  </mc:AlternateContent>
  <bookViews>
    <workbookView xWindow="0" yWindow="0" windowWidth="28800" windowHeight="10755"/>
  </bookViews>
  <sheets>
    <sheet name="Rekapitulace stavby" sheetId="1" r:id="rId1"/>
    <sheet name="SO 101 - Zpevněné plochy ..." sheetId="2" r:id="rId2"/>
    <sheet name="SO 101s - Sanace aktivní ..." sheetId="3" r:id="rId3"/>
    <sheet name="VRN - Vedlejší rozpočtové..." sheetId="4" r:id="rId4"/>
    <sheet name="Pokyny pro vyplnění" sheetId="5" r:id="rId5"/>
  </sheets>
  <definedNames>
    <definedName name="_xlnm._FilterDatabase" localSheetId="1" hidden="1">'SO 101 - Zpevněné plochy ...'!$C$90:$K$484</definedName>
    <definedName name="_xlnm._FilterDatabase" localSheetId="2" hidden="1">'SO 101s - Sanace aktivní ...'!$C$83:$K$123</definedName>
    <definedName name="_xlnm._FilterDatabase" localSheetId="3" hidden="1">'VRN - Vedlejší rozpočtové...'!$C$82:$K$114</definedName>
    <definedName name="_xlnm.Print_Titles" localSheetId="0">'Rekapitulace stavby'!$52:$52</definedName>
    <definedName name="_xlnm.Print_Titles" localSheetId="1">'SO 101 - Zpevněné plochy ...'!$90:$90</definedName>
    <definedName name="_xlnm.Print_Titles" localSheetId="2">'SO 101s - Sanace aktivní ...'!$83:$83</definedName>
    <definedName name="_xlnm.Print_Titles" localSheetId="3">'VRN - Vedlejší rozpočtové...'!$82:$82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101 - Zpevněné plochy ...'!$C$4:$J$39,'SO 101 - Zpevněné plochy ...'!$C$45:$J$72,'SO 101 - Zpevněné plochy ...'!$C$78:$K$484</definedName>
    <definedName name="_xlnm.Print_Area" localSheetId="2">'SO 101s - Sanace aktivní ...'!$C$4:$J$39,'SO 101s - Sanace aktivní ...'!$C$45:$J$65,'SO 101s - Sanace aktivní ...'!$C$71:$K$123</definedName>
    <definedName name="_xlnm.Print_Area" localSheetId="3">'VRN - Vedlejší rozpočtové...'!$C$4:$J$39,'VRN - Vedlejší rozpočtové...'!$C$45:$J$64,'VRN - Vedlejší rozpočtové...'!$C$70:$K$114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12" i="4"/>
  <c r="BH112" i="4"/>
  <c r="BG112" i="4"/>
  <c r="BF112" i="4"/>
  <c r="T112" i="4"/>
  <c r="R112" i="4"/>
  <c r="P112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79" i="4"/>
  <c r="F77" i="4"/>
  <c r="E75" i="4"/>
  <c r="J54" i="4"/>
  <c r="F52" i="4"/>
  <c r="E50" i="4"/>
  <c r="J24" i="4"/>
  <c r="E24" i="4"/>
  <c r="J55" i="4"/>
  <c r="J23" i="4"/>
  <c r="J18" i="4"/>
  <c r="E18" i="4"/>
  <c r="F55" i="4" s="1"/>
  <c r="J17" i="4"/>
  <c r="J15" i="4"/>
  <c r="E15" i="4"/>
  <c r="F54" i="4"/>
  <c r="J14" i="4"/>
  <c r="J12" i="4"/>
  <c r="J77" i="4" s="1"/>
  <c r="E7" i="4"/>
  <c r="E48" i="4" s="1"/>
  <c r="J37" i="3"/>
  <c r="J36" i="3"/>
  <c r="AY56" i="1"/>
  <c r="J35" i="3"/>
  <c r="AX56" i="1"/>
  <c r="BI121" i="3"/>
  <c r="BH121" i="3"/>
  <c r="BG121" i="3"/>
  <c r="BF121" i="3"/>
  <c r="T121" i="3"/>
  <c r="T120" i="3"/>
  <c r="R121" i="3"/>
  <c r="R120" i="3"/>
  <c r="P121" i="3"/>
  <c r="P120" i="3" s="1"/>
  <c r="BI116" i="3"/>
  <c r="BH116" i="3"/>
  <c r="BG116" i="3"/>
  <c r="BF116" i="3"/>
  <c r="T116" i="3"/>
  <c r="T115" i="3"/>
  <c r="R116" i="3"/>
  <c r="R115" i="3" s="1"/>
  <c r="P116" i="3"/>
  <c r="P115" i="3"/>
  <c r="BI109" i="3"/>
  <c r="BH109" i="3"/>
  <c r="BG109" i="3"/>
  <c r="BF109" i="3"/>
  <c r="T109" i="3"/>
  <c r="T108" i="3" s="1"/>
  <c r="R109" i="3"/>
  <c r="R108" i="3"/>
  <c r="P109" i="3"/>
  <c r="P108" i="3"/>
  <c r="BI103" i="3"/>
  <c r="BH103" i="3"/>
  <c r="BG103" i="3"/>
  <c r="BF103" i="3"/>
  <c r="T103" i="3"/>
  <c r="R103" i="3"/>
  <c r="P103" i="3"/>
  <c r="BI97" i="3"/>
  <c r="BH97" i="3"/>
  <c r="BG97" i="3"/>
  <c r="BF97" i="3"/>
  <c r="T97" i="3"/>
  <c r="R97" i="3"/>
  <c r="P97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J80" i="3"/>
  <c r="F78" i="3"/>
  <c r="E76" i="3"/>
  <c r="J54" i="3"/>
  <c r="F52" i="3"/>
  <c r="E50" i="3"/>
  <c r="J24" i="3"/>
  <c r="E24" i="3"/>
  <c r="J81" i="3" s="1"/>
  <c r="J23" i="3"/>
  <c r="J18" i="3"/>
  <c r="E18" i="3"/>
  <c r="F55" i="3" s="1"/>
  <c r="J17" i="3"/>
  <c r="J15" i="3"/>
  <c r="E15" i="3"/>
  <c r="F80" i="3" s="1"/>
  <c r="J14" i="3"/>
  <c r="J12" i="3"/>
  <c r="J52" i="3"/>
  <c r="E7" i="3"/>
  <c r="E74" i="3"/>
  <c r="J37" i="2"/>
  <c r="J36" i="2"/>
  <c r="AY55" i="1" s="1"/>
  <c r="J35" i="2"/>
  <c r="AX55" i="1" s="1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T431" i="2" s="1"/>
  <c r="R432" i="2"/>
  <c r="R431" i="2" s="1"/>
  <c r="P432" i="2"/>
  <c r="P431" i="2" s="1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5" i="2"/>
  <c r="BH395" i="2"/>
  <c r="BG395" i="2"/>
  <c r="BF395" i="2"/>
  <c r="T395" i="2"/>
  <c r="R395" i="2"/>
  <c r="P395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T264" i="2" s="1"/>
  <c r="R265" i="2"/>
  <c r="R264" i="2"/>
  <c r="P265" i="2"/>
  <c r="P264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2" i="2"/>
  <c r="BH112" i="2"/>
  <c r="F36" i="2" s="1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8" i="2"/>
  <c r="F37" i="2" s="1"/>
  <c r="BH98" i="2"/>
  <c r="BG98" i="2"/>
  <c r="BF98" i="2"/>
  <c r="T98" i="2"/>
  <c r="R98" i="2"/>
  <c r="P98" i="2"/>
  <c r="BI94" i="2"/>
  <c r="BH94" i="2"/>
  <c r="BG94" i="2"/>
  <c r="F35" i="2" s="1"/>
  <c r="BF94" i="2"/>
  <c r="T94" i="2"/>
  <c r="R94" i="2"/>
  <c r="P94" i="2"/>
  <c r="J87" i="2"/>
  <c r="F85" i="2"/>
  <c r="E83" i="2"/>
  <c r="J54" i="2"/>
  <c r="F52" i="2"/>
  <c r="E50" i="2"/>
  <c r="J24" i="2"/>
  <c r="E24" i="2"/>
  <c r="J88" i="2"/>
  <c r="J23" i="2"/>
  <c r="J18" i="2"/>
  <c r="E18" i="2"/>
  <c r="F55" i="2" s="1"/>
  <c r="J17" i="2"/>
  <c r="J15" i="2"/>
  <c r="E15" i="2"/>
  <c r="F87" i="2"/>
  <c r="J14" i="2"/>
  <c r="J12" i="2"/>
  <c r="J85" i="2"/>
  <c r="E7" i="2"/>
  <c r="E48" i="2" s="1"/>
  <c r="L50" i="1"/>
  <c r="AM50" i="1"/>
  <c r="AM49" i="1"/>
  <c r="L49" i="1"/>
  <c r="AM47" i="1"/>
  <c r="L47" i="1"/>
  <c r="L45" i="1"/>
  <c r="L44" i="1"/>
  <c r="J265" i="2"/>
  <c r="BK360" i="2"/>
  <c r="BK186" i="2"/>
  <c r="J329" i="2"/>
  <c r="BK216" i="2"/>
  <c r="J103" i="4"/>
  <c r="BK253" i="2"/>
  <c r="BK333" i="2"/>
  <c r="BK142" i="2"/>
  <c r="J421" i="2"/>
  <c r="J102" i="2"/>
  <c r="J109" i="3"/>
  <c r="J98" i="2"/>
  <c r="J289" i="2"/>
  <c r="J390" i="2"/>
  <c r="J112" i="4"/>
  <c r="BK385" i="2"/>
  <c r="BK347" i="2"/>
  <c r="BK309" i="2"/>
  <c r="BK89" i="4"/>
  <c r="J216" i="2"/>
  <c r="BK432" i="2"/>
  <c r="J87" i="3"/>
  <c r="J165" i="2"/>
  <c r="BK202" i="2"/>
  <c r="BK248" i="2"/>
  <c r="BK108" i="4"/>
  <c r="J186" i="2"/>
  <c r="BK95" i="4"/>
  <c r="BK477" i="2"/>
  <c r="BK112" i="2"/>
  <c r="BK289" i="2"/>
  <c r="BK365" i="2"/>
  <c r="BK147" i="2"/>
  <c r="BK265" i="2"/>
  <c r="J426" i="2"/>
  <c r="J369" i="2"/>
  <c r="BK103" i="3"/>
  <c r="BK94" i="2"/>
  <c r="J211" i="2"/>
  <c r="J395" i="2"/>
  <c r="J147" i="2"/>
  <c r="J86" i="4"/>
  <c r="BK241" i="2"/>
  <c r="J182" i="2"/>
  <c r="J156" i="2"/>
  <c r="BK112" i="4"/>
  <c r="J360" i="2"/>
  <c r="J280" i="2"/>
  <c r="BK92" i="4"/>
  <c r="BK285" i="2"/>
  <c r="J304" i="2"/>
  <c r="BK131" i="2"/>
  <c r="BK107" i="2"/>
  <c r="BK192" i="2"/>
  <c r="J253" i="2"/>
  <c r="J131" i="2"/>
  <c r="BK152" i="2"/>
  <c r="J437" i="2"/>
  <c r="J170" i="2"/>
  <c r="BK408" i="2"/>
  <c r="J299" i="2"/>
  <c r="J347" i="2"/>
  <c r="J241" i="2"/>
  <c r="BK458" i="2"/>
  <c r="J136" i="2"/>
  <c r="BK156" i="2"/>
  <c r="J385" i="2"/>
  <c r="BK116" i="3"/>
  <c r="J356" i="2"/>
  <c r="J477" i="2"/>
  <c r="J121" i="3"/>
  <c r="J124" i="2"/>
  <c r="BK421" i="2"/>
  <c r="J89" i="4"/>
  <c r="J220" i="2"/>
  <c r="BK390" i="2"/>
  <c r="J285" i="2"/>
  <c r="J381" i="2"/>
  <c r="J416" i="2"/>
  <c r="J108" i="4"/>
  <c r="J314" i="2"/>
  <c r="J270" i="2"/>
  <c r="J95" i="4"/>
  <c r="J408" i="2"/>
  <c r="BK206" i="2"/>
  <c r="BK99" i="4"/>
  <c r="BK124" i="2"/>
  <c r="J351" i="2"/>
  <c r="J462" i="2"/>
  <c r="BK198" i="2"/>
  <c r="J103" i="3"/>
  <c r="BK294" i="2"/>
  <c r="BK170" i="2"/>
  <c r="J92" i="4"/>
  <c r="BK225" i="2"/>
  <c r="J458" i="2"/>
  <c r="J294" i="2"/>
  <c r="BK230" i="2"/>
  <c r="J342" i="2"/>
  <c r="J91" i="3"/>
  <c r="J112" i="2"/>
  <c r="J192" i="2"/>
  <c r="J373" i="2"/>
  <c r="BK275" i="2"/>
  <c r="J248" i="2"/>
  <c r="BK369" i="2"/>
  <c r="J442" i="2"/>
  <c r="BK175" i="2"/>
  <c r="J365" i="2"/>
  <c r="BK447" i="2"/>
  <c r="J99" i="4"/>
  <c r="J324" i="2"/>
  <c r="J206" i="2"/>
  <c r="BK211" i="2"/>
  <c r="BK165" i="2"/>
  <c r="J142" i="2"/>
  <c r="BK91" i="3"/>
  <c r="BK342" i="2"/>
  <c r="J467" i="2"/>
  <c r="J472" i="2"/>
  <c r="BK103" i="4"/>
  <c r="J152" i="2"/>
  <c r="BK416" i="2"/>
  <c r="J225" i="2"/>
  <c r="BK121" i="3"/>
  <c r="BK235" i="2"/>
  <c r="BK373" i="2"/>
  <c r="BK467" i="2"/>
  <c r="J198" i="2"/>
  <c r="J275" i="2"/>
  <c r="J230" i="2"/>
  <c r="BK182" i="2"/>
  <c r="BK280" i="2"/>
  <c r="BK472" i="2"/>
  <c r="BK160" i="2"/>
  <c r="J452" i="2"/>
  <c r="J116" i="3"/>
  <c r="BK337" i="2"/>
  <c r="BK462" i="2"/>
  <c r="BK324" i="2"/>
  <c r="J482" i="2"/>
  <c r="J175" i="2"/>
  <c r="BK109" i="3"/>
  <c r="BK299" i="2"/>
  <c r="BK136" i="2"/>
  <c r="J97" i="3"/>
  <c r="BK401" i="2"/>
  <c r="BK118" i="2"/>
  <c r="BK482" i="2"/>
  <c r="BK86" i="4"/>
  <c r="J94" i="2"/>
  <c r="BK314" i="2"/>
  <c r="AS54" i="1"/>
  <c r="BK87" i="3"/>
  <c r="BK377" i="2"/>
  <c r="BK395" i="2"/>
  <c r="J377" i="2"/>
  <c r="J447" i="2"/>
  <c r="BK329" i="2"/>
  <c r="J333" i="2"/>
  <c r="BK304" i="2"/>
  <c r="J202" i="2"/>
  <c r="J259" i="2"/>
  <c r="J118" i="2"/>
  <c r="BK356" i="2"/>
  <c r="BK452" i="2"/>
  <c r="BK270" i="2"/>
  <c r="BK351" i="2"/>
  <c r="J337" i="2"/>
  <c r="BK437" i="2"/>
  <c r="BK98" i="2"/>
  <c r="J309" i="2"/>
  <c r="BK381" i="2"/>
  <c r="BK318" i="2"/>
  <c r="BK426" i="2"/>
  <c r="BK97" i="3"/>
  <c r="BK259" i="2"/>
  <c r="BK102" i="2"/>
  <c r="J107" i="2"/>
  <c r="J401" i="2"/>
  <c r="J235" i="2"/>
  <c r="J160" i="2"/>
  <c r="J432" i="2"/>
  <c r="J318" i="2"/>
  <c r="BK220" i="2"/>
  <c r="F34" i="2"/>
  <c r="BK442" i="2"/>
  <c r="T191" i="2" l="1"/>
  <c r="BK364" i="2"/>
  <c r="J364" i="2"/>
  <c r="J67" i="2"/>
  <c r="R191" i="2"/>
  <c r="T364" i="2"/>
  <c r="T279" i="2"/>
  <c r="P181" i="2"/>
  <c r="R389" i="2"/>
  <c r="R93" i="2"/>
  <c r="BK269" i="2"/>
  <c r="J269" i="2"/>
  <c r="J65" i="2"/>
  <c r="R364" i="2"/>
  <c r="R279" i="2"/>
  <c r="P93" i="2"/>
  <c r="T389" i="2"/>
  <c r="P191" i="2"/>
  <c r="P269" i="2"/>
  <c r="P364" i="2"/>
  <c r="P279" i="2"/>
  <c r="T93" i="2"/>
  <c r="BK389" i="2"/>
  <c r="J389" i="2"/>
  <c r="J68" i="2" s="1"/>
  <c r="BK191" i="2"/>
  <c r="J191" i="2" s="1"/>
  <c r="J63" i="2" s="1"/>
  <c r="R436" i="2"/>
  <c r="R435" i="2" s="1"/>
  <c r="R181" i="2"/>
  <c r="T436" i="2"/>
  <c r="T435" i="2" s="1"/>
  <c r="R269" i="2"/>
  <c r="T269" i="2"/>
  <c r="P86" i="3"/>
  <c r="P85" i="3"/>
  <c r="P84" i="3" s="1"/>
  <c r="AU56" i="1" s="1"/>
  <c r="T181" i="2"/>
  <c r="T92" i="2" s="1"/>
  <c r="P436" i="2"/>
  <c r="P435" i="2"/>
  <c r="R86" i="3"/>
  <c r="R85" i="3"/>
  <c r="R84" i="3"/>
  <c r="BK93" i="2"/>
  <c r="BK436" i="2"/>
  <c r="BK435" i="2" s="1"/>
  <c r="J435" i="2" s="1"/>
  <c r="J70" i="2" s="1"/>
  <c r="J436" i="2"/>
  <c r="J71" i="2" s="1"/>
  <c r="T86" i="3"/>
  <c r="T85" i="3" s="1"/>
  <c r="T84" i="3" s="1"/>
  <c r="BK181" i="2"/>
  <c r="J181" i="2" s="1"/>
  <c r="J62" i="2" s="1"/>
  <c r="P389" i="2"/>
  <c r="BK86" i="3"/>
  <c r="J86" i="3"/>
  <c r="J61" i="3" s="1"/>
  <c r="BK85" i="4"/>
  <c r="P85" i="4"/>
  <c r="R85" i="4"/>
  <c r="T85" i="4"/>
  <c r="BK98" i="4"/>
  <c r="J98" i="4" s="1"/>
  <c r="J62" i="4" s="1"/>
  <c r="P98" i="4"/>
  <c r="R98" i="4"/>
  <c r="T98" i="4"/>
  <c r="BK107" i="4"/>
  <c r="J107" i="4"/>
  <c r="J63" i="4"/>
  <c r="P107" i="4"/>
  <c r="R107" i="4"/>
  <c r="T107" i="4"/>
  <c r="BK264" i="2"/>
  <c r="J264" i="2"/>
  <c r="J64" i="2" s="1"/>
  <c r="BK279" i="2"/>
  <c r="J279" i="2"/>
  <c r="J66" i="2" s="1"/>
  <c r="BK431" i="2"/>
  <c r="J431" i="2" s="1"/>
  <c r="J69" i="2" s="1"/>
  <c r="BK108" i="3"/>
  <c r="J108" i="3" s="1"/>
  <c r="J62" i="3" s="1"/>
  <c r="BK115" i="3"/>
  <c r="J115" i="3" s="1"/>
  <c r="J63" i="3" s="1"/>
  <c r="BK120" i="3"/>
  <c r="J120" i="3"/>
  <c r="J64" i="3"/>
  <c r="E73" i="4"/>
  <c r="F80" i="4"/>
  <c r="BE89" i="4"/>
  <c r="BE92" i="4"/>
  <c r="BE95" i="4"/>
  <c r="BE108" i="4"/>
  <c r="J52" i="4"/>
  <c r="F79" i="4"/>
  <c r="J80" i="4"/>
  <c r="BE99" i="4"/>
  <c r="BE112" i="4"/>
  <c r="BE86" i="4"/>
  <c r="BE103" i="4"/>
  <c r="J93" i="2"/>
  <c r="J61" i="2" s="1"/>
  <c r="E48" i="3"/>
  <c r="J55" i="3"/>
  <c r="F81" i="3"/>
  <c r="BE87" i="3"/>
  <c r="BE91" i="3"/>
  <c r="BE103" i="3"/>
  <c r="F54" i="3"/>
  <c r="J78" i="3"/>
  <c r="BE109" i="3"/>
  <c r="BE121" i="3"/>
  <c r="BE97" i="3"/>
  <c r="BE116" i="3"/>
  <c r="J55" i="2"/>
  <c r="F88" i="2"/>
  <c r="BE156" i="2"/>
  <c r="BE206" i="2"/>
  <c r="BE314" i="2"/>
  <c r="BE337" i="2"/>
  <c r="BE356" i="2"/>
  <c r="BE381" i="2"/>
  <c r="BE401" i="2"/>
  <c r="BE467" i="2"/>
  <c r="F54" i="2"/>
  <c r="E81" i="2"/>
  <c r="BE124" i="2"/>
  <c r="BE225" i="2"/>
  <c r="BE248" i="2"/>
  <c r="BE253" i="2"/>
  <c r="BE265" i="2"/>
  <c r="BE294" i="2"/>
  <c r="BE304" i="2"/>
  <c r="BE318" i="2"/>
  <c r="BE333" i="2"/>
  <c r="BE342" i="2"/>
  <c r="BE351" i="2"/>
  <c r="BE360" i="2"/>
  <c r="BE408" i="2"/>
  <c r="BE416" i="2"/>
  <c r="BE421" i="2"/>
  <c r="BE426" i="2"/>
  <c r="BE447" i="2"/>
  <c r="BE452" i="2"/>
  <c r="BE458" i="2"/>
  <c r="BE477" i="2"/>
  <c r="BE118" i="2"/>
  <c r="BE131" i="2"/>
  <c r="BE160" i="2"/>
  <c r="BE165" i="2"/>
  <c r="BE216" i="2"/>
  <c r="BE275" i="2"/>
  <c r="BE289" i="2"/>
  <c r="BE299" i="2"/>
  <c r="BE324" i="2"/>
  <c r="BE329" i="2"/>
  <c r="BE347" i="2"/>
  <c r="BE377" i="2"/>
  <c r="BE390" i="2"/>
  <c r="J52" i="2"/>
  <c r="BE94" i="2"/>
  <c r="BE98" i="2"/>
  <c r="BE107" i="2"/>
  <c r="BE136" i="2"/>
  <c r="BE142" i="2"/>
  <c r="BE175" i="2"/>
  <c r="BE235" i="2"/>
  <c r="BE365" i="2"/>
  <c r="BE385" i="2"/>
  <c r="BE432" i="2"/>
  <c r="BE472" i="2"/>
  <c r="BB55" i="1"/>
  <c r="BE112" i="2"/>
  <c r="BE147" i="2"/>
  <c r="BE152" i="2"/>
  <c r="BE170" i="2"/>
  <c r="BE186" i="2"/>
  <c r="BA55" i="1"/>
  <c r="BE198" i="2"/>
  <c r="BE202" i="2"/>
  <c r="BE220" i="2"/>
  <c r="BE259" i="2"/>
  <c r="BE309" i="2"/>
  <c r="BE369" i="2"/>
  <c r="BE373" i="2"/>
  <c r="BE395" i="2"/>
  <c r="BE437" i="2"/>
  <c r="BE442" i="2"/>
  <c r="BE482" i="2"/>
  <c r="BC55" i="1"/>
  <c r="BE102" i="2"/>
  <c r="BE182" i="2"/>
  <c r="BE192" i="2"/>
  <c r="BE211" i="2"/>
  <c r="BE230" i="2"/>
  <c r="BE241" i="2"/>
  <c r="BE270" i="2"/>
  <c r="BE280" i="2"/>
  <c r="BE285" i="2"/>
  <c r="BE462" i="2"/>
  <c r="BD55" i="1"/>
  <c r="J34" i="4"/>
  <c r="AW57" i="1" s="1"/>
  <c r="F37" i="4"/>
  <c r="BD57" i="1"/>
  <c r="J34" i="3"/>
  <c r="AW56" i="1"/>
  <c r="F34" i="3"/>
  <c r="BA56" i="1"/>
  <c r="F37" i="3"/>
  <c r="BD56" i="1" s="1"/>
  <c r="J34" i="2"/>
  <c r="F35" i="4"/>
  <c r="BB57" i="1" s="1"/>
  <c r="F36" i="4"/>
  <c r="BC57" i="1" s="1"/>
  <c r="F34" i="4"/>
  <c r="BA57" i="1"/>
  <c r="F36" i="3"/>
  <c r="BC56" i="1"/>
  <c r="F35" i="3"/>
  <c r="BB56" i="1" s="1"/>
  <c r="T91" i="2" l="1"/>
  <c r="BK84" i="4"/>
  <c r="J84" i="4"/>
  <c r="J60" i="4"/>
  <c r="P84" i="4"/>
  <c r="P83" i="4"/>
  <c r="AU57" i="1"/>
  <c r="P92" i="2"/>
  <c r="P91" i="2" s="1"/>
  <c r="AU55" i="1" s="1"/>
  <c r="T84" i="4"/>
  <c r="T83" i="4"/>
  <c r="R92" i="2"/>
  <c r="R91" i="2"/>
  <c r="BK92" i="2"/>
  <c r="BK91" i="2" s="1"/>
  <c r="J91" i="2" s="1"/>
  <c r="J59" i="2" s="1"/>
  <c r="R84" i="4"/>
  <c r="R83" i="4" s="1"/>
  <c r="AW55" i="1"/>
  <c r="BK85" i="3"/>
  <c r="J85" i="3"/>
  <c r="J60" i="3"/>
  <c r="BK83" i="4"/>
  <c r="J83" i="4" s="1"/>
  <c r="J30" i="4" s="1"/>
  <c r="AG57" i="1" s="1"/>
  <c r="J85" i="4"/>
  <c r="J61" i="4" s="1"/>
  <c r="J33" i="3"/>
  <c r="AV56" i="1" s="1"/>
  <c r="AT56" i="1" s="1"/>
  <c r="BD54" i="1"/>
  <c r="W33" i="1" s="1"/>
  <c r="J33" i="4"/>
  <c r="AV57" i="1"/>
  <c r="AT57" i="1"/>
  <c r="F33" i="3"/>
  <c r="AZ56" i="1" s="1"/>
  <c r="BA54" i="1"/>
  <c r="AW54" i="1"/>
  <c r="AK30" i="1" s="1"/>
  <c r="BB54" i="1"/>
  <c r="AX54" i="1"/>
  <c r="BC54" i="1"/>
  <c r="AY54" i="1"/>
  <c r="J33" i="2"/>
  <c r="AV55" i="1" s="1"/>
  <c r="AT55" i="1" s="1"/>
  <c r="F33" i="2"/>
  <c r="AZ55" i="1" s="1"/>
  <c r="F33" i="4"/>
  <c r="AZ57" i="1" s="1"/>
  <c r="J92" i="2" l="1"/>
  <c r="J60" i="2" s="1"/>
  <c r="BK84" i="3"/>
  <c r="J84" i="3"/>
  <c r="J59" i="3"/>
  <c r="J59" i="4"/>
  <c r="J39" i="4"/>
  <c r="AN57" i="1"/>
  <c r="W32" i="1"/>
  <c r="W30" i="1"/>
  <c r="AZ54" i="1"/>
  <c r="AV54" i="1"/>
  <c r="AK29" i="1" s="1"/>
  <c r="W31" i="1"/>
  <c r="AU54" i="1"/>
  <c r="J30" i="2"/>
  <c r="AG55" i="1"/>
  <c r="J39" i="2" l="1"/>
  <c r="AN55" i="1"/>
  <c r="J30" i="3"/>
  <c r="AG56" i="1"/>
  <c r="AG54" i="1"/>
  <c r="AK26" i="1" s="1"/>
  <c r="AK35" i="1" s="1"/>
  <c r="W29" i="1"/>
  <c r="AT54" i="1"/>
  <c r="J39" i="3" l="1"/>
  <c r="AN54" i="1"/>
  <c r="AN56" i="1"/>
</calcChain>
</file>

<file path=xl/sharedStrings.xml><?xml version="1.0" encoding="utf-8"?>
<sst xmlns="http://schemas.openxmlformats.org/spreadsheetml/2006/main" count="4673" uniqueCount="928">
  <si>
    <t>Export Komplet</t>
  </si>
  <si>
    <t>VZ</t>
  </si>
  <si>
    <t>2.0</t>
  </si>
  <si>
    <t>ZAMOK</t>
  </si>
  <si>
    <t>False</t>
  </si>
  <si>
    <t>{6c8cbc96-9b17-4036-8d55-464ee71e0fad}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</si>
  <si>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</si>
  <si>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</si>
  <si>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</si>
  <si>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</si>
  <si>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</si>
  <si>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</si>
  <si>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</si>
  <si>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</si>
  <si>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001-0-25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</si>
  <si>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</si>
  <si>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</si>
  <si>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Bílina - vybudování parkoviště v ulici Litoměřická</t>
  </si>
  <si>
    <t>KSO:</t>
  </si>
  <si>
    <t>822 2</t>
  </si>
  <si>
    <t>CC-CZ:</t>
  </si>
  <si>
    <t>2112</t>
  </si>
  <si>
    <t>Místo:</t>
  </si>
  <si>
    <t>Bílina</t>
  </si>
  <si>
    <t>Datum:</t>
  </si>
  <si>
    <t>13. 1. 2025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</si>
  <si>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</si>
  <si>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</si>
  <si>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</si>
  <si>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</si>
  <si>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</si>
  <si>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</si>
  <si>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</si>
  <si>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</si>
  <si>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</si>
  <si>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</si>
  <si>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</si>
  <si>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</si>
  <si>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„Bílina - vybudování parkoviště v ulici Litoměřická“.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</si>
  <si>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</si>
  <si>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</si>
  <si>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</si>
  <si>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</si>
  <si>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</si>
  <si>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</si>
  <si>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</si>
  <si>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</si>
  <si>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</si>
  <si>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</si>
  <si>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</si>
  <si>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</si>
  <si>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</si>
  <si>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</si>
  <si>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</si>
  <si>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</si>
  <si>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</si>
  <si>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</si>
  <si>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</si>
  <si>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</si>
  <si>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</si>
  <si>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</si>
  <si>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</si>
  <si>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</si>
  <si>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</si>
  <si>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</si>
  <si>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</si>
  <si>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</si>
  <si>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</si>
  <si>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</si>
  <si>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</si>
  <si>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</si>
  <si>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</si>
  <si>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</si>
  <si>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</si>
  <si>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</si>
  <si>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</si>
  <si>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</si>
  <si>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</si>
  <si>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</si>
  <si>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Zpevněné plochy parkoviště</t>
  </si>
  <si>
    <t>ING</t>
  </si>
  <si>
    <t>1</t>
  </si>
  <si>
    <t>{7d5b1733-bb1b-4357-bb11-54174e8b53f4}</t>
  </si>
  <si>
    <t>2</t>
  </si>
  <si>
    <t>SO 101s</t>
  </si>
  <si>
    <t>Sanace aktivní zóny a zemní pláně</t>
  </si>
  <si>
    <t>{92e2bce6-7eb5-4c36-9098-9604d9218b9f}</t>
  </si>
  <si>
    <t>VRN</t>
  </si>
  <si>
    <t>Vedlejší rozpočtové náklady</t>
  </si>
  <si>
    <t>VON</t>
  </si>
  <si>
    <t>{448a5aa5-6295-4dd6-bf45-0307e2dcc544}</t>
  </si>
  <si>
    <t>KRYCÍ LIST SOUPISU PRACÍ</t>
  </si>
  <si>
    <t>Objekt:</t>
  </si>
  <si>
    <t>SO 101 - Zpevněné plochy parkoviště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</si>
  <si>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</si>
  <si>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</si>
  <si>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</si>
  <si>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</si>
  <si>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</si>
  <si>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</si>
  <si>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</si>
  <si>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</si>
  <si>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</si>
  <si>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</si>
  <si>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</si>
  <si>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</si>
  <si>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</si>
  <si>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</si>
  <si>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</si>
  <si>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</si>
  <si>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</si>
  <si>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</si>
  <si>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</si>
  <si>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</si>
  <si>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</si>
  <si>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</si>
  <si>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</si>
  <si>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</si>
  <si>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</si>
  <si>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</si>
  <si>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</si>
  <si>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</si>
  <si>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</si>
  <si>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</si>
  <si>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</si>
  <si>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</si>
  <si>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</si>
  <si>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</si>
  <si>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</si>
  <si>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do 100 m2 v přes 1 m s odstraněním pařezů v rovině nebo svahu do 1:5</t>
  </si>
  <si>
    <t>m2</t>
  </si>
  <si>
    <t>CS ÚRS 2025 01</t>
  </si>
  <si>
    <t>4</t>
  </si>
  <si>
    <t>-1763491285</t>
  </si>
  <si>
    <t>PP</t>
  </si>
  <si>
    <t>Odstranění nevhodných dřevin průměru kmene do 100 mm výšky přes 1 m s odstraněním pařezu do 100 m2 v rovině nebo na svahu do 1:5</t>
  </si>
  <si>
    <t>Online PSC</t>
  </si>
  <si>
    <t>https://podminky.urs.cz/item/CS_URS_2025_01/111212351</t>
  </si>
  <si>
    <t>VV</t>
  </si>
  <si>
    <t>67,17</t>
  </si>
  <si>
    <t>122151102</t>
  </si>
  <si>
    <t>Odkopávky a prokopávky nezapažené v hornině třídy těžitelnosti I skupiny 1 a 2 objem do 50 m3 strojně</t>
  </si>
  <si>
    <t>m3</t>
  </si>
  <si>
    <t>-1761558014</t>
  </si>
  <si>
    <t>Odkopávky a prokopávky nezapažené strojně v hornině třídy těžitelnosti I skupiny 1 a 2 přes 20 do 50 m3</t>
  </si>
  <si>
    <t>https://podminky.urs.cz/item/CS_URS_2025_01/122151102</t>
  </si>
  <si>
    <t>"svrchní vrstva" 505,77*0,1</t>
  </si>
  <si>
    <t>3</t>
  </si>
  <si>
    <t>122251104</t>
  </si>
  <si>
    <t>Odkopávky a prokopávky nezapažené v hornině třídy těžitelnosti I skupiny 3 objem do 500 m3 strojně</t>
  </si>
  <si>
    <t>-842268693</t>
  </si>
  <si>
    <t>Odkopávky a prokopávky nezapažené strojně v hornině třídy těžitelnosti I skupiny 3 přes 100 do 500 m3</t>
  </si>
  <si>
    <t>https://podminky.urs.cz/item/CS_URS_2025_01/122251104</t>
  </si>
  <si>
    <t>742,41*0,23</t>
  </si>
  <si>
    <t>Součet</t>
  </si>
  <si>
    <t>162301501</t>
  </si>
  <si>
    <t>Vodorovné přemístění křovin do 5 km D kmene do 100 mm</t>
  </si>
  <si>
    <t>1959807748</t>
  </si>
  <si>
    <t>Vodorovné přemístění smýcených křovin do průměru kmene 100 mm na vzdálenost do 5 000 m</t>
  </si>
  <si>
    <t>https://podminky.urs.cz/item/CS_URS_2025_01/162301501</t>
  </si>
  <si>
    <t>P</t>
  </si>
  <si>
    <t>Poznámka k položce:_x000D_
vč. likvidace</t>
  </si>
  <si>
    <t>5</t>
  </si>
  <si>
    <t>162301981</t>
  </si>
  <si>
    <t>Příplatek k vodorovnému přemístění křovin D kmene do 100 mm ZKD 1 km</t>
  </si>
  <si>
    <t>-2114602316</t>
  </si>
  <si>
    <t>Vodorovné přemístění smýcených křovin Příplatek k ceně za každých dalších i započatých 1 000 m</t>
  </si>
  <si>
    <t>https://podminky.urs.cz/item/CS_URS_2025_01/162301981</t>
  </si>
  <si>
    <t>Poznámka k položce:_x000D_
vzdálenost odvozu je pouze orientační, určí uchazeč</t>
  </si>
  <si>
    <t>67,17*5</t>
  </si>
  <si>
    <t>6</t>
  </si>
  <si>
    <t>162451106</t>
  </si>
  <si>
    <t>Vodorovné přemístění přes 1 500 do 2000 m výkopku/sypaniny z horniny třídy těžitelnosti I skupiny 1 až 3</t>
  </si>
  <si>
    <t>686361534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</si>
  <si>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</si>
  <si>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https://podminky.urs.cz/item/CS_URS_2025_01/162451106</t>
  </si>
  <si>
    <t>"zemina vhodná k ohumusování na skládku stavby" (194,65)*0,15</t>
  </si>
  <si>
    <t>"zemina vhodná k ohumusování ze skládky stavby na místo upotřebení" (194,65)*0,15</t>
  </si>
  <si>
    <t>7</t>
  </si>
  <si>
    <t>162751117</t>
  </si>
  <si>
    <t>Vodorovné přemístění přes 9 000 do 10000 m výkopku/sypaniny z horniny třídy těžitelnosti I skupiny 1 až 3</t>
  </si>
  <si>
    <t>-1848267116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</si>
  <si>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</si>
  <si>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</si>
  <si>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50,577-(194,65*0,15)</t>
  </si>
  <si>
    <t>170,754</t>
  </si>
  <si>
    <t>8</t>
  </si>
  <si>
    <t>167151101</t>
  </si>
  <si>
    <t>Nakládání výkopku z hornin třídy těžitelnosti I skupiny 1 až 3 do 100 m3</t>
  </si>
  <si>
    <t>114848335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</si>
  <si>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</si>
  <si>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</si>
  <si>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"zemina vhodná k ohumusování na skládce stavby" 194,65*0,15</t>
  </si>
  <si>
    <t>9</t>
  </si>
  <si>
    <t>171201231</t>
  </si>
  <si>
    <t>Poplatek za uložení zeminy a kamení na recyklační skládce (skládkovné) kód odpadu 17 05 04</t>
  </si>
  <si>
    <t>t</t>
  </si>
  <si>
    <t>-859114001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</si>
  <si>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</si>
  <si>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</si>
  <si>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192,134</t>
  </si>
  <si>
    <t>192,134*1,8 'Přepočtené koeficientem množství</t>
  </si>
  <si>
    <t>10</t>
  </si>
  <si>
    <t>181111111</t>
  </si>
  <si>
    <t>Plošná úprava terénu do 500 m2 zemina skupiny 1 až 4 nerovnosti přes 50 do 100 mm v rovinně a svahu do 1:5</t>
  </si>
  <si>
    <t>-1188970100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</si>
  <si>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</si>
  <si>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https://podminky.urs.cz/item/CS_URS_2025_01/181111111</t>
  </si>
  <si>
    <t>194,65</t>
  </si>
  <si>
    <t>11</t>
  </si>
  <si>
    <t>181351003</t>
  </si>
  <si>
    <t>Rozprostření ornice tl vrstvy do 200 mm pl do 100 m2 v rovině nebo ve svahu do 1:5 strojně</t>
  </si>
  <si>
    <t>827618130</t>
  </si>
  <si>
    <t>Rozprostření a urovnání ornice v rovině nebo ve svahu sklonu do 1:5 strojně při souvislé ploše do 100 m2, tl. vrstvy do 200 mm</t>
  </si>
  <si>
    <t>https://podminky.urs.cz/item/CS_URS_2025_01/181351003</t>
  </si>
  <si>
    <t>181411131</t>
  </si>
  <si>
    <t>Založení parkového trávníku výsevem pl do 1000 m2 v rovině a ve svahu do 1:5</t>
  </si>
  <si>
    <t>1703312707</t>
  </si>
  <si>
    <t>Založení trávníku na půdě předem připravené plochy do 1000 m2 výsevem včetně utažení parkového v rovině nebo na svahu do 1:5</t>
  </si>
  <si>
    <t>https://podminky.urs.cz/item/CS_URS_2025_01/181411131</t>
  </si>
  <si>
    <t>13</t>
  </si>
  <si>
    <t>M</t>
  </si>
  <si>
    <t>00572420</t>
  </si>
  <si>
    <t>osivo směs travní parková okrasná</t>
  </si>
  <si>
    <t>kg</t>
  </si>
  <si>
    <t>-2056985572</t>
  </si>
  <si>
    <t>(194,65)*0,03</t>
  </si>
  <si>
    <t>14</t>
  </si>
  <si>
    <t>181951112</t>
  </si>
  <si>
    <t>Úprava pláně v hornině třídy těžitelnosti I skupiny 1 až 3 se zhutněním strojně</t>
  </si>
  <si>
    <t>873181017</t>
  </si>
  <si>
    <t>Úprava pláně vyrovnáním výškových rozdílů strojně v hornině třídy těžitelnosti I, skupiny 1 až 3 se zhutněním</t>
  </si>
  <si>
    <t>https://podminky.urs.cz/item/CS_URS_2025_01/181951112</t>
  </si>
  <si>
    <t>351,35+391,06</t>
  </si>
  <si>
    <t>15</t>
  </si>
  <si>
    <t>183402121</t>
  </si>
  <si>
    <t>Rozrušení půdy souvislé pl přes 100 do 500 m2 hl přes 50 do 150 mm v rovině a svahu do 1:5</t>
  </si>
  <si>
    <t>-96727161</t>
  </si>
  <si>
    <t>Rozrušení půdy na hloubku přes 50 do 150 mm souvislé plochy do 500 m2 v rovině nebo na svahu do 1:5</t>
  </si>
  <si>
    <t>https://podminky.urs.cz/item/CS_URS_2025_01/183402121</t>
  </si>
  <si>
    <t>16</t>
  </si>
  <si>
    <t>184813511</t>
  </si>
  <si>
    <t>Chemické odplevelení před založením kultury postřikem na široko v rovině a svahu do 1:5 ručně</t>
  </si>
  <si>
    <t>1397975528</t>
  </si>
  <si>
    <t>Chemické odplevelení půdy před založením kultury, trávníku nebo zpevněných ploch ručně o jakékoli výměře postřikem na široko v rovině nebo na svahu do 1:5</t>
  </si>
  <si>
    <t>https://podminky.urs.cz/item/CS_URS_2025_01/184813511</t>
  </si>
  <si>
    <t>17</t>
  </si>
  <si>
    <t>185804312</t>
  </si>
  <si>
    <t>Zalití rostlin vodou plocha přes 20 m2</t>
  </si>
  <si>
    <t>695612201</t>
  </si>
  <si>
    <t>Zalití rostlin vodou plochy záhonů jednotlivě přes 20 m2</t>
  </si>
  <si>
    <t>https://podminky.urs.cz/item/CS_URS_2025_01/185804312</t>
  </si>
  <si>
    <t>Poznámka k položce:_x000D_
3x zalití</t>
  </si>
  <si>
    <t>(194,65)*0,01*3</t>
  </si>
  <si>
    <t>Zakládání</t>
  </si>
  <si>
    <t>18</t>
  </si>
  <si>
    <t>213141111</t>
  </si>
  <si>
    <t>Zřízení vrstvy z geotextilie v rovině nebo ve sklonu do 1:5 š do 3 m</t>
  </si>
  <si>
    <t>CS ÚRS 2023 01</t>
  </si>
  <si>
    <t>1388218360</t>
  </si>
  <si>
    <t>Zřízení vrstvy z geotextilie filtrační, separační, odvodňovací, ochranné, výztužné nebo protierozní v rovině nebo ve sklonu do 1:5, šířky do 3 m</t>
  </si>
  <si>
    <t>https://podminky.urs.cz/item/CS_URS_2023_01/213141111</t>
  </si>
  <si>
    <t>456,76</t>
  </si>
  <si>
    <t>19</t>
  </si>
  <si>
    <t>69311070.R</t>
  </si>
  <si>
    <t>geotextilie netkaná separační, ochranná, filtrační, drenážní "pro záchyt ropných látek" 400g/m2</t>
  </si>
  <si>
    <t>1690483866</t>
  </si>
  <si>
    <t>geotextilie netkaná separační, ochranná, filtrační, drenážní, "pro záchyt ropných látek" 400g/m2</t>
  </si>
  <si>
    <t>Poznámka k položce:_x000D_
• textilie NTRF vyrobena z vysoce pevných, avšak porézních hydrofobních vláken s velkým povrchem (0,6 m2/g)_x000D_
• materiál je vodopropustný, ropné látky zachycuje sorpcí na povrchu_x000D_
• dodává se ve čtyřech rozměrech, na požádání i v délce 50 m_x000D_
• pro záchyt ropných látek z vodního prostředí_x000D_
• příklad použití: parkoviště – zámková dlažba: vrstva membrány 400 g/m2 se nasytí a vyčerpá svoji sorpční kapacitu v průměru za 20 let_x000D_
• sorpce oleje 102 l</t>
  </si>
  <si>
    <t>456,76*1,1845 'Přepočtené koeficientem množství</t>
  </si>
  <si>
    <t>Komunikace pozemní</t>
  </si>
  <si>
    <t>20</t>
  </si>
  <si>
    <t>564861112</t>
  </si>
  <si>
    <t>Podklad ze štěrkodrtě ŠD plochy přes 100 m2 tl 210 mm</t>
  </si>
  <si>
    <t>407927528</t>
  </si>
  <si>
    <t>Podklad ze štěrkodrti ŠD s rozprostřením a zhutněním plochy přes 100 m2, po zhutnění tl. 210 mm</t>
  </si>
  <si>
    <t>https://podminky.urs.cz/item/CS_URS_2025_01/564861112</t>
  </si>
  <si>
    <t>"stání" 351,35</t>
  </si>
  <si>
    <t>"chodník" 391,06</t>
  </si>
  <si>
    <t>573211108</t>
  </si>
  <si>
    <t>Postřik živičný spojovací z asfaltu v množství 0,40 kg/m2</t>
  </si>
  <si>
    <t>-819275478</t>
  </si>
  <si>
    <t>Postřik spojovací PS bez posypu kamenivem z asfaltu silničního, v množství 0,40 kg/m2</t>
  </si>
  <si>
    <t>https://podminky.urs.cz/item/CS_URS_2025_01/573211108</t>
  </si>
  <si>
    <t>44,6</t>
  </si>
  <si>
    <t>22</t>
  </si>
  <si>
    <t>577134111</t>
  </si>
  <si>
    <t>Asfaltový beton vrstva obrusná ACO 11+ (ABS) tř. I tl 40 mm š do 3 m z nemodifikovaného asfaltu</t>
  </si>
  <si>
    <t>1717337531</t>
  </si>
  <si>
    <t>Asfaltový beton vrstva obrusná ACO 11 (ABS) s rozprostřením a se zhutněním z nemodifikovaného asfaltu v pruhu šířky do 3 m tř. I (ACO 11+), po zhutnění tl. 40 mm</t>
  </si>
  <si>
    <t>https://podminky.urs.cz/item/CS_URS_2025_01/577134111</t>
  </si>
  <si>
    <t>23</t>
  </si>
  <si>
    <t>596211210</t>
  </si>
  <si>
    <t>Kladení zámkové dlažby komunikací pro pěší ručně tl 80 mm skupiny A pl do 50 m2</t>
  </si>
  <si>
    <t>1089741647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</si>
  <si>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</si>
  <si>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https://podminky.urs.cz/item/CS_URS_2025_01/596211210</t>
  </si>
  <si>
    <t>"chodník"</t>
  </si>
  <si>
    <t>4,28+4,12+10,6</t>
  </si>
  <si>
    <t>24</t>
  </si>
  <si>
    <t>59245030.bF</t>
  </si>
  <si>
    <t>dlažba tvar čtverec betonová 200x200x80mm přírodní "bez FAZET"</t>
  </si>
  <si>
    <t>1887405941</t>
  </si>
  <si>
    <t>10,6</t>
  </si>
  <si>
    <t>10,6*1,03 'Přepočtené koeficientem množství</t>
  </si>
  <si>
    <t>25</t>
  </si>
  <si>
    <t>59245226.Č</t>
  </si>
  <si>
    <t xml:space="preserve">dlažba tvar obdélník betonová pro nevidomé 200x100x80mm červená </t>
  </si>
  <si>
    <t>1856458715</t>
  </si>
  <si>
    <t>dlažba tvar obdélník betonová pro nevidomé 200x100x80mm červená</t>
  </si>
  <si>
    <t>4,28</t>
  </si>
  <si>
    <t>26</t>
  </si>
  <si>
    <t>592_VL2_80</t>
  </si>
  <si>
    <t>dlažba betonová SLP s vodící linií 200x200x80mm přírodní</t>
  </si>
  <si>
    <t>1424432216</t>
  </si>
  <si>
    <t>4,12</t>
  </si>
  <si>
    <t>4,12*1,03 'Přepočtené koeficientem množství</t>
  </si>
  <si>
    <t>27</t>
  </si>
  <si>
    <t>596211212</t>
  </si>
  <si>
    <t>Kladení zámkové dlažby komunikací pro pěší ručně tl 80 mm skupiny A pl přes 100 do 300 m2</t>
  </si>
  <si>
    <t>289147495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</si>
  <si>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</si>
  <si>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https://podminky.urs.cz/item/CS_URS_2025_01/596211212</t>
  </si>
  <si>
    <t>372,06</t>
  </si>
  <si>
    <t>28</t>
  </si>
  <si>
    <t>596212210</t>
  </si>
  <si>
    <t>Kladení zámkové dlažby pozemních komunikací ručně tl 80 mm skupiny A pl do 50 m2</t>
  </si>
  <si>
    <t>-1500210238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</si>
  <si>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</si>
  <si>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https://podminky.urs.cz/item/CS_URS_2025_01/596212210</t>
  </si>
  <si>
    <t>"stání"</t>
  </si>
  <si>
    <t>3,15</t>
  </si>
  <si>
    <t>29</t>
  </si>
  <si>
    <t>59245020</t>
  </si>
  <si>
    <t>dlažba skladebná betonová 200x100mm tl 80mm přírodní</t>
  </si>
  <si>
    <t>-187714050</t>
  </si>
  <si>
    <t>"stání" 3,15</t>
  </si>
  <si>
    <t>"chodník" 372,06</t>
  </si>
  <si>
    <t>375,21*1,01 'Přepočtené koeficientem množství</t>
  </si>
  <si>
    <t>30</t>
  </si>
  <si>
    <t>596412114</t>
  </si>
  <si>
    <t>Kladení dlažby z vegetačních tvárnic pozemních komunikací velikosti dlaždic do 0,09 m2 tl 80 mm pl přes 100 do 300 m2</t>
  </si>
  <si>
    <t>496591813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</si>
  <si>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100 do 300 m2</t>
  </si>
  <si>
    <t>https://podminky.urs.cz/item/CS_URS_2025_01/596412114</t>
  </si>
  <si>
    <t>282,74</t>
  </si>
  <si>
    <t>8,26</t>
  </si>
  <si>
    <t>31</t>
  </si>
  <si>
    <t>59245035</t>
  </si>
  <si>
    <t>dlažba plošná vegetační betonová 200x200mm tl 80mm přírodní</t>
  </si>
  <si>
    <t>39654213</t>
  </si>
  <si>
    <t>Poznámka k položce:_x000D_
27,7% podílu zeleně v ploše</t>
  </si>
  <si>
    <t>282,74*1,01 'Přepočtené koeficientem množství</t>
  </si>
  <si>
    <t>32</t>
  </si>
  <si>
    <t>59245036</t>
  </si>
  <si>
    <t>dlažba plošná vegetační betonová 200x200mm tl 80mm "karamel/hnědá"</t>
  </si>
  <si>
    <t>-1728273407</t>
  </si>
  <si>
    <t>8,26*1,03 'Přepočtené koeficientem množství</t>
  </si>
  <si>
    <t>33</t>
  </si>
  <si>
    <t>58343810</t>
  </si>
  <si>
    <t>kamenivo drcené hrubé frakce 4/8</t>
  </si>
  <si>
    <t>581682268</t>
  </si>
  <si>
    <t>(282,74+8,26)*0,277*0,08</t>
  </si>
  <si>
    <t>6,449*2 'Přepočtené koeficientem množství</t>
  </si>
  <si>
    <t>Úpravy povrchů, podlahy a osazování výplní</t>
  </si>
  <si>
    <t>34</t>
  </si>
  <si>
    <t>637121112</t>
  </si>
  <si>
    <t>Okapový chodník z kačírku tl 150 mm s udusáním</t>
  </si>
  <si>
    <t>2021777264</t>
  </si>
  <si>
    <t>Okapový chodník z kameniva s udusáním a urovnáním povrchu z kačírku tl. 150 mm</t>
  </si>
  <si>
    <t>https://podminky.urs.cz/item/CS_URS_2025_01/637121112</t>
  </si>
  <si>
    <t>5,8</t>
  </si>
  <si>
    <t>Trubní vedení</t>
  </si>
  <si>
    <t>35</t>
  </si>
  <si>
    <t>899132111</t>
  </si>
  <si>
    <t>Výměna (výšková úprava) poklopu kanalizačního samonivelačního s ošetřením podkladu hloubky do 25 cm</t>
  </si>
  <si>
    <t>kus</t>
  </si>
  <si>
    <t>466911154</t>
  </si>
  <si>
    <t>Výměna (výšková úprava) poklopu kanalizačního s rámem samonivelačním s ošetřením podkladních vrstev hloubky do 25 cm</t>
  </si>
  <si>
    <t>https://podminky.urs.cz/item/CS_URS_2025_01/899132111</t>
  </si>
  <si>
    <t>"výšková úprava, poklop stávající" 3</t>
  </si>
  <si>
    <t>36</t>
  </si>
  <si>
    <t>899132212</t>
  </si>
  <si>
    <t>Výměna (výšková úprava) poklopu vodovodního samonivelačního nebo pevného šoupátkového</t>
  </si>
  <si>
    <t>2017996351</t>
  </si>
  <si>
    <t>https://podminky.urs.cz/item/CS_URS_2025_01/899132212</t>
  </si>
  <si>
    <t>"výšková úprava, poklop stávající" 4</t>
  </si>
  <si>
    <t>Ostatní konstrukce a práce, bourání</t>
  </si>
  <si>
    <t>37</t>
  </si>
  <si>
    <t>914111111</t>
  </si>
  <si>
    <t>Montáž svislé dopravní značky do velikosti 1 m2 objímkami na sloupek nebo konzolu</t>
  </si>
  <si>
    <t>-2022066184</t>
  </si>
  <si>
    <t>Montáž svislé dopravní značky základní velikosti do 1 m2 objímkami na sloupky nebo konzoly</t>
  </si>
  <si>
    <t>https://podminky.urs.cz/item/CS_URS_2025_01/914111111</t>
  </si>
  <si>
    <t>Poznámka k položce:_x000D_
na stávající sloupek</t>
  </si>
  <si>
    <t>38</t>
  </si>
  <si>
    <t>40445625</t>
  </si>
  <si>
    <t>informativní značky provozní IP8, IP9, IP11-IP13 500x700mm</t>
  </si>
  <si>
    <t>-1319908965</t>
  </si>
  <si>
    <t>"IP11c" 1</t>
  </si>
  <si>
    <t>39</t>
  </si>
  <si>
    <t>916131213</t>
  </si>
  <si>
    <t>Osazení silničního obrubníku betonového stojatého s boční opěrou do lože z betonu prostého</t>
  </si>
  <si>
    <t>m</t>
  </si>
  <si>
    <t>-1919168894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</si>
  <si>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</si>
  <si>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</si>
  <si>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143,06+1+1+166,54+16*0,78+10*0,8</t>
  </si>
  <si>
    <t>40</t>
  </si>
  <si>
    <t>59217031</t>
  </si>
  <si>
    <t>obrubník silniční betonový 1000x150x250mm</t>
  </si>
  <si>
    <t>-593963740</t>
  </si>
  <si>
    <t>166,54</t>
  </si>
  <si>
    <t>166,54*1,02 'Přepočtené koeficientem množství</t>
  </si>
  <si>
    <t>41</t>
  </si>
  <si>
    <t>59217029</t>
  </si>
  <si>
    <t>obrubník silniční betonový nájezdový 1000x150x150mm</t>
  </si>
  <si>
    <t>1842326341</t>
  </si>
  <si>
    <t>143,06</t>
  </si>
  <si>
    <t>143,06*1,02 'Přepočtené koeficientem množství</t>
  </si>
  <si>
    <t>42</t>
  </si>
  <si>
    <t>59217030</t>
  </si>
  <si>
    <t>obrubník silniční betonový přechodový 1000x150x150-250mm</t>
  </si>
  <si>
    <t>-1241834295</t>
  </si>
  <si>
    <t>"L" 1</t>
  </si>
  <si>
    <t>"P" 1</t>
  </si>
  <si>
    <t>43</t>
  </si>
  <si>
    <t>59217035</t>
  </si>
  <si>
    <t>obrubník betonový obloukový vnější 780x150x250mm</t>
  </si>
  <si>
    <t>1218720701</t>
  </si>
  <si>
    <t>"R1 " 16*0,78</t>
  </si>
  <si>
    <t>12,48*1,02 'Přepočtené koeficientem množství</t>
  </si>
  <si>
    <t>44</t>
  </si>
  <si>
    <t>59217035.1</t>
  </si>
  <si>
    <t>obrubník betonový rohový 90° vnitřní 400/400x150x250mm</t>
  </si>
  <si>
    <t>1826413539</t>
  </si>
  <si>
    <t>Poznámka k položce:_x000D_
jednovrstvý materiál se zárukou 20 let</t>
  </si>
  <si>
    <t>45</t>
  </si>
  <si>
    <t>916133112</t>
  </si>
  <si>
    <t>Osazení silničního obrubníku betonového ke kruhovým objezdům do lože z betonu prostého s boční opěrou</t>
  </si>
  <si>
    <t>-392154611</t>
  </si>
  <si>
    <t>Osazení silničního obrubníku ke kruhovým objezdům se zřízením lože tl. do 150 mm, s vyplněním a zatřením spár cementovou maltou betonového, do lože z betonu prostého s boční opěrou</t>
  </si>
  <si>
    <t>https://podminky.urs.cz/item/CS_URS_2025_01/916133112</t>
  </si>
  <si>
    <t>Poznámka k položce:_x000D_
třída betonu dle PD</t>
  </si>
  <si>
    <t>(6+1+1)*0,6+6*0,27</t>
  </si>
  <si>
    <t>46</t>
  </si>
  <si>
    <t>59217052</t>
  </si>
  <si>
    <t>obrubník betonový pro kruhový objezd vnější R0,5 200x270x300mm</t>
  </si>
  <si>
    <t>2073207957</t>
  </si>
  <si>
    <t>Poznámka k položce:_x000D_
6 kusů</t>
  </si>
  <si>
    <t>6*0,27</t>
  </si>
  <si>
    <t>1,62*1,02 'Přepočtené koeficientem množství</t>
  </si>
  <si>
    <t>47</t>
  </si>
  <si>
    <t>59217056</t>
  </si>
  <si>
    <t>obrubník betonový pro kruhový objezd přechodový R0,5 200x600x300mm</t>
  </si>
  <si>
    <t>-1586857892</t>
  </si>
  <si>
    <t>(1+1)*0,6</t>
  </si>
  <si>
    <t>1,2*1,02 'Přepočtené koeficientem množství</t>
  </si>
  <si>
    <t>48</t>
  </si>
  <si>
    <t>59217057</t>
  </si>
  <si>
    <t>obrubník betonový pro kruhový objezd přímý 200x600x300mm</t>
  </si>
  <si>
    <t>545805992</t>
  </si>
  <si>
    <t>6*0,6</t>
  </si>
  <si>
    <t>3,6*1,02 'Přepočtené koeficientem množství</t>
  </si>
  <si>
    <t>49</t>
  </si>
  <si>
    <t>916231213</t>
  </si>
  <si>
    <t>Osazení chodníkového obrubníku betonového stojatého s boční opěrou do lože z betonu prostého</t>
  </si>
  <si>
    <t>-1040309646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</si>
  <si>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</si>
  <si>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</si>
  <si>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221,65</t>
  </si>
  <si>
    <t>50</t>
  </si>
  <si>
    <t>59217016</t>
  </si>
  <si>
    <t>obrubník betonový chodníkový 1000x80x250mm</t>
  </si>
  <si>
    <t>1082703931</t>
  </si>
  <si>
    <t>221,65*1,02 'Přepočtené koeficientem množství</t>
  </si>
  <si>
    <t>51</t>
  </si>
  <si>
    <t>919726122</t>
  </si>
  <si>
    <t>Geotextilie pro ochranu, separaci a filtraci netkaná měrná hm přes 200 do 300 g/m2</t>
  </si>
  <si>
    <t>254730333</t>
  </si>
  <si>
    <t>Geotextilie netkaná pro ochranu, separaci nebo filtraci měrná hmotnost přes 200 do 300 g/m2</t>
  </si>
  <si>
    <t>https://podminky.urs.cz/item/CS_URS_2025_01/919726122</t>
  </si>
  <si>
    <t>5,8*1,1</t>
  </si>
  <si>
    <t>52</t>
  </si>
  <si>
    <t>919732211</t>
  </si>
  <si>
    <t>Styčná spára napojení nového živičného povrchu na stávající za tepla š 15 mm hl 25 mm s prořezáním</t>
  </si>
  <si>
    <t>-2123562842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</si>
  <si>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</si>
  <si>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</si>
  <si>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179,14</t>
  </si>
  <si>
    <t>53</t>
  </si>
  <si>
    <t>919735112</t>
  </si>
  <si>
    <t>Řezání stávajícího živičného krytu hl přes 50 do 100 mm</t>
  </si>
  <si>
    <t>1126552690</t>
  </si>
  <si>
    <t>Řezání stávajícího živičného krytu nebo podkladu hloubky přes 50 do 100 mm</t>
  </si>
  <si>
    <t>https://podminky.urs.cz/item/CS_URS_2025_01/919735112</t>
  </si>
  <si>
    <t>54</t>
  </si>
  <si>
    <t>979054451</t>
  </si>
  <si>
    <t>Očištění vybouraných zámkových dlaždic s původním spárováním z kameniva těženého</t>
  </si>
  <si>
    <t>-2134821792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</si>
  <si>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</si>
  <si>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https://podminky.urs.cz/item/CS_URS_2025_01/979054451</t>
  </si>
  <si>
    <t>396,15</t>
  </si>
  <si>
    <t>96</t>
  </si>
  <si>
    <t>Bourání konstrukcí</t>
  </si>
  <si>
    <t>55</t>
  </si>
  <si>
    <t>113106123</t>
  </si>
  <si>
    <t>Rozebrání dlažeb ze zámkových dlaždic komunikací pro pěší ručně</t>
  </si>
  <si>
    <t>1981470812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</si>
  <si>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</si>
  <si>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</si>
  <si>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56</t>
  </si>
  <si>
    <t>113107181</t>
  </si>
  <si>
    <t>Odstranění podkladu živičného tl do 50 mm strojně pl přes 50 do 200 m2</t>
  </si>
  <si>
    <t>-799044198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</si>
  <si>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</si>
  <si>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https://podminky.urs.cz/item/CS_URS_2025_01/113107181</t>
  </si>
  <si>
    <t>96,87</t>
  </si>
  <si>
    <t>57</t>
  </si>
  <si>
    <t>113107221</t>
  </si>
  <si>
    <t>Odstranění podkladu z kameniva drceného tl do 100 mm strojně pl přes 200 m2</t>
  </si>
  <si>
    <t>1254220791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</si>
  <si>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</si>
  <si>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https://podminky.urs.cz/item/CS_URS_2025_01/113107221</t>
  </si>
  <si>
    <t>58</t>
  </si>
  <si>
    <t>113202111</t>
  </si>
  <si>
    <t>Vytrhání obrub krajníků obrubníků stojatých</t>
  </si>
  <si>
    <t>-933972397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</si>
  <si>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</si>
  <si>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</si>
  <si>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177,7</t>
  </si>
  <si>
    <t>59</t>
  </si>
  <si>
    <t>113204111</t>
  </si>
  <si>
    <t>Vytrhání obrub záhonových</t>
  </si>
  <si>
    <t>-1932422670</t>
  </si>
  <si>
    <t>Vytrhání obrub s vybouráním lože, s přemístěním hmot na skládku na vzdálenost do 3 m nebo s naložením na dopravní prostředek záhonových</t>
  </si>
  <si>
    <t>https://podminky.urs.cz/item/CS_URS_2025_01/113204111</t>
  </si>
  <si>
    <t>353,8</t>
  </si>
  <si>
    <t>60</t>
  </si>
  <si>
    <t>966006211</t>
  </si>
  <si>
    <t>Odstranění svislých dopravních značek ze sloupů, sloupků nebo konzol</t>
  </si>
  <si>
    <t>-1702993758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</si>
  <si>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</si>
  <si>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https://podminky.urs.cz/item/CS_URS_2025_01/966006211</t>
  </si>
  <si>
    <t>997</t>
  </si>
  <si>
    <t>Přesun sutě</t>
  </si>
  <si>
    <t>61</t>
  </si>
  <si>
    <t>997221551</t>
  </si>
  <si>
    <t>Vodorovná doprava suti ze sypkých materiálů do 1 km</t>
  </si>
  <si>
    <t>681231011</t>
  </si>
  <si>
    <t>Vodorovná doprava suti bez naložení, ale se složením a s hrubým urovnáním ze sypkých materiálů, na vzdálenost do 1 km</t>
  </si>
  <si>
    <t>https://podminky.urs.cz/item/CS_URS_2025_01/997221551</t>
  </si>
  <si>
    <t>"podklad na trvalou/recyklační skládku" ((0,26-0,131)*396,15)+67,346</t>
  </si>
  <si>
    <t>62</t>
  </si>
  <si>
    <t>997221559</t>
  </si>
  <si>
    <t>Příplatek ZKD 1 km u vodorovné dopravy suti ze sypkých materiálů</t>
  </si>
  <si>
    <t>-1133634722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</si>
  <si>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</si>
  <si>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</si>
  <si>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"podklad na trvalou/recyklační skládku" (((0,26-0,131)*396,15)+67,346)*9</t>
  </si>
  <si>
    <t>63</t>
  </si>
  <si>
    <t>997221561</t>
  </si>
  <si>
    <t>Vodorovná doprava suti z kusových materiálů do 1 km</t>
  </si>
  <si>
    <t>1337273492</t>
  </si>
  <si>
    <t>Vodorovná doprava suti bez naložení, ale se složením a s hrubým urovnáním z kusových materiálů, na vzdálenost do 1 km</t>
  </si>
  <si>
    <t>https://podminky.urs.cz/item/CS_URS_2025_01/997221561</t>
  </si>
  <si>
    <t>"beton na trvalou/recyklační skládku" 2,26+36,346+14,152</t>
  </si>
  <si>
    <t>"dlažba na skládku stavebníka, bez poplatku" (0,131)*396,15</t>
  </si>
  <si>
    <t>"asfalt na trvalou/recyklační skládku" 9,493</t>
  </si>
  <si>
    <t>64</t>
  </si>
  <si>
    <t>997221569</t>
  </si>
  <si>
    <t>Příplatek ZKD 1 km u vodorovné dopravy suti z kusových materiálů</t>
  </si>
  <si>
    <t>-1463947066</t>
  </si>
  <si>
    <t>https://podminky.urs.cz/item/CS_URS_2025_01/997221569</t>
  </si>
  <si>
    <t>"beton na trvalou/recyklační skládku" (2,26+36,346+14,152)*9</t>
  </si>
  <si>
    <t>"dlažba na skládku stavebníka, bez poplatku" ((0,131)*396,15)*2</t>
  </si>
  <si>
    <t>"asfalt na trvalou/recyklační skládku" 9,493*9</t>
  </si>
  <si>
    <t>65</t>
  </si>
  <si>
    <t>997221861</t>
  </si>
  <si>
    <t>Poplatek za uložení na recyklační skládce (skládkovné) stavebního odpadu z prostého betonu pod kódem 17 01 01</t>
  </si>
  <si>
    <t>329358233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</si>
  <si>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</si>
  <si>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</si>
  <si>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2,26+36,346+14,152</t>
  </si>
  <si>
    <t>66</t>
  </si>
  <si>
    <t>997221873</t>
  </si>
  <si>
    <t>Poplatek za uložení na recyklační skládce (skládkovné) stavebního odpadu zeminy a kamení zatříděného do Katalogu odpadů pod kódem 17 05 04</t>
  </si>
  <si>
    <t>-290714263</t>
  </si>
  <si>
    <t>https://podminky.urs.cz/item/CS_URS_2025_01/997221873</t>
  </si>
  <si>
    <t>((0,26-0,131)*396,15)+67,346</t>
  </si>
  <si>
    <t>67</t>
  </si>
  <si>
    <t>997221875</t>
  </si>
  <si>
    <t>Poplatek za uložení na recyklační skládce (skládkovné) stavebního odpadu asfaltového bez obsahu dehtu zatříděného do Katalogu odpadů pod kódem 17 03 02</t>
  </si>
  <si>
    <t>-1624403373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</si>
  <si>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</si>
  <si>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</si>
  <si>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9,493</t>
  </si>
  <si>
    <t>998</t>
  </si>
  <si>
    <t>Přesun hmot</t>
  </si>
  <si>
    <t>68</t>
  </si>
  <si>
    <t>998223011</t>
  </si>
  <si>
    <t>Přesun hmot pro pozemní komunikace s krytem dlážděným</t>
  </si>
  <si>
    <t>1709157165</t>
  </si>
  <si>
    <t>Přesun hmot pro pozemní komunikace s krytem dlážděným dopravní vzdálenost do 200 m jakékoliv délky objektu</t>
  </si>
  <si>
    <t>https://podminky.urs.cz/item/CS_URS_2025_01/998223011</t>
  </si>
  <si>
    <t>Práce a dodávky M</t>
  </si>
  <si>
    <t>46-M</t>
  </si>
  <si>
    <t>Zemní práce při extr.mont.pracích</t>
  </si>
  <si>
    <t>69</t>
  </si>
  <si>
    <t>460161142</t>
  </si>
  <si>
    <t>Hloubení kabelových rýh ručně š 35 cm hl 50 cm v hornině tř I skupiny 3</t>
  </si>
  <si>
    <t>-146665518</t>
  </si>
  <si>
    <t>Hloubení kabelových rýh ručně včetně urovnání dna s přemístěním výkopku do vzdálenosti 3 m od okraje jámy nebo s naložením na dopravní prostředek šířky 35 cm hloubky 50 cm v hornině třídy těžitelnosti I skupiny 3</t>
  </si>
  <si>
    <t>https://podminky.urs.cz/item/CS_URS_2025_01/460161142</t>
  </si>
  <si>
    <t>148</t>
  </si>
  <si>
    <t>70</t>
  </si>
  <si>
    <t>460341113</t>
  </si>
  <si>
    <t>Vodorovné přemístění horniny jakékoliv třídy dopravními prostředky při elektromontážích přes 500 do 1000 m</t>
  </si>
  <si>
    <t>-1208651966</t>
  </si>
  <si>
    <t>Vodorovné přemístění (odvoz) horniny dopravními prostředky včetně složení, bez naložení a rozprostření jakékoliv třídy, na vzdálenost přes 500 do 1000 m</t>
  </si>
  <si>
    <t>https://podminky.urs.cz/item/CS_URS_2025_01/460341113</t>
  </si>
  <si>
    <t>5,18</t>
  </si>
  <si>
    <t>71</t>
  </si>
  <si>
    <t>460341121</t>
  </si>
  <si>
    <t>Příplatek k vodorovnému přemístění horniny dopravními prostředky při elektromontážích za každých dalších i započatých 1000 m</t>
  </si>
  <si>
    <t>704867161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</si>
  <si>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</si>
  <si>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https://podminky.urs.cz/item/CS_URS_2025_01/460341121</t>
  </si>
  <si>
    <t>5,18*9</t>
  </si>
  <si>
    <t>72</t>
  </si>
  <si>
    <t>460361121</t>
  </si>
  <si>
    <t>Poplatek za uložení zeminy na recyklační skládce (skládkovné) kód odpadu 17 05 04</t>
  </si>
  <si>
    <t>1687516430</t>
  </si>
  <si>
    <t>Poplatek (skládkovné) za uložení zeminy na recyklační skládce zatříděné do Katalogu odpadů pod kódem 17 05 04</t>
  </si>
  <si>
    <t>https://podminky.urs.cz/item/CS_URS_2025_01/460361121</t>
  </si>
  <si>
    <t>5,18*1,8 'Přepočtené koeficientem množství</t>
  </si>
  <si>
    <t>73</t>
  </si>
  <si>
    <t>460431152</t>
  </si>
  <si>
    <t>Zásyp kabelových rýh ručně se zhutněním š 35 cm hl 50 cm z horniny tř I skupiny 3</t>
  </si>
  <si>
    <t>1915584116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</si>
  <si>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</si>
  <si>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https://podminky.urs.cz/item/CS_URS_2025_01/460431152</t>
  </si>
  <si>
    <t>74</t>
  </si>
  <si>
    <t>460661112</t>
  </si>
  <si>
    <t>Kabelové lože z písku pro kabely nn bez zakrytí š lože přes 35 do 50 cm</t>
  </si>
  <si>
    <t>-1156838967</t>
  </si>
  <si>
    <t>Kabelové lože z písku včetně podsypu, zhutnění a urovnání povrchu pro kabely nn bez zakrytí, šířky přes 35 do 50 cm</t>
  </si>
  <si>
    <t>https://podminky.urs.cz/item/CS_URS_2025_01/460661112</t>
  </si>
  <si>
    <t>75</t>
  </si>
  <si>
    <t>460671113</t>
  </si>
  <si>
    <t>Výstražná fólie pro krytí kabelů šířky přes 25 do 34 cm</t>
  </si>
  <si>
    <t>-1426855426</t>
  </si>
  <si>
    <t>Výstražné prvky pro krytí kabelů včetně vyrovnání povrchu rýhy, rozvinutí a uložení fólie, šířky přes 25 do 35 cm</t>
  </si>
  <si>
    <t>https://podminky.urs.cz/item/CS_URS_2025_01/460671113</t>
  </si>
  <si>
    <t>76</t>
  </si>
  <si>
    <t>460791114</t>
  </si>
  <si>
    <t>Montáž trubek ochranných plastových uložených volně do rýhy tuhých D přes 90 do 110 mm</t>
  </si>
  <si>
    <t>-2133836453</t>
  </si>
  <si>
    <t>Montáž trubek ochranných uložených volně do rýhy plastových tuhých, vnitřního průměru přes 90 do 110 mm</t>
  </si>
  <si>
    <t>https://podminky.urs.cz/item/CS_URS_2025_01/460791114</t>
  </si>
  <si>
    <t>77</t>
  </si>
  <si>
    <t>34571098</t>
  </si>
  <si>
    <t>trubka elektroinstalační dělená (chránička) D 100/110mm, HDPE</t>
  </si>
  <si>
    <t>128</t>
  </si>
  <si>
    <t>-732262650</t>
  </si>
  <si>
    <t>148*1,05 'Přepočtené koeficientem množství</t>
  </si>
  <si>
    <t>78</t>
  </si>
  <si>
    <t>469981111</t>
  </si>
  <si>
    <t>Přesun hmot pro pomocné stavební práce při elektromotážích</t>
  </si>
  <si>
    <t>-303719481</t>
  </si>
  <si>
    <t>Přesun hmot pro pomocné stavební práce při elektromontážích dopravní vzdálenost do 1 000 m</t>
  </si>
  <si>
    <t>https://podminky.urs.cz/item/CS_URS_2025_01/469981111</t>
  </si>
  <si>
    <t>SO 101s - Sanace aktivní zóny a zemní pláně</t>
  </si>
  <si>
    <t>780873385</t>
  </si>
  <si>
    <t>742,41*0,3</t>
  </si>
  <si>
    <t>-1838050448</t>
  </si>
  <si>
    <t>222,723</t>
  </si>
  <si>
    <t>-446302657</t>
  </si>
  <si>
    <t>222,723*1,8 'Přepočtené koeficientem množství</t>
  </si>
  <si>
    <t>1201333821</t>
  </si>
  <si>
    <t>"úprava parapláně před provedením sanace aktivní zóny" 742,41</t>
  </si>
  <si>
    <t>564951313</t>
  </si>
  <si>
    <t>Podklad z betonového recyklátu plochy přes 100 m2 tl 150 mm</t>
  </si>
  <si>
    <t>1961347692</t>
  </si>
  <si>
    <t>Podklad nebo podsyp z betonového recyklátu s rozprostřením a zhutněním plochy přes 100 m2, po zhutnění tl. 150 mm</t>
  </si>
  <si>
    <t>https://podminky.urs.cz/item/CS_URS_2025_01/564951313</t>
  </si>
  <si>
    <t>Poznámka k položce:_x000D_
pro výměnu aktivní zóny (bet. recyklát, ŠDb, kamenný odval) dle PD</t>
  </si>
  <si>
    <t>"2 vrstvy, tl. celkem 300 mm" (742,41)*2</t>
  </si>
  <si>
    <t>829961799</t>
  </si>
  <si>
    <t>890,9</t>
  </si>
  <si>
    <t>998225111</t>
  </si>
  <si>
    <t>Přesun hmot pro pozemní komunikace s krytem z kamene, monolitickým betonovým nebo živičným</t>
  </si>
  <si>
    <t>1224214678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</si>
  <si>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</si>
  <si>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</si>
  <si>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</si>
  <si>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</si>
  <si>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</si>
  <si>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</si>
  <si>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</si>
  <si>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</si>
  <si>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012164000</t>
  </si>
  <si>
    <t>Vytyčení a zaměření inženýrských sítí</t>
  </si>
  <si>
    <t>kpl</t>
  </si>
  <si>
    <t>1024</t>
  </si>
  <si>
    <t>-1645227509</t>
  </si>
  <si>
    <t>https://podminky.urs.cz/item/CS_URS_2025_01/012164000</t>
  </si>
  <si>
    <t>012203000</t>
  </si>
  <si>
    <t>Zeměměřičské práce před výstavbou</t>
  </si>
  <si>
    <t>-1376811726</t>
  </si>
  <si>
    <t>https://podminky.urs.cz/item/CS_URS_2025_01/012203000</t>
  </si>
  <si>
    <t>012414000</t>
  </si>
  <si>
    <t>Geometrický plán</t>
  </si>
  <si>
    <t>1272236246</t>
  </si>
  <si>
    <t>https://podminky.urs.cz/item/CS_URS_2025_01/012414000</t>
  </si>
  <si>
    <t>012444000</t>
  </si>
  <si>
    <t>Geodetické měření skutečného provedení stavby</t>
  </si>
  <si>
    <t>236772189</t>
  </si>
  <si>
    <t>https://podminky.urs.cz/item/CS_URS_2025_01/012444000</t>
  </si>
  <si>
    <t>VRN3</t>
  </si>
  <si>
    <t>Zařízení staveniště</t>
  </si>
  <si>
    <t>030001000</t>
  </si>
  <si>
    <t>-467242162</t>
  </si>
  <si>
    <t>https://podminky.urs.cz/item/CS_URS_2025_01/030001000</t>
  </si>
  <si>
    <t>Poznámka k položce:_x000D_
Kompletní zařízení staveniště pro celou stavbu  včetně zajištění potřebných povolení a rozhodnutí.   _x000D_
Položka zahrnuje náklady spojené se staveništními komunikacemi, vstupem a vjezdem na staveniště, nasvětlení výkopů a lávky přes výkopy,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za spotřebované energie, plyn a vodu atd. v době výstavby až do předání díla.Zajištění údržby veřejných komunikací a komunikací pro pěší v průběhu celé stavby, včetně případné zimní údržby.</t>
  </si>
  <si>
    <t>034303000</t>
  </si>
  <si>
    <t>Dopravní značení na staveništi</t>
  </si>
  <si>
    <t>1012992079</t>
  </si>
  <si>
    <t>https://podminky.urs.cz/item/CS_URS_2025_01/034303000</t>
  </si>
  <si>
    <t>Poznámka k položce:_x000D_
DIO</t>
  </si>
  <si>
    <t>VRN4</t>
  </si>
  <si>
    <t>Inženýrská činnost</t>
  </si>
  <si>
    <t>043002000</t>
  </si>
  <si>
    <t>Zkoušky a ostatní měření</t>
  </si>
  <si>
    <t>1543682133</t>
  </si>
  <si>
    <t>https://podminky.urs.cz/item/CS_URS_2025_01/043002000</t>
  </si>
  <si>
    <t>Poznámka k položce:_x000D_
Provedení zkoušky PAU k zatřídění odpadů demolic dle vyhlášky</t>
  </si>
  <si>
    <t>043154000</t>
  </si>
  <si>
    <t>Zkoušky hutnicí</t>
  </si>
  <si>
    <t>-124354126</t>
  </si>
  <si>
    <t>https://podminky.urs.cz/item/CS_URS_2025_01/043154000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</si>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</sst>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1951112" TargetMode="External"/><Relationship Id="rId18" Type="http://schemas.openxmlformats.org/officeDocument/2006/relationships/hyperlink" Target="https://podminky.urs.cz/item/CS_URS_2025_01/564861112" TargetMode="External"/><Relationship Id="rId26" Type="http://schemas.openxmlformats.org/officeDocument/2006/relationships/hyperlink" Target="https://podminky.urs.cz/item/CS_URS_2025_01/899132111" TargetMode="External"/><Relationship Id="rId39" Type="http://schemas.openxmlformats.org/officeDocument/2006/relationships/hyperlink" Target="https://podminky.urs.cz/item/CS_URS_2025_01/113202111" TargetMode="External"/><Relationship Id="rId21" Type="http://schemas.openxmlformats.org/officeDocument/2006/relationships/hyperlink" Target="https://podminky.urs.cz/item/CS_URS_2025_01/596211210" TargetMode="External"/><Relationship Id="rId34" Type="http://schemas.openxmlformats.org/officeDocument/2006/relationships/hyperlink" Target="https://podminky.urs.cz/item/CS_URS_2025_01/919735112" TargetMode="External"/><Relationship Id="rId42" Type="http://schemas.openxmlformats.org/officeDocument/2006/relationships/hyperlink" Target="https://podminky.urs.cz/item/CS_URS_2025_01/997221551" TargetMode="External"/><Relationship Id="rId47" Type="http://schemas.openxmlformats.org/officeDocument/2006/relationships/hyperlink" Target="https://podminky.urs.cz/item/CS_URS_2025_01/997221873" TargetMode="External"/><Relationship Id="rId50" Type="http://schemas.openxmlformats.org/officeDocument/2006/relationships/hyperlink" Target="https://podminky.urs.cz/item/CS_URS_2025_01/460161142" TargetMode="External"/><Relationship Id="rId55" Type="http://schemas.openxmlformats.org/officeDocument/2006/relationships/hyperlink" Target="https://podminky.urs.cz/item/CS_URS_2025_01/460661112" TargetMode="External"/><Relationship Id="rId7" Type="http://schemas.openxmlformats.org/officeDocument/2006/relationships/hyperlink" Target="https://podminky.urs.cz/item/CS_URS_2025_01/162751117" TargetMode="External"/><Relationship Id="rId12" Type="http://schemas.openxmlformats.org/officeDocument/2006/relationships/hyperlink" Target="https://podminky.urs.cz/item/CS_URS_2025_01/181411131" TargetMode="External"/><Relationship Id="rId17" Type="http://schemas.openxmlformats.org/officeDocument/2006/relationships/hyperlink" Target="https://podminky.urs.cz/item/CS_URS_2023_01/213141111" TargetMode="External"/><Relationship Id="rId25" Type="http://schemas.openxmlformats.org/officeDocument/2006/relationships/hyperlink" Target="https://podminky.urs.cz/item/CS_URS_2025_01/637121112" TargetMode="External"/><Relationship Id="rId33" Type="http://schemas.openxmlformats.org/officeDocument/2006/relationships/hyperlink" Target="https://podminky.urs.cz/item/CS_URS_2025_01/919732211" TargetMode="External"/><Relationship Id="rId38" Type="http://schemas.openxmlformats.org/officeDocument/2006/relationships/hyperlink" Target="https://podminky.urs.cz/item/CS_URS_2025_01/113107221" TargetMode="External"/><Relationship Id="rId46" Type="http://schemas.openxmlformats.org/officeDocument/2006/relationships/hyperlink" Target="https://podminky.urs.cz/item/CS_URS_2025_01/997221861" TargetMode="External"/><Relationship Id="rId59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22151102" TargetMode="External"/><Relationship Id="rId16" Type="http://schemas.openxmlformats.org/officeDocument/2006/relationships/hyperlink" Target="https://podminky.urs.cz/item/CS_URS_2025_01/185804312" TargetMode="External"/><Relationship Id="rId20" Type="http://schemas.openxmlformats.org/officeDocument/2006/relationships/hyperlink" Target="https://podminky.urs.cz/item/CS_URS_2025_01/577134111" TargetMode="External"/><Relationship Id="rId29" Type="http://schemas.openxmlformats.org/officeDocument/2006/relationships/hyperlink" Target="https://podminky.urs.cz/item/CS_URS_2025_01/916131213" TargetMode="External"/><Relationship Id="rId41" Type="http://schemas.openxmlformats.org/officeDocument/2006/relationships/hyperlink" Target="https://podminky.urs.cz/item/CS_URS_2025_01/966006211" TargetMode="External"/><Relationship Id="rId54" Type="http://schemas.openxmlformats.org/officeDocument/2006/relationships/hyperlink" Target="https://podminky.urs.cz/item/CS_URS_2025_01/460431152" TargetMode="External"/><Relationship Id="rId1" Type="http://schemas.openxmlformats.org/officeDocument/2006/relationships/hyperlink" Target="https://podminky.urs.cz/item/CS_URS_2025_01/111212351" TargetMode="External"/><Relationship Id="rId6" Type="http://schemas.openxmlformats.org/officeDocument/2006/relationships/hyperlink" Target="https://podminky.urs.cz/item/CS_URS_2025_01/162451106" TargetMode="External"/><Relationship Id="rId11" Type="http://schemas.openxmlformats.org/officeDocument/2006/relationships/hyperlink" Target="https://podminky.urs.cz/item/CS_URS_2025_01/181351003" TargetMode="External"/><Relationship Id="rId24" Type="http://schemas.openxmlformats.org/officeDocument/2006/relationships/hyperlink" Target="https://podminky.urs.cz/item/CS_URS_2025_01/596412114" TargetMode="External"/><Relationship Id="rId32" Type="http://schemas.openxmlformats.org/officeDocument/2006/relationships/hyperlink" Target="https://podminky.urs.cz/item/CS_URS_2025_01/919726122" TargetMode="External"/><Relationship Id="rId37" Type="http://schemas.openxmlformats.org/officeDocument/2006/relationships/hyperlink" Target="https://podminky.urs.cz/item/CS_URS_2025_01/113107181" TargetMode="External"/><Relationship Id="rId40" Type="http://schemas.openxmlformats.org/officeDocument/2006/relationships/hyperlink" Target="https://podminky.urs.cz/item/CS_URS_2025_01/113204111" TargetMode="External"/><Relationship Id="rId45" Type="http://schemas.openxmlformats.org/officeDocument/2006/relationships/hyperlink" Target="https://podminky.urs.cz/item/CS_URS_2025_01/997221569" TargetMode="External"/><Relationship Id="rId53" Type="http://schemas.openxmlformats.org/officeDocument/2006/relationships/hyperlink" Target="https://podminky.urs.cz/item/CS_URS_2025_01/460361121" TargetMode="External"/><Relationship Id="rId58" Type="http://schemas.openxmlformats.org/officeDocument/2006/relationships/hyperlink" Target="https://podminky.urs.cz/item/CS_URS_2025_01/469981111" TargetMode="External"/><Relationship Id="rId5" Type="http://schemas.openxmlformats.org/officeDocument/2006/relationships/hyperlink" Target="https://podminky.urs.cz/item/CS_URS_2025_01/162301981" TargetMode="External"/><Relationship Id="rId15" Type="http://schemas.openxmlformats.org/officeDocument/2006/relationships/hyperlink" Target="https://podminky.urs.cz/item/CS_URS_2025_01/184813511" TargetMode="External"/><Relationship Id="rId23" Type="http://schemas.openxmlformats.org/officeDocument/2006/relationships/hyperlink" Target="https://podminky.urs.cz/item/CS_URS_2025_01/596212210" TargetMode="External"/><Relationship Id="rId28" Type="http://schemas.openxmlformats.org/officeDocument/2006/relationships/hyperlink" Target="https://podminky.urs.cz/item/CS_URS_2025_01/914111111" TargetMode="External"/><Relationship Id="rId36" Type="http://schemas.openxmlformats.org/officeDocument/2006/relationships/hyperlink" Target="https://podminky.urs.cz/item/CS_URS_2025_01/113106123" TargetMode="External"/><Relationship Id="rId49" Type="http://schemas.openxmlformats.org/officeDocument/2006/relationships/hyperlink" Target="https://podminky.urs.cz/item/CS_URS_2025_01/998223011" TargetMode="External"/><Relationship Id="rId57" Type="http://schemas.openxmlformats.org/officeDocument/2006/relationships/hyperlink" Target="https://podminky.urs.cz/item/CS_URS_2025_01/460791114" TargetMode="External"/><Relationship Id="rId10" Type="http://schemas.openxmlformats.org/officeDocument/2006/relationships/hyperlink" Target="https://podminky.urs.cz/item/CS_URS_2025_01/181111111" TargetMode="External"/><Relationship Id="rId19" Type="http://schemas.openxmlformats.org/officeDocument/2006/relationships/hyperlink" Target="https://podminky.urs.cz/item/CS_URS_2025_01/573211108" TargetMode="External"/><Relationship Id="rId31" Type="http://schemas.openxmlformats.org/officeDocument/2006/relationships/hyperlink" Target="https://podminky.urs.cz/item/CS_URS_2025_01/916231213" TargetMode="External"/><Relationship Id="rId44" Type="http://schemas.openxmlformats.org/officeDocument/2006/relationships/hyperlink" Target="https://podminky.urs.cz/item/CS_URS_2025_01/997221561" TargetMode="External"/><Relationship Id="rId52" Type="http://schemas.openxmlformats.org/officeDocument/2006/relationships/hyperlink" Target="https://podminky.urs.cz/item/CS_URS_2025_01/460341121" TargetMode="External"/><Relationship Id="rId4" Type="http://schemas.openxmlformats.org/officeDocument/2006/relationships/hyperlink" Target="https://podminky.urs.cz/item/CS_URS_2025_01/162301501" TargetMode="External"/><Relationship Id="rId9" Type="http://schemas.openxmlformats.org/officeDocument/2006/relationships/hyperlink" Target="https://podminky.urs.cz/item/CS_URS_2025_01/171201231" TargetMode="External"/><Relationship Id="rId14" Type="http://schemas.openxmlformats.org/officeDocument/2006/relationships/hyperlink" Target="https://podminky.urs.cz/item/CS_URS_2025_01/183402121" TargetMode="External"/><Relationship Id="rId22" Type="http://schemas.openxmlformats.org/officeDocument/2006/relationships/hyperlink" Target="https://podminky.urs.cz/item/CS_URS_2025_01/596211212" TargetMode="External"/><Relationship Id="rId27" Type="http://schemas.openxmlformats.org/officeDocument/2006/relationships/hyperlink" Target="https://podminky.urs.cz/item/CS_URS_2025_01/899132212" TargetMode="External"/><Relationship Id="rId30" Type="http://schemas.openxmlformats.org/officeDocument/2006/relationships/hyperlink" Target="https://podminky.urs.cz/item/CS_URS_2025_01/916133112" TargetMode="External"/><Relationship Id="rId35" Type="http://schemas.openxmlformats.org/officeDocument/2006/relationships/hyperlink" Target="https://podminky.urs.cz/item/CS_URS_2025_01/979054451" TargetMode="External"/><Relationship Id="rId43" Type="http://schemas.openxmlformats.org/officeDocument/2006/relationships/hyperlink" Target="https://podminky.urs.cz/item/CS_URS_2025_01/997221559" TargetMode="External"/><Relationship Id="rId48" Type="http://schemas.openxmlformats.org/officeDocument/2006/relationships/hyperlink" Target="https://podminky.urs.cz/item/CS_URS_2025_01/997221875" TargetMode="External"/><Relationship Id="rId56" Type="http://schemas.openxmlformats.org/officeDocument/2006/relationships/hyperlink" Target="https://podminky.urs.cz/item/CS_URS_2025_01/460671113" TargetMode="External"/><Relationship Id="rId8" Type="http://schemas.openxmlformats.org/officeDocument/2006/relationships/hyperlink" Target="https://podminky.urs.cz/item/CS_URS_2025_01/167151101" TargetMode="External"/><Relationship Id="rId51" Type="http://schemas.openxmlformats.org/officeDocument/2006/relationships/hyperlink" Target="https://podminky.urs.cz/item/CS_URS_2025_01/460341113" TargetMode="External"/><Relationship Id="rId3" Type="http://schemas.openxmlformats.org/officeDocument/2006/relationships/hyperlink" Target="https://podminky.urs.cz/item/CS_URS_2025_01/12225110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171201231" TargetMode="External"/><Relationship Id="rId7" Type="http://schemas.openxmlformats.org/officeDocument/2006/relationships/hyperlink" Target="https://podminky.urs.cz/item/CS_URS_2025_01/998225111" TargetMode="External"/><Relationship Id="rId2" Type="http://schemas.openxmlformats.org/officeDocument/2006/relationships/hyperlink" Target="https://podminky.urs.cz/item/CS_URS_2025_01/162751117" TargetMode="External"/><Relationship Id="rId1" Type="http://schemas.openxmlformats.org/officeDocument/2006/relationships/hyperlink" Target="https://podminky.urs.cz/item/CS_URS_2025_01/122251104" TargetMode="External"/><Relationship Id="rId6" Type="http://schemas.openxmlformats.org/officeDocument/2006/relationships/hyperlink" Target="https://podminky.urs.cz/item/CS_URS_2025_01/919726122" TargetMode="External"/><Relationship Id="rId5" Type="http://schemas.openxmlformats.org/officeDocument/2006/relationships/hyperlink" Target="https://podminky.urs.cz/item/CS_URS_2025_01/564951313" TargetMode="External"/><Relationship Id="rId4" Type="http://schemas.openxmlformats.org/officeDocument/2006/relationships/hyperlink" Target="https://podminky.urs.cz/item/CS_URS_2025_01/181951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43154000" TargetMode="External"/><Relationship Id="rId3" Type="http://schemas.openxmlformats.org/officeDocument/2006/relationships/hyperlink" Target="https://podminky.urs.cz/item/CS_URS_2025_01/012414000" TargetMode="External"/><Relationship Id="rId7" Type="http://schemas.openxmlformats.org/officeDocument/2006/relationships/hyperlink" Target="https://podminky.urs.cz/item/CS_URS_2025_01/043002000" TargetMode="External"/><Relationship Id="rId2" Type="http://schemas.openxmlformats.org/officeDocument/2006/relationships/hyperlink" Target="https://podminky.urs.cz/item/CS_URS_2025_01/012203000" TargetMode="External"/><Relationship Id="rId1" Type="http://schemas.openxmlformats.org/officeDocument/2006/relationships/hyperlink" Target="https://podminky.urs.cz/item/CS_URS_2025_01/012164000" TargetMode="External"/><Relationship Id="rId6" Type="http://schemas.openxmlformats.org/officeDocument/2006/relationships/hyperlink" Target="https://podminky.urs.cz/item/CS_URS_2025_01/034303000" TargetMode="External"/><Relationship Id="rId5" Type="http://schemas.openxmlformats.org/officeDocument/2006/relationships/hyperlink" Target="https://podminky.urs.cz/item/CS_URS_2025_01/030001000" TargetMode="External"/><Relationship Id="rId4" Type="http://schemas.openxmlformats.org/officeDocument/2006/relationships/hyperlink" Target="https://podminky.urs.cz/item/CS_URS_2025_01/012444000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4"/>
      <c r="AQ5" s="24"/>
      <c r="AR5" s="22"/>
      <c r="BE5" s="32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4"/>
      <c r="AQ6" s="24"/>
      <c r="AR6" s="22"/>
      <c r="BE6" s="33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0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0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0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0"/>
      <c r="BS13" s="19" t="s">
        <v>6</v>
      </c>
    </row>
    <row r="14" spans="1:74" ht="12.75">
      <c r="B14" s="23"/>
      <c r="C14" s="24"/>
      <c r="D14" s="24"/>
      <c r="E14" s="335" t="s">
        <v>32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0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0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0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0"/>
      <c r="BS20" s="19" t="s">
        <v>35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0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0"/>
    </row>
    <row r="23" spans="1:71" s="1" customFormat="1" ht="144" customHeight="1">
      <c r="B23" s="23"/>
      <c r="C23" s="24"/>
      <c r="D23" s="24"/>
      <c r="E23" s="337" t="s">
        <v>38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4"/>
      <c r="AP23" s="24"/>
      <c r="AQ23" s="24"/>
      <c r="AR23" s="22"/>
      <c r="BE23" s="33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0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8">
        <f>ROUND(AG54,2)</f>
        <v>0</v>
      </c>
      <c r="AL26" s="339"/>
      <c r="AM26" s="339"/>
      <c r="AN26" s="339"/>
      <c r="AO26" s="339"/>
      <c r="AP26" s="38"/>
      <c r="AQ26" s="38"/>
      <c r="AR26" s="41"/>
      <c r="BE26" s="33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0" t="s">
        <v>40</v>
      </c>
      <c r="M28" s="340"/>
      <c r="N28" s="340"/>
      <c r="O28" s="340"/>
      <c r="P28" s="340"/>
      <c r="Q28" s="38"/>
      <c r="R28" s="38"/>
      <c r="S28" s="38"/>
      <c r="T28" s="38"/>
      <c r="U28" s="38"/>
      <c r="V28" s="38"/>
      <c r="W28" s="340" t="s">
        <v>41</v>
      </c>
      <c r="X28" s="340"/>
      <c r="Y28" s="340"/>
      <c r="Z28" s="340"/>
      <c r="AA28" s="340"/>
      <c r="AB28" s="340"/>
      <c r="AC28" s="340"/>
      <c r="AD28" s="340"/>
      <c r="AE28" s="340"/>
      <c r="AF28" s="38"/>
      <c r="AG28" s="38"/>
      <c r="AH28" s="38"/>
      <c r="AI28" s="38"/>
      <c r="AJ28" s="38"/>
      <c r="AK28" s="340" t="s">
        <v>42</v>
      </c>
      <c r="AL28" s="340"/>
      <c r="AM28" s="340"/>
      <c r="AN28" s="340"/>
      <c r="AO28" s="340"/>
      <c r="AP28" s="38"/>
      <c r="AQ28" s="38"/>
      <c r="AR28" s="41"/>
      <c r="BE28" s="330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43">
        <v>0.21</v>
      </c>
      <c r="M29" s="342"/>
      <c r="N29" s="342"/>
      <c r="O29" s="342"/>
      <c r="P29" s="342"/>
      <c r="Q29" s="43"/>
      <c r="R29" s="43"/>
      <c r="S29" s="43"/>
      <c r="T29" s="43"/>
      <c r="U29" s="43"/>
      <c r="V29" s="43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3"/>
      <c r="AG29" s="43"/>
      <c r="AH29" s="43"/>
      <c r="AI29" s="43"/>
      <c r="AJ29" s="43"/>
      <c r="AK29" s="341">
        <f>ROUND(AV54, 2)</f>
        <v>0</v>
      </c>
      <c r="AL29" s="342"/>
      <c r="AM29" s="342"/>
      <c r="AN29" s="342"/>
      <c r="AO29" s="342"/>
      <c r="AP29" s="43"/>
      <c r="AQ29" s="43"/>
      <c r="AR29" s="44"/>
      <c r="BE29" s="331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43">
        <v>0.12</v>
      </c>
      <c r="M30" s="342"/>
      <c r="N30" s="342"/>
      <c r="O30" s="342"/>
      <c r="P30" s="342"/>
      <c r="Q30" s="43"/>
      <c r="R30" s="43"/>
      <c r="S30" s="43"/>
      <c r="T30" s="43"/>
      <c r="U30" s="43"/>
      <c r="V30" s="43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3"/>
      <c r="AG30" s="43"/>
      <c r="AH30" s="43"/>
      <c r="AI30" s="43"/>
      <c r="AJ30" s="43"/>
      <c r="AK30" s="341">
        <f>ROUND(AW54, 2)</f>
        <v>0</v>
      </c>
      <c r="AL30" s="342"/>
      <c r="AM30" s="342"/>
      <c r="AN30" s="342"/>
      <c r="AO30" s="342"/>
      <c r="AP30" s="43"/>
      <c r="AQ30" s="43"/>
      <c r="AR30" s="44"/>
      <c r="BE30" s="331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43">
        <v>0.21</v>
      </c>
      <c r="M31" s="342"/>
      <c r="N31" s="342"/>
      <c r="O31" s="342"/>
      <c r="P31" s="342"/>
      <c r="Q31" s="43"/>
      <c r="R31" s="43"/>
      <c r="S31" s="43"/>
      <c r="T31" s="43"/>
      <c r="U31" s="43"/>
      <c r="V31" s="43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3"/>
      <c r="AG31" s="43"/>
      <c r="AH31" s="43"/>
      <c r="AI31" s="43"/>
      <c r="AJ31" s="43"/>
      <c r="AK31" s="341">
        <v>0</v>
      </c>
      <c r="AL31" s="342"/>
      <c r="AM31" s="342"/>
      <c r="AN31" s="342"/>
      <c r="AO31" s="342"/>
      <c r="AP31" s="43"/>
      <c r="AQ31" s="43"/>
      <c r="AR31" s="44"/>
      <c r="BE31" s="331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43">
        <v>0.12</v>
      </c>
      <c r="M32" s="342"/>
      <c r="N32" s="342"/>
      <c r="O32" s="342"/>
      <c r="P32" s="342"/>
      <c r="Q32" s="43"/>
      <c r="R32" s="43"/>
      <c r="S32" s="43"/>
      <c r="T32" s="43"/>
      <c r="U32" s="43"/>
      <c r="V32" s="43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3"/>
      <c r="AG32" s="43"/>
      <c r="AH32" s="43"/>
      <c r="AI32" s="43"/>
      <c r="AJ32" s="43"/>
      <c r="AK32" s="341">
        <v>0</v>
      </c>
      <c r="AL32" s="342"/>
      <c r="AM32" s="342"/>
      <c r="AN32" s="342"/>
      <c r="AO32" s="342"/>
      <c r="AP32" s="43"/>
      <c r="AQ32" s="43"/>
      <c r="AR32" s="44"/>
      <c r="BE32" s="331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43">
        <v>0</v>
      </c>
      <c r="M33" s="342"/>
      <c r="N33" s="342"/>
      <c r="O33" s="342"/>
      <c r="P33" s="342"/>
      <c r="Q33" s="43"/>
      <c r="R33" s="43"/>
      <c r="S33" s="43"/>
      <c r="T33" s="43"/>
      <c r="U33" s="43"/>
      <c r="V33" s="43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3"/>
      <c r="AG33" s="43"/>
      <c r="AH33" s="43"/>
      <c r="AI33" s="43"/>
      <c r="AJ33" s="43"/>
      <c r="AK33" s="341">
        <v>0</v>
      </c>
      <c r="AL33" s="342"/>
      <c r="AM33" s="342"/>
      <c r="AN33" s="342"/>
      <c r="AO33" s="34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44" t="s">
        <v>51</v>
      </c>
      <c r="Y35" s="345"/>
      <c r="Z35" s="345"/>
      <c r="AA35" s="345"/>
      <c r="AB35" s="345"/>
      <c r="AC35" s="47"/>
      <c r="AD35" s="47"/>
      <c r="AE35" s="47"/>
      <c r="AF35" s="47"/>
      <c r="AG35" s="47"/>
      <c r="AH35" s="47"/>
      <c r="AI35" s="47"/>
      <c r="AJ35" s="47"/>
      <c r="AK35" s="346">
        <f>SUM(AK26:AK33)</f>
        <v>0</v>
      </c>
      <c r="AL35" s="345"/>
      <c r="AM35" s="345"/>
      <c r="AN35" s="345"/>
      <c r="AO35" s="34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001-0-25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Bílina - vybudování parkoviště v ulici Litoměřická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Bílina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0" t="str">
        <f>IF(AN8= "","",AN8)</f>
        <v>13. 1. 2025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1" t="str">
        <f>IF(E17="","",E17)</f>
        <v>Projekce dopravní Filip, s.r.o.</v>
      </c>
      <c r="AN49" s="352"/>
      <c r="AO49" s="352"/>
      <c r="AP49" s="352"/>
      <c r="AQ49" s="38"/>
      <c r="AR49" s="41"/>
      <c r="AS49" s="353" t="s">
        <v>53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1" t="str">
        <f>IF(E20="","",E20)</f>
        <v xml:space="preserve"> </v>
      </c>
      <c r="AN50" s="352"/>
      <c r="AO50" s="352"/>
      <c r="AP50" s="35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54</v>
      </c>
      <c r="D52" s="360"/>
      <c r="E52" s="360"/>
      <c r="F52" s="360"/>
      <c r="G52" s="360"/>
      <c r="H52" s="68"/>
      <c r="I52" s="361" t="s">
        <v>55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2" t="s">
        <v>56</v>
      </c>
      <c r="AH52" s="360"/>
      <c r="AI52" s="360"/>
      <c r="AJ52" s="360"/>
      <c r="AK52" s="360"/>
      <c r="AL52" s="360"/>
      <c r="AM52" s="360"/>
      <c r="AN52" s="361" t="s">
        <v>57</v>
      </c>
      <c r="AO52" s="360"/>
      <c r="AP52" s="360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6">
        <f>ROUND(SUM(AG55:AG57),2)</f>
        <v>0</v>
      </c>
      <c r="AH54" s="366"/>
      <c r="AI54" s="366"/>
      <c r="AJ54" s="366"/>
      <c r="AK54" s="366"/>
      <c r="AL54" s="366"/>
      <c r="AM54" s="366"/>
      <c r="AN54" s="367">
        <f>SUM(AG54,AT54)</f>
        <v>0</v>
      </c>
      <c r="AO54" s="367"/>
      <c r="AP54" s="367"/>
      <c r="AQ54" s="80" t="s">
        <v>28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65" t="s">
        <v>78</v>
      </c>
      <c r="E55" s="365"/>
      <c r="F55" s="365"/>
      <c r="G55" s="365"/>
      <c r="H55" s="365"/>
      <c r="I55" s="91"/>
      <c r="J55" s="365" t="s">
        <v>79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3">
        <f>'SO 101 - Zpevněné plochy ...'!J30</f>
        <v>0</v>
      </c>
      <c r="AH55" s="364"/>
      <c r="AI55" s="364"/>
      <c r="AJ55" s="364"/>
      <c r="AK55" s="364"/>
      <c r="AL55" s="364"/>
      <c r="AM55" s="364"/>
      <c r="AN55" s="363">
        <f>SUM(AG55,AT55)</f>
        <v>0</v>
      </c>
      <c r="AO55" s="364"/>
      <c r="AP55" s="364"/>
      <c r="AQ55" s="92" t="s">
        <v>80</v>
      </c>
      <c r="AR55" s="93"/>
      <c r="AS55" s="94">
        <v>0</v>
      </c>
      <c r="AT55" s="95">
        <f>ROUND(SUM(AV55:AW55),2)</f>
        <v>0</v>
      </c>
      <c r="AU55" s="96">
        <f>'SO 101 - Zpevněné plochy ...'!P91</f>
        <v>0</v>
      </c>
      <c r="AV55" s="95">
        <f>'SO 101 - Zpevněné plochy ...'!J33</f>
        <v>0</v>
      </c>
      <c r="AW55" s="95">
        <f>'SO 101 - Zpevněné plochy ...'!J34</f>
        <v>0</v>
      </c>
      <c r="AX55" s="95">
        <f>'SO 101 - Zpevněné plochy ...'!J35</f>
        <v>0</v>
      </c>
      <c r="AY55" s="95">
        <f>'SO 101 - Zpevněné plochy ...'!J36</f>
        <v>0</v>
      </c>
      <c r="AZ55" s="95">
        <f>'SO 101 - Zpevněné plochy ...'!F33</f>
        <v>0</v>
      </c>
      <c r="BA55" s="95">
        <f>'SO 101 - Zpevněné plochy ...'!F34</f>
        <v>0</v>
      </c>
      <c r="BB55" s="95">
        <f>'SO 101 - Zpevněné plochy ...'!F35</f>
        <v>0</v>
      </c>
      <c r="BC55" s="95">
        <f>'SO 101 - Zpevněné plochy ...'!F36</f>
        <v>0</v>
      </c>
      <c r="BD55" s="97">
        <f>'SO 101 - Zpevněné plochy ...'!F37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7" customFormat="1" ht="24.75" customHeight="1">
      <c r="A56" s="88" t="s">
        <v>77</v>
      </c>
      <c r="B56" s="89"/>
      <c r="C56" s="90"/>
      <c r="D56" s="365" t="s">
        <v>84</v>
      </c>
      <c r="E56" s="365"/>
      <c r="F56" s="365"/>
      <c r="G56" s="365"/>
      <c r="H56" s="365"/>
      <c r="I56" s="91"/>
      <c r="J56" s="365" t="s">
        <v>85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3">
        <f>'SO 101s - Sanace aktivní ...'!J30</f>
        <v>0</v>
      </c>
      <c r="AH56" s="364"/>
      <c r="AI56" s="364"/>
      <c r="AJ56" s="364"/>
      <c r="AK56" s="364"/>
      <c r="AL56" s="364"/>
      <c r="AM56" s="364"/>
      <c r="AN56" s="363">
        <f>SUM(AG56,AT56)</f>
        <v>0</v>
      </c>
      <c r="AO56" s="364"/>
      <c r="AP56" s="364"/>
      <c r="AQ56" s="92" t="s">
        <v>80</v>
      </c>
      <c r="AR56" s="93"/>
      <c r="AS56" s="94">
        <v>0</v>
      </c>
      <c r="AT56" s="95">
        <f>ROUND(SUM(AV56:AW56),2)</f>
        <v>0</v>
      </c>
      <c r="AU56" s="96">
        <f>'SO 101s - Sanace aktivní ...'!P84</f>
        <v>0</v>
      </c>
      <c r="AV56" s="95">
        <f>'SO 101s - Sanace aktivní ...'!J33</f>
        <v>0</v>
      </c>
      <c r="AW56" s="95">
        <f>'SO 101s - Sanace aktivní ...'!J34</f>
        <v>0</v>
      </c>
      <c r="AX56" s="95">
        <f>'SO 101s - Sanace aktivní ...'!J35</f>
        <v>0</v>
      </c>
      <c r="AY56" s="95">
        <f>'SO 101s - Sanace aktivní ...'!J36</f>
        <v>0</v>
      </c>
      <c r="AZ56" s="95">
        <f>'SO 101s - Sanace aktivní ...'!F33</f>
        <v>0</v>
      </c>
      <c r="BA56" s="95">
        <f>'SO 101s - Sanace aktivní ...'!F34</f>
        <v>0</v>
      </c>
      <c r="BB56" s="95">
        <f>'SO 101s - Sanace aktivní ...'!F35</f>
        <v>0</v>
      </c>
      <c r="BC56" s="95">
        <f>'SO 101s - Sanace aktivní ...'!F36</f>
        <v>0</v>
      </c>
      <c r="BD56" s="97">
        <f>'SO 101s - Sanace aktivní ...'!F37</f>
        <v>0</v>
      </c>
      <c r="BT56" s="98" t="s">
        <v>81</v>
      </c>
      <c r="BV56" s="98" t="s">
        <v>75</v>
      </c>
      <c r="BW56" s="98" t="s">
        <v>86</v>
      </c>
      <c r="BX56" s="98" t="s">
        <v>5</v>
      </c>
      <c r="CL56" s="98" t="s">
        <v>19</v>
      </c>
      <c r="CM56" s="98" t="s">
        <v>83</v>
      </c>
    </row>
    <row r="57" spans="1:91" s="7" customFormat="1" ht="16.5" customHeight="1">
      <c r="A57" s="88" t="s">
        <v>77</v>
      </c>
      <c r="B57" s="89"/>
      <c r="C57" s="90"/>
      <c r="D57" s="365" t="s">
        <v>87</v>
      </c>
      <c r="E57" s="365"/>
      <c r="F57" s="365"/>
      <c r="G57" s="365"/>
      <c r="H57" s="365"/>
      <c r="I57" s="91"/>
      <c r="J57" s="365" t="s">
        <v>88</v>
      </c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3">
        <f>'VRN - Vedlejší rozpočtové...'!J30</f>
        <v>0</v>
      </c>
      <c r="AH57" s="364"/>
      <c r="AI57" s="364"/>
      <c r="AJ57" s="364"/>
      <c r="AK57" s="364"/>
      <c r="AL57" s="364"/>
      <c r="AM57" s="364"/>
      <c r="AN57" s="363">
        <f>SUM(AG57,AT57)</f>
        <v>0</v>
      </c>
      <c r="AO57" s="364"/>
      <c r="AP57" s="364"/>
      <c r="AQ57" s="92" t="s">
        <v>89</v>
      </c>
      <c r="AR57" s="93"/>
      <c r="AS57" s="99">
        <v>0</v>
      </c>
      <c r="AT57" s="100">
        <f>ROUND(SUM(AV57:AW57),2)</f>
        <v>0</v>
      </c>
      <c r="AU57" s="101">
        <f>'VRN - Vedlejší rozpočtové...'!P83</f>
        <v>0</v>
      </c>
      <c r="AV57" s="100">
        <f>'VRN - Vedlejší rozpočtové...'!J33</f>
        <v>0</v>
      </c>
      <c r="AW57" s="100">
        <f>'VRN - Vedlejší rozpočtové...'!J34</f>
        <v>0</v>
      </c>
      <c r="AX57" s="100">
        <f>'VRN - Vedlejší rozpočtové...'!J35</f>
        <v>0</v>
      </c>
      <c r="AY57" s="100">
        <f>'VRN - Vedlejší rozpočtové...'!J36</f>
        <v>0</v>
      </c>
      <c r="AZ57" s="100">
        <f>'VRN - Vedlejší rozpočtové...'!F33</f>
        <v>0</v>
      </c>
      <c r="BA57" s="100">
        <f>'VRN - Vedlejší rozpočtové...'!F34</f>
        <v>0</v>
      </c>
      <c r="BB57" s="100">
        <f>'VRN - Vedlejší rozpočtové...'!F35</f>
        <v>0</v>
      </c>
      <c r="BC57" s="100">
        <f>'VRN - Vedlejší rozpočtové...'!F36</f>
        <v>0</v>
      </c>
      <c r="BD57" s="102">
        <f>'VRN - Vedlejší rozpočtové...'!F37</f>
        <v>0</v>
      </c>
      <c r="BT57" s="98" t="s">
        <v>81</v>
      </c>
      <c r="BV57" s="98" t="s">
        <v>75</v>
      </c>
      <c r="BW57" s="98" t="s">
        <v>90</v>
      </c>
      <c r="BX57" s="98" t="s">
        <v>5</v>
      </c>
      <c r="CL57" s="98" t="s">
        <v>19</v>
      </c>
      <c r="CM57" s="98" t="s">
        <v>83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FWacw1u5u/5w5KhpD7PmKcL6C9C7QJgKFLoO+evq4FjE7GYQDayNrhYNNSeeLFF+kQQ/2rUkUqQNopeJSjDd9A==" saltValue="g/UQSoaqlieh3+0fUU6A6+whqPcKXW9TJQabB6Gdknhp4ZagpL+vaYtejvURZmt11fJdmzundEAuV+DdcyZoR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Zpevněné plochy ...'!C2" display="/"/>
    <hyperlink ref="A56" location="'SO 101s - Sanace aktivní ...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83</v>
      </c>
    </row>
    <row r="4" spans="1:46" s="1" customFormat="1" ht="24.95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9" t="str">
        <f>'Rekapitulace stavby'!K6</f>
        <v>Bílina - vybudování parkoviště v ulici Litoměřická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1" t="s">
        <v>93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21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13. 1. 2025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30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30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5" t="s">
        <v>28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ROUND((SUM(BE91:BE484)),  2)</f>
        <v>0</v>
      </c>
      <c r="G33" s="36"/>
      <c r="H33" s="36"/>
      <c r="I33" s="120">
        <v>0.21</v>
      </c>
      <c r="J33" s="119">
        <f>ROUND(((SUM(BE91:BE484))*I33),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ROUND((SUM(BF91:BF484)),  2)</f>
        <v>0</v>
      </c>
      <c r="G34" s="36"/>
      <c r="H34" s="36"/>
      <c r="I34" s="120">
        <v>0.12</v>
      </c>
      <c r="J34" s="119">
        <f>ROUND(((SUM(BF91:BF484))*I34),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ROUND((SUM(BG91:BG484)),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ROUND((SUM(BH91:BH484)),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ROUND((SUM(BI91:BI484)),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6" t="str">
        <f>E7</f>
        <v>Bílina - vybudování parkoviště v ulici Litoměřická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8" t="str">
        <f>E9</f>
        <v>SO 101 - Zpevněné plochy parkoviště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Bílina</v>
      </c>
      <c r="G52" s="38"/>
      <c r="H52" s="38"/>
      <c r="I52" s="31" t="s">
        <v>24</v>
      </c>
      <c r="J52" s="61" t="str">
        <f>IF(J12="","",J12)</f>
        <v>13. 1. 2025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31" t="s">
        <v>33</v>
      </c>
      <c r="J54" s="34" t="str">
        <f>E21</f>
        <v>Projekce dopravní Filip,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97</v>
      </c>
    </row>
    <row r="60" spans="1:47" s="9" customFormat="1" ht="24.95" customHeight="1">
      <c r="B60" s="136"/>
      <c r="C60" s="137"/>
      <c r="D60" s="138" t="s">
        <v>98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99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100</v>
      </c>
      <c r="E62" s="145"/>
      <c r="F62" s="145"/>
      <c r="G62" s="145"/>
      <c r="H62" s="145"/>
      <c r="I62" s="145"/>
      <c r="J62" s="146">
        <f>J181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101</v>
      </c>
      <c r="E63" s="145"/>
      <c r="F63" s="145"/>
      <c r="G63" s="145"/>
      <c r="H63" s="145"/>
      <c r="I63" s="145"/>
      <c r="J63" s="146">
        <f>J191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102</v>
      </c>
      <c r="E64" s="145"/>
      <c r="F64" s="145"/>
      <c r="G64" s="145"/>
      <c r="H64" s="145"/>
      <c r="I64" s="145"/>
      <c r="J64" s="146">
        <f>J264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103</v>
      </c>
      <c r="E65" s="145"/>
      <c r="F65" s="145"/>
      <c r="G65" s="145"/>
      <c r="H65" s="145"/>
      <c r="I65" s="145"/>
      <c r="J65" s="146">
        <f>J269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104</v>
      </c>
      <c r="E66" s="145"/>
      <c r="F66" s="145"/>
      <c r="G66" s="145"/>
      <c r="H66" s="145"/>
      <c r="I66" s="145"/>
      <c r="J66" s="146">
        <f>J279</f>
        <v>0</v>
      </c>
      <c r="K66" s="143"/>
      <c r="L66" s="147"/>
    </row>
    <row r="67" spans="1:31" s="10" customFormat="1" ht="14.85" customHeight="1">
      <c r="B67" s="142"/>
      <c r="C67" s="143"/>
      <c r="D67" s="144" t="s">
        <v>105</v>
      </c>
      <c r="E67" s="145"/>
      <c r="F67" s="145"/>
      <c r="G67" s="145"/>
      <c r="H67" s="145"/>
      <c r="I67" s="145"/>
      <c r="J67" s="146">
        <f>J364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106</v>
      </c>
      <c r="E68" s="145"/>
      <c r="F68" s="145"/>
      <c r="G68" s="145"/>
      <c r="H68" s="145"/>
      <c r="I68" s="145"/>
      <c r="J68" s="146">
        <f>J389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107</v>
      </c>
      <c r="E69" s="145"/>
      <c r="F69" s="145"/>
      <c r="G69" s="145"/>
      <c r="H69" s="145"/>
      <c r="I69" s="145"/>
      <c r="J69" s="146">
        <f>J431</f>
        <v>0</v>
      </c>
      <c r="K69" s="143"/>
      <c r="L69" s="147"/>
    </row>
    <row r="70" spans="1:31" s="9" customFormat="1" ht="24.95" customHeight="1">
      <c r="B70" s="136"/>
      <c r="C70" s="137"/>
      <c r="D70" s="138" t="s">
        <v>108</v>
      </c>
      <c r="E70" s="139"/>
      <c r="F70" s="139"/>
      <c r="G70" s="139"/>
      <c r="H70" s="139"/>
      <c r="I70" s="139"/>
      <c r="J70" s="140">
        <f>J435</f>
        <v>0</v>
      </c>
      <c r="K70" s="137"/>
      <c r="L70" s="141"/>
    </row>
    <row r="71" spans="1:31" s="10" customFormat="1" ht="19.899999999999999" customHeight="1">
      <c r="B71" s="142"/>
      <c r="C71" s="143"/>
      <c r="D71" s="144" t="s">
        <v>109</v>
      </c>
      <c r="E71" s="145"/>
      <c r="F71" s="145"/>
      <c r="G71" s="145"/>
      <c r="H71" s="145"/>
      <c r="I71" s="145"/>
      <c r="J71" s="146">
        <f>J436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110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6" t="str">
        <f>E7</f>
        <v>Bílina - vybudování parkoviště v ulici Litoměřická</v>
      </c>
      <c r="F81" s="377"/>
      <c r="G81" s="377"/>
      <c r="H81" s="377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92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8" t="str">
        <f>E9</f>
        <v>SO 101 - Zpevněné plochy parkoviště</v>
      </c>
      <c r="F83" s="378"/>
      <c r="G83" s="378"/>
      <c r="H83" s="37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F12</f>
        <v>Bílina</v>
      </c>
      <c r="G85" s="38"/>
      <c r="H85" s="38"/>
      <c r="I85" s="31" t="s">
        <v>24</v>
      </c>
      <c r="J85" s="61" t="str">
        <f>IF(J12="","",J12)</f>
        <v>13. 1. 2025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26</v>
      </c>
      <c r="D87" s="38"/>
      <c r="E87" s="38"/>
      <c r="F87" s="29" t="str">
        <f>E15</f>
        <v xml:space="preserve"> </v>
      </c>
      <c r="G87" s="38"/>
      <c r="H87" s="38"/>
      <c r="I87" s="31" t="s">
        <v>33</v>
      </c>
      <c r="J87" s="34" t="str">
        <f>E21</f>
        <v>Projekce dopravní Filip, s.r.o.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31</v>
      </c>
      <c r="D88" s="38"/>
      <c r="E88" s="38"/>
      <c r="F88" s="29" t="str">
        <f>IF(E18="","",E18)</f>
        <v>Vyplň údaj</v>
      </c>
      <c r="G88" s="38"/>
      <c r="H88" s="38"/>
      <c r="I88" s="31" t="s">
        <v>36</v>
      </c>
      <c r="J88" s="34" t="str">
        <f>E24</f>
        <v xml:space="preserve"> 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8"/>
      <c r="B90" s="149"/>
      <c r="C90" s="150" t="s">
        <v>111</v>
      </c>
      <c r="D90" s="151" t="s">
        <v>58</v>
      </c>
      <c r="E90" s="151" t="s">
        <v>54</v>
      </c>
      <c r="F90" s="151" t="s">
        <v>55</v>
      </c>
      <c r="G90" s="151" t="s">
        <v>112</v>
      </c>
      <c r="H90" s="151" t="s">
        <v>113</v>
      </c>
      <c r="I90" s="151" t="s">
        <v>114</v>
      </c>
      <c r="J90" s="151" t="s">
        <v>96</v>
      </c>
      <c r="K90" s="152" t="s">
        <v>115</v>
      </c>
      <c r="L90" s="153"/>
      <c r="M90" s="70" t="s">
        <v>28</v>
      </c>
      <c r="N90" s="71" t="s">
        <v>43</v>
      </c>
      <c r="O90" s="71" t="s">
        <v>116</v>
      </c>
      <c r="P90" s="71" t="s">
        <v>117</v>
      </c>
      <c r="Q90" s="71" t="s">
        <v>118</v>
      </c>
      <c r="R90" s="71" t="s">
        <v>119</v>
      </c>
      <c r="S90" s="71" t="s">
        <v>120</v>
      </c>
      <c r="T90" s="72" t="s">
        <v>121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122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P92+P435</f>
        <v>0</v>
      </c>
      <c r="Q91" s="74"/>
      <c r="R91" s="156">
        <f>R92+R435</f>
        <v>316.28780441999993</v>
      </c>
      <c r="S91" s="74"/>
      <c r="T91" s="157">
        <f>T92+T435</f>
        <v>232.68225999999996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97</v>
      </c>
      <c r="BK91" s="158">
        <f>BK92+BK435</f>
        <v>0</v>
      </c>
    </row>
    <row r="92" spans="1:65" s="12" customFormat="1" ht="25.9" customHeight="1">
      <c r="B92" s="159"/>
      <c r="C92" s="160"/>
      <c r="D92" s="161" t="s">
        <v>72</v>
      </c>
      <c r="E92" s="162" t="s">
        <v>123</v>
      </c>
      <c r="F92" s="162" t="s">
        <v>124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P93+P181+P191+P264+P269+P279+P389+P431</f>
        <v>0</v>
      </c>
      <c r="Q92" s="167"/>
      <c r="R92" s="168">
        <f>R93+R181+R191+R264+R269+R279+R389+R431</f>
        <v>316.15327241999995</v>
      </c>
      <c r="S92" s="167"/>
      <c r="T92" s="169">
        <f>T93+T181+T191+T264+T269+T279+T389+T431</f>
        <v>232.68225999999996</v>
      </c>
      <c r="AR92" s="170" t="s">
        <v>81</v>
      </c>
      <c r="AT92" s="171" t="s">
        <v>72</v>
      </c>
      <c r="AU92" s="171" t="s">
        <v>73</v>
      </c>
      <c r="AY92" s="170" t="s">
        <v>125</v>
      </c>
      <c r="BK92" s="172">
        <f>BK93+BK181+BK191+BK264+BK269+BK279+BK389+BK431</f>
        <v>0</v>
      </c>
    </row>
    <row r="93" spans="1:65" s="12" customFormat="1" ht="22.9" customHeight="1">
      <c r="B93" s="159"/>
      <c r="C93" s="160"/>
      <c r="D93" s="161" t="s">
        <v>72</v>
      </c>
      <c r="E93" s="173" t="s">
        <v>81</v>
      </c>
      <c r="F93" s="173" t="s">
        <v>126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SUM(P94:P180)</f>
        <v>0</v>
      </c>
      <c r="Q93" s="167"/>
      <c r="R93" s="168">
        <f>SUM(R94:R180)</f>
        <v>5.8399999999999997E-3</v>
      </c>
      <c r="S93" s="167"/>
      <c r="T93" s="169">
        <f>SUM(T94:T180)</f>
        <v>0</v>
      </c>
      <c r="AR93" s="170" t="s">
        <v>81</v>
      </c>
      <c r="AT93" s="171" t="s">
        <v>72</v>
      </c>
      <c r="AU93" s="171" t="s">
        <v>81</v>
      </c>
      <c r="AY93" s="170" t="s">
        <v>125</v>
      </c>
      <c r="BK93" s="172">
        <f>SUM(BK94:BK180)</f>
        <v>0</v>
      </c>
    </row>
    <row r="94" spans="1:65" s="2" customFormat="1" ht="33" customHeight="1">
      <c r="A94" s="36"/>
      <c r="B94" s="37"/>
      <c r="C94" s="175" t="s">
        <v>81</v>
      </c>
      <c r="D94" s="175" t="s">
        <v>127</v>
      </c>
      <c r="E94" s="176" t="s">
        <v>128</v>
      </c>
      <c r="F94" s="177" t="s">
        <v>129</v>
      </c>
      <c r="G94" s="178" t="s">
        <v>130</v>
      </c>
      <c r="H94" s="179">
        <v>67.17</v>
      </c>
      <c r="I94" s="180"/>
      <c r="J94" s="181">
        <f>ROUND(I94*H94,2)</f>
        <v>0</v>
      </c>
      <c r="K94" s="177" t="s">
        <v>131</v>
      </c>
      <c r="L94" s="41"/>
      <c r="M94" s="182" t="s">
        <v>28</v>
      </c>
      <c r="N94" s="183" t="s">
        <v>44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132</v>
      </c>
      <c r="AT94" s="186" t="s">
        <v>127</v>
      </c>
      <c r="AU94" s="186" t="s">
        <v>83</v>
      </c>
      <c r="AY94" s="19" t="s">
        <v>125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81</v>
      </c>
      <c r="BK94" s="187">
        <f>ROUND(I94*H94,2)</f>
        <v>0</v>
      </c>
      <c r="BL94" s="19" t="s">
        <v>132</v>
      </c>
      <c r="BM94" s="186" t="s">
        <v>133</v>
      </c>
    </row>
    <row r="95" spans="1:65" s="2" customFormat="1" ht="29.25">
      <c r="A95" s="36"/>
      <c r="B95" s="37"/>
      <c r="C95" s="38"/>
      <c r="D95" s="188" t="s">
        <v>134</v>
      </c>
      <c r="E95" s="38"/>
      <c r="F95" s="189" t="s">
        <v>135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134</v>
      </c>
      <c r="AU95" s="19" t="s">
        <v>83</v>
      </c>
    </row>
    <row r="96" spans="1:65" s="2" customFormat="1" ht="11.25">
      <c r="A96" s="36"/>
      <c r="B96" s="37"/>
      <c r="C96" s="38"/>
      <c r="D96" s="193" t="s">
        <v>136</v>
      </c>
      <c r="E96" s="38"/>
      <c r="F96" s="194" t="s">
        <v>137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136</v>
      </c>
      <c r="AU96" s="19" t="s">
        <v>83</v>
      </c>
    </row>
    <row r="97" spans="1:65" s="13" customFormat="1" ht="11.25">
      <c r="B97" s="195"/>
      <c r="C97" s="196"/>
      <c r="D97" s="188" t="s">
        <v>138</v>
      </c>
      <c r="E97" s="197" t="s">
        <v>28</v>
      </c>
      <c r="F97" s="198" t="s">
        <v>139</v>
      </c>
      <c r="G97" s="196"/>
      <c r="H97" s="199">
        <v>67.17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138</v>
      </c>
      <c r="AU97" s="205" t="s">
        <v>83</v>
      </c>
      <c r="AV97" s="13" t="s">
        <v>83</v>
      </c>
      <c r="AW97" s="13" t="s">
        <v>35</v>
      </c>
      <c r="AX97" s="13" t="s">
        <v>81</v>
      </c>
      <c r="AY97" s="205" t="s">
        <v>125</v>
      </c>
    </row>
    <row r="98" spans="1:65" s="2" customFormat="1" ht="33" customHeight="1">
      <c r="A98" s="36"/>
      <c r="B98" s="37"/>
      <c r="C98" s="175" t="s">
        <v>83</v>
      </c>
      <c r="D98" s="175" t="s">
        <v>127</v>
      </c>
      <c r="E98" s="176" t="s">
        <v>140</v>
      </c>
      <c r="F98" s="177" t="s">
        <v>141</v>
      </c>
      <c r="G98" s="178" t="s">
        <v>142</v>
      </c>
      <c r="H98" s="179">
        <v>50.576999999999998</v>
      </c>
      <c r="I98" s="180"/>
      <c r="J98" s="181">
        <f>ROUND(I98*H98,2)</f>
        <v>0</v>
      </c>
      <c r="K98" s="177" t="s">
        <v>131</v>
      </c>
      <c r="L98" s="41"/>
      <c r="M98" s="182" t="s">
        <v>28</v>
      </c>
      <c r="N98" s="183" t="s">
        <v>44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132</v>
      </c>
      <c r="AT98" s="186" t="s">
        <v>127</v>
      </c>
      <c r="AU98" s="186" t="s">
        <v>83</v>
      </c>
      <c r="AY98" s="19" t="s">
        <v>125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81</v>
      </c>
      <c r="BK98" s="187">
        <f>ROUND(I98*H98,2)</f>
        <v>0</v>
      </c>
      <c r="BL98" s="19" t="s">
        <v>132</v>
      </c>
      <c r="BM98" s="186" t="s">
        <v>143</v>
      </c>
    </row>
    <row r="99" spans="1:65" s="2" customFormat="1" ht="19.5">
      <c r="A99" s="36"/>
      <c r="B99" s="37"/>
      <c r="C99" s="38"/>
      <c r="D99" s="188" t="s">
        <v>134</v>
      </c>
      <c r="E99" s="38"/>
      <c r="F99" s="189" t="s">
        <v>144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134</v>
      </c>
      <c r="AU99" s="19" t="s">
        <v>83</v>
      </c>
    </row>
    <row r="100" spans="1:65" s="2" customFormat="1" ht="11.25">
      <c r="A100" s="36"/>
      <c r="B100" s="37"/>
      <c r="C100" s="38"/>
      <c r="D100" s="193" t="s">
        <v>136</v>
      </c>
      <c r="E100" s="38"/>
      <c r="F100" s="194" t="s">
        <v>145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136</v>
      </c>
      <c r="AU100" s="19" t="s">
        <v>83</v>
      </c>
    </row>
    <row r="101" spans="1:65" s="13" customFormat="1" ht="11.25">
      <c r="B101" s="195"/>
      <c r="C101" s="196"/>
      <c r="D101" s="188" t="s">
        <v>138</v>
      </c>
      <c r="E101" s="197" t="s">
        <v>28</v>
      </c>
      <c r="F101" s="198" t="s">
        <v>146</v>
      </c>
      <c r="G101" s="196"/>
      <c r="H101" s="199">
        <v>50.576999999999998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138</v>
      </c>
      <c r="AU101" s="205" t="s">
        <v>83</v>
      </c>
      <c r="AV101" s="13" t="s">
        <v>83</v>
      </c>
      <c r="AW101" s="13" t="s">
        <v>35</v>
      </c>
      <c r="AX101" s="13" t="s">
        <v>81</v>
      </c>
      <c r="AY101" s="205" t="s">
        <v>125</v>
      </c>
    </row>
    <row r="102" spans="1:65" s="2" customFormat="1" ht="33" customHeight="1">
      <c r="A102" s="36"/>
      <c r="B102" s="37"/>
      <c r="C102" s="175" t="s">
        <v>147</v>
      </c>
      <c r="D102" s="175" t="s">
        <v>127</v>
      </c>
      <c r="E102" s="176" t="s">
        <v>148</v>
      </c>
      <c r="F102" s="177" t="s">
        <v>149</v>
      </c>
      <c r="G102" s="178" t="s">
        <v>142</v>
      </c>
      <c r="H102" s="179">
        <v>170.75399999999999</v>
      </c>
      <c r="I102" s="180"/>
      <c r="J102" s="181">
        <f>ROUND(I102*H102,2)</f>
        <v>0</v>
      </c>
      <c r="K102" s="177" t="s">
        <v>131</v>
      </c>
      <c r="L102" s="41"/>
      <c r="M102" s="182" t="s">
        <v>28</v>
      </c>
      <c r="N102" s="183" t="s">
        <v>44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132</v>
      </c>
      <c r="AT102" s="186" t="s">
        <v>127</v>
      </c>
      <c r="AU102" s="186" t="s">
        <v>83</v>
      </c>
      <c r="AY102" s="19" t="s">
        <v>125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81</v>
      </c>
      <c r="BK102" s="187">
        <f>ROUND(I102*H102,2)</f>
        <v>0</v>
      </c>
      <c r="BL102" s="19" t="s">
        <v>132</v>
      </c>
      <c r="BM102" s="186" t="s">
        <v>150</v>
      </c>
    </row>
    <row r="103" spans="1:65" s="2" customFormat="1" ht="19.5">
      <c r="A103" s="36"/>
      <c r="B103" s="37"/>
      <c r="C103" s="38"/>
      <c r="D103" s="188" t="s">
        <v>134</v>
      </c>
      <c r="E103" s="38"/>
      <c r="F103" s="189" t="s">
        <v>151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134</v>
      </c>
      <c r="AU103" s="19" t="s">
        <v>83</v>
      </c>
    </row>
    <row r="104" spans="1:65" s="2" customFormat="1" ht="11.25">
      <c r="A104" s="36"/>
      <c r="B104" s="37"/>
      <c r="C104" s="38"/>
      <c r="D104" s="193" t="s">
        <v>136</v>
      </c>
      <c r="E104" s="38"/>
      <c r="F104" s="194" t="s">
        <v>152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136</v>
      </c>
      <c r="AU104" s="19" t="s">
        <v>83</v>
      </c>
    </row>
    <row r="105" spans="1:65" s="13" customFormat="1" ht="11.25">
      <c r="B105" s="195"/>
      <c r="C105" s="196"/>
      <c r="D105" s="188" t="s">
        <v>138</v>
      </c>
      <c r="E105" s="197" t="s">
        <v>28</v>
      </c>
      <c r="F105" s="198" t="s">
        <v>153</v>
      </c>
      <c r="G105" s="196"/>
      <c r="H105" s="199">
        <v>170.75399999999999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138</v>
      </c>
      <c r="AU105" s="205" t="s">
        <v>83</v>
      </c>
      <c r="AV105" s="13" t="s">
        <v>83</v>
      </c>
      <c r="AW105" s="13" t="s">
        <v>35</v>
      </c>
      <c r="AX105" s="13" t="s">
        <v>73</v>
      </c>
      <c r="AY105" s="205" t="s">
        <v>125</v>
      </c>
    </row>
    <row r="106" spans="1:65" s="14" customFormat="1" ht="11.25">
      <c r="B106" s="206"/>
      <c r="C106" s="207"/>
      <c r="D106" s="188" t="s">
        <v>138</v>
      </c>
      <c r="E106" s="208" t="s">
        <v>28</v>
      </c>
      <c r="F106" s="209" t="s">
        <v>154</v>
      </c>
      <c r="G106" s="207"/>
      <c r="H106" s="210">
        <v>170.75399999999999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138</v>
      </c>
      <c r="AU106" s="216" t="s">
        <v>83</v>
      </c>
      <c r="AV106" s="14" t="s">
        <v>132</v>
      </c>
      <c r="AW106" s="14" t="s">
        <v>35</v>
      </c>
      <c r="AX106" s="14" t="s">
        <v>81</v>
      </c>
      <c r="AY106" s="216" t="s">
        <v>125</v>
      </c>
    </row>
    <row r="107" spans="1:65" s="2" customFormat="1" ht="24.2" customHeight="1">
      <c r="A107" s="36"/>
      <c r="B107" s="37"/>
      <c r="C107" s="175" t="s">
        <v>132</v>
      </c>
      <c r="D107" s="175" t="s">
        <v>127</v>
      </c>
      <c r="E107" s="176" t="s">
        <v>155</v>
      </c>
      <c r="F107" s="177" t="s">
        <v>156</v>
      </c>
      <c r="G107" s="178" t="s">
        <v>130</v>
      </c>
      <c r="H107" s="179">
        <v>67.17</v>
      </c>
      <c r="I107" s="180"/>
      <c r="J107" s="181">
        <f>ROUND(I107*H107,2)</f>
        <v>0</v>
      </c>
      <c r="K107" s="177" t="s">
        <v>131</v>
      </c>
      <c r="L107" s="41"/>
      <c r="M107" s="182" t="s">
        <v>28</v>
      </c>
      <c r="N107" s="183" t="s">
        <v>44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132</v>
      </c>
      <c r="AT107" s="186" t="s">
        <v>127</v>
      </c>
      <c r="AU107" s="186" t="s">
        <v>83</v>
      </c>
      <c r="AY107" s="19" t="s">
        <v>125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81</v>
      </c>
      <c r="BK107" s="187">
        <f>ROUND(I107*H107,2)</f>
        <v>0</v>
      </c>
      <c r="BL107" s="19" t="s">
        <v>132</v>
      </c>
      <c r="BM107" s="186" t="s">
        <v>157</v>
      </c>
    </row>
    <row r="108" spans="1:65" s="2" customFormat="1" ht="19.5">
      <c r="A108" s="36"/>
      <c r="B108" s="37"/>
      <c r="C108" s="38"/>
      <c r="D108" s="188" t="s">
        <v>134</v>
      </c>
      <c r="E108" s="38"/>
      <c r="F108" s="189" t="s">
        <v>158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134</v>
      </c>
      <c r="AU108" s="19" t="s">
        <v>83</v>
      </c>
    </row>
    <row r="109" spans="1:65" s="2" customFormat="1" ht="11.25">
      <c r="A109" s="36"/>
      <c r="B109" s="37"/>
      <c r="C109" s="38"/>
      <c r="D109" s="193" t="s">
        <v>136</v>
      </c>
      <c r="E109" s="38"/>
      <c r="F109" s="194" t="s">
        <v>159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136</v>
      </c>
      <c r="AU109" s="19" t="s">
        <v>83</v>
      </c>
    </row>
    <row r="110" spans="1:65" s="2" customFormat="1" ht="19.5">
      <c r="A110" s="36"/>
      <c r="B110" s="37"/>
      <c r="C110" s="38"/>
      <c r="D110" s="188" t="s">
        <v>160</v>
      </c>
      <c r="E110" s="38"/>
      <c r="F110" s="217" t="s">
        <v>161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160</v>
      </c>
      <c r="AU110" s="19" t="s">
        <v>83</v>
      </c>
    </row>
    <row r="111" spans="1:65" s="13" customFormat="1" ht="11.25">
      <c r="B111" s="195"/>
      <c r="C111" s="196"/>
      <c r="D111" s="188" t="s">
        <v>138</v>
      </c>
      <c r="E111" s="197" t="s">
        <v>28</v>
      </c>
      <c r="F111" s="198" t="s">
        <v>139</v>
      </c>
      <c r="G111" s="196"/>
      <c r="H111" s="199">
        <v>67.17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138</v>
      </c>
      <c r="AU111" s="205" t="s">
        <v>83</v>
      </c>
      <c r="AV111" s="13" t="s">
        <v>83</v>
      </c>
      <c r="AW111" s="13" t="s">
        <v>35</v>
      </c>
      <c r="AX111" s="13" t="s">
        <v>81</v>
      </c>
      <c r="AY111" s="205" t="s">
        <v>125</v>
      </c>
    </row>
    <row r="112" spans="1:65" s="2" customFormat="1" ht="24.2" customHeight="1">
      <c r="A112" s="36"/>
      <c r="B112" s="37"/>
      <c r="C112" s="175" t="s">
        <v>162</v>
      </c>
      <c r="D112" s="175" t="s">
        <v>127</v>
      </c>
      <c r="E112" s="176" t="s">
        <v>163</v>
      </c>
      <c r="F112" s="177" t="s">
        <v>164</v>
      </c>
      <c r="G112" s="178" t="s">
        <v>130</v>
      </c>
      <c r="H112" s="179">
        <v>335.85</v>
      </c>
      <c r="I112" s="180"/>
      <c r="J112" s="181">
        <f>ROUND(I112*H112,2)</f>
        <v>0</v>
      </c>
      <c r="K112" s="177" t="s">
        <v>131</v>
      </c>
      <c r="L112" s="41"/>
      <c r="M112" s="182" t="s">
        <v>28</v>
      </c>
      <c r="N112" s="183" t="s">
        <v>44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132</v>
      </c>
      <c r="AT112" s="186" t="s">
        <v>127</v>
      </c>
      <c r="AU112" s="186" t="s">
        <v>83</v>
      </c>
      <c r="AY112" s="19" t="s">
        <v>125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81</v>
      </c>
      <c r="BK112" s="187">
        <f>ROUND(I112*H112,2)</f>
        <v>0</v>
      </c>
      <c r="BL112" s="19" t="s">
        <v>132</v>
      </c>
      <c r="BM112" s="186" t="s">
        <v>165</v>
      </c>
    </row>
    <row r="113" spans="1:65" s="2" customFormat="1" ht="19.5">
      <c r="A113" s="36"/>
      <c r="B113" s="37"/>
      <c r="C113" s="38"/>
      <c r="D113" s="188" t="s">
        <v>134</v>
      </c>
      <c r="E113" s="38"/>
      <c r="F113" s="189" t="s">
        <v>166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134</v>
      </c>
      <c r="AU113" s="19" t="s">
        <v>83</v>
      </c>
    </row>
    <row r="114" spans="1:65" s="2" customFormat="1" ht="11.25">
      <c r="A114" s="36"/>
      <c r="B114" s="37"/>
      <c r="C114" s="38"/>
      <c r="D114" s="193" t="s">
        <v>136</v>
      </c>
      <c r="E114" s="38"/>
      <c r="F114" s="194" t="s">
        <v>167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136</v>
      </c>
      <c r="AU114" s="19" t="s">
        <v>83</v>
      </c>
    </row>
    <row r="115" spans="1:65" s="2" customFormat="1" ht="19.5">
      <c r="A115" s="36"/>
      <c r="B115" s="37"/>
      <c r="C115" s="38"/>
      <c r="D115" s="188" t="s">
        <v>160</v>
      </c>
      <c r="E115" s="38"/>
      <c r="F115" s="217" t="s">
        <v>168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160</v>
      </c>
      <c r="AU115" s="19" t="s">
        <v>83</v>
      </c>
    </row>
    <row r="116" spans="1:65" s="13" customFormat="1" ht="11.25">
      <c r="B116" s="195"/>
      <c r="C116" s="196"/>
      <c r="D116" s="188" t="s">
        <v>138</v>
      </c>
      <c r="E116" s="197" t="s">
        <v>28</v>
      </c>
      <c r="F116" s="198" t="s">
        <v>169</v>
      </c>
      <c r="G116" s="196"/>
      <c r="H116" s="199">
        <v>335.85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138</v>
      </c>
      <c r="AU116" s="205" t="s">
        <v>83</v>
      </c>
      <c r="AV116" s="13" t="s">
        <v>83</v>
      </c>
      <c r="AW116" s="13" t="s">
        <v>35</v>
      </c>
      <c r="AX116" s="13" t="s">
        <v>73</v>
      </c>
      <c r="AY116" s="205" t="s">
        <v>125</v>
      </c>
    </row>
    <row r="117" spans="1:65" s="14" customFormat="1" ht="11.25">
      <c r="B117" s="206"/>
      <c r="C117" s="207"/>
      <c r="D117" s="188" t="s">
        <v>138</v>
      </c>
      <c r="E117" s="208" t="s">
        <v>28</v>
      </c>
      <c r="F117" s="209" t="s">
        <v>154</v>
      </c>
      <c r="G117" s="207"/>
      <c r="H117" s="210">
        <v>335.85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138</v>
      </c>
      <c r="AU117" s="216" t="s">
        <v>83</v>
      </c>
      <c r="AV117" s="14" t="s">
        <v>132</v>
      </c>
      <c r="AW117" s="14" t="s">
        <v>35</v>
      </c>
      <c r="AX117" s="14" t="s">
        <v>81</v>
      </c>
      <c r="AY117" s="216" t="s">
        <v>125</v>
      </c>
    </row>
    <row r="118" spans="1:65" s="2" customFormat="1" ht="37.9" customHeight="1">
      <c r="A118" s="36"/>
      <c r="B118" s="37"/>
      <c r="C118" s="175" t="s">
        <v>170</v>
      </c>
      <c r="D118" s="175" t="s">
        <v>127</v>
      </c>
      <c r="E118" s="176" t="s">
        <v>171</v>
      </c>
      <c r="F118" s="177" t="s">
        <v>172</v>
      </c>
      <c r="G118" s="178" t="s">
        <v>142</v>
      </c>
      <c r="H118" s="179">
        <v>58.396000000000001</v>
      </c>
      <c r="I118" s="180"/>
      <c r="J118" s="181">
        <f>ROUND(I118*H118,2)</f>
        <v>0</v>
      </c>
      <c r="K118" s="177" t="s">
        <v>131</v>
      </c>
      <c r="L118" s="41"/>
      <c r="M118" s="182" t="s">
        <v>28</v>
      </c>
      <c r="N118" s="183" t="s">
        <v>44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132</v>
      </c>
      <c r="AT118" s="186" t="s">
        <v>127</v>
      </c>
      <c r="AU118" s="186" t="s">
        <v>83</v>
      </c>
      <c r="AY118" s="19" t="s">
        <v>125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81</v>
      </c>
      <c r="BK118" s="187">
        <f>ROUND(I118*H118,2)</f>
        <v>0</v>
      </c>
      <c r="BL118" s="19" t="s">
        <v>132</v>
      </c>
      <c r="BM118" s="186" t="s">
        <v>173</v>
      </c>
    </row>
    <row r="119" spans="1:65" s="2" customFormat="1" ht="39">
      <c r="A119" s="36"/>
      <c r="B119" s="37"/>
      <c r="C119" s="38"/>
      <c r="D119" s="188" t="s">
        <v>134</v>
      </c>
      <c r="E119" s="38"/>
      <c r="F119" s="189" t="s">
        <v>174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134</v>
      </c>
      <c r="AU119" s="19" t="s">
        <v>83</v>
      </c>
    </row>
    <row r="120" spans="1:65" s="2" customFormat="1" ht="11.25">
      <c r="A120" s="36"/>
      <c r="B120" s="37"/>
      <c r="C120" s="38"/>
      <c r="D120" s="193" t="s">
        <v>136</v>
      </c>
      <c r="E120" s="38"/>
      <c r="F120" s="194" t="s">
        <v>175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136</v>
      </c>
      <c r="AU120" s="19" t="s">
        <v>83</v>
      </c>
    </row>
    <row r="121" spans="1:65" s="13" customFormat="1" ht="22.5">
      <c r="B121" s="195"/>
      <c r="C121" s="196"/>
      <c r="D121" s="188" t="s">
        <v>138</v>
      </c>
      <c r="E121" s="197" t="s">
        <v>28</v>
      </c>
      <c r="F121" s="198" t="s">
        <v>176</v>
      </c>
      <c r="G121" s="196"/>
      <c r="H121" s="199">
        <v>29.198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138</v>
      </c>
      <c r="AU121" s="205" t="s">
        <v>83</v>
      </c>
      <c r="AV121" s="13" t="s">
        <v>83</v>
      </c>
      <c r="AW121" s="13" t="s">
        <v>35</v>
      </c>
      <c r="AX121" s="13" t="s">
        <v>73</v>
      </c>
      <c r="AY121" s="205" t="s">
        <v>125</v>
      </c>
    </row>
    <row r="122" spans="1:65" s="13" customFormat="1" ht="22.5">
      <c r="B122" s="195"/>
      <c r="C122" s="196"/>
      <c r="D122" s="188" t="s">
        <v>138</v>
      </c>
      <c r="E122" s="197" t="s">
        <v>28</v>
      </c>
      <c r="F122" s="198" t="s">
        <v>177</v>
      </c>
      <c r="G122" s="196"/>
      <c r="H122" s="199">
        <v>29.198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138</v>
      </c>
      <c r="AU122" s="205" t="s">
        <v>83</v>
      </c>
      <c r="AV122" s="13" t="s">
        <v>83</v>
      </c>
      <c r="AW122" s="13" t="s">
        <v>35</v>
      </c>
      <c r="AX122" s="13" t="s">
        <v>73</v>
      </c>
      <c r="AY122" s="205" t="s">
        <v>125</v>
      </c>
    </row>
    <row r="123" spans="1:65" s="14" customFormat="1" ht="11.25">
      <c r="B123" s="206"/>
      <c r="C123" s="207"/>
      <c r="D123" s="188" t="s">
        <v>138</v>
      </c>
      <c r="E123" s="208" t="s">
        <v>28</v>
      </c>
      <c r="F123" s="209" t="s">
        <v>154</v>
      </c>
      <c r="G123" s="207"/>
      <c r="H123" s="210">
        <v>58.396000000000001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138</v>
      </c>
      <c r="AU123" s="216" t="s">
        <v>83</v>
      </c>
      <c r="AV123" s="14" t="s">
        <v>132</v>
      </c>
      <c r="AW123" s="14" t="s">
        <v>35</v>
      </c>
      <c r="AX123" s="14" t="s">
        <v>81</v>
      </c>
      <c r="AY123" s="216" t="s">
        <v>125</v>
      </c>
    </row>
    <row r="124" spans="1:65" s="2" customFormat="1" ht="37.9" customHeight="1">
      <c r="A124" s="36"/>
      <c r="B124" s="37"/>
      <c r="C124" s="175" t="s">
        <v>178</v>
      </c>
      <c r="D124" s="175" t="s">
        <v>127</v>
      </c>
      <c r="E124" s="176" t="s">
        <v>179</v>
      </c>
      <c r="F124" s="177" t="s">
        <v>180</v>
      </c>
      <c r="G124" s="178" t="s">
        <v>142</v>
      </c>
      <c r="H124" s="179">
        <v>192.13399999999999</v>
      </c>
      <c r="I124" s="180"/>
      <c r="J124" s="181">
        <f>ROUND(I124*H124,2)</f>
        <v>0</v>
      </c>
      <c r="K124" s="177" t="s">
        <v>131</v>
      </c>
      <c r="L124" s="41"/>
      <c r="M124" s="182" t="s">
        <v>28</v>
      </c>
      <c r="N124" s="183" t="s">
        <v>44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132</v>
      </c>
      <c r="AT124" s="186" t="s">
        <v>127</v>
      </c>
      <c r="AU124" s="186" t="s">
        <v>83</v>
      </c>
      <c r="AY124" s="19" t="s">
        <v>125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81</v>
      </c>
      <c r="BK124" s="187">
        <f>ROUND(I124*H124,2)</f>
        <v>0</v>
      </c>
      <c r="BL124" s="19" t="s">
        <v>132</v>
      </c>
      <c r="BM124" s="186" t="s">
        <v>181</v>
      </c>
    </row>
    <row r="125" spans="1:65" s="2" customFormat="1" ht="39">
      <c r="A125" s="36"/>
      <c r="B125" s="37"/>
      <c r="C125" s="38"/>
      <c r="D125" s="188" t="s">
        <v>134</v>
      </c>
      <c r="E125" s="38"/>
      <c r="F125" s="189" t="s">
        <v>182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134</v>
      </c>
      <c r="AU125" s="19" t="s">
        <v>83</v>
      </c>
    </row>
    <row r="126" spans="1:65" s="2" customFormat="1" ht="11.25">
      <c r="A126" s="36"/>
      <c r="B126" s="37"/>
      <c r="C126" s="38"/>
      <c r="D126" s="193" t="s">
        <v>136</v>
      </c>
      <c r="E126" s="38"/>
      <c r="F126" s="194" t="s">
        <v>183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136</v>
      </c>
      <c r="AU126" s="19" t="s">
        <v>83</v>
      </c>
    </row>
    <row r="127" spans="1:65" s="2" customFormat="1" ht="19.5">
      <c r="A127" s="36"/>
      <c r="B127" s="37"/>
      <c r="C127" s="38"/>
      <c r="D127" s="188" t="s">
        <v>160</v>
      </c>
      <c r="E127" s="38"/>
      <c r="F127" s="217" t="s">
        <v>168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160</v>
      </c>
      <c r="AU127" s="19" t="s">
        <v>83</v>
      </c>
    </row>
    <row r="128" spans="1:65" s="13" customFormat="1" ht="11.25">
      <c r="B128" s="195"/>
      <c r="C128" s="196"/>
      <c r="D128" s="188" t="s">
        <v>138</v>
      </c>
      <c r="E128" s="197" t="s">
        <v>28</v>
      </c>
      <c r="F128" s="198" t="s">
        <v>184</v>
      </c>
      <c r="G128" s="196"/>
      <c r="H128" s="199">
        <v>21.38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138</v>
      </c>
      <c r="AU128" s="205" t="s">
        <v>83</v>
      </c>
      <c r="AV128" s="13" t="s">
        <v>83</v>
      </c>
      <c r="AW128" s="13" t="s">
        <v>35</v>
      </c>
      <c r="AX128" s="13" t="s">
        <v>73</v>
      </c>
      <c r="AY128" s="205" t="s">
        <v>125</v>
      </c>
    </row>
    <row r="129" spans="1:65" s="13" customFormat="1" ht="11.25">
      <c r="B129" s="195"/>
      <c r="C129" s="196"/>
      <c r="D129" s="188" t="s">
        <v>138</v>
      </c>
      <c r="E129" s="197" t="s">
        <v>28</v>
      </c>
      <c r="F129" s="198" t="s">
        <v>185</v>
      </c>
      <c r="G129" s="196"/>
      <c r="H129" s="199">
        <v>170.75399999999999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138</v>
      </c>
      <c r="AU129" s="205" t="s">
        <v>83</v>
      </c>
      <c r="AV129" s="13" t="s">
        <v>83</v>
      </c>
      <c r="AW129" s="13" t="s">
        <v>35</v>
      </c>
      <c r="AX129" s="13" t="s">
        <v>73</v>
      </c>
      <c r="AY129" s="205" t="s">
        <v>125</v>
      </c>
    </row>
    <row r="130" spans="1:65" s="14" customFormat="1" ht="11.25">
      <c r="B130" s="206"/>
      <c r="C130" s="207"/>
      <c r="D130" s="188" t="s">
        <v>138</v>
      </c>
      <c r="E130" s="208" t="s">
        <v>28</v>
      </c>
      <c r="F130" s="209" t="s">
        <v>154</v>
      </c>
      <c r="G130" s="207"/>
      <c r="H130" s="210">
        <v>192.13399999999999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138</v>
      </c>
      <c r="AU130" s="216" t="s">
        <v>83</v>
      </c>
      <c r="AV130" s="14" t="s">
        <v>132</v>
      </c>
      <c r="AW130" s="14" t="s">
        <v>35</v>
      </c>
      <c r="AX130" s="14" t="s">
        <v>81</v>
      </c>
      <c r="AY130" s="216" t="s">
        <v>125</v>
      </c>
    </row>
    <row r="131" spans="1:65" s="2" customFormat="1" ht="24.2" customHeight="1">
      <c r="A131" s="36"/>
      <c r="B131" s="37"/>
      <c r="C131" s="175" t="s">
        <v>186</v>
      </c>
      <c r="D131" s="175" t="s">
        <v>127</v>
      </c>
      <c r="E131" s="176" t="s">
        <v>187</v>
      </c>
      <c r="F131" s="177" t="s">
        <v>188</v>
      </c>
      <c r="G131" s="178" t="s">
        <v>142</v>
      </c>
      <c r="H131" s="179">
        <v>29.198</v>
      </c>
      <c r="I131" s="180"/>
      <c r="J131" s="181">
        <f>ROUND(I131*H131,2)</f>
        <v>0</v>
      </c>
      <c r="K131" s="177" t="s">
        <v>131</v>
      </c>
      <c r="L131" s="41"/>
      <c r="M131" s="182" t="s">
        <v>28</v>
      </c>
      <c r="N131" s="183" t="s">
        <v>44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132</v>
      </c>
      <c r="AT131" s="186" t="s">
        <v>127</v>
      </c>
      <c r="AU131" s="186" t="s">
        <v>83</v>
      </c>
      <c r="AY131" s="19" t="s">
        <v>125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81</v>
      </c>
      <c r="BK131" s="187">
        <f>ROUND(I131*H131,2)</f>
        <v>0</v>
      </c>
      <c r="BL131" s="19" t="s">
        <v>132</v>
      </c>
      <c r="BM131" s="186" t="s">
        <v>189</v>
      </c>
    </row>
    <row r="132" spans="1:65" s="2" customFormat="1" ht="29.25">
      <c r="A132" s="36"/>
      <c r="B132" s="37"/>
      <c r="C132" s="38"/>
      <c r="D132" s="188" t="s">
        <v>134</v>
      </c>
      <c r="E132" s="38"/>
      <c r="F132" s="189" t="s">
        <v>190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134</v>
      </c>
      <c r="AU132" s="19" t="s">
        <v>83</v>
      </c>
    </row>
    <row r="133" spans="1:65" s="2" customFormat="1" ht="11.25">
      <c r="A133" s="36"/>
      <c r="B133" s="37"/>
      <c r="C133" s="38"/>
      <c r="D133" s="193" t="s">
        <v>136</v>
      </c>
      <c r="E133" s="38"/>
      <c r="F133" s="194" t="s">
        <v>191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136</v>
      </c>
      <c r="AU133" s="19" t="s">
        <v>83</v>
      </c>
    </row>
    <row r="134" spans="1:65" s="13" customFormat="1" ht="22.5">
      <c r="B134" s="195"/>
      <c r="C134" s="196"/>
      <c r="D134" s="188" t="s">
        <v>138</v>
      </c>
      <c r="E134" s="197" t="s">
        <v>28</v>
      </c>
      <c r="F134" s="198" t="s">
        <v>192</v>
      </c>
      <c r="G134" s="196"/>
      <c r="H134" s="199">
        <v>29.198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138</v>
      </c>
      <c r="AU134" s="205" t="s">
        <v>83</v>
      </c>
      <c r="AV134" s="13" t="s">
        <v>83</v>
      </c>
      <c r="AW134" s="13" t="s">
        <v>35</v>
      </c>
      <c r="AX134" s="13" t="s">
        <v>73</v>
      </c>
      <c r="AY134" s="205" t="s">
        <v>125</v>
      </c>
    </row>
    <row r="135" spans="1:65" s="14" customFormat="1" ht="11.25">
      <c r="B135" s="206"/>
      <c r="C135" s="207"/>
      <c r="D135" s="188" t="s">
        <v>138</v>
      </c>
      <c r="E135" s="208" t="s">
        <v>28</v>
      </c>
      <c r="F135" s="209" t="s">
        <v>154</v>
      </c>
      <c r="G135" s="207"/>
      <c r="H135" s="210">
        <v>29.198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138</v>
      </c>
      <c r="AU135" s="216" t="s">
        <v>83</v>
      </c>
      <c r="AV135" s="14" t="s">
        <v>132</v>
      </c>
      <c r="AW135" s="14" t="s">
        <v>35</v>
      </c>
      <c r="AX135" s="14" t="s">
        <v>81</v>
      </c>
      <c r="AY135" s="216" t="s">
        <v>125</v>
      </c>
    </row>
    <row r="136" spans="1:65" s="2" customFormat="1" ht="33" customHeight="1">
      <c r="A136" s="36"/>
      <c r="B136" s="37"/>
      <c r="C136" s="175" t="s">
        <v>193</v>
      </c>
      <c r="D136" s="175" t="s">
        <v>127</v>
      </c>
      <c r="E136" s="176" t="s">
        <v>194</v>
      </c>
      <c r="F136" s="177" t="s">
        <v>195</v>
      </c>
      <c r="G136" s="178" t="s">
        <v>196</v>
      </c>
      <c r="H136" s="179">
        <v>345.84100000000001</v>
      </c>
      <c r="I136" s="180"/>
      <c r="J136" s="181">
        <f>ROUND(I136*H136,2)</f>
        <v>0</v>
      </c>
      <c r="K136" s="177" t="s">
        <v>131</v>
      </c>
      <c r="L136" s="41"/>
      <c r="M136" s="182" t="s">
        <v>28</v>
      </c>
      <c r="N136" s="183" t="s">
        <v>44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132</v>
      </c>
      <c r="AT136" s="186" t="s">
        <v>127</v>
      </c>
      <c r="AU136" s="186" t="s">
        <v>83</v>
      </c>
      <c r="AY136" s="19" t="s">
        <v>125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81</v>
      </c>
      <c r="BK136" s="187">
        <f>ROUND(I136*H136,2)</f>
        <v>0</v>
      </c>
      <c r="BL136" s="19" t="s">
        <v>132</v>
      </c>
      <c r="BM136" s="186" t="s">
        <v>197</v>
      </c>
    </row>
    <row r="137" spans="1:65" s="2" customFormat="1" ht="29.25">
      <c r="A137" s="36"/>
      <c r="B137" s="37"/>
      <c r="C137" s="38"/>
      <c r="D137" s="188" t="s">
        <v>134</v>
      </c>
      <c r="E137" s="38"/>
      <c r="F137" s="189" t="s">
        <v>198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134</v>
      </c>
      <c r="AU137" s="19" t="s">
        <v>83</v>
      </c>
    </row>
    <row r="138" spans="1:65" s="2" customFormat="1" ht="11.25">
      <c r="A138" s="36"/>
      <c r="B138" s="37"/>
      <c r="C138" s="38"/>
      <c r="D138" s="193" t="s">
        <v>136</v>
      </c>
      <c r="E138" s="38"/>
      <c r="F138" s="194" t="s">
        <v>199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136</v>
      </c>
      <c r="AU138" s="19" t="s">
        <v>83</v>
      </c>
    </row>
    <row r="139" spans="1:65" s="13" customFormat="1" ht="11.25">
      <c r="B139" s="195"/>
      <c r="C139" s="196"/>
      <c r="D139" s="188" t="s">
        <v>138</v>
      </c>
      <c r="E139" s="197" t="s">
        <v>28</v>
      </c>
      <c r="F139" s="198" t="s">
        <v>200</v>
      </c>
      <c r="G139" s="196"/>
      <c r="H139" s="199">
        <v>192.13399999999999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138</v>
      </c>
      <c r="AU139" s="205" t="s">
        <v>83</v>
      </c>
      <c r="AV139" s="13" t="s">
        <v>83</v>
      </c>
      <c r="AW139" s="13" t="s">
        <v>35</v>
      </c>
      <c r="AX139" s="13" t="s">
        <v>73</v>
      </c>
      <c r="AY139" s="205" t="s">
        <v>125</v>
      </c>
    </row>
    <row r="140" spans="1:65" s="14" customFormat="1" ht="11.25">
      <c r="B140" s="206"/>
      <c r="C140" s="207"/>
      <c r="D140" s="188" t="s">
        <v>138</v>
      </c>
      <c r="E140" s="208" t="s">
        <v>28</v>
      </c>
      <c r="F140" s="209" t="s">
        <v>154</v>
      </c>
      <c r="G140" s="207"/>
      <c r="H140" s="210">
        <v>192.13399999999999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138</v>
      </c>
      <c r="AU140" s="216" t="s">
        <v>83</v>
      </c>
      <c r="AV140" s="14" t="s">
        <v>132</v>
      </c>
      <c r="AW140" s="14" t="s">
        <v>35</v>
      </c>
      <c r="AX140" s="14" t="s">
        <v>81</v>
      </c>
      <c r="AY140" s="216" t="s">
        <v>125</v>
      </c>
    </row>
    <row r="141" spans="1:65" s="13" customFormat="1" ht="11.25">
      <c r="B141" s="195"/>
      <c r="C141" s="196"/>
      <c r="D141" s="188" t="s">
        <v>138</v>
      </c>
      <c r="E141" s="196"/>
      <c r="F141" s="198" t="s">
        <v>201</v>
      </c>
      <c r="G141" s="196"/>
      <c r="H141" s="199">
        <v>345.84100000000001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138</v>
      </c>
      <c r="AU141" s="205" t="s">
        <v>83</v>
      </c>
      <c r="AV141" s="13" t="s">
        <v>83</v>
      </c>
      <c r="AW141" s="13" t="s">
        <v>4</v>
      </c>
      <c r="AX141" s="13" t="s">
        <v>81</v>
      </c>
      <c r="AY141" s="205" t="s">
        <v>125</v>
      </c>
    </row>
    <row r="142" spans="1:65" s="2" customFormat="1" ht="37.9" customHeight="1">
      <c r="A142" s="36"/>
      <c r="B142" s="37"/>
      <c r="C142" s="175" t="s">
        <v>202</v>
      </c>
      <c r="D142" s="175" t="s">
        <v>127</v>
      </c>
      <c r="E142" s="176" t="s">
        <v>203</v>
      </c>
      <c r="F142" s="177" t="s">
        <v>204</v>
      </c>
      <c r="G142" s="178" t="s">
        <v>130</v>
      </c>
      <c r="H142" s="179">
        <v>194.65</v>
      </c>
      <c r="I142" s="180"/>
      <c r="J142" s="181">
        <f>ROUND(I142*H142,2)</f>
        <v>0</v>
      </c>
      <c r="K142" s="177" t="s">
        <v>131</v>
      </c>
      <c r="L142" s="41"/>
      <c r="M142" s="182" t="s">
        <v>28</v>
      </c>
      <c r="N142" s="183" t="s">
        <v>44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132</v>
      </c>
      <c r="AT142" s="186" t="s">
        <v>127</v>
      </c>
      <c r="AU142" s="186" t="s">
        <v>83</v>
      </c>
      <c r="AY142" s="19" t="s">
        <v>125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81</v>
      </c>
      <c r="BK142" s="187">
        <f>ROUND(I142*H142,2)</f>
        <v>0</v>
      </c>
      <c r="BL142" s="19" t="s">
        <v>132</v>
      </c>
      <c r="BM142" s="186" t="s">
        <v>205</v>
      </c>
    </row>
    <row r="143" spans="1:65" s="2" customFormat="1" ht="29.25">
      <c r="A143" s="36"/>
      <c r="B143" s="37"/>
      <c r="C143" s="38"/>
      <c r="D143" s="188" t="s">
        <v>134</v>
      </c>
      <c r="E143" s="38"/>
      <c r="F143" s="189" t="s">
        <v>206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134</v>
      </c>
      <c r="AU143" s="19" t="s">
        <v>83</v>
      </c>
    </row>
    <row r="144" spans="1:65" s="2" customFormat="1" ht="11.25">
      <c r="A144" s="36"/>
      <c r="B144" s="37"/>
      <c r="C144" s="38"/>
      <c r="D144" s="193" t="s">
        <v>136</v>
      </c>
      <c r="E144" s="38"/>
      <c r="F144" s="194" t="s">
        <v>207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136</v>
      </c>
      <c r="AU144" s="19" t="s">
        <v>83</v>
      </c>
    </row>
    <row r="145" spans="1:65" s="13" customFormat="1" ht="11.25">
      <c r="B145" s="195"/>
      <c r="C145" s="196"/>
      <c r="D145" s="188" t="s">
        <v>138</v>
      </c>
      <c r="E145" s="197" t="s">
        <v>28</v>
      </c>
      <c r="F145" s="198" t="s">
        <v>208</v>
      </c>
      <c r="G145" s="196"/>
      <c r="H145" s="199">
        <v>194.65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138</v>
      </c>
      <c r="AU145" s="205" t="s">
        <v>83</v>
      </c>
      <c r="AV145" s="13" t="s">
        <v>83</v>
      </c>
      <c r="AW145" s="13" t="s">
        <v>35</v>
      </c>
      <c r="AX145" s="13" t="s">
        <v>73</v>
      </c>
      <c r="AY145" s="205" t="s">
        <v>125</v>
      </c>
    </row>
    <row r="146" spans="1:65" s="14" customFormat="1" ht="11.25">
      <c r="B146" s="206"/>
      <c r="C146" s="207"/>
      <c r="D146" s="188" t="s">
        <v>138</v>
      </c>
      <c r="E146" s="208" t="s">
        <v>28</v>
      </c>
      <c r="F146" s="209" t="s">
        <v>154</v>
      </c>
      <c r="G146" s="207"/>
      <c r="H146" s="210">
        <v>194.65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138</v>
      </c>
      <c r="AU146" s="216" t="s">
        <v>83</v>
      </c>
      <c r="AV146" s="14" t="s">
        <v>132</v>
      </c>
      <c r="AW146" s="14" t="s">
        <v>35</v>
      </c>
      <c r="AX146" s="14" t="s">
        <v>81</v>
      </c>
      <c r="AY146" s="216" t="s">
        <v>125</v>
      </c>
    </row>
    <row r="147" spans="1:65" s="2" customFormat="1" ht="24.2" customHeight="1">
      <c r="A147" s="36"/>
      <c r="B147" s="37"/>
      <c r="C147" s="175" t="s">
        <v>209</v>
      </c>
      <c r="D147" s="175" t="s">
        <v>127</v>
      </c>
      <c r="E147" s="176" t="s">
        <v>210</v>
      </c>
      <c r="F147" s="177" t="s">
        <v>211</v>
      </c>
      <c r="G147" s="178" t="s">
        <v>130</v>
      </c>
      <c r="H147" s="179">
        <v>194.65</v>
      </c>
      <c r="I147" s="180"/>
      <c r="J147" s="181">
        <f>ROUND(I147*H147,2)</f>
        <v>0</v>
      </c>
      <c r="K147" s="177" t="s">
        <v>131</v>
      </c>
      <c r="L147" s="41"/>
      <c r="M147" s="182" t="s">
        <v>28</v>
      </c>
      <c r="N147" s="183" t="s">
        <v>44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132</v>
      </c>
      <c r="AT147" s="186" t="s">
        <v>127</v>
      </c>
      <c r="AU147" s="186" t="s">
        <v>83</v>
      </c>
      <c r="AY147" s="19" t="s">
        <v>125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81</v>
      </c>
      <c r="BK147" s="187">
        <f>ROUND(I147*H147,2)</f>
        <v>0</v>
      </c>
      <c r="BL147" s="19" t="s">
        <v>132</v>
      </c>
      <c r="BM147" s="186" t="s">
        <v>212</v>
      </c>
    </row>
    <row r="148" spans="1:65" s="2" customFormat="1" ht="19.5">
      <c r="A148" s="36"/>
      <c r="B148" s="37"/>
      <c r="C148" s="38"/>
      <c r="D148" s="188" t="s">
        <v>134</v>
      </c>
      <c r="E148" s="38"/>
      <c r="F148" s="189" t="s">
        <v>213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134</v>
      </c>
      <c r="AU148" s="19" t="s">
        <v>83</v>
      </c>
    </row>
    <row r="149" spans="1:65" s="2" customFormat="1" ht="11.25">
      <c r="A149" s="36"/>
      <c r="B149" s="37"/>
      <c r="C149" s="38"/>
      <c r="D149" s="193" t="s">
        <v>136</v>
      </c>
      <c r="E149" s="38"/>
      <c r="F149" s="194" t="s">
        <v>214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136</v>
      </c>
      <c r="AU149" s="19" t="s">
        <v>83</v>
      </c>
    </row>
    <row r="150" spans="1:65" s="13" customFormat="1" ht="11.25">
      <c r="B150" s="195"/>
      <c r="C150" s="196"/>
      <c r="D150" s="188" t="s">
        <v>138</v>
      </c>
      <c r="E150" s="197" t="s">
        <v>28</v>
      </c>
      <c r="F150" s="198" t="s">
        <v>208</v>
      </c>
      <c r="G150" s="196"/>
      <c r="H150" s="199">
        <v>194.65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138</v>
      </c>
      <c r="AU150" s="205" t="s">
        <v>83</v>
      </c>
      <c r="AV150" s="13" t="s">
        <v>83</v>
      </c>
      <c r="AW150" s="13" t="s">
        <v>35</v>
      </c>
      <c r="AX150" s="13" t="s">
        <v>73</v>
      </c>
      <c r="AY150" s="205" t="s">
        <v>125</v>
      </c>
    </row>
    <row r="151" spans="1:65" s="14" customFormat="1" ht="11.25">
      <c r="B151" s="206"/>
      <c r="C151" s="207"/>
      <c r="D151" s="188" t="s">
        <v>138</v>
      </c>
      <c r="E151" s="208" t="s">
        <v>28</v>
      </c>
      <c r="F151" s="209" t="s">
        <v>154</v>
      </c>
      <c r="G151" s="207"/>
      <c r="H151" s="210">
        <v>194.65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138</v>
      </c>
      <c r="AU151" s="216" t="s">
        <v>83</v>
      </c>
      <c r="AV151" s="14" t="s">
        <v>132</v>
      </c>
      <c r="AW151" s="14" t="s">
        <v>35</v>
      </c>
      <c r="AX151" s="14" t="s">
        <v>81</v>
      </c>
      <c r="AY151" s="216" t="s">
        <v>125</v>
      </c>
    </row>
    <row r="152" spans="1:65" s="2" customFormat="1" ht="24.2" customHeight="1">
      <c r="A152" s="36"/>
      <c r="B152" s="37"/>
      <c r="C152" s="175" t="s">
        <v>8</v>
      </c>
      <c r="D152" s="175" t="s">
        <v>127</v>
      </c>
      <c r="E152" s="176" t="s">
        <v>215</v>
      </c>
      <c r="F152" s="177" t="s">
        <v>216</v>
      </c>
      <c r="G152" s="178" t="s">
        <v>130</v>
      </c>
      <c r="H152" s="179">
        <v>194.65</v>
      </c>
      <c r="I152" s="180"/>
      <c r="J152" s="181">
        <f>ROUND(I152*H152,2)</f>
        <v>0</v>
      </c>
      <c r="K152" s="177" t="s">
        <v>131</v>
      </c>
      <c r="L152" s="41"/>
      <c r="M152" s="182" t="s">
        <v>28</v>
      </c>
      <c r="N152" s="183" t="s">
        <v>44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132</v>
      </c>
      <c r="AT152" s="186" t="s">
        <v>127</v>
      </c>
      <c r="AU152" s="186" t="s">
        <v>83</v>
      </c>
      <c r="AY152" s="19" t="s">
        <v>125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81</v>
      </c>
      <c r="BK152" s="187">
        <f>ROUND(I152*H152,2)</f>
        <v>0</v>
      </c>
      <c r="BL152" s="19" t="s">
        <v>132</v>
      </c>
      <c r="BM152" s="186" t="s">
        <v>217</v>
      </c>
    </row>
    <row r="153" spans="1:65" s="2" customFormat="1" ht="19.5">
      <c r="A153" s="36"/>
      <c r="B153" s="37"/>
      <c r="C153" s="38"/>
      <c r="D153" s="188" t="s">
        <v>134</v>
      </c>
      <c r="E153" s="38"/>
      <c r="F153" s="189" t="s">
        <v>218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134</v>
      </c>
      <c r="AU153" s="19" t="s">
        <v>83</v>
      </c>
    </row>
    <row r="154" spans="1:65" s="2" customFormat="1" ht="11.25">
      <c r="A154" s="36"/>
      <c r="B154" s="37"/>
      <c r="C154" s="38"/>
      <c r="D154" s="193" t="s">
        <v>136</v>
      </c>
      <c r="E154" s="38"/>
      <c r="F154" s="194" t="s">
        <v>219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136</v>
      </c>
      <c r="AU154" s="19" t="s">
        <v>83</v>
      </c>
    </row>
    <row r="155" spans="1:65" s="13" customFormat="1" ht="11.25">
      <c r="B155" s="195"/>
      <c r="C155" s="196"/>
      <c r="D155" s="188" t="s">
        <v>138</v>
      </c>
      <c r="E155" s="197" t="s">
        <v>28</v>
      </c>
      <c r="F155" s="198" t="s">
        <v>208</v>
      </c>
      <c r="G155" s="196"/>
      <c r="H155" s="199">
        <v>194.65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138</v>
      </c>
      <c r="AU155" s="205" t="s">
        <v>83</v>
      </c>
      <c r="AV155" s="13" t="s">
        <v>83</v>
      </c>
      <c r="AW155" s="13" t="s">
        <v>35</v>
      </c>
      <c r="AX155" s="13" t="s">
        <v>81</v>
      </c>
      <c r="AY155" s="205" t="s">
        <v>125</v>
      </c>
    </row>
    <row r="156" spans="1:65" s="2" customFormat="1" ht="16.5" customHeight="1">
      <c r="A156" s="36"/>
      <c r="B156" s="37"/>
      <c r="C156" s="218" t="s">
        <v>220</v>
      </c>
      <c r="D156" s="218" t="s">
        <v>221</v>
      </c>
      <c r="E156" s="219" t="s">
        <v>222</v>
      </c>
      <c r="F156" s="220" t="s">
        <v>223</v>
      </c>
      <c r="G156" s="221" t="s">
        <v>224</v>
      </c>
      <c r="H156" s="222">
        <v>5.84</v>
      </c>
      <c r="I156" s="223"/>
      <c r="J156" s="224">
        <f>ROUND(I156*H156,2)</f>
        <v>0</v>
      </c>
      <c r="K156" s="220" t="s">
        <v>131</v>
      </c>
      <c r="L156" s="225"/>
      <c r="M156" s="226" t="s">
        <v>28</v>
      </c>
      <c r="N156" s="227" t="s">
        <v>44</v>
      </c>
      <c r="O156" s="66"/>
      <c r="P156" s="184">
        <f>O156*H156</f>
        <v>0</v>
      </c>
      <c r="Q156" s="184">
        <v>1E-3</v>
      </c>
      <c r="R156" s="184">
        <f>Q156*H156</f>
        <v>5.8399999999999997E-3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186</v>
      </c>
      <c r="AT156" s="186" t="s">
        <v>221</v>
      </c>
      <c r="AU156" s="186" t="s">
        <v>83</v>
      </c>
      <c r="AY156" s="19" t="s">
        <v>125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81</v>
      </c>
      <c r="BK156" s="187">
        <f>ROUND(I156*H156,2)</f>
        <v>0</v>
      </c>
      <c r="BL156" s="19" t="s">
        <v>132</v>
      </c>
      <c r="BM156" s="186" t="s">
        <v>225</v>
      </c>
    </row>
    <row r="157" spans="1:65" s="2" customFormat="1" ht="11.25">
      <c r="A157" s="36"/>
      <c r="B157" s="37"/>
      <c r="C157" s="38"/>
      <c r="D157" s="188" t="s">
        <v>134</v>
      </c>
      <c r="E157" s="38"/>
      <c r="F157" s="189" t="s">
        <v>223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134</v>
      </c>
      <c r="AU157" s="19" t="s">
        <v>83</v>
      </c>
    </row>
    <row r="158" spans="1:65" s="13" customFormat="1" ht="11.25">
      <c r="B158" s="195"/>
      <c r="C158" s="196"/>
      <c r="D158" s="188" t="s">
        <v>138</v>
      </c>
      <c r="E158" s="197" t="s">
        <v>28</v>
      </c>
      <c r="F158" s="198" t="s">
        <v>226</v>
      </c>
      <c r="G158" s="196"/>
      <c r="H158" s="199">
        <v>5.84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138</v>
      </c>
      <c r="AU158" s="205" t="s">
        <v>83</v>
      </c>
      <c r="AV158" s="13" t="s">
        <v>83</v>
      </c>
      <c r="AW158" s="13" t="s">
        <v>35</v>
      </c>
      <c r="AX158" s="13" t="s">
        <v>73</v>
      </c>
      <c r="AY158" s="205" t="s">
        <v>125</v>
      </c>
    </row>
    <row r="159" spans="1:65" s="14" customFormat="1" ht="11.25">
      <c r="B159" s="206"/>
      <c r="C159" s="207"/>
      <c r="D159" s="188" t="s">
        <v>138</v>
      </c>
      <c r="E159" s="208" t="s">
        <v>28</v>
      </c>
      <c r="F159" s="209" t="s">
        <v>154</v>
      </c>
      <c r="G159" s="207"/>
      <c r="H159" s="210">
        <v>5.84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138</v>
      </c>
      <c r="AU159" s="216" t="s">
        <v>83</v>
      </c>
      <c r="AV159" s="14" t="s">
        <v>132</v>
      </c>
      <c r="AW159" s="14" t="s">
        <v>35</v>
      </c>
      <c r="AX159" s="14" t="s">
        <v>81</v>
      </c>
      <c r="AY159" s="216" t="s">
        <v>125</v>
      </c>
    </row>
    <row r="160" spans="1:65" s="2" customFormat="1" ht="24.2" customHeight="1">
      <c r="A160" s="36"/>
      <c r="B160" s="37"/>
      <c r="C160" s="175" t="s">
        <v>227</v>
      </c>
      <c r="D160" s="175" t="s">
        <v>127</v>
      </c>
      <c r="E160" s="176" t="s">
        <v>228</v>
      </c>
      <c r="F160" s="177" t="s">
        <v>229</v>
      </c>
      <c r="G160" s="178" t="s">
        <v>130</v>
      </c>
      <c r="H160" s="179">
        <v>742.41</v>
      </c>
      <c r="I160" s="180"/>
      <c r="J160" s="181">
        <f>ROUND(I160*H160,2)</f>
        <v>0</v>
      </c>
      <c r="K160" s="177" t="s">
        <v>131</v>
      </c>
      <c r="L160" s="41"/>
      <c r="M160" s="182" t="s">
        <v>28</v>
      </c>
      <c r="N160" s="183" t="s">
        <v>44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132</v>
      </c>
      <c r="AT160" s="186" t="s">
        <v>127</v>
      </c>
      <c r="AU160" s="186" t="s">
        <v>83</v>
      </c>
      <c r="AY160" s="19" t="s">
        <v>125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81</v>
      </c>
      <c r="BK160" s="187">
        <f>ROUND(I160*H160,2)</f>
        <v>0</v>
      </c>
      <c r="BL160" s="19" t="s">
        <v>132</v>
      </c>
      <c r="BM160" s="186" t="s">
        <v>230</v>
      </c>
    </row>
    <row r="161" spans="1:65" s="2" customFormat="1" ht="19.5">
      <c r="A161" s="36"/>
      <c r="B161" s="37"/>
      <c r="C161" s="38"/>
      <c r="D161" s="188" t="s">
        <v>134</v>
      </c>
      <c r="E161" s="38"/>
      <c r="F161" s="189" t="s">
        <v>231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134</v>
      </c>
      <c r="AU161" s="19" t="s">
        <v>83</v>
      </c>
    </row>
    <row r="162" spans="1:65" s="2" customFormat="1" ht="11.25">
      <c r="A162" s="36"/>
      <c r="B162" s="37"/>
      <c r="C162" s="38"/>
      <c r="D162" s="193" t="s">
        <v>136</v>
      </c>
      <c r="E162" s="38"/>
      <c r="F162" s="194" t="s">
        <v>232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136</v>
      </c>
      <c r="AU162" s="19" t="s">
        <v>83</v>
      </c>
    </row>
    <row r="163" spans="1:65" s="13" customFormat="1" ht="11.25">
      <c r="B163" s="195"/>
      <c r="C163" s="196"/>
      <c r="D163" s="188" t="s">
        <v>138</v>
      </c>
      <c r="E163" s="197" t="s">
        <v>28</v>
      </c>
      <c r="F163" s="198" t="s">
        <v>233</v>
      </c>
      <c r="G163" s="196"/>
      <c r="H163" s="199">
        <v>742.41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138</v>
      </c>
      <c r="AU163" s="205" t="s">
        <v>83</v>
      </c>
      <c r="AV163" s="13" t="s">
        <v>83</v>
      </c>
      <c r="AW163" s="13" t="s">
        <v>35</v>
      </c>
      <c r="AX163" s="13" t="s">
        <v>73</v>
      </c>
      <c r="AY163" s="205" t="s">
        <v>125</v>
      </c>
    </row>
    <row r="164" spans="1:65" s="14" customFormat="1" ht="11.25">
      <c r="B164" s="206"/>
      <c r="C164" s="207"/>
      <c r="D164" s="188" t="s">
        <v>138</v>
      </c>
      <c r="E164" s="208" t="s">
        <v>28</v>
      </c>
      <c r="F164" s="209" t="s">
        <v>154</v>
      </c>
      <c r="G164" s="207"/>
      <c r="H164" s="210">
        <v>742.41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138</v>
      </c>
      <c r="AU164" s="216" t="s">
        <v>83</v>
      </c>
      <c r="AV164" s="14" t="s">
        <v>132</v>
      </c>
      <c r="AW164" s="14" t="s">
        <v>35</v>
      </c>
      <c r="AX164" s="14" t="s">
        <v>81</v>
      </c>
      <c r="AY164" s="216" t="s">
        <v>125</v>
      </c>
    </row>
    <row r="165" spans="1:65" s="2" customFormat="1" ht="33" customHeight="1">
      <c r="A165" s="36"/>
      <c r="B165" s="37"/>
      <c r="C165" s="175" t="s">
        <v>234</v>
      </c>
      <c r="D165" s="175" t="s">
        <v>127</v>
      </c>
      <c r="E165" s="176" t="s">
        <v>235</v>
      </c>
      <c r="F165" s="177" t="s">
        <v>236</v>
      </c>
      <c r="G165" s="178" t="s">
        <v>130</v>
      </c>
      <c r="H165" s="179">
        <v>194.65</v>
      </c>
      <c r="I165" s="180"/>
      <c r="J165" s="181">
        <f>ROUND(I165*H165,2)</f>
        <v>0</v>
      </c>
      <c r="K165" s="177" t="s">
        <v>131</v>
      </c>
      <c r="L165" s="41"/>
      <c r="M165" s="182" t="s">
        <v>28</v>
      </c>
      <c r="N165" s="183" t="s">
        <v>44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132</v>
      </c>
      <c r="AT165" s="186" t="s">
        <v>127</v>
      </c>
      <c r="AU165" s="186" t="s">
        <v>83</v>
      </c>
      <c r="AY165" s="19" t="s">
        <v>125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81</v>
      </c>
      <c r="BK165" s="187">
        <f>ROUND(I165*H165,2)</f>
        <v>0</v>
      </c>
      <c r="BL165" s="19" t="s">
        <v>132</v>
      </c>
      <c r="BM165" s="186" t="s">
        <v>237</v>
      </c>
    </row>
    <row r="166" spans="1:65" s="2" customFormat="1" ht="19.5">
      <c r="A166" s="36"/>
      <c r="B166" s="37"/>
      <c r="C166" s="38"/>
      <c r="D166" s="188" t="s">
        <v>134</v>
      </c>
      <c r="E166" s="38"/>
      <c r="F166" s="189" t="s">
        <v>238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134</v>
      </c>
      <c r="AU166" s="19" t="s">
        <v>83</v>
      </c>
    </row>
    <row r="167" spans="1:65" s="2" customFormat="1" ht="11.25">
      <c r="A167" s="36"/>
      <c r="B167" s="37"/>
      <c r="C167" s="38"/>
      <c r="D167" s="193" t="s">
        <v>136</v>
      </c>
      <c r="E167" s="38"/>
      <c r="F167" s="194" t="s">
        <v>239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136</v>
      </c>
      <c r="AU167" s="19" t="s">
        <v>83</v>
      </c>
    </row>
    <row r="168" spans="1:65" s="13" customFormat="1" ht="11.25">
      <c r="B168" s="195"/>
      <c r="C168" s="196"/>
      <c r="D168" s="188" t="s">
        <v>138</v>
      </c>
      <c r="E168" s="197" t="s">
        <v>28</v>
      </c>
      <c r="F168" s="198" t="s">
        <v>208</v>
      </c>
      <c r="G168" s="196"/>
      <c r="H168" s="199">
        <v>194.65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138</v>
      </c>
      <c r="AU168" s="205" t="s">
        <v>83</v>
      </c>
      <c r="AV168" s="13" t="s">
        <v>83</v>
      </c>
      <c r="AW168" s="13" t="s">
        <v>35</v>
      </c>
      <c r="AX168" s="13" t="s">
        <v>73</v>
      </c>
      <c r="AY168" s="205" t="s">
        <v>125</v>
      </c>
    </row>
    <row r="169" spans="1:65" s="14" customFormat="1" ht="11.25">
      <c r="B169" s="206"/>
      <c r="C169" s="207"/>
      <c r="D169" s="188" t="s">
        <v>138</v>
      </c>
      <c r="E169" s="208" t="s">
        <v>28</v>
      </c>
      <c r="F169" s="209" t="s">
        <v>154</v>
      </c>
      <c r="G169" s="207"/>
      <c r="H169" s="210">
        <v>194.65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138</v>
      </c>
      <c r="AU169" s="216" t="s">
        <v>83</v>
      </c>
      <c r="AV169" s="14" t="s">
        <v>132</v>
      </c>
      <c r="AW169" s="14" t="s">
        <v>35</v>
      </c>
      <c r="AX169" s="14" t="s">
        <v>81</v>
      </c>
      <c r="AY169" s="216" t="s">
        <v>125</v>
      </c>
    </row>
    <row r="170" spans="1:65" s="2" customFormat="1" ht="33" customHeight="1">
      <c r="A170" s="36"/>
      <c r="B170" s="37"/>
      <c r="C170" s="175" t="s">
        <v>240</v>
      </c>
      <c r="D170" s="175" t="s">
        <v>127</v>
      </c>
      <c r="E170" s="176" t="s">
        <v>241</v>
      </c>
      <c r="F170" s="177" t="s">
        <v>242</v>
      </c>
      <c r="G170" s="178" t="s">
        <v>130</v>
      </c>
      <c r="H170" s="179">
        <v>194.65</v>
      </c>
      <c r="I170" s="180"/>
      <c r="J170" s="181">
        <f>ROUND(I170*H170,2)</f>
        <v>0</v>
      </c>
      <c r="K170" s="177" t="s">
        <v>131</v>
      </c>
      <c r="L170" s="41"/>
      <c r="M170" s="182" t="s">
        <v>28</v>
      </c>
      <c r="N170" s="183" t="s">
        <v>44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132</v>
      </c>
      <c r="AT170" s="186" t="s">
        <v>127</v>
      </c>
      <c r="AU170" s="186" t="s">
        <v>83</v>
      </c>
      <c r="AY170" s="19" t="s">
        <v>125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81</v>
      </c>
      <c r="BK170" s="187">
        <f>ROUND(I170*H170,2)</f>
        <v>0</v>
      </c>
      <c r="BL170" s="19" t="s">
        <v>132</v>
      </c>
      <c r="BM170" s="186" t="s">
        <v>243</v>
      </c>
    </row>
    <row r="171" spans="1:65" s="2" customFormat="1" ht="29.25">
      <c r="A171" s="36"/>
      <c r="B171" s="37"/>
      <c r="C171" s="38"/>
      <c r="D171" s="188" t="s">
        <v>134</v>
      </c>
      <c r="E171" s="38"/>
      <c r="F171" s="189" t="s">
        <v>244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134</v>
      </c>
      <c r="AU171" s="19" t="s">
        <v>83</v>
      </c>
    </row>
    <row r="172" spans="1:65" s="2" customFormat="1" ht="11.25">
      <c r="A172" s="36"/>
      <c r="B172" s="37"/>
      <c r="C172" s="38"/>
      <c r="D172" s="193" t="s">
        <v>136</v>
      </c>
      <c r="E172" s="38"/>
      <c r="F172" s="194" t="s">
        <v>245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136</v>
      </c>
      <c r="AU172" s="19" t="s">
        <v>83</v>
      </c>
    </row>
    <row r="173" spans="1:65" s="13" customFormat="1" ht="11.25">
      <c r="B173" s="195"/>
      <c r="C173" s="196"/>
      <c r="D173" s="188" t="s">
        <v>138</v>
      </c>
      <c r="E173" s="197" t="s">
        <v>28</v>
      </c>
      <c r="F173" s="198" t="s">
        <v>208</v>
      </c>
      <c r="G173" s="196"/>
      <c r="H173" s="199">
        <v>194.65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138</v>
      </c>
      <c r="AU173" s="205" t="s">
        <v>83</v>
      </c>
      <c r="AV173" s="13" t="s">
        <v>83</v>
      </c>
      <c r="AW173" s="13" t="s">
        <v>35</v>
      </c>
      <c r="AX173" s="13" t="s">
        <v>73</v>
      </c>
      <c r="AY173" s="205" t="s">
        <v>125</v>
      </c>
    </row>
    <row r="174" spans="1:65" s="14" customFormat="1" ht="11.25">
      <c r="B174" s="206"/>
      <c r="C174" s="207"/>
      <c r="D174" s="188" t="s">
        <v>138</v>
      </c>
      <c r="E174" s="208" t="s">
        <v>28</v>
      </c>
      <c r="F174" s="209" t="s">
        <v>154</v>
      </c>
      <c r="G174" s="207"/>
      <c r="H174" s="210">
        <v>194.65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138</v>
      </c>
      <c r="AU174" s="216" t="s">
        <v>83</v>
      </c>
      <c r="AV174" s="14" t="s">
        <v>132</v>
      </c>
      <c r="AW174" s="14" t="s">
        <v>35</v>
      </c>
      <c r="AX174" s="14" t="s">
        <v>81</v>
      </c>
      <c r="AY174" s="216" t="s">
        <v>125</v>
      </c>
    </row>
    <row r="175" spans="1:65" s="2" customFormat="1" ht="16.5" customHeight="1">
      <c r="A175" s="36"/>
      <c r="B175" s="37"/>
      <c r="C175" s="175" t="s">
        <v>246</v>
      </c>
      <c r="D175" s="175" t="s">
        <v>127</v>
      </c>
      <c r="E175" s="176" t="s">
        <v>247</v>
      </c>
      <c r="F175" s="177" t="s">
        <v>248</v>
      </c>
      <c r="G175" s="178" t="s">
        <v>142</v>
      </c>
      <c r="H175" s="179">
        <v>5.84</v>
      </c>
      <c r="I175" s="180"/>
      <c r="J175" s="181">
        <f>ROUND(I175*H175,2)</f>
        <v>0</v>
      </c>
      <c r="K175" s="177" t="s">
        <v>131</v>
      </c>
      <c r="L175" s="41"/>
      <c r="M175" s="182" t="s">
        <v>28</v>
      </c>
      <c r="N175" s="183" t="s">
        <v>44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132</v>
      </c>
      <c r="AT175" s="186" t="s">
        <v>127</v>
      </c>
      <c r="AU175" s="186" t="s">
        <v>83</v>
      </c>
      <c r="AY175" s="19" t="s">
        <v>125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81</v>
      </c>
      <c r="BK175" s="187">
        <f>ROUND(I175*H175,2)</f>
        <v>0</v>
      </c>
      <c r="BL175" s="19" t="s">
        <v>132</v>
      </c>
      <c r="BM175" s="186" t="s">
        <v>249</v>
      </c>
    </row>
    <row r="176" spans="1:65" s="2" customFormat="1" ht="11.25">
      <c r="A176" s="36"/>
      <c r="B176" s="37"/>
      <c r="C176" s="38"/>
      <c r="D176" s="188" t="s">
        <v>134</v>
      </c>
      <c r="E176" s="38"/>
      <c r="F176" s="189" t="s">
        <v>250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134</v>
      </c>
      <c r="AU176" s="19" t="s">
        <v>83</v>
      </c>
    </row>
    <row r="177" spans="1:65" s="2" customFormat="1" ht="11.25">
      <c r="A177" s="36"/>
      <c r="B177" s="37"/>
      <c r="C177" s="38"/>
      <c r="D177" s="193" t="s">
        <v>136</v>
      </c>
      <c r="E177" s="38"/>
      <c r="F177" s="194" t="s">
        <v>251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136</v>
      </c>
      <c r="AU177" s="19" t="s">
        <v>83</v>
      </c>
    </row>
    <row r="178" spans="1:65" s="2" customFormat="1" ht="19.5">
      <c r="A178" s="36"/>
      <c r="B178" s="37"/>
      <c r="C178" s="38"/>
      <c r="D178" s="188" t="s">
        <v>160</v>
      </c>
      <c r="E178" s="38"/>
      <c r="F178" s="217" t="s">
        <v>252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160</v>
      </c>
      <c r="AU178" s="19" t="s">
        <v>83</v>
      </c>
    </row>
    <row r="179" spans="1:65" s="13" customFormat="1" ht="11.25">
      <c r="B179" s="195"/>
      <c r="C179" s="196"/>
      <c r="D179" s="188" t="s">
        <v>138</v>
      </c>
      <c r="E179" s="197" t="s">
        <v>28</v>
      </c>
      <c r="F179" s="198" t="s">
        <v>253</v>
      </c>
      <c r="G179" s="196"/>
      <c r="H179" s="199">
        <v>5.84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138</v>
      </c>
      <c r="AU179" s="205" t="s">
        <v>83</v>
      </c>
      <c r="AV179" s="13" t="s">
        <v>83</v>
      </c>
      <c r="AW179" s="13" t="s">
        <v>35</v>
      </c>
      <c r="AX179" s="13" t="s">
        <v>73</v>
      </c>
      <c r="AY179" s="205" t="s">
        <v>125</v>
      </c>
    </row>
    <row r="180" spans="1:65" s="14" customFormat="1" ht="11.25">
      <c r="B180" s="206"/>
      <c r="C180" s="207"/>
      <c r="D180" s="188" t="s">
        <v>138</v>
      </c>
      <c r="E180" s="208" t="s">
        <v>28</v>
      </c>
      <c r="F180" s="209" t="s">
        <v>154</v>
      </c>
      <c r="G180" s="207"/>
      <c r="H180" s="210">
        <v>5.84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138</v>
      </c>
      <c r="AU180" s="216" t="s">
        <v>83</v>
      </c>
      <c r="AV180" s="14" t="s">
        <v>132</v>
      </c>
      <c r="AW180" s="14" t="s">
        <v>35</v>
      </c>
      <c r="AX180" s="14" t="s">
        <v>81</v>
      </c>
      <c r="AY180" s="216" t="s">
        <v>125</v>
      </c>
    </row>
    <row r="181" spans="1:65" s="12" customFormat="1" ht="22.9" customHeight="1">
      <c r="B181" s="159"/>
      <c r="C181" s="160"/>
      <c r="D181" s="161" t="s">
        <v>72</v>
      </c>
      <c r="E181" s="173" t="s">
        <v>83</v>
      </c>
      <c r="F181" s="173" t="s">
        <v>254</v>
      </c>
      <c r="G181" s="160"/>
      <c r="H181" s="160"/>
      <c r="I181" s="163"/>
      <c r="J181" s="174">
        <f>BK181</f>
        <v>0</v>
      </c>
      <c r="K181" s="160"/>
      <c r="L181" s="165"/>
      <c r="M181" s="166"/>
      <c r="N181" s="167"/>
      <c r="O181" s="167"/>
      <c r="P181" s="168">
        <f>SUM(P182:P190)</f>
        <v>0</v>
      </c>
      <c r="Q181" s="167"/>
      <c r="R181" s="168">
        <f>SUM(R182:R190)</f>
        <v>0.26208880000000001</v>
      </c>
      <c r="S181" s="167"/>
      <c r="T181" s="169">
        <f>SUM(T182:T190)</f>
        <v>0</v>
      </c>
      <c r="AR181" s="170" t="s">
        <v>81</v>
      </c>
      <c r="AT181" s="171" t="s">
        <v>72</v>
      </c>
      <c r="AU181" s="171" t="s">
        <v>81</v>
      </c>
      <c r="AY181" s="170" t="s">
        <v>125</v>
      </c>
      <c r="BK181" s="172">
        <f>SUM(BK182:BK190)</f>
        <v>0</v>
      </c>
    </row>
    <row r="182" spans="1:65" s="2" customFormat="1" ht="24.2" customHeight="1">
      <c r="A182" s="36"/>
      <c r="B182" s="37"/>
      <c r="C182" s="175" t="s">
        <v>255</v>
      </c>
      <c r="D182" s="175" t="s">
        <v>127</v>
      </c>
      <c r="E182" s="176" t="s">
        <v>256</v>
      </c>
      <c r="F182" s="177" t="s">
        <v>257</v>
      </c>
      <c r="G182" s="178" t="s">
        <v>130</v>
      </c>
      <c r="H182" s="179">
        <v>456.76</v>
      </c>
      <c r="I182" s="180"/>
      <c r="J182" s="181">
        <f>ROUND(I182*H182,2)</f>
        <v>0</v>
      </c>
      <c r="K182" s="177" t="s">
        <v>258</v>
      </c>
      <c r="L182" s="41"/>
      <c r="M182" s="182" t="s">
        <v>28</v>
      </c>
      <c r="N182" s="183" t="s">
        <v>44</v>
      </c>
      <c r="O182" s="66"/>
      <c r="P182" s="184">
        <f>O182*H182</f>
        <v>0</v>
      </c>
      <c r="Q182" s="184">
        <v>1E-4</v>
      </c>
      <c r="R182" s="184">
        <f>Q182*H182</f>
        <v>4.5676000000000001E-2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132</v>
      </c>
      <c r="AT182" s="186" t="s">
        <v>127</v>
      </c>
      <c r="AU182" s="186" t="s">
        <v>83</v>
      </c>
      <c r="AY182" s="19" t="s">
        <v>125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81</v>
      </c>
      <c r="BK182" s="187">
        <f>ROUND(I182*H182,2)</f>
        <v>0</v>
      </c>
      <c r="BL182" s="19" t="s">
        <v>132</v>
      </c>
      <c r="BM182" s="186" t="s">
        <v>259</v>
      </c>
    </row>
    <row r="183" spans="1:65" s="2" customFormat="1" ht="29.25">
      <c r="A183" s="36"/>
      <c r="B183" s="37"/>
      <c r="C183" s="38"/>
      <c r="D183" s="188" t="s">
        <v>134</v>
      </c>
      <c r="E183" s="38"/>
      <c r="F183" s="189" t="s">
        <v>260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134</v>
      </c>
      <c r="AU183" s="19" t="s">
        <v>83</v>
      </c>
    </row>
    <row r="184" spans="1:65" s="2" customFormat="1" ht="11.25">
      <c r="A184" s="36"/>
      <c r="B184" s="37"/>
      <c r="C184" s="38"/>
      <c r="D184" s="193" t="s">
        <v>136</v>
      </c>
      <c r="E184" s="38"/>
      <c r="F184" s="194" t="s">
        <v>261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136</v>
      </c>
      <c r="AU184" s="19" t="s">
        <v>83</v>
      </c>
    </row>
    <row r="185" spans="1:65" s="13" customFormat="1" ht="11.25">
      <c r="B185" s="195"/>
      <c r="C185" s="196"/>
      <c r="D185" s="188" t="s">
        <v>138</v>
      </c>
      <c r="E185" s="197" t="s">
        <v>28</v>
      </c>
      <c r="F185" s="198" t="s">
        <v>262</v>
      </c>
      <c r="G185" s="196"/>
      <c r="H185" s="199">
        <v>456.76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138</v>
      </c>
      <c r="AU185" s="205" t="s">
        <v>83</v>
      </c>
      <c r="AV185" s="13" t="s">
        <v>83</v>
      </c>
      <c r="AW185" s="13" t="s">
        <v>35</v>
      </c>
      <c r="AX185" s="13" t="s">
        <v>81</v>
      </c>
      <c r="AY185" s="205" t="s">
        <v>125</v>
      </c>
    </row>
    <row r="186" spans="1:65" s="2" customFormat="1" ht="24.2" customHeight="1">
      <c r="A186" s="36"/>
      <c r="B186" s="37"/>
      <c r="C186" s="218" t="s">
        <v>263</v>
      </c>
      <c r="D186" s="218" t="s">
        <v>221</v>
      </c>
      <c r="E186" s="219" t="s">
        <v>264</v>
      </c>
      <c r="F186" s="220" t="s">
        <v>265</v>
      </c>
      <c r="G186" s="221" t="s">
        <v>130</v>
      </c>
      <c r="H186" s="222">
        <v>541.03200000000004</v>
      </c>
      <c r="I186" s="223"/>
      <c r="J186" s="224">
        <f>ROUND(I186*H186,2)</f>
        <v>0</v>
      </c>
      <c r="K186" s="220" t="s">
        <v>28</v>
      </c>
      <c r="L186" s="225"/>
      <c r="M186" s="226" t="s">
        <v>28</v>
      </c>
      <c r="N186" s="227" t="s">
        <v>44</v>
      </c>
      <c r="O186" s="66"/>
      <c r="P186" s="184">
        <f>O186*H186</f>
        <v>0</v>
      </c>
      <c r="Q186" s="184">
        <v>4.0000000000000002E-4</v>
      </c>
      <c r="R186" s="184">
        <f>Q186*H186</f>
        <v>0.21641280000000002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186</v>
      </c>
      <c r="AT186" s="186" t="s">
        <v>221</v>
      </c>
      <c r="AU186" s="186" t="s">
        <v>83</v>
      </c>
      <c r="AY186" s="19" t="s">
        <v>125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81</v>
      </c>
      <c r="BK186" s="187">
        <f>ROUND(I186*H186,2)</f>
        <v>0</v>
      </c>
      <c r="BL186" s="19" t="s">
        <v>132</v>
      </c>
      <c r="BM186" s="186" t="s">
        <v>266</v>
      </c>
    </row>
    <row r="187" spans="1:65" s="2" customFormat="1" ht="19.5">
      <c r="A187" s="36"/>
      <c r="B187" s="37"/>
      <c r="C187" s="38"/>
      <c r="D187" s="188" t="s">
        <v>134</v>
      </c>
      <c r="E187" s="38"/>
      <c r="F187" s="189" t="s">
        <v>267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134</v>
      </c>
      <c r="AU187" s="19" t="s">
        <v>83</v>
      </c>
    </row>
    <row r="188" spans="1:65" s="2" customFormat="1" ht="87.75">
      <c r="A188" s="36"/>
      <c r="B188" s="37"/>
      <c r="C188" s="38"/>
      <c r="D188" s="188" t="s">
        <v>160</v>
      </c>
      <c r="E188" s="38"/>
      <c r="F188" s="217" t="s">
        <v>268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160</v>
      </c>
      <c r="AU188" s="19" t="s">
        <v>83</v>
      </c>
    </row>
    <row r="189" spans="1:65" s="13" customFormat="1" ht="11.25">
      <c r="B189" s="195"/>
      <c r="C189" s="196"/>
      <c r="D189" s="188" t="s">
        <v>138</v>
      </c>
      <c r="E189" s="197" t="s">
        <v>28</v>
      </c>
      <c r="F189" s="198" t="s">
        <v>262</v>
      </c>
      <c r="G189" s="196"/>
      <c r="H189" s="199">
        <v>456.76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138</v>
      </c>
      <c r="AU189" s="205" t="s">
        <v>83</v>
      </c>
      <c r="AV189" s="13" t="s">
        <v>83</v>
      </c>
      <c r="AW189" s="13" t="s">
        <v>35</v>
      </c>
      <c r="AX189" s="13" t="s">
        <v>81</v>
      </c>
      <c r="AY189" s="205" t="s">
        <v>125</v>
      </c>
    </row>
    <row r="190" spans="1:65" s="13" customFormat="1" ht="11.25">
      <c r="B190" s="195"/>
      <c r="C190" s="196"/>
      <c r="D190" s="188" t="s">
        <v>138</v>
      </c>
      <c r="E190" s="196"/>
      <c r="F190" s="198" t="s">
        <v>269</v>
      </c>
      <c r="G190" s="196"/>
      <c r="H190" s="199">
        <v>541.03200000000004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138</v>
      </c>
      <c r="AU190" s="205" t="s">
        <v>83</v>
      </c>
      <c r="AV190" s="13" t="s">
        <v>83</v>
      </c>
      <c r="AW190" s="13" t="s">
        <v>4</v>
      </c>
      <c r="AX190" s="13" t="s">
        <v>81</v>
      </c>
      <c r="AY190" s="205" t="s">
        <v>125</v>
      </c>
    </row>
    <row r="191" spans="1:65" s="12" customFormat="1" ht="22.9" customHeight="1">
      <c r="B191" s="159"/>
      <c r="C191" s="160"/>
      <c r="D191" s="161" t="s">
        <v>72</v>
      </c>
      <c r="E191" s="173" t="s">
        <v>162</v>
      </c>
      <c r="F191" s="173" t="s">
        <v>270</v>
      </c>
      <c r="G191" s="160"/>
      <c r="H191" s="160"/>
      <c r="I191" s="163"/>
      <c r="J191" s="174">
        <f>BK191</f>
        <v>0</v>
      </c>
      <c r="K191" s="160"/>
      <c r="L191" s="165"/>
      <c r="M191" s="166"/>
      <c r="N191" s="167"/>
      <c r="O191" s="167"/>
      <c r="P191" s="168">
        <f>SUM(P192:P263)</f>
        <v>0</v>
      </c>
      <c r="Q191" s="167"/>
      <c r="R191" s="168">
        <f>SUM(R192:R263)</f>
        <v>189.68577919999998</v>
      </c>
      <c r="S191" s="167"/>
      <c r="T191" s="169">
        <f>SUM(T192:T263)</f>
        <v>0</v>
      </c>
      <c r="AR191" s="170" t="s">
        <v>81</v>
      </c>
      <c r="AT191" s="171" t="s">
        <v>72</v>
      </c>
      <c r="AU191" s="171" t="s">
        <v>81</v>
      </c>
      <c r="AY191" s="170" t="s">
        <v>125</v>
      </c>
      <c r="BK191" s="172">
        <f>SUM(BK192:BK263)</f>
        <v>0</v>
      </c>
    </row>
    <row r="192" spans="1:65" s="2" customFormat="1" ht="24.2" customHeight="1">
      <c r="A192" s="36"/>
      <c r="B192" s="37"/>
      <c r="C192" s="175" t="s">
        <v>271</v>
      </c>
      <c r="D192" s="175" t="s">
        <v>127</v>
      </c>
      <c r="E192" s="176" t="s">
        <v>272</v>
      </c>
      <c r="F192" s="177" t="s">
        <v>273</v>
      </c>
      <c r="G192" s="178" t="s">
        <v>130</v>
      </c>
      <c r="H192" s="179">
        <v>742.41</v>
      </c>
      <c r="I192" s="180"/>
      <c r="J192" s="181">
        <f>ROUND(I192*H192,2)</f>
        <v>0</v>
      </c>
      <c r="K192" s="177" t="s">
        <v>131</v>
      </c>
      <c r="L192" s="41"/>
      <c r="M192" s="182" t="s">
        <v>28</v>
      </c>
      <c r="N192" s="183" t="s">
        <v>44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132</v>
      </c>
      <c r="AT192" s="186" t="s">
        <v>127</v>
      </c>
      <c r="AU192" s="186" t="s">
        <v>83</v>
      </c>
      <c r="AY192" s="19" t="s">
        <v>125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81</v>
      </c>
      <c r="BK192" s="187">
        <f>ROUND(I192*H192,2)</f>
        <v>0</v>
      </c>
      <c r="BL192" s="19" t="s">
        <v>132</v>
      </c>
      <c r="BM192" s="186" t="s">
        <v>274</v>
      </c>
    </row>
    <row r="193" spans="1:65" s="2" customFormat="1" ht="19.5">
      <c r="A193" s="36"/>
      <c r="B193" s="37"/>
      <c r="C193" s="38"/>
      <c r="D193" s="188" t="s">
        <v>134</v>
      </c>
      <c r="E193" s="38"/>
      <c r="F193" s="189" t="s">
        <v>275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134</v>
      </c>
      <c r="AU193" s="19" t="s">
        <v>83</v>
      </c>
    </row>
    <row r="194" spans="1:65" s="2" customFormat="1" ht="11.25">
      <c r="A194" s="36"/>
      <c r="B194" s="37"/>
      <c r="C194" s="38"/>
      <c r="D194" s="193" t="s">
        <v>136</v>
      </c>
      <c r="E194" s="38"/>
      <c r="F194" s="194" t="s">
        <v>276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136</v>
      </c>
      <c r="AU194" s="19" t="s">
        <v>83</v>
      </c>
    </row>
    <row r="195" spans="1:65" s="13" customFormat="1" ht="11.25">
      <c r="B195" s="195"/>
      <c r="C195" s="196"/>
      <c r="D195" s="188" t="s">
        <v>138</v>
      </c>
      <c r="E195" s="197" t="s">
        <v>28</v>
      </c>
      <c r="F195" s="198" t="s">
        <v>277</v>
      </c>
      <c r="G195" s="196"/>
      <c r="H195" s="199">
        <v>351.35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138</v>
      </c>
      <c r="AU195" s="205" t="s">
        <v>83</v>
      </c>
      <c r="AV195" s="13" t="s">
        <v>83</v>
      </c>
      <c r="AW195" s="13" t="s">
        <v>35</v>
      </c>
      <c r="AX195" s="13" t="s">
        <v>73</v>
      </c>
      <c r="AY195" s="205" t="s">
        <v>125</v>
      </c>
    </row>
    <row r="196" spans="1:65" s="13" customFormat="1" ht="11.25">
      <c r="B196" s="195"/>
      <c r="C196" s="196"/>
      <c r="D196" s="188" t="s">
        <v>138</v>
      </c>
      <c r="E196" s="197" t="s">
        <v>28</v>
      </c>
      <c r="F196" s="198" t="s">
        <v>278</v>
      </c>
      <c r="G196" s="196"/>
      <c r="H196" s="199">
        <v>391.06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138</v>
      </c>
      <c r="AU196" s="205" t="s">
        <v>83</v>
      </c>
      <c r="AV196" s="13" t="s">
        <v>83</v>
      </c>
      <c r="AW196" s="13" t="s">
        <v>35</v>
      </c>
      <c r="AX196" s="13" t="s">
        <v>73</v>
      </c>
      <c r="AY196" s="205" t="s">
        <v>125</v>
      </c>
    </row>
    <row r="197" spans="1:65" s="14" customFormat="1" ht="11.25">
      <c r="B197" s="206"/>
      <c r="C197" s="207"/>
      <c r="D197" s="188" t="s">
        <v>138</v>
      </c>
      <c r="E197" s="208" t="s">
        <v>28</v>
      </c>
      <c r="F197" s="209" t="s">
        <v>154</v>
      </c>
      <c r="G197" s="207"/>
      <c r="H197" s="210">
        <v>742.41000000000008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138</v>
      </c>
      <c r="AU197" s="216" t="s">
        <v>83</v>
      </c>
      <c r="AV197" s="14" t="s">
        <v>132</v>
      </c>
      <c r="AW197" s="14" t="s">
        <v>35</v>
      </c>
      <c r="AX197" s="14" t="s">
        <v>81</v>
      </c>
      <c r="AY197" s="216" t="s">
        <v>125</v>
      </c>
    </row>
    <row r="198" spans="1:65" s="2" customFormat="1" ht="21.75" customHeight="1">
      <c r="A198" s="36"/>
      <c r="B198" s="37"/>
      <c r="C198" s="175" t="s">
        <v>7</v>
      </c>
      <c r="D198" s="175" t="s">
        <v>127</v>
      </c>
      <c r="E198" s="176" t="s">
        <v>279</v>
      </c>
      <c r="F198" s="177" t="s">
        <v>280</v>
      </c>
      <c r="G198" s="178" t="s">
        <v>130</v>
      </c>
      <c r="H198" s="179">
        <v>44.6</v>
      </c>
      <c r="I198" s="180"/>
      <c r="J198" s="181">
        <f>ROUND(I198*H198,2)</f>
        <v>0</v>
      </c>
      <c r="K198" s="177" t="s">
        <v>131</v>
      </c>
      <c r="L198" s="41"/>
      <c r="M198" s="182" t="s">
        <v>28</v>
      </c>
      <c r="N198" s="183" t="s">
        <v>44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132</v>
      </c>
      <c r="AT198" s="186" t="s">
        <v>127</v>
      </c>
      <c r="AU198" s="186" t="s">
        <v>83</v>
      </c>
      <c r="AY198" s="19" t="s">
        <v>125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81</v>
      </c>
      <c r="BK198" s="187">
        <f>ROUND(I198*H198,2)</f>
        <v>0</v>
      </c>
      <c r="BL198" s="19" t="s">
        <v>132</v>
      </c>
      <c r="BM198" s="186" t="s">
        <v>281</v>
      </c>
    </row>
    <row r="199" spans="1:65" s="2" customFormat="1" ht="19.5">
      <c r="A199" s="36"/>
      <c r="B199" s="37"/>
      <c r="C199" s="38"/>
      <c r="D199" s="188" t="s">
        <v>134</v>
      </c>
      <c r="E199" s="38"/>
      <c r="F199" s="189" t="s">
        <v>282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134</v>
      </c>
      <c r="AU199" s="19" t="s">
        <v>83</v>
      </c>
    </row>
    <row r="200" spans="1:65" s="2" customFormat="1" ht="11.25">
      <c r="A200" s="36"/>
      <c r="B200" s="37"/>
      <c r="C200" s="38"/>
      <c r="D200" s="193" t="s">
        <v>136</v>
      </c>
      <c r="E200" s="38"/>
      <c r="F200" s="194" t="s">
        <v>283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136</v>
      </c>
      <c r="AU200" s="19" t="s">
        <v>83</v>
      </c>
    </row>
    <row r="201" spans="1:65" s="13" customFormat="1" ht="11.25">
      <c r="B201" s="195"/>
      <c r="C201" s="196"/>
      <c r="D201" s="188" t="s">
        <v>138</v>
      </c>
      <c r="E201" s="197" t="s">
        <v>28</v>
      </c>
      <c r="F201" s="198" t="s">
        <v>284</v>
      </c>
      <c r="G201" s="196"/>
      <c r="H201" s="199">
        <v>44.6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138</v>
      </c>
      <c r="AU201" s="205" t="s">
        <v>83</v>
      </c>
      <c r="AV201" s="13" t="s">
        <v>83</v>
      </c>
      <c r="AW201" s="13" t="s">
        <v>35</v>
      </c>
      <c r="AX201" s="13" t="s">
        <v>81</v>
      </c>
      <c r="AY201" s="205" t="s">
        <v>125</v>
      </c>
    </row>
    <row r="202" spans="1:65" s="2" customFormat="1" ht="33" customHeight="1">
      <c r="A202" s="36"/>
      <c r="B202" s="37"/>
      <c r="C202" s="175" t="s">
        <v>285</v>
      </c>
      <c r="D202" s="175" t="s">
        <v>127</v>
      </c>
      <c r="E202" s="176" t="s">
        <v>286</v>
      </c>
      <c r="F202" s="177" t="s">
        <v>287</v>
      </c>
      <c r="G202" s="178" t="s">
        <v>130</v>
      </c>
      <c r="H202" s="179">
        <v>44.6</v>
      </c>
      <c r="I202" s="180"/>
      <c r="J202" s="181">
        <f>ROUND(I202*H202,2)</f>
        <v>0</v>
      </c>
      <c r="K202" s="177" t="s">
        <v>131</v>
      </c>
      <c r="L202" s="41"/>
      <c r="M202" s="182" t="s">
        <v>28</v>
      </c>
      <c r="N202" s="183" t="s">
        <v>44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132</v>
      </c>
      <c r="AT202" s="186" t="s">
        <v>127</v>
      </c>
      <c r="AU202" s="186" t="s">
        <v>83</v>
      </c>
      <c r="AY202" s="19" t="s">
        <v>125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81</v>
      </c>
      <c r="BK202" s="187">
        <f>ROUND(I202*H202,2)</f>
        <v>0</v>
      </c>
      <c r="BL202" s="19" t="s">
        <v>132</v>
      </c>
      <c r="BM202" s="186" t="s">
        <v>288</v>
      </c>
    </row>
    <row r="203" spans="1:65" s="2" customFormat="1" ht="29.25">
      <c r="A203" s="36"/>
      <c r="B203" s="37"/>
      <c r="C203" s="38"/>
      <c r="D203" s="188" t="s">
        <v>134</v>
      </c>
      <c r="E203" s="38"/>
      <c r="F203" s="189" t="s">
        <v>289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134</v>
      </c>
      <c r="AU203" s="19" t="s">
        <v>83</v>
      </c>
    </row>
    <row r="204" spans="1:65" s="2" customFormat="1" ht="11.25">
      <c r="A204" s="36"/>
      <c r="B204" s="37"/>
      <c r="C204" s="38"/>
      <c r="D204" s="193" t="s">
        <v>136</v>
      </c>
      <c r="E204" s="38"/>
      <c r="F204" s="194" t="s">
        <v>290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136</v>
      </c>
      <c r="AU204" s="19" t="s">
        <v>83</v>
      </c>
    </row>
    <row r="205" spans="1:65" s="13" customFormat="1" ht="11.25">
      <c r="B205" s="195"/>
      <c r="C205" s="196"/>
      <c r="D205" s="188" t="s">
        <v>138</v>
      </c>
      <c r="E205" s="197" t="s">
        <v>28</v>
      </c>
      <c r="F205" s="198" t="s">
        <v>284</v>
      </c>
      <c r="G205" s="196"/>
      <c r="H205" s="199">
        <v>44.6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138</v>
      </c>
      <c r="AU205" s="205" t="s">
        <v>83</v>
      </c>
      <c r="AV205" s="13" t="s">
        <v>83</v>
      </c>
      <c r="AW205" s="13" t="s">
        <v>35</v>
      </c>
      <c r="AX205" s="13" t="s">
        <v>81</v>
      </c>
      <c r="AY205" s="205" t="s">
        <v>125</v>
      </c>
    </row>
    <row r="206" spans="1:65" s="2" customFormat="1" ht="24.2" customHeight="1">
      <c r="A206" s="36"/>
      <c r="B206" s="37"/>
      <c r="C206" s="175" t="s">
        <v>291</v>
      </c>
      <c r="D206" s="175" t="s">
        <v>127</v>
      </c>
      <c r="E206" s="176" t="s">
        <v>292</v>
      </c>
      <c r="F206" s="177" t="s">
        <v>293</v>
      </c>
      <c r="G206" s="178" t="s">
        <v>130</v>
      </c>
      <c r="H206" s="179">
        <v>19</v>
      </c>
      <c r="I206" s="180"/>
      <c r="J206" s="181">
        <f>ROUND(I206*H206,2)</f>
        <v>0</v>
      </c>
      <c r="K206" s="177" t="s">
        <v>131</v>
      </c>
      <c r="L206" s="41"/>
      <c r="M206" s="182" t="s">
        <v>28</v>
      </c>
      <c r="N206" s="183" t="s">
        <v>44</v>
      </c>
      <c r="O206" s="66"/>
      <c r="P206" s="184">
        <f>O206*H206</f>
        <v>0</v>
      </c>
      <c r="Q206" s="184">
        <v>9.0620000000000006E-2</v>
      </c>
      <c r="R206" s="184">
        <f>Q206*H206</f>
        <v>1.7217800000000001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132</v>
      </c>
      <c r="AT206" s="186" t="s">
        <v>127</v>
      </c>
      <c r="AU206" s="186" t="s">
        <v>83</v>
      </c>
      <c r="AY206" s="19" t="s">
        <v>125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81</v>
      </c>
      <c r="BK206" s="187">
        <f>ROUND(I206*H206,2)</f>
        <v>0</v>
      </c>
      <c r="BL206" s="19" t="s">
        <v>132</v>
      </c>
      <c r="BM206" s="186" t="s">
        <v>294</v>
      </c>
    </row>
    <row r="207" spans="1:65" s="2" customFormat="1" ht="48.75">
      <c r="A207" s="36"/>
      <c r="B207" s="37"/>
      <c r="C207" s="38"/>
      <c r="D207" s="188" t="s">
        <v>134</v>
      </c>
      <c r="E207" s="38"/>
      <c r="F207" s="189" t="s">
        <v>295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134</v>
      </c>
      <c r="AU207" s="19" t="s">
        <v>83</v>
      </c>
    </row>
    <row r="208" spans="1:65" s="2" customFormat="1" ht="11.25">
      <c r="A208" s="36"/>
      <c r="B208" s="37"/>
      <c r="C208" s="38"/>
      <c r="D208" s="193" t="s">
        <v>136</v>
      </c>
      <c r="E208" s="38"/>
      <c r="F208" s="194" t="s">
        <v>296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136</v>
      </c>
      <c r="AU208" s="19" t="s">
        <v>83</v>
      </c>
    </row>
    <row r="209" spans="1:65" s="15" customFormat="1" ht="11.25">
      <c r="B209" s="228"/>
      <c r="C209" s="229"/>
      <c r="D209" s="188" t="s">
        <v>138</v>
      </c>
      <c r="E209" s="230" t="s">
        <v>28</v>
      </c>
      <c r="F209" s="231" t="s">
        <v>297</v>
      </c>
      <c r="G209" s="229"/>
      <c r="H209" s="230" t="s">
        <v>28</v>
      </c>
      <c r="I209" s="232"/>
      <c r="J209" s="229"/>
      <c r="K209" s="229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138</v>
      </c>
      <c r="AU209" s="237" t="s">
        <v>83</v>
      </c>
      <c r="AV209" s="15" t="s">
        <v>81</v>
      </c>
      <c r="AW209" s="15" t="s">
        <v>35</v>
      </c>
      <c r="AX209" s="15" t="s">
        <v>73</v>
      </c>
      <c r="AY209" s="237" t="s">
        <v>125</v>
      </c>
    </row>
    <row r="210" spans="1:65" s="13" customFormat="1" ht="11.25">
      <c r="B210" s="195"/>
      <c r="C210" s="196"/>
      <c r="D210" s="188" t="s">
        <v>138</v>
      </c>
      <c r="E210" s="197" t="s">
        <v>28</v>
      </c>
      <c r="F210" s="198" t="s">
        <v>298</v>
      </c>
      <c r="G210" s="196"/>
      <c r="H210" s="199">
        <v>19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138</v>
      </c>
      <c r="AU210" s="205" t="s">
        <v>83</v>
      </c>
      <c r="AV210" s="13" t="s">
        <v>83</v>
      </c>
      <c r="AW210" s="13" t="s">
        <v>35</v>
      </c>
      <c r="AX210" s="13" t="s">
        <v>81</v>
      </c>
      <c r="AY210" s="205" t="s">
        <v>125</v>
      </c>
    </row>
    <row r="211" spans="1:65" s="2" customFormat="1" ht="24.2" customHeight="1">
      <c r="A211" s="36"/>
      <c r="B211" s="37"/>
      <c r="C211" s="218" t="s">
        <v>299</v>
      </c>
      <c r="D211" s="218" t="s">
        <v>221</v>
      </c>
      <c r="E211" s="219" t="s">
        <v>300</v>
      </c>
      <c r="F211" s="220" t="s">
        <v>301</v>
      </c>
      <c r="G211" s="221" t="s">
        <v>130</v>
      </c>
      <c r="H211" s="222">
        <v>10.917999999999999</v>
      </c>
      <c r="I211" s="223"/>
      <c r="J211" s="224">
        <f>ROUND(I211*H211,2)</f>
        <v>0</v>
      </c>
      <c r="K211" s="220" t="s">
        <v>28</v>
      </c>
      <c r="L211" s="225"/>
      <c r="M211" s="226" t="s">
        <v>28</v>
      </c>
      <c r="N211" s="227" t="s">
        <v>44</v>
      </c>
      <c r="O211" s="66"/>
      <c r="P211" s="184">
        <f>O211*H211</f>
        <v>0</v>
      </c>
      <c r="Q211" s="184">
        <v>0.15</v>
      </c>
      <c r="R211" s="184">
        <f>Q211*H211</f>
        <v>1.6376999999999999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186</v>
      </c>
      <c r="AT211" s="186" t="s">
        <v>221</v>
      </c>
      <c r="AU211" s="186" t="s">
        <v>83</v>
      </c>
      <c r="AY211" s="19" t="s">
        <v>125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81</v>
      </c>
      <c r="BK211" s="187">
        <f>ROUND(I211*H211,2)</f>
        <v>0</v>
      </c>
      <c r="BL211" s="19" t="s">
        <v>132</v>
      </c>
      <c r="BM211" s="186" t="s">
        <v>302</v>
      </c>
    </row>
    <row r="212" spans="1:65" s="2" customFormat="1" ht="11.25">
      <c r="A212" s="36"/>
      <c r="B212" s="37"/>
      <c r="C212" s="38"/>
      <c r="D212" s="188" t="s">
        <v>134</v>
      </c>
      <c r="E212" s="38"/>
      <c r="F212" s="189" t="s">
        <v>301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134</v>
      </c>
      <c r="AU212" s="19" t="s">
        <v>83</v>
      </c>
    </row>
    <row r="213" spans="1:65" s="13" customFormat="1" ht="11.25">
      <c r="B213" s="195"/>
      <c r="C213" s="196"/>
      <c r="D213" s="188" t="s">
        <v>138</v>
      </c>
      <c r="E213" s="197" t="s">
        <v>28</v>
      </c>
      <c r="F213" s="198" t="s">
        <v>303</v>
      </c>
      <c r="G213" s="196"/>
      <c r="H213" s="199">
        <v>10.6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138</v>
      </c>
      <c r="AU213" s="205" t="s">
        <v>83</v>
      </c>
      <c r="AV213" s="13" t="s">
        <v>83</v>
      </c>
      <c r="AW213" s="13" t="s">
        <v>35</v>
      </c>
      <c r="AX213" s="13" t="s">
        <v>73</v>
      </c>
      <c r="AY213" s="205" t="s">
        <v>125</v>
      </c>
    </row>
    <row r="214" spans="1:65" s="14" customFormat="1" ht="11.25">
      <c r="B214" s="206"/>
      <c r="C214" s="207"/>
      <c r="D214" s="188" t="s">
        <v>138</v>
      </c>
      <c r="E214" s="208" t="s">
        <v>28</v>
      </c>
      <c r="F214" s="209" t="s">
        <v>154</v>
      </c>
      <c r="G214" s="207"/>
      <c r="H214" s="210">
        <v>10.6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138</v>
      </c>
      <c r="AU214" s="216" t="s">
        <v>83</v>
      </c>
      <c r="AV214" s="14" t="s">
        <v>132</v>
      </c>
      <c r="AW214" s="14" t="s">
        <v>35</v>
      </c>
      <c r="AX214" s="14" t="s">
        <v>81</v>
      </c>
      <c r="AY214" s="216" t="s">
        <v>125</v>
      </c>
    </row>
    <row r="215" spans="1:65" s="13" customFormat="1" ht="11.25">
      <c r="B215" s="195"/>
      <c r="C215" s="196"/>
      <c r="D215" s="188" t="s">
        <v>138</v>
      </c>
      <c r="E215" s="196"/>
      <c r="F215" s="198" t="s">
        <v>304</v>
      </c>
      <c r="G215" s="196"/>
      <c r="H215" s="199">
        <v>10.917999999999999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138</v>
      </c>
      <c r="AU215" s="205" t="s">
        <v>83</v>
      </c>
      <c r="AV215" s="13" t="s">
        <v>83</v>
      </c>
      <c r="AW215" s="13" t="s">
        <v>4</v>
      </c>
      <c r="AX215" s="13" t="s">
        <v>81</v>
      </c>
      <c r="AY215" s="205" t="s">
        <v>125</v>
      </c>
    </row>
    <row r="216" spans="1:65" s="2" customFormat="1" ht="24.2" customHeight="1">
      <c r="A216" s="36"/>
      <c r="B216" s="37"/>
      <c r="C216" s="218" t="s">
        <v>305</v>
      </c>
      <c r="D216" s="218" t="s">
        <v>221</v>
      </c>
      <c r="E216" s="219" t="s">
        <v>306</v>
      </c>
      <c r="F216" s="220" t="s">
        <v>307</v>
      </c>
      <c r="G216" s="221" t="s">
        <v>130</v>
      </c>
      <c r="H216" s="222">
        <v>4.28</v>
      </c>
      <c r="I216" s="223"/>
      <c r="J216" s="224">
        <f>ROUND(I216*H216,2)</f>
        <v>0</v>
      </c>
      <c r="K216" s="220" t="s">
        <v>28</v>
      </c>
      <c r="L216" s="225"/>
      <c r="M216" s="226" t="s">
        <v>28</v>
      </c>
      <c r="N216" s="227" t="s">
        <v>44</v>
      </c>
      <c r="O216" s="66"/>
      <c r="P216" s="184">
        <f>O216*H216</f>
        <v>0</v>
      </c>
      <c r="Q216" s="184">
        <v>0.17499999999999999</v>
      </c>
      <c r="R216" s="184">
        <f>Q216*H216</f>
        <v>0.749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186</v>
      </c>
      <c r="AT216" s="186" t="s">
        <v>221</v>
      </c>
      <c r="AU216" s="186" t="s">
        <v>83</v>
      </c>
      <c r="AY216" s="19" t="s">
        <v>125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81</v>
      </c>
      <c r="BK216" s="187">
        <f>ROUND(I216*H216,2)</f>
        <v>0</v>
      </c>
      <c r="BL216" s="19" t="s">
        <v>132</v>
      </c>
      <c r="BM216" s="186" t="s">
        <v>308</v>
      </c>
    </row>
    <row r="217" spans="1:65" s="2" customFormat="1" ht="19.5">
      <c r="A217" s="36"/>
      <c r="B217" s="37"/>
      <c r="C217" s="38"/>
      <c r="D217" s="188" t="s">
        <v>134</v>
      </c>
      <c r="E217" s="38"/>
      <c r="F217" s="189" t="s">
        <v>309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134</v>
      </c>
      <c r="AU217" s="19" t="s">
        <v>83</v>
      </c>
    </row>
    <row r="218" spans="1:65" s="13" customFormat="1" ht="11.25">
      <c r="B218" s="195"/>
      <c r="C218" s="196"/>
      <c r="D218" s="188" t="s">
        <v>138</v>
      </c>
      <c r="E218" s="197" t="s">
        <v>28</v>
      </c>
      <c r="F218" s="198" t="s">
        <v>310</v>
      </c>
      <c r="G218" s="196"/>
      <c r="H218" s="199">
        <v>4.28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138</v>
      </c>
      <c r="AU218" s="205" t="s">
        <v>83</v>
      </c>
      <c r="AV218" s="13" t="s">
        <v>83</v>
      </c>
      <c r="AW218" s="13" t="s">
        <v>35</v>
      </c>
      <c r="AX218" s="13" t="s">
        <v>73</v>
      </c>
      <c r="AY218" s="205" t="s">
        <v>125</v>
      </c>
    </row>
    <row r="219" spans="1:65" s="14" customFormat="1" ht="11.25">
      <c r="B219" s="206"/>
      <c r="C219" s="207"/>
      <c r="D219" s="188" t="s">
        <v>138</v>
      </c>
      <c r="E219" s="208" t="s">
        <v>28</v>
      </c>
      <c r="F219" s="209" t="s">
        <v>154</v>
      </c>
      <c r="G219" s="207"/>
      <c r="H219" s="210">
        <v>4.28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138</v>
      </c>
      <c r="AU219" s="216" t="s">
        <v>83</v>
      </c>
      <c r="AV219" s="14" t="s">
        <v>132</v>
      </c>
      <c r="AW219" s="14" t="s">
        <v>35</v>
      </c>
      <c r="AX219" s="14" t="s">
        <v>81</v>
      </c>
      <c r="AY219" s="216" t="s">
        <v>125</v>
      </c>
    </row>
    <row r="220" spans="1:65" s="2" customFormat="1" ht="24.2" customHeight="1">
      <c r="A220" s="36"/>
      <c r="B220" s="37"/>
      <c r="C220" s="218" t="s">
        <v>311</v>
      </c>
      <c r="D220" s="218" t="s">
        <v>221</v>
      </c>
      <c r="E220" s="219" t="s">
        <v>312</v>
      </c>
      <c r="F220" s="220" t="s">
        <v>313</v>
      </c>
      <c r="G220" s="221" t="s">
        <v>130</v>
      </c>
      <c r="H220" s="222">
        <v>4.2439999999999998</v>
      </c>
      <c r="I220" s="223"/>
      <c r="J220" s="224">
        <f>ROUND(I220*H220,2)</f>
        <v>0</v>
      </c>
      <c r="K220" s="220" t="s">
        <v>28</v>
      </c>
      <c r="L220" s="225"/>
      <c r="M220" s="226" t="s">
        <v>28</v>
      </c>
      <c r="N220" s="227" t="s">
        <v>44</v>
      </c>
      <c r="O220" s="66"/>
      <c r="P220" s="184">
        <f>O220*H220</f>
        <v>0</v>
      </c>
      <c r="Q220" s="184">
        <v>0.17799999999999999</v>
      </c>
      <c r="R220" s="184">
        <f>Q220*H220</f>
        <v>0.75543199999999988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186</v>
      </c>
      <c r="AT220" s="186" t="s">
        <v>221</v>
      </c>
      <c r="AU220" s="186" t="s">
        <v>83</v>
      </c>
      <c r="AY220" s="19" t="s">
        <v>125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81</v>
      </c>
      <c r="BK220" s="187">
        <f>ROUND(I220*H220,2)</f>
        <v>0</v>
      </c>
      <c r="BL220" s="19" t="s">
        <v>132</v>
      </c>
      <c r="BM220" s="186" t="s">
        <v>314</v>
      </c>
    </row>
    <row r="221" spans="1:65" s="2" customFormat="1" ht="11.25">
      <c r="A221" s="36"/>
      <c r="B221" s="37"/>
      <c r="C221" s="38"/>
      <c r="D221" s="188" t="s">
        <v>134</v>
      </c>
      <c r="E221" s="38"/>
      <c r="F221" s="189" t="s">
        <v>313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134</v>
      </c>
      <c r="AU221" s="19" t="s">
        <v>83</v>
      </c>
    </row>
    <row r="222" spans="1:65" s="13" customFormat="1" ht="11.25">
      <c r="B222" s="195"/>
      <c r="C222" s="196"/>
      <c r="D222" s="188" t="s">
        <v>138</v>
      </c>
      <c r="E222" s="197" t="s">
        <v>28</v>
      </c>
      <c r="F222" s="198" t="s">
        <v>315</v>
      </c>
      <c r="G222" s="196"/>
      <c r="H222" s="199">
        <v>4.12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138</v>
      </c>
      <c r="AU222" s="205" t="s">
        <v>83</v>
      </c>
      <c r="AV222" s="13" t="s">
        <v>83</v>
      </c>
      <c r="AW222" s="13" t="s">
        <v>35</v>
      </c>
      <c r="AX222" s="13" t="s">
        <v>73</v>
      </c>
      <c r="AY222" s="205" t="s">
        <v>125</v>
      </c>
    </row>
    <row r="223" spans="1:65" s="14" customFormat="1" ht="11.25">
      <c r="B223" s="206"/>
      <c r="C223" s="207"/>
      <c r="D223" s="188" t="s">
        <v>138</v>
      </c>
      <c r="E223" s="208" t="s">
        <v>28</v>
      </c>
      <c r="F223" s="209" t="s">
        <v>154</v>
      </c>
      <c r="G223" s="207"/>
      <c r="H223" s="210">
        <v>4.12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138</v>
      </c>
      <c r="AU223" s="216" t="s">
        <v>83</v>
      </c>
      <c r="AV223" s="14" t="s">
        <v>132</v>
      </c>
      <c r="AW223" s="14" t="s">
        <v>35</v>
      </c>
      <c r="AX223" s="14" t="s">
        <v>81</v>
      </c>
      <c r="AY223" s="216" t="s">
        <v>125</v>
      </c>
    </row>
    <row r="224" spans="1:65" s="13" customFormat="1" ht="11.25">
      <c r="B224" s="195"/>
      <c r="C224" s="196"/>
      <c r="D224" s="188" t="s">
        <v>138</v>
      </c>
      <c r="E224" s="196"/>
      <c r="F224" s="198" t="s">
        <v>316</v>
      </c>
      <c r="G224" s="196"/>
      <c r="H224" s="199">
        <v>4.2439999999999998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138</v>
      </c>
      <c r="AU224" s="205" t="s">
        <v>83</v>
      </c>
      <c r="AV224" s="13" t="s">
        <v>83</v>
      </c>
      <c r="AW224" s="13" t="s">
        <v>4</v>
      </c>
      <c r="AX224" s="13" t="s">
        <v>81</v>
      </c>
      <c r="AY224" s="205" t="s">
        <v>125</v>
      </c>
    </row>
    <row r="225" spans="1:65" s="2" customFormat="1" ht="33" customHeight="1">
      <c r="A225" s="36"/>
      <c r="B225" s="37"/>
      <c r="C225" s="175" t="s">
        <v>317</v>
      </c>
      <c r="D225" s="175" t="s">
        <v>127</v>
      </c>
      <c r="E225" s="176" t="s">
        <v>318</v>
      </c>
      <c r="F225" s="177" t="s">
        <v>319</v>
      </c>
      <c r="G225" s="178" t="s">
        <v>130</v>
      </c>
      <c r="H225" s="179">
        <v>372.06</v>
      </c>
      <c r="I225" s="180"/>
      <c r="J225" s="181">
        <f>ROUND(I225*H225,2)</f>
        <v>0</v>
      </c>
      <c r="K225" s="177" t="s">
        <v>131</v>
      </c>
      <c r="L225" s="41"/>
      <c r="M225" s="182" t="s">
        <v>28</v>
      </c>
      <c r="N225" s="183" t="s">
        <v>44</v>
      </c>
      <c r="O225" s="66"/>
      <c r="P225" s="184">
        <f>O225*H225</f>
        <v>0</v>
      </c>
      <c r="Q225" s="184">
        <v>9.0620000000000006E-2</v>
      </c>
      <c r="R225" s="184">
        <f>Q225*H225</f>
        <v>33.716077200000001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132</v>
      </c>
      <c r="AT225" s="186" t="s">
        <v>127</v>
      </c>
      <c r="AU225" s="186" t="s">
        <v>83</v>
      </c>
      <c r="AY225" s="19" t="s">
        <v>125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81</v>
      </c>
      <c r="BK225" s="187">
        <f>ROUND(I225*H225,2)</f>
        <v>0</v>
      </c>
      <c r="BL225" s="19" t="s">
        <v>132</v>
      </c>
      <c r="BM225" s="186" t="s">
        <v>320</v>
      </c>
    </row>
    <row r="226" spans="1:65" s="2" customFormat="1" ht="48.75">
      <c r="A226" s="36"/>
      <c r="B226" s="37"/>
      <c r="C226" s="38"/>
      <c r="D226" s="188" t="s">
        <v>134</v>
      </c>
      <c r="E226" s="38"/>
      <c r="F226" s="189" t="s">
        <v>321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134</v>
      </c>
      <c r="AU226" s="19" t="s">
        <v>83</v>
      </c>
    </row>
    <row r="227" spans="1:65" s="2" customFormat="1" ht="11.25">
      <c r="A227" s="36"/>
      <c r="B227" s="37"/>
      <c r="C227" s="38"/>
      <c r="D227" s="193" t="s">
        <v>136</v>
      </c>
      <c r="E227" s="38"/>
      <c r="F227" s="194" t="s">
        <v>322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136</v>
      </c>
      <c r="AU227" s="19" t="s">
        <v>83</v>
      </c>
    </row>
    <row r="228" spans="1:65" s="15" customFormat="1" ht="11.25">
      <c r="B228" s="228"/>
      <c r="C228" s="229"/>
      <c r="D228" s="188" t="s">
        <v>138</v>
      </c>
      <c r="E228" s="230" t="s">
        <v>28</v>
      </c>
      <c r="F228" s="231" t="s">
        <v>297</v>
      </c>
      <c r="G228" s="229"/>
      <c r="H228" s="230" t="s">
        <v>28</v>
      </c>
      <c r="I228" s="232"/>
      <c r="J228" s="229"/>
      <c r="K228" s="229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138</v>
      </c>
      <c r="AU228" s="237" t="s">
        <v>83</v>
      </c>
      <c r="AV228" s="15" t="s">
        <v>81</v>
      </c>
      <c r="AW228" s="15" t="s">
        <v>35</v>
      </c>
      <c r="AX228" s="15" t="s">
        <v>73</v>
      </c>
      <c r="AY228" s="237" t="s">
        <v>125</v>
      </c>
    </row>
    <row r="229" spans="1:65" s="13" customFormat="1" ht="11.25">
      <c r="B229" s="195"/>
      <c r="C229" s="196"/>
      <c r="D229" s="188" t="s">
        <v>138</v>
      </c>
      <c r="E229" s="197" t="s">
        <v>28</v>
      </c>
      <c r="F229" s="198" t="s">
        <v>323</v>
      </c>
      <c r="G229" s="196"/>
      <c r="H229" s="199">
        <v>372.06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138</v>
      </c>
      <c r="AU229" s="205" t="s">
        <v>83</v>
      </c>
      <c r="AV229" s="13" t="s">
        <v>83</v>
      </c>
      <c r="AW229" s="13" t="s">
        <v>35</v>
      </c>
      <c r="AX229" s="13" t="s">
        <v>81</v>
      </c>
      <c r="AY229" s="205" t="s">
        <v>125</v>
      </c>
    </row>
    <row r="230" spans="1:65" s="2" customFormat="1" ht="24.2" customHeight="1">
      <c r="A230" s="36"/>
      <c r="B230" s="37"/>
      <c r="C230" s="175" t="s">
        <v>324</v>
      </c>
      <c r="D230" s="175" t="s">
        <v>127</v>
      </c>
      <c r="E230" s="176" t="s">
        <v>325</v>
      </c>
      <c r="F230" s="177" t="s">
        <v>326</v>
      </c>
      <c r="G230" s="178" t="s">
        <v>130</v>
      </c>
      <c r="H230" s="179">
        <v>3.15</v>
      </c>
      <c r="I230" s="180"/>
      <c r="J230" s="181">
        <f>ROUND(I230*H230,2)</f>
        <v>0</v>
      </c>
      <c r="K230" s="177" t="s">
        <v>131</v>
      </c>
      <c r="L230" s="41"/>
      <c r="M230" s="182" t="s">
        <v>28</v>
      </c>
      <c r="N230" s="183" t="s">
        <v>44</v>
      </c>
      <c r="O230" s="66"/>
      <c r="P230" s="184">
        <f>O230*H230</f>
        <v>0</v>
      </c>
      <c r="Q230" s="184">
        <v>0.11162</v>
      </c>
      <c r="R230" s="184">
        <f>Q230*H230</f>
        <v>0.351603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132</v>
      </c>
      <c r="AT230" s="186" t="s">
        <v>127</v>
      </c>
      <c r="AU230" s="186" t="s">
        <v>83</v>
      </c>
      <c r="AY230" s="19" t="s">
        <v>125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81</v>
      </c>
      <c r="BK230" s="187">
        <f>ROUND(I230*H230,2)</f>
        <v>0</v>
      </c>
      <c r="BL230" s="19" t="s">
        <v>132</v>
      </c>
      <c r="BM230" s="186" t="s">
        <v>327</v>
      </c>
    </row>
    <row r="231" spans="1:65" s="2" customFormat="1" ht="48.75">
      <c r="A231" s="36"/>
      <c r="B231" s="37"/>
      <c r="C231" s="38"/>
      <c r="D231" s="188" t="s">
        <v>134</v>
      </c>
      <c r="E231" s="38"/>
      <c r="F231" s="189" t="s">
        <v>328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134</v>
      </c>
      <c r="AU231" s="19" t="s">
        <v>83</v>
      </c>
    </row>
    <row r="232" spans="1:65" s="2" customFormat="1" ht="11.25">
      <c r="A232" s="36"/>
      <c r="B232" s="37"/>
      <c r="C232" s="38"/>
      <c r="D232" s="193" t="s">
        <v>136</v>
      </c>
      <c r="E232" s="38"/>
      <c r="F232" s="194" t="s">
        <v>329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136</v>
      </c>
      <c r="AU232" s="19" t="s">
        <v>83</v>
      </c>
    </row>
    <row r="233" spans="1:65" s="15" customFormat="1" ht="11.25">
      <c r="B233" s="228"/>
      <c r="C233" s="229"/>
      <c r="D233" s="188" t="s">
        <v>138</v>
      </c>
      <c r="E233" s="230" t="s">
        <v>28</v>
      </c>
      <c r="F233" s="231" t="s">
        <v>330</v>
      </c>
      <c r="G233" s="229"/>
      <c r="H233" s="230" t="s">
        <v>28</v>
      </c>
      <c r="I233" s="232"/>
      <c r="J233" s="229"/>
      <c r="K233" s="229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138</v>
      </c>
      <c r="AU233" s="237" t="s">
        <v>83</v>
      </c>
      <c r="AV233" s="15" t="s">
        <v>81</v>
      </c>
      <c r="AW233" s="15" t="s">
        <v>35</v>
      </c>
      <c r="AX233" s="15" t="s">
        <v>73</v>
      </c>
      <c r="AY233" s="237" t="s">
        <v>125</v>
      </c>
    </row>
    <row r="234" spans="1:65" s="13" customFormat="1" ht="11.25">
      <c r="B234" s="195"/>
      <c r="C234" s="196"/>
      <c r="D234" s="188" t="s">
        <v>138</v>
      </c>
      <c r="E234" s="197" t="s">
        <v>28</v>
      </c>
      <c r="F234" s="198" t="s">
        <v>331</v>
      </c>
      <c r="G234" s="196"/>
      <c r="H234" s="199">
        <v>3.15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138</v>
      </c>
      <c r="AU234" s="205" t="s">
        <v>83</v>
      </c>
      <c r="AV234" s="13" t="s">
        <v>83</v>
      </c>
      <c r="AW234" s="13" t="s">
        <v>35</v>
      </c>
      <c r="AX234" s="13" t="s">
        <v>81</v>
      </c>
      <c r="AY234" s="205" t="s">
        <v>125</v>
      </c>
    </row>
    <row r="235" spans="1:65" s="2" customFormat="1" ht="24.2" customHeight="1">
      <c r="A235" s="36"/>
      <c r="B235" s="37"/>
      <c r="C235" s="218" t="s">
        <v>332</v>
      </c>
      <c r="D235" s="218" t="s">
        <v>221</v>
      </c>
      <c r="E235" s="219" t="s">
        <v>333</v>
      </c>
      <c r="F235" s="220" t="s">
        <v>334</v>
      </c>
      <c r="G235" s="221" t="s">
        <v>130</v>
      </c>
      <c r="H235" s="222">
        <v>378.96199999999999</v>
      </c>
      <c r="I235" s="223"/>
      <c r="J235" s="224">
        <f>ROUND(I235*H235,2)</f>
        <v>0</v>
      </c>
      <c r="K235" s="220" t="s">
        <v>131</v>
      </c>
      <c r="L235" s="225"/>
      <c r="M235" s="226" t="s">
        <v>28</v>
      </c>
      <c r="N235" s="227" t="s">
        <v>44</v>
      </c>
      <c r="O235" s="66"/>
      <c r="P235" s="184">
        <f>O235*H235</f>
        <v>0</v>
      </c>
      <c r="Q235" s="184">
        <v>0.17599999999999999</v>
      </c>
      <c r="R235" s="184">
        <f>Q235*H235</f>
        <v>66.697311999999997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186</v>
      </c>
      <c r="AT235" s="186" t="s">
        <v>221</v>
      </c>
      <c r="AU235" s="186" t="s">
        <v>83</v>
      </c>
      <c r="AY235" s="19" t="s">
        <v>125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81</v>
      </c>
      <c r="BK235" s="187">
        <f>ROUND(I235*H235,2)</f>
        <v>0</v>
      </c>
      <c r="BL235" s="19" t="s">
        <v>132</v>
      </c>
      <c r="BM235" s="186" t="s">
        <v>335</v>
      </c>
    </row>
    <row r="236" spans="1:65" s="2" customFormat="1" ht="11.25">
      <c r="A236" s="36"/>
      <c r="B236" s="37"/>
      <c r="C236" s="38"/>
      <c r="D236" s="188" t="s">
        <v>134</v>
      </c>
      <c r="E236" s="38"/>
      <c r="F236" s="189" t="s">
        <v>334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134</v>
      </c>
      <c r="AU236" s="19" t="s">
        <v>83</v>
      </c>
    </row>
    <row r="237" spans="1:65" s="13" customFormat="1" ht="11.25">
      <c r="B237" s="195"/>
      <c r="C237" s="196"/>
      <c r="D237" s="188" t="s">
        <v>138</v>
      </c>
      <c r="E237" s="197" t="s">
        <v>28</v>
      </c>
      <c r="F237" s="198" t="s">
        <v>336</v>
      </c>
      <c r="G237" s="196"/>
      <c r="H237" s="199">
        <v>3.15</v>
      </c>
      <c r="I237" s="200"/>
      <c r="J237" s="196"/>
      <c r="K237" s="196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138</v>
      </c>
      <c r="AU237" s="205" t="s">
        <v>83</v>
      </c>
      <c r="AV237" s="13" t="s">
        <v>83</v>
      </c>
      <c r="AW237" s="13" t="s">
        <v>35</v>
      </c>
      <c r="AX237" s="13" t="s">
        <v>73</v>
      </c>
      <c r="AY237" s="205" t="s">
        <v>125</v>
      </c>
    </row>
    <row r="238" spans="1:65" s="13" customFormat="1" ht="11.25">
      <c r="B238" s="195"/>
      <c r="C238" s="196"/>
      <c r="D238" s="188" t="s">
        <v>138</v>
      </c>
      <c r="E238" s="197" t="s">
        <v>28</v>
      </c>
      <c r="F238" s="198" t="s">
        <v>337</v>
      </c>
      <c r="G238" s="196"/>
      <c r="H238" s="199">
        <v>372.06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138</v>
      </c>
      <c r="AU238" s="205" t="s">
        <v>83</v>
      </c>
      <c r="AV238" s="13" t="s">
        <v>83</v>
      </c>
      <c r="AW238" s="13" t="s">
        <v>35</v>
      </c>
      <c r="AX238" s="13" t="s">
        <v>73</v>
      </c>
      <c r="AY238" s="205" t="s">
        <v>125</v>
      </c>
    </row>
    <row r="239" spans="1:65" s="14" customFormat="1" ht="11.25">
      <c r="B239" s="206"/>
      <c r="C239" s="207"/>
      <c r="D239" s="188" t="s">
        <v>138</v>
      </c>
      <c r="E239" s="208" t="s">
        <v>28</v>
      </c>
      <c r="F239" s="209" t="s">
        <v>154</v>
      </c>
      <c r="G239" s="207"/>
      <c r="H239" s="210">
        <v>375.21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138</v>
      </c>
      <c r="AU239" s="216" t="s">
        <v>83</v>
      </c>
      <c r="AV239" s="14" t="s">
        <v>132</v>
      </c>
      <c r="AW239" s="14" t="s">
        <v>35</v>
      </c>
      <c r="AX239" s="14" t="s">
        <v>81</v>
      </c>
      <c r="AY239" s="216" t="s">
        <v>125</v>
      </c>
    </row>
    <row r="240" spans="1:65" s="13" customFormat="1" ht="11.25">
      <c r="B240" s="195"/>
      <c r="C240" s="196"/>
      <c r="D240" s="188" t="s">
        <v>138</v>
      </c>
      <c r="E240" s="196"/>
      <c r="F240" s="198" t="s">
        <v>338</v>
      </c>
      <c r="G240" s="196"/>
      <c r="H240" s="199">
        <v>378.96199999999999</v>
      </c>
      <c r="I240" s="200"/>
      <c r="J240" s="196"/>
      <c r="K240" s="196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138</v>
      </c>
      <c r="AU240" s="205" t="s">
        <v>83</v>
      </c>
      <c r="AV240" s="13" t="s">
        <v>83</v>
      </c>
      <c r="AW240" s="13" t="s">
        <v>4</v>
      </c>
      <c r="AX240" s="13" t="s">
        <v>81</v>
      </c>
      <c r="AY240" s="205" t="s">
        <v>125</v>
      </c>
    </row>
    <row r="241" spans="1:65" s="2" customFormat="1" ht="37.9" customHeight="1">
      <c r="A241" s="36"/>
      <c r="B241" s="37"/>
      <c r="C241" s="175" t="s">
        <v>339</v>
      </c>
      <c r="D241" s="175" t="s">
        <v>127</v>
      </c>
      <c r="E241" s="176" t="s">
        <v>340</v>
      </c>
      <c r="F241" s="177" t="s">
        <v>341</v>
      </c>
      <c r="G241" s="178" t="s">
        <v>130</v>
      </c>
      <c r="H241" s="179">
        <v>291</v>
      </c>
      <c r="I241" s="180"/>
      <c r="J241" s="181">
        <f>ROUND(I241*H241,2)</f>
        <v>0</v>
      </c>
      <c r="K241" s="177" t="s">
        <v>131</v>
      </c>
      <c r="L241" s="41"/>
      <c r="M241" s="182" t="s">
        <v>28</v>
      </c>
      <c r="N241" s="183" t="s">
        <v>44</v>
      </c>
      <c r="O241" s="66"/>
      <c r="P241" s="184">
        <f>O241*H241</f>
        <v>0</v>
      </c>
      <c r="Q241" s="184">
        <v>9.8000000000000004E-2</v>
      </c>
      <c r="R241" s="184">
        <f>Q241*H241</f>
        <v>28.518000000000001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132</v>
      </c>
      <c r="AT241" s="186" t="s">
        <v>127</v>
      </c>
      <c r="AU241" s="186" t="s">
        <v>83</v>
      </c>
      <c r="AY241" s="19" t="s">
        <v>125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81</v>
      </c>
      <c r="BK241" s="187">
        <f>ROUND(I241*H241,2)</f>
        <v>0</v>
      </c>
      <c r="BL241" s="19" t="s">
        <v>132</v>
      </c>
      <c r="BM241" s="186" t="s">
        <v>342</v>
      </c>
    </row>
    <row r="242" spans="1:65" s="2" customFormat="1" ht="48.75">
      <c r="A242" s="36"/>
      <c r="B242" s="37"/>
      <c r="C242" s="38"/>
      <c r="D242" s="188" t="s">
        <v>134</v>
      </c>
      <c r="E242" s="38"/>
      <c r="F242" s="189" t="s">
        <v>343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134</v>
      </c>
      <c r="AU242" s="19" t="s">
        <v>83</v>
      </c>
    </row>
    <row r="243" spans="1:65" s="2" customFormat="1" ht="11.25">
      <c r="A243" s="36"/>
      <c r="B243" s="37"/>
      <c r="C243" s="38"/>
      <c r="D243" s="193" t="s">
        <v>136</v>
      </c>
      <c r="E243" s="38"/>
      <c r="F243" s="194" t="s">
        <v>344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136</v>
      </c>
      <c r="AU243" s="19" t="s">
        <v>83</v>
      </c>
    </row>
    <row r="244" spans="1:65" s="15" customFormat="1" ht="11.25">
      <c r="B244" s="228"/>
      <c r="C244" s="229"/>
      <c r="D244" s="188" t="s">
        <v>138</v>
      </c>
      <c r="E244" s="230" t="s">
        <v>28</v>
      </c>
      <c r="F244" s="231" t="s">
        <v>330</v>
      </c>
      <c r="G244" s="229"/>
      <c r="H244" s="230" t="s">
        <v>28</v>
      </c>
      <c r="I244" s="232"/>
      <c r="J244" s="229"/>
      <c r="K244" s="229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138</v>
      </c>
      <c r="AU244" s="237" t="s">
        <v>83</v>
      </c>
      <c r="AV244" s="15" t="s">
        <v>81</v>
      </c>
      <c r="AW244" s="15" t="s">
        <v>35</v>
      </c>
      <c r="AX244" s="15" t="s">
        <v>73</v>
      </c>
      <c r="AY244" s="237" t="s">
        <v>125</v>
      </c>
    </row>
    <row r="245" spans="1:65" s="13" customFormat="1" ht="11.25">
      <c r="B245" s="195"/>
      <c r="C245" s="196"/>
      <c r="D245" s="188" t="s">
        <v>138</v>
      </c>
      <c r="E245" s="197" t="s">
        <v>28</v>
      </c>
      <c r="F245" s="198" t="s">
        <v>345</v>
      </c>
      <c r="G245" s="196"/>
      <c r="H245" s="199">
        <v>282.74</v>
      </c>
      <c r="I245" s="200"/>
      <c r="J245" s="196"/>
      <c r="K245" s="196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138</v>
      </c>
      <c r="AU245" s="205" t="s">
        <v>83</v>
      </c>
      <c r="AV245" s="13" t="s">
        <v>83</v>
      </c>
      <c r="AW245" s="13" t="s">
        <v>35</v>
      </c>
      <c r="AX245" s="13" t="s">
        <v>73</v>
      </c>
      <c r="AY245" s="205" t="s">
        <v>125</v>
      </c>
    </row>
    <row r="246" spans="1:65" s="13" customFormat="1" ht="11.25">
      <c r="B246" s="195"/>
      <c r="C246" s="196"/>
      <c r="D246" s="188" t="s">
        <v>138</v>
      </c>
      <c r="E246" s="197" t="s">
        <v>28</v>
      </c>
      <c r="F246" s="198" t="s">
        <v>346</v>
      </c>
      <c r="G246" s="196"/>
      <c r="H246" s="199">
        <v>8.26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138</v>
      </c>
      <c r="AU246" s="205" t="s">
        <v>83</v>
      </c>
      <c r="AV246" s="13" t="s">
        <v>83</v>
      </c>
      <c r="AW246" s="13" t="s">
        <v>35</v>
      </c>
      <c r="AX246" s="13" t="s">
        <v>73</v>
      </c>
      <c r="AY246" s="205" t="s">
        <v>125</v>
      </c>
    </row>
    <row r="247" spans="1:65" s="14" customFormat="1" ht="11.25">
      <c r="B247" s="206"/>
      <c r="C247" s="207"/>
      <c r="D247" s="188" t="s">
        <v>138</v>
      </c>
      <c r="E247" s="208" t="s">
        <v>28</v>
      </c>
      <c r="F247" s="209" t="s">
        <v>154</v>
      </c>
      <c r="G247" s="207"/>
      <c r="H247" s="210">
        <v>291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138</v>
      </c>
      <c r="AU247" s="216" t="s">
        <v>83</v>
      </c>
      <c r="AV247" s="14" t="s">
        <v>132</v>
      </c>
      <c r="AW247" s="14" t="s">
        <v>35</v>
      </c>
      <c r="AX247" s="14" t="s">
        <v>81</v>
      </c>
      <c r="AY247" s="216" t="s">
        <v>125</v>
      </c>
    </row>
    <row r="248" spans="1:65" s="2" customFormat="1" ht="24.2" customHeight="1">
      <c r="A248" s="36"/>
      <c r="B248" s="37"/>
      <c r="C248" s="218" t="s">
        <v>347</v>
      </c>
      <c r="D248" s="218" t="s">
        <v>221</v>
      </c>
      <c r="E248" s="219" t="s">
        <v>348</v>
      </c>
      <c r="F248" s="220" t="s">
        <v>349</v>
      </c>
      <c r="G248" s="221" t="s">
        <v>130</v>
      </c>
      <c r="H248" s="222">
        <v>285.56700000000001</v>
      </c>
      <c r="I248" s="223"/>
      <c r="J248" s="224">
        <f>ROUND(I248*H248,2)</f>
        <v>0</v>
      </c>
      <c r="K248" s="220" t="s">
        <v>131</v>
      </c>
      <c r="L248" s="225"/>
      <c r="M248" s="226" t="s">
        <v>28</v>
      </c>
      <c r="N248" s="227" t="s">
        <v>44</v>
      </c>
      <c r="O248" s="66"/>
      <c r="P248" s="184">
        <f>O248*H248</f>
        <v>0</v>
      </c>
      <c r="Q248" s="184">
        <v>0.14499999999999999</v>
      </c>
      <c r="R248" s="184">
        <f>Q248*H248</f>
        <v>41.407215000000001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186</v>
      </c>
      <c r="AT248" s="186" t="s">
        <v>221</v>
      </c>
      <c r="AU248" s="186" t="s">
        <v>83</v>
      </c>
      <c r="AY248" s="19" t="s">
        <v>125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81</v>
      </c>
      <c r="BK248" s="187">
        <f>ROUND(I248*H248,2)</f>
        <v>0</v>
      </c>
      <c r="BL248" s="19" t="s">
        <v>132</v>
      </c>
      <c r="BM248" s="186" t="s">
        <v>350</v>
      </c>
    </row>
    <row r="249" spans="1:65" s="2" customFormat="1" ht="11.25">
      <c r="A249" s="36"/>
      <c r="B249" s="37"/>
      <c r="C249" s="38"/>
      <c r="D249" s="188" t="s">
        <v>134</v>
      </c>
      <c r="E249" s="38"/>
      <c r="F249" s="189" t="s">
        <v>349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134</v>
      </c>
      <c r="AU249" s="19" t="s">
        <v>83</v>
      </c>
    </row>
    <row r="250" spans="1:65" s="2" customFormat="1" ht="19.5">
      <c r="A250" s="36"/>
      <c r="B250" s="37"/>
      <c r="C250" s="38"/>
      <c r="D250" s="188" t="s">
        <v>160</v>
      </c>
      <c r="E250" s="38"/>
      <c r="F250" s="217" t="s">
        <v>351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160</v>
      </c>
      <c r="AU250" s="19" t="s">
        <v>83</v>
      </c>
    </row>
    <row r="251" spans="1:65" s="13" customFormat="1" ht="11.25">
      <c r="B251" s="195"/>
      <c r="C251" s="196"/>
      <c r="D251" s="188" t="s">
        <v>138</v>
      </c>
      <c r="E251" s="197" t="s">
        <v>28</v>
      </c>
      <c r="F251" s="198" t="s">
        <v>345</v>
      </c>
      <c r="G251" s="196"/>
      <c r="H251" s="199">
        <v>282.74</v>
      </c>
      <c r="I251" s="200"/>
      <c r="J251" s="196"/>
      <c r="K251" s="196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138</v>
      </c>
      <c r="AU251" s="205" t="s">
        <v>83</v>
      </c>
      <c r="AV251" s="13" t="s">
        <v>83</v>
      </c>
      <c r="AW251" s="13" t="s">
        <v>35</v>
      </c>
      <c r="AX251" s="13" t="s">
        <v>81</v>
      </c>
      <c r="AY251" s="205" t="s">
        <v>125</v>
      </c>
    </row>
    <row r="252" spans="1:65" s="13" customFormat="1" ht="11.25">
      <c r="B252" s="195"/>
      <c r="C252" s="196"/>
      <c r="D252" s="188" t="s">
        <v>138</v>
      </c>
      <c r="E252" s="196"/>
      <c r="F252" s="198" t="s">
        <v>352</v>
      </c>
      <c r="G252" s="196"/>
      <c r="H252" s="199">
        <v>285.56700000000001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138</v>
      </c>
      <c r="AU252" s="205" t="s">
        <v>83</v>
      </c>
      <c r="AV252" s="13" t="s">
        <v>83</v>
      </c>
      <c r="AW252" s="13" t="s">
        <v>4</v>
      </c>
      <c r="AX252" s="13" t="s">
        <v>81</v>
      </c>
      <c r="AY252" s="205" t="s">
        <v>125</v>
      </c>
    </row>
    <row r="253" spans="1:65" s="2" customFormat="1" ht="24.2" customHeight="1">
      <c r="A253" s="36"/>
      <c r="B253" s="37"/>
      <c r="C253" s="218" t="s">
        <v>353</v>
      </c>
      <c r="D253" s="218" t="s">
        <v>221</v>
      </c>
      <c r="E253" s="219" t="s">
        <v>354</v>
      </c>
      <c r="F253" s="220" t="s">
        <v>355</v>
      </c>
      <c r="G253" s="221" t="s">
        <v>130</v>
      </c>
      <c r="H253" s="222">
        <v>8.5079999999999991</v>
      </c>
      <c r="I253" s="223"/>
      <c r="J253" s="224">
        <f>ROUND(I253*H253,2)</f>
        <v>0</v>
      </c>
      <c r="K253" s="220" t="s">
        <v>131</v>
      </c>
      <c r="L253" s="225"/>
      <c r="M253" s="226" t="s">
        <v>28</v>
      </c>
      <c r="N253" s="227" t="s">
        <v>44</v>
      </c>
      <c r="O253" s="66"/>
      <c r="P253" s="184">
        <f>O253*H253</f>
        <v>0</v>
      </c>
      <c r="Q253" s="184">
        <v>0.14499999999999999</v>
      </c>
      <c r="R253" s="184">
        <f>Q253*H253</f>
        <v>1.2336599999999998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186</v>
      </c>
      <c r="AT253" s="186" t="s">
        <v>221</v>
      </c>
      <c r="AU253" s="186" t="s">
        <v>83</v>
      </c>
      <c r="AY253" s="19" t="s">
        <v>125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81</v>
      </c>
      <c r="BK253" s="187">
        <f>ROUND(I253*H253,2)</f>
        <v>0</v>
      </c>
      <c r="BL253" s="19" t="s">
        <v>132</v>
      </c>
      <c r="BM253" s="186" t="s">
        <v>356</v>
      </c>
    </row>
    <row r="254" spans="1:65" s="2" customFormat="1" ht="19.5">
      <c r="A254" s="36"/>
      <c r="B254" s="37"/>
      <c r="C254" s="38"/>
      <c r="D254" s="188" t="s">
        <v>134</v>
      </c>
      <c r="E254" s="38"/>
      <c r="F254" s="189" t="s">
        <v>355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134</v>
      </c>
      <c r="AU254" s="19" t="s">
        <v>83</v>
      </c>
    </row>
    <row r="255" spans="1:65" s="2" customFormat="1" ht="19.5">
      <c r="A255" s="36"/>
      <c r="B255" s="37"/>
      <c r="C255" s="38"/>
      <c r="D255" s="188" t="s">
        <v>160</v>
      </c>
      <c r="E255" s="38"/>
      <c r="F255" s="217" t="s">
        <v>351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160</v>
      </c>
      <c r="AU255" s="19" t="s">
        <v>83</v>
      </c>
    </row>
    <row r="256" spans="1:65" s="13" customFormat="1" ht="11.25">
      <c r="B256" s="195"/>
      <c r="C256" s="196"/>
      <c r="D256" s="188" t="s">
        <v>138</v>
      </c>
      <c r="E256" s="197" t="s">
        <v>28</v>
      </c>
      <c r="F256" s="198" t="s">
        <v>346</v>
      </c>
      <c r="G256" s="196"/>
      <c r="H256" s="199">
        <v>8.26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138</v>
      </c>
      <c r="AU256" s="205" t="s">
        <v>83</v>
      </c>
      <c r="AV256" s="13" t="s">
        <v>83</v>
      </c>
      <c r="AW256" s="13" t="s">
        <v>35</v>
      </c>
      <c r="AX256" s="13" t="s">
        <v>73</v>
      </c>
      <c r="AY256" s="205" t="s">
        <v>125</v>
      </c>
    </row>
    <row r="257" spans="1:65" s="14" customFormat="1" ht="11.25">
      <c r="B257" s="206"/>
      <c r="C257" s="207"/>
      <c r="D257" s="188" t="s">
        <v>138</v>
      </c>
      <c r="E257" s="208" t="s">
        <v>28</v>
      </c>
      <c r="F257" s="209" t="s">
        <v>154</v>
      </c>
      <c r="G257" s="207"/>
      <c r="H257" s="210">
        <v>8.26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138</v>
      </c>
      <c r="AU257" s="216" t="s">
        <v>83</v>
      </c>
      <c r="AV257" s="14" t="s">
        <v>132</v>
      </c>
      <c r="AW257" s="14" t="s">
        <v>35</v>
      </c>
      <c r="AX257" s="14" t="s">
        <v>81</v>
      </c>
      <c r="AY257" s="216" t="s">
        <v>125</v>
      </c>
    </row>
    <row r="258" spans="1:65" s="13" customFormat="1" ht="11.25">
      <c r="B258" s="195"/>
      <c r="C258" s="196"/>
      <c r="D258" s="188" t="s">
        <v>138</v>
      </c>
      <c r="E258" s="196"/>
      <c r="F258" s="198" t="s">
        <v>357</v>
      </c>
      <c r="G258" s="196"/>
      <c r="H258" s="199">
        <v>8.5079999999999991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138</v>
      </c>
      <c r="AU258" s="205" t="s">
        <v>83</v>
      </c>
      <c r="AV258" s="13" t="s">
        <v>83</v>
      </c>
      <c r="AW258" s="13" t="s">
        <v>4</v>
      </c>
      <c r="AX258" s="13" t="s">
        <v>81</v>
      </c>
      <c r="AY258" s="205" t="s">
        <v>125</v>
      </c>
    </row>
    <row r="259" spans="1:65" s="2" customFormat="1" ht="16.5" customHeight="1">
      <c r="A259" s="36"/>
      <c r="B259" s="37"/>
      <c r="C259" s="218" t="s">
        <v>358</v>
      </c>
      <c r="D259" s="218" t="s">
        <v>221</v>
      </c>
      <c r="E259" s="219" t="s">
        <v>359</v>
      </c>
      <c r="F259" s="220" t="s">
        <v>360</v>
      </c>
      <c r="G259" s="221" t="s">
        <v>196</v>
      </c>
      <c r="H259" s="222">
        <v>12.898</v>
      </c>
      <c r="I259" s="223"/>
      <c r="J259" s="224">
        <f>ROUND(I259*H259,2)</f>
        <v>0</v>
      </c>
      <c r="K259" s="220" t="s">
        <v>131</v>
      </c>
      <c r="L259" s="225"/>
      <c r="M259" s="226" t="s">
        <v>28</v>
      </c>
      <c r="N259" s="227" t="s">
        <v>44</v>
      </c>
      <c r="O259" s="66"/>
      <c r="P259" s="184">
        <f>O259*H259</f>
        <v>0</v>
      </c>
      <c r="Q259" s="184">
        <v>1</v>
      </c>
      <c r="R259" s="184">
        <f>Q259*H259</f>
        <v>12.898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186</v>
      </c>
      <c r="AT259" s="186" t="s">
        <v>221</v>
      </c>
      <c r="AU259" s="186" t="s">
        <v>83</v>
      </c>
      <c r="AY259" s="19" t="s">
        <v>125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81</v>
      </c>
      <c r="BK259" s="187">
        <f>ROUND(I259*H259,2)</f>
        <v>0</v>
      </c>
      <c r="BL259" s="19" t="s">
        <v>132</v>
      </c>
      <c r="BM259" s="186" t="s">
        <v>361</v>
      </c>
    </row>
    <row r="260" spans="1:65" s="2" customFormat="1" ht="11.25">
      <c r="A260" s="36"/>
      <c r="B260" s="37"/>
      <c r="C260" s="38"/>
      <c r="D260" s="188" t="s">
        <v>134</v>
      </c>
      <c r="E260" s="38"/>
      <c r="F260" s="189" t="s">
        <v>360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134</v>
      </c>
      <c r="AU260" s="19" t="s">
        <v>83</v>
      </c>
    </row>
    <row r="261" spans="1:65" s="13" customFormat="1" ht="11.25">
      <c r="B261" s="195"/>
      <c r="C261" s="196"/>
      <c r="D261" s="188" t="s">
        <v>138</v>
      </c>
      <c r="E261" s="197" t="s">
        <v>28</v>
      </c>
      <c r="F261" s="198" t="s">
        <v>362</v>
      </c>
      <c r="G261" s="196"/>
      <c r="H261" s="199">
        <v>6.4489999999999998</v>
      </c>
      <c r="I261" s="200"/>
      <c r="J261" s="196"/>
      <c r="K261" s="196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138</v>
      </c>
      <c r="AU261" s="205" t="s">
        <v>83</v>
      </c>
      <c r="AV261" s="13" t="s">
        <v>83</v>
      </c>
      <c r="AW261" s="13" t="s">
        <v>35</v>
      </c>
      <c r="AX261" s="13" t="s">
        <v>73</v>
      </c>
      <c r="AY261" s="205" t="s">
        <v>125</v>
      </c>
    </row>
    <row r="262" spans="1:65" s="14" customFormat="1" ht="11.25">
      <c r="B262" s="206"/>
      <c r="C262" s="207"/>
      <c r="D262" s="188" t="s">
        <v>138</v>
      </c>
      <c r="E262" s="208" t="s">
        <v>28</v>
      </c>
      <c r="F262" s="209" t="s">
        <v>154</v>
      </c>
      <c r="G262" s="207"/>
      <c r="H262" s="210">
        <v>6.4489999999999998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138</v>
      </c>
      <c r="AU262" s="216" t="s">
        <v>83</v>
      </c>
      <c r="AV262" s="14" t="s">
        <v>132</v>
      </c>
      <c r="AW262" s="14" t="s">
        <v>35</v>
      </c>
      <c r="AX262" s="14" t="s">
        <v>81</v>
      </c>
      <c r="AY262" s="216" t="s">
        <v>125</v>
      </c>
    </row>
    <row r="263" spans="1:65" s="13" customFormat="1" ht="11.25">
      <c r="B263" s="195"/>
      <c r="C263" s="196"/>
      <c r="D263" s="188" t="s">
        <v>138</v>
      </c>
      <c r="E263" s="196"/>
      <c r="F263" s="198" t="s">
        <v>363</v>
      </c>
      <c r="G263" s="196"/>
      <c r="H263" s="199">
        <v>12.898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138</v>
      </c>
      <c r="AU263" s="205" t="s">
        <v>83</v>
      </c>
      <c r="AV263" s="13" t="s">
        <v>83</v>
      </c>
      <c r="AW263" s="13" t="s">
        <v>4</v>
      </c>
      <c r="AX263" s="13" t="s">
        <v>81</v>
      </c>
      <c r="AY263" s="205" t="s">
        <v>125</v>
      </c>
    </row>
    <row r="264" spans="1:65" s="12" customFormat="1" ht="22.9" customHeight="1">
      <c r="B264" s="159"/>
      <c r="C264" s="160"/>
      <c r="D264" s="161" t="s">
        <v>72</v>
      </c>
      <c r="E264" s="173" t="s">
        <v>170</v>
      </c>
      <c r="F264" s="173" t="s">
        <v>364</v>
      </c>
      <c r="G264" s="160"/>
      <c r="H264" s="160"/>
      <c r="I264" s="163"/>
      <c r="J264" s="174">
        <f>BK264</f>
        <v>0</v>
      </c>
      <c r="K264" s="160"/>
      <c r="L264" s="165"/>
      <c r="M264" s="166"/>
      <c r="N264" s="167"/>
      <c r="O264" s="167"/>
      <c r="P264" s="168">
        <f>SUM(P265:P268)</f>
        <v>0</v>
      </c>
      <c r="Q264" s="167"/>
      <c r="R264" s="168">
        <f>SUM(R265:R268)</f>
        <v>1.5984800000000001</v>
      </c>
      <c r="S264" s="167"/>
      <c r="T264" s="169">
        <f>SUM(T265:T268)</f>
        <v>0</v>
      </c>
      <c r="AR264" s="170" t="s">
        <v>81</v>
      </c>
      <c r="AT264" s="171" t="s">
        <v>72</v>
      </c>
      <c r="AU264" s="171" t="s">
        <v>81</v>
      </c>
      <c r="AY264" s="170" t="s">
        <v>125</v>
      </c>
      <c r="BK264" s="172">
        <f>SUM(BK265:BK268)</f>
        <v>0</v>
      </c>
    </row>
    <row r="265" spans="1:65" s="2" customFormat="1" ht="21.75" customHeight="1">
      <c r="A265" s="36"/>
      <c r="B265" s="37"/>
      <c r="C265" s="175" t="s">
        <v>365</v>
      </c>
      <c r="D265" s="175" t="s">
        <v>127</v>
      </c>
      <c r="E265" s="176" t="s">
        <v>366</v>
      </c>
      <c r="F265" s="177" t="s">
        <v>367</v>
      </c>
      <c r="G265" s="178" t="s">
        <v>130</v>
      </c>
      <c r="H265" s="179">
        <v>5.8</v>
      </c>
      <c r="I265" s="180"/>
      <c r="J265" s="181">
        <f>ROUND(I265*H265,2)</f>
        <v>0</v>
      </c>
      <c r="K265" s="177" t="s">
        <v>131</v>
      </c>
      <c r="L265" s="41"/>
      <c r="M265" s="182" t="s">
        <v>28</v>
      </c>
      <c r="N265" s="183" t="s">
        <v>44</v>
      </c>
      <c r="O265" s="66"/>
      <c r="P265" s="184">
        <f>O265*H265</f>
        <v>0</v>
      </c>
      <c r="Q265" s="184">
        <v>0.27560000000000001</v>
      </c>
      <c r="R265" s="184">
        <f>Q265*H265</f>
        <v>1.5984800000000001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132</v>
      </c>
      <c r="AT265" s="186" t="s">
        <v>127</v>
      </c>
      <c r="AU265" s="186" t="s">
        <v>83</v>
      </c>
      <c r="AY265" s="19" t="s">
        <v>125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81</v>
      </c>
      <c r="BK265" s="187">
        <f>ROUND(I265*H265,2)</f>
        <v>0</v>
      </c>
      <c r="BL265" s="19" t="s">
        <v>132</v>
      </c>
      <c r="BM265" s="186" t="s">
        <v>368</v>
      </c>
    </row>
    <row r="266" spans="1:65" s="2" customFormat="1" ht="19.5">
      <c r="A266" s="36"/>
      <c r="B266" s="37"/>
      <c r="C266" s="38"/>
      <c r="D266" s="188" t="s">
        <v>134</v>
      </c>
      <c r="E266" s="38"/>
      <c r="F266" s="189" t="s">
        <v>369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134</v>
      </c>
      <c r="AU266" s="19" t="s">
        <v>83</v>
      </c>
    </row>
    <row r="267" spans="1:65" s="2" customFormat="1" ht="11.25">
      <c r="A267" s="36"/>
      <c r="B267" s="37"/>
      <c r="C267" s="38"/>
      <c r="D267" s="193" t="s">
        <v>136</v>
      </c>
      <c r="E267" s="38"/>
      <c r="F267" s="194" t="s">
        <v>370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136</v>
      </c>
      <c r="AU267" s="19" t="s">
        <v>83</v>
      </c>
    </row>
    <row r="268" spans="1:65" s="13" customFormat="1" ht="11.25">
      <c r="B268" s="195"/>
      <c r="C268" s="196"/>
      <c r="D268" s="188" t="s">
        <v>138</v>
      </c>
      <c r="E268" s="197" t="s">
        <v>28</v>
      </c>
      <c r="F268" s="198" t="s">
        <v>371</v>
      </c>
      <c r="G268" s="196"/>
      <c r="H268" s="199">
        <v>5.8</v>
      </c>
      <c r="I268" s="200"/>
      <c r="J268" s="196"/>
      <c r="K268" s="196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138</v>
      </c>
      <c r="AU268" s="205" t="s">
        <v>83</v>
      </c>
      <c r="AV268" s="13" t="s">
        <v>83</v>
      </c>
      <c r="AW268" s="13" t="s">
        <v>35</v>
      </c>
      <c r="AX268" s="13" t="s">
        <v>81</v>
      </c>
      <c r="AY268" s="205" t="s">
        <v>125</v>
      </c>
    </row>
    <row r="269" spans="1:65" s="12" customFormat="1" ht="22.9" customHeight="1">
      <c r="B269" s="159"/>
      <c r="C269" s="160"/>
      <c r="D269" s="161" t="s">
        <v>72</v>
      </c>
      <c r="E269" s="173" t="s">
        <v>186</v>
      </c>
      <c r="F269" s="173" t="s">
        <v>372</v>
      </c>
      <c r="G269" s="160"/>
      <c r="H269" s="160"/>
      <c r="I269" s="163"/>
      <c r="J269" s="174">
        <f>BK269</f>
        <v>0</v>
      </c>
      <c r="K269" s="160"/>
      <c r="L269" s="165"/>
      <c r="M269" s="166"/>
      <c r="N269" s="167"/>
      <c r="O269" s="167"/>
      <c r="P269" s="168">
        <f>SUM(P270:P278)</f>
        <v>0</v>
      </c>
      <c r="Q269" s="167"/>
      <c r="R269" s="168">
        <f>SUM(R270:R278)</f>
        <v>2.26892</v>
      </c>
      <c r="S269" s="167"/>
      <c r="T269" s="169">
        <f>SUM(T270:T278)</f>
        <v>2.2599999999999998</v>
      </c>
      <c r="AR269" s="170" t="s">
        <v>81</v>
      </c>
      <c r="AT269" s="171" t="s">
        <v>72</v>
      </c>
      <c r="AU269" s="171" t="s">
        <v>81</v>
      </c>
      <c r="AY269" s="170" t="s">
        <v>125</v>
      </c>
      <c r="BK269" s="172">
        <f>SUM(BK270:BK278)</f>
        <v>0</v>
      </c>
    </row>
    <row r="270" spans="1:65" s="2" customFormat="1" ht="37.9" customHeight="1">
      <c r="A270" s="36"/>
      <c r="B270" s="37"/>
      <c r="C270" s="175" t="s">
        <v>373</v>
      </c>
      <c r="D270" s="175" t="s">
        <v>127</v>
      </c>
      <c r="E270" s="176" t="s">
        <v>374</v>
      </c>
      <c r="F270" s="177" t="s">
        <v>375</v>
      </c>
      <c r="G270" s="178" t="s">
        <v>376</v>
      </c>
      <c r="H270" s="179">
        <v>3</v>
      </c>
      <c r="I270" s="180"/>
      <c r="J270" s="181">
        <f>ROUND(I270*H270,2)</f>
        <v>0</v>
      </c>
      <c r="K270" s="177" t="s">
        <v>131</v>
      </c>
      <c r="L270" s="41"/>
      <c r="M270" s="182" t="s">
        <v>28</v>
      </c>
      <c r="N270" s="183" t="s">
        <v>44</v>
      </c>
      <c r="O270" s="66"/>
      <c r="P270" s="184">
        <f>O270*H270</f>
        <v>0</v>
      </c>
      <c r="Q270" s="184">
        <v>0.62248000000000003</v>
      </c>
      <c r="R270" s="184">
        <f>Q270*H270</f>
        <v>1.8674400000000002</v>
      </c>
      <c r="S270" s="184">
        <v>0.62</v>
      </c>
      <c r="T270" s="185">
        <f>S270*H270</f>
        <v>1.8599999999999999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132</v>
      </c>
      <c r="AT270" s="186" t="s">
        <v>127</v>
      </c>
      <c r="AU270" s="186" t="s">
        <v>83</v>
      </c>
      <c r="AY270" s="19" t="s">
        <v>125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81</v>
      </c>
      <c r="BK270" s="187">
        <f>ROUND(I270*H270,2)</f>
        <v>0</v>
      </c>
      <c r="BL270" s="19" t="s">
        <v>132</v>
      </c>
      <c r="BM270" s="186" t="s">
        <v>377</v>
      </c>
    </row>
    <row r="271" spans="1:65" s="2" customFormat="1" ht="19.5">
      <c r="A271" s="36"/>
      <c r="B271" s="37"/>
      <c r="C271" s="38"/>
      <c r="D271" s="188" t="s">
        <v>134</v>
      </c>
      <c r="E271" s="38"/>
      <c r="F271" s="189" t="s">
        <v>378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134</v>
      </c>
      <c r="AU271" s="19" t="s">
        <v>83</v>
      </c>
    </row>
    <row r="272" spans="1:65" s="2" customFormat="1" ht="11.25">
      <c r="A272" s="36"/>
      <c r="B272" s="37"/>
      <c r="C272" s="38"/>
      <c r="D272" s="193" t="s">
        <v>136</v>
      </c>
      <c r="E272" s="38"/>
      <c r="F272" s="194" t="s">
        <v>379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136</v>
      </c>
      <c r="AU272" s="19" t="s">
        <v>83</v>
      </c>
    </row>
    <row r="273" spans="1:65" s="13" customFormat="1" ht="11.25">
      <c r="B273" s="195"/>
      <c r="C273" s="196"/>
      <c r="D273" s="188" t="s">
        <v>138</v>
      </c>
      <c r="E273" s="197" t="s">
        <v>28</v>
      </c>
      <c r="F273" s="198" t="s">
        <v>380</v>
      </c>
      <c r="G273" s="196"/>
      <c r="H273" s="199">
        <v>3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138</v>
      </c>
      <c r="AU273" s="205" t="s">
        <v>83</v>
      </c>
      <c r="AV273" s="13" t="s">
        <v>83</v>
      </c>
      <c r="AW273" s="13" t="s">
        <v>35</v>
      </c>
      <c r="AX273" s="13" t="s">
        <v>73</v>
      </c>
      <c r="AY273" s="205" t="s">
        <v>125</v>
      </c>
    </row>
    <row r="274" spans="1:65" s="14" customFormat="1" ht="11.25">
      <c r="B274" s="206"/>
      <c r="C274" s="207"/>
      <c r="D274" s="188" t="s">
        <v>138</v>
      </c>
      <c r="E274" s="208" t="s">
        <v>28</v>
      </c>
      <c r="F274" s="209" t="s">
        <v>154</v>
      </c>
      <c r="G274" s="207"/>
      <c r="H274" s="210">
        <v>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138</v>
      </c>
      <c r="AU274" s="216" t="s">
        <v>83</v>
      </c>
      <c r="AV274" s="14" t="s">
        <v>132</v>
      </c>
      <c r="AW274" s="14" t="s">
        <v>35</v>
      </c>
      <c r="AX274" s="14" t="s">
        <v>81</v>
      </c>
      <c r="AY274" s="216" t="s">
        <v>125</v>
      </c>
    </row>
    <row r="275" spans="1:65" s="2" customFormat="1" ht="24.2" customHeight="1">
      <c r="A275" s="36"/>
      <c r="B275" s="37"/>
      <c r="C275" s="175" t="s">
        <v>381</v>
      </c>
      <c r="D275" s="175" t="s">
        <v>127</v>
      </c>
      <c r="E275" s="176" t="s">
        <v>382</v>
      </c>
      <c r="F275" s="177" t="s">
        <v>383</v>
      </c>
      <c r="G275" s="178" t="s">
        <v>376</v>
      </c>
      <c r="H275" s="179">
        <v>4</v>
      </c>
      <c r="I275" s="180"/>
      <c r="J275" s="181">
        <f>ROUND(I275*H275,2)</f>
        <v>0</v>
      </c>
      <c r="K275" s="177" t="s">
        <v>131</v>
      </c>
      <c r="L275" s="41"/>
      <c r="M275" s="182" t="s">
        <v>28</v>
      </c>
      <c r="N275" s="183" t="s">
        <v>44</v>
      </c>
      <c r="O275" s="66"/>
      <c r="P275" s="184">
        <f>O275*H275</f>
        <v>0</v>
      </c>
      <c r="Q275" s="184">
        <v>0.10037</v>
      </c>
      <c r="R275" s="184">
        <f>Q275*H275</f>
        <v>0.40148</v>
      </c>
      <c r="S275" s="184">
        <v>0.1</v>
      </c>
      <c r="T275" s="185">
        <f>S275*H275</f>
        <v>0.4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132</v>
      </c>
      <c r="AT275" s="186" t="s">
        <v>127</v>
      </c>
      <c r="AU275" s="186" t="s">
        <v>83</v>
      </c>
      <c r="AY275" s="19" t="s">
        <v>125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81</v>
      </c>
      <c r="BK275" s="187">
        <f>ROUND(I275*H275,2)</f>
        <v>0</v>
      </c>
      <c r="BL275" s="19" t="s">
        <v>132</v>
      </c>
      <c r="BM275" s="186" t="s">
        <v>384</v>
      </c>
    </row>
    <row r="276" spans="1:65" s="2" customFormat="1" ht="19.5">
      <c r="A276" s="36"/>
      <c r="B276" s="37"/>
      <c r="C276" s="38"/>
      <c r="D276" s="188" t="s">
        <v>134</v>
      </c>
      <c r="E276" s="38"/>
      <c r="F276" s="189" t="s">
        <v>383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134</v>
      </c>
      <c r="AU276" s="19" t="s">
        <v>83</v>
      </c>
    </row>
    <row r="277" spans="1:65" s="2" customFormat="1" ht="11.25">
      <c r="A277" s="36"/>
      <c r="B277" s="37"/>
      <c r="C277" s="38"/>
      <c r="D277" s="193" t="s">
        <v>136</v>
      </c>
      <c r="E277" s="38"/>
      <c r="F277" s="194" t="s">
        <v>385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136</v>
      </c>
      <c r="AU277" s="19" t="s">
        <v>83</v>
      </c>
    </row>
    <row r="278" spans="1:65" s="13" customFormat="1" ht="11.25">
      <c r="B278" s="195"/>
      <c r="C278" s="196"/>
      <c r="D278" s="188" t="s">
        <v>138</v>
      </c>
      <c r="E278" s="197" t="s">
        <v>28</v>
      </c>
      <c r="F278" s="198" t="s">
        <v>386</v>
      </c>
      <c r="G278" s="196"/>
      <c r="H278" s="199">
        <v>4</v>
      </c>
      <c r="I278" s="200"/>
      <c r="J278" s="196"/>
      <c r="K278" s="196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138</v>
      </c>
      <c r="AU278" s="205" t="s">
        <v>83</v>
      </c>
      <c r="AV278" s="13" t="s">
        <v>83</v>
      </c>
      <c r="AW278" s="13" t="s">
        <v>35</v>
      </c>
      <c r="AX278" s="13" t="s">
        <v>81</v>
      </c>
      <c r="AY278" s="205" t="s">
        <v>125</v>
      </c>
    </row>
    <row r="279" spans="1:65" s="12" customFormat="1" ht="22.9" customHeight="1">
      <c r="B279" s="159"/>
      <c r="C279" s="160"/>
      <c r="D279" s="161" t="s">
        <v>72</v>
      </c>
      <c r="E279" s="173" t="s">
        <v>193</v>
      </c>
      <c r="F279" s="173" t="s">
        <v>387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P280+SUM(P281:P364)</f>
        <v>0</v>
      </c>
      <c r="Q279" s="167"/>
      <c r="R279" s="168">
        <f>R280+SUM(R281:R364)</f>
        <v>122.33216441999998</v>
      </c>
      <c r="S279" s="167"/>
      <c r="T279" s="169">
        <f>T280+SUM(T281:T364)</f>
        <v>230.42225999999997</v>
      </c>
      <c r="AR279" s="170" t="s">
        <v>81</v>
      </c>
      <c r="AT279" s="171" t="s">
        <v>72</v>
      </c>
      <c r="AU279" s="171" t="s">
        <v>81</v>
      </c>
      <c r="AY279" s="170" t="s">
        <v>125</v>
      </c>
      <c r="BK279" s="172">
        <f>BK280+SUM(BK281:BK364)</f>
        <v>0</v>
      </c>
    </row>
    <row r="280" spans="1:65" s="2" customFormat="1" ht="24.2" customHeight="1">
      <c r="A280" s="36"/>
      <c r="B280" s="37"/>
      <c r="C280" s="175" t="s">
        <v>388</v>
      </c>
      <c r="D280" s="175" t="s">
        <v>127</v>
      </c>
      <c r="E280" s="176" t="s">
        <v>389</v>
      </c>
      <c r="F280" s="177" t="s">
        <v>390</v>
      </c>
      <c r="G280" s="178" t="s">
        <v>376</v>
      </c>
      <c r="H280" s="179">
        <v>1</v>
      </c>
      <c r="I280" s="180"/>
      <c r="J280" s="181">
        <f>ROUND(I280*H280,2)</f>
        <v>0</v>
      </c>
      <c r="K280" s="177" t="s">
        <v>131</v>
      </c>
      <c r="L280" s="41"/>
      <c r="M280" s="182" t="s">
        <v>28</v>
      </c>
      <c r="N280" s="183" t="s">
        <v>44</v>
      </c>
      <c r="O280" s="66"/>
      <c r="P280" s="184">
        <f>O280*H280</f>
        <v>0</v>
      </c>
      <c r="Q280" s="184">
        <v>6.9999999999999999E-4</v>
      </c>
      <c r="R280" s="184">
        <f>Q280*H280</f>
        <v>6.9999999999999999E-4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132</v>
      </c>
      <c r="AT280" s="186" t="s">
        <v>127</v>
      </c>
      <c r="AU280" s="186" t="s">
        <v>83</v>
      </c>
      <c r="AY280" s="19" t="s">
        <v>125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81</v>
      </c>
      <c r="BK280" s="187">
        <f>ROUND(I280*H280,2)</f>
        <v>0</v>
      </c>
      <c r="BL280" s="19" t="s">
        <v>132</v>
      </c>
      <c r="BM280" s="186" t="s">
        <v>391</v>
      </c>
    </row>
    <row r="281" spans="1:65" s="2" customFormat="1" ht="19.5">
      <c r="A281" s="36"/>
      <c r="B281" s="37"/>
      <c r="C281" s="38"/>
      <c r="D281" s="188" t="s">
        <v>134</v>
      </c>
      <c r="E281" s="38"/>
      <c r="F281" s="189" t="s">
        <v>392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134</v>
      </c>
      <c r="AU281" s="19" t="s">
        <v>83</v>
      </c>
    </row>
    <row r="282" spans="1:65" s="2" customFormat="1" ht="11.25">
      <c r="A282" s="36"/>
      <c r="B282" s="37"/>
      <c r="C282" s="38"/>
      <c r="D282" s="193" t="s">
        <v>136</v>
      </c>
      <c r="E282" s="38"/>
      <c r="F282" s="194" t="s">
        <v>393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136</v>
      </c>
      <c r="AU282" s="19" t="s">
        <v>83</v>
      </c>
    </row>
    <row r="283" spans="1:65" s="2" customFormat="1" ht="19.5">
      <c r="A283" s="36"/>
      <c r="B283" s="37"/>
      <c r="C283" s="38"/>
      <c r="D283" s="188" t="s">
        <v>160</v>
      </c>
      <c r="E283" s="38"/>
      <c r="F283" s="217" t="s">
        <v>394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160</v>
      </c>
      <c r="AU283" s="19" t="s">
        <v>83</v>
      </c>
    </row>
    <row r="284" spans="1:65" s="13" customFormat="1" ht="11.25">
      <c r="B284" s="195"/>
      <c r="C284" s="196"/>
      <c r="D284" s="188" t="s">
        <v>138</v>
      </c>
      <c r="E284" s="197" t="s">
        <v>28</v>
      </c>
      <c r="F284" s="198" t="s">
        <v>81</v>
      </c>
      <c r="G284" s="196"/>
      <c r="H284" s="199">
        <v>1</v>
      </c>
      <c r="I284" s="200"/>
      <c r="J284" s="196"/>
      <c r="K284" s="196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138</v>
      </c>
      <c r="AU284" s="205" t="s">
        <v>83</v>
      </c>
      <c r="AV284" s="13" t="s">
        <v>83</v>
      </c>
      <c r="AW284" s="13" t="s">
        <v>35</v>
      </c>
      <c r="AX284" s="13" t="s">
        <v>81</v>
      </c>
      <c r="AY284" s="205" t="s">
        <v>125</v>
      </c>
    </row>
    <row r="285" spans="1:65" s="2" customFormat="1" ht="24.2" customHeight="1">
      <c r="A285" s="36"/>
      <c r="B285" s="37"/>
      <c r="C285" s="218" t="s">
        <v>395</v>
      </c>
      <c r="D285" s="218" t="s">
        <v>221</v>
      </c>
      <c r="E285" s="219" t="s">
        <v>396</v>
      </c>
      <c r="F285" s="220" t="s">
        <v>397</v>
      </c>
      <c r="G285" s="221" t="s">
        <v>376</v>
      </c>
      <c r="H285" s="222">
        <v>1</v>
      </c>
      <c r="I285" s="223"/>
      <c r="J285" s="224">
        <f>ROUND(I285*H285,2)</f>
        <v>0</v>
      </c>
      <c r="K285" s="220" t="s">
        <v>131</v>
      </c>
      <c r="L285" s="225"/>
      <c r="M285" s="226" t="s">
        <v>28</v>
      </c>
      <c r="N285" s="227" t="s">
        <v>44</v>
      </c>
      <c r="O285" s="66"/>
      <c r="P285" s="184">
        <f>O285*H285</f>
        <v>0</v>
      </c>
      <c r="Q285" s="184">
        <v>3.5000000000000001E-3</v>
      </c>
      <c r="R285" s="184">
        <f>Q285*H285</f>
        <v>3.5000000000000001E-3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186</v>
      </c>
      <c r="AT285" s="186" t="s">
        <v>221</v>
      </c>
      <c r="AU285" s="186" t="s">
        <v>83</v>
      </c>
      <c r="AY285" s="19" t="s">
        <v>125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81</v>
      </c>
      <c r="BK285" s="187">
        <f>ROUND(I285*H285,2)</f>
        <v>0</v>
      </c>
      <c r="BL285" s="19" t="s">
        <v>132</v>
      </c>
      <c r="BM285" s="186" t="s">
        <v>398</v>
      </c>
    </row>
    <row r="286" spans="1:65" s="2" customFormat="1" ht="11.25">
      <c r="A286" s="36"/>
      <c r="B286" s="37"/>
      <c r="C286" s="38"/>
      <c r="D286" s="188" t="s">
        <v>134</v>
      </c>
      <c r="E286" s="38"/>
      <c r="F286" s="189" t="s">
        <v>397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134</v>
      </c>
      <c r="AU286" s="19" t="s">
        <v>83</v>
      </c>
    </row>
    <row r="287" spans="1:65" s="13" customFormat="1" ht="11.25">
      <c r="B287" s="195"/>
      <c r="C287" s="196"/>
      <c r="D287" s="188" t="s">
        <v>138</v>
      </c>
      <c r="E287" s="197" t="s">
        <v>28</v>
      </c>
      <c r="F287" s="198" t="s">
        <v>399</v>
      </c>
      <c r="G287" s="196"/>
      <c r="H287" s="199">
        <v>1</v>
      </c>
      <c r="I287" s="200"/>
      <c r="J287" s="196"/>
      <c r="K287" s="196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138</v>
      </c>
      <c r="AU287" s="205" t="s">
        <v>83</v>
      </c>
      <c r="AV287" s="13" t="s">
        <v>83</v>
      </c>
      <c r="AW287" s="13" t="s">
        <v>35</v>
      </c>
      <c r="AX287" s="13" t="s">
        <v>73</v>
      </c>
      <c r="AY287" s="205" t="s">
        <v>125</v>
      </c>
    </row>
    <row r="288" spans="1:65" s="14" customFormat="1" ht="11.25">
      <c r="B288" s="206"/>
      <c r="C288" s="207"/>
      <c r="D288" s="188" t="s">
        <v>138</v>
      </c>
      <c r="E288" s="208" t="s">
        <v>28</v>
      </c>
      <c r="F288" s="209" t="s">
        <v>154</v>
      </c>
      <c r="G288" s="207"/>
      <c r="H288" s="210">
        <v>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138</v>
      </c>
      <c r="AU288" s="216" t="s">
        <v>83</v>
      </c>
      <c r="AV288" s="14" t="s">
        <v>132</v>
      </c>
      <c r="AW288" s="14" t="s">
        <v>35</v>
      </c>
      <c r="AX288" s="14" t="s">
        <v>81</v>
      </c>
      <c r="AY288" s="216" t="s">
        <v>125</v>
      </c>
    </row>
    <row r="289" spans="1:65" s="2" customFormat="1" ht="33" customHeight="1">
      <c r="A289" s="36"/>
      <c r="B289" s="37"/>
      <c r="C289" s="175" t="s">
        <v>400</v>
      </c>
      <c r="D289" s="175" t="s">
        <v>127</v>
      </c>
      <c r="E289" s="176" t="s">
        <v>401</v>
      </c>
      <c r="F289" s="177" t="s">
        <v>402</v>
      </c>
      <c r="G289" s="178" t="s">
        <v>403</v>
      </c>
      <c r="H289" s="179">
        <v>332.08</v>
      </c>
      <c r="I289" s="180"/>
      <c r="J289" s="181">
        <f>ROUND(I289*H289,2)</f>
        <v>0</v>
      </c>
      <c r="K289" s="177" t="s">
        <v>131</v>
      </c>
      <c r="L289" s="41"/>
      <c r="M289" s="182" t="s">
        <v>28</v>
      </c>
      <c r="N289" s="183" t="s">
        <v>44</v>
      </c>
      <c r="O289" s="66"/>
      <c r="P289" s="184">
        <f>O289*H289</f>
        <v>0</v>
      </c>
      <c r="Q289" s="184">
        <v>0.16850000000000001</v>
      </c>
      <c r="R289" s="184">
        <f>Q289*H289</f>
        <v>55.955480000000001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132</v>
      </c>
      <c r="AT289" s="186" t="s">
        <v>127</v>
      </c>
      <c r="AU289" s="186" t="s">
        <v>83</v>
      </c>
      <c r="AY289" s="19" t="s">
        <v>125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81</v>
      </c>
      <c r="BK289" s="187">
        <f>ROUND(I289*H289,2)</f>
        <v>0</v>
      </c>
      <c r="BL289" s="19" t="s">
        <v>132</v>
      </c>
      <c r="BM289" s="186" t="s">
        <v>404</v>
      </c>
    </row>
    <row r="290" spans="1:65" s="2" customFormat="1" ht="29.25">
      <c r="A290" s="36"/>
      <c r="B290" s="37"/>
      <c r="C290" s="38"/>
      <c r="D290" s="188" t="s">
        <v>134</v>
      </c>
      <c r="E290" s="38"/>
      <c r="F290" s="189" t="s">
        <v>405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134</v>
      </c>
      <c r="AU290" s="19" t="s">
        <v>83</v>
      </c>
    </row>
    <row r="291" spans="1:65" s="2" customFormat="1" ht="11.25">
      <c r="A291" s="36"/>
      <c r="B291" s="37"/>
      <c r="C291" s="38"/>
      <c r="D291" s="193" t="s">
        <v>136</v>
      </c>
      <c r="E291" s="38"/>
      <c r="F291" s="194" t="s">
        <v>406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136</v>
      </c>
      <c r="AU291" s="19" t="s">
        <v>83</v>
      </c>
    </row>
    <row r="292" spans="1:65" s="13" customFormat="1" ht="11.25">
      <c r="B292" s="195"/>
      <c r="C292" s="196"/>
      <c r="D292" s="188" t="s">
        <v>138</v>
      </c>
      <c r="E292" s="197" t="s">
        <v>28</v>
      </c>
      <c r="F292" s="198" t="s">
        <v>407</v>
      </c>
      <c r="G292" s="196"/>
      <c r="H292" s="199">
        <v>332.08</v>
      </c>
      <c r="I292" s="200"/>
      <c r="J292" s="196"/>
      <c r="K292" s="196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138</v>
      </c>
      <c r="AU292" s="205" t="s">
        <v>83</v>
      </c>
      <c r="AV292" s="13" t="s">
        <v>83</v>
      </c>
      <c r="AW292" s="13" t="s">
        <v>35</v>
      </c>
      <c r="AX292" s="13" t="s">
        <v>73</v>
      </c>
      <c r="AY292" s="205" t="s">
        <v>125</v>
      </c>
    </row>
    <row r="293" spans="1:65" s="14" customFormat="1" ht="11.25">
      <c r="B293" s="206"/>
      <c r="C293" s="207"/>
      <c r="D293" s="188" t="s">
        <v>138</v>
      </c>
      <c r="E293" s="208" t="s">
        <v>28</v>
      </c>
      <c r="F293" s="209" t="s">
        <v>154</v>
      </c>
      <c r="G293" s="207"/>
      <c r="H293" s="210">
        <v>332.08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138</v>
      </c>
      <c r="AU293" s="216" t="s">
        <v>83</v>
      </c>
      <c r="AV293" s="14" t="s">
        <v>132</v>
      </c>
      <c r="AW293" s="14" t="s">
        <v>35</v>
      </c>
      <c r="AX293" s="14" t="s">
        <v>81</v>
      </c>
      <c r="AY293" s="216" t="s">
        <v>125</v>
      </c>
    </row>
    <row r="294" spans="1:65" s="2" customFormat="1" ht="16.5" customHeight="1">
      <c r="A294" s="36"/>
      <c r="B294" s="37"/>
      <c r="C294" s="218" t="s">
        <v>408</v>
      </c>
      <c r="D294" s="218" t="s">
        <v>221</v>
      </c>
      <c r="E294" s="219" t="s">
        <v>409</v>
      </c>
      <c r="F294" s="220" t="s">
        <v>410</v>
      </c>
      <c r="G294" s="221" t="s">
        <v>403</v>
      </c>
      <c r="H294" s="222">
        <v>169.87100000000001</v>
      </c>
      <c r="I294" s="223"/>
      <c r="J294" s="224">
        <f>ROUND(I294*H294,2)</f>
        <v>0</v>
      </c>
      <c r="K294" s="220" t="s">
        <v>131</v>
      </c>
      <c r="L294" s="225"/>
      <c r="M294" s="226" t="s">
        <v>28</v>
      </c>
      <c r="N294" s="227" t="s">
        <v>44</v>
      </c>
      <c r="O294" s="66"/>
      <c r="P294" s="184">
        <f>O294*H294</f>
        <v>0</v>
      </c>
      <c r="Q294" s="184">
        <v>0.08</v>
      </c>
      <c r="R294" s="184">
        <f>Q294*H294</f>
        <v>13.589680000000001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186</v>
      </c>
      <c r="AT294" s="186" t="s">
        <v>221</v>
      </c>
      <c r="AU294" s="186" t="s">
        <v>83</v>
      </c>
      <c r="AY294" s="19" t="s">
        <v>125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81</v>
      </c>
      <c r="BK294" s="187">
        <f>ROUND(I294*H294,2)</f>
        <v>0</v>
      </c>
      <c r="BL294" s="19" t="s">
        <v>132</v>
      </c>
      <c r="BM294" s="186" t="s">
        <v>411</v>
      </c>
    </row>
    <row r="295" spans="1:65" s="2" customFormat="1" ht="11.25">
      <c r="A295" s="36"/>
      <c r="B295" s="37"/>
      <c r="C295" s="38"/>
      <c r="D295" s="188" t="s">
        <v>134</v>
      </c>
      <c r="E295" s="38"/>
      <c r="F295" s="189" t="s">
        <v>410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134</v>
      </c>
      <c r="AU295" s="19" t="s">
        <v>83</v>
      </c>
    </row>
    <row r="296" spans="1:65" s="13" customFormat="1" ht="11.25">
      <c r="B296" s="195"/>
      <c r="C296" s="196"/>
      <c r="D296" s="188" t="s">
        <v>138</v>
      </c>
      <c r="E296" s="197" t="s">
        <v>28</v>
      </c>
      <c r="F296" s="198" t="s">
        <v>412</v>
      </c>
      <c r="G296" s="196"/>
      <c r="H296" s="199">
        <v>166.54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138</v>
      </c>
      <c r="AU296" s="205" t="s">
        <v>83</v>
      </c>
      <c r="AV296" s="13" t="s">
        <v>83</v>
      </c>
      <c r="AW296" s="13" t="s">
        <v>35</v>
      </c>
      <c r="AX296" s="13" t="s">
        <v>73</v>
      </c>
      <c r="AY296" s="205" t="s">
        <v>125</v>
      </c>
    </row>
    <row r="297" spans="1:65" s="14" customFormat="1" ht="11.25">
      <c r="B297" s="206"/>
      <c r="C297" s="207"/>
      <c r="D297" s="188" t="s">
        <v>138</v>
      </c>
      <c r="E297" s="208" t="s">
        <v>28</v>
      </c>
      <c r="F297" s="209" t="s">
        <v>154</v>
      </c>
      <c r="G297" s="207"/>
      <c r="H297" s="210">
        <v>166.54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138</v>
      </c>
      <c r="AU297" s="216" t="s">
        <v>83</v>
      </c>
      <c r="AV297" s="14" t="s">
        <v>132</v>
      </c>
      <c r="AW297" s="14" t="s">
        <v>35</v>
      </c>
      <c r="AX297" s="14" t="s">
        <v>81</v>
      </c>
      <c r="AY297" s="216" t="s">
        <v>125</v>
      </c>
    </row>
    <row r="298" spans="1:65" s="13" customFormat="1" ht="11.25">
      <c r="B298" s="195"/>
      <c r="C298" s="196"/>
      <c r="D298" s="188" t="s">
        <v>138</v>
      </c>
      <c r="E298" s="196"/>
      <c r="F298" s="198" t="s">
        <v>413</v>
      </c>
      <c r="G298" s="196"/>
      <c r="H298" s="199">
        <v>169.87100000000001</v>
      </c>
      <c r="I298" s="200"/>
      <c r="J298" s="196"/>
      <c r="K298" s="196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138</v>
      </c>
      <c r="AU298" s="205" t="s">
        <v>83</v>
      </c>
      <c r="AV298" s="13" t="s">
        <v>83</v>
      </c>
      <c r="AW298" s="13" t="s">
        <v>4</v>
      </c>
      <c r="AX298" s="13" t="s">
        <v>81</v>
      </c>
      <c r="AY298" s="205" t="s">
        <v>125</v>
      </c>
    </row>
    <row r="299" spans="1:65" s="2" customFormat="1" ht="24.2" customHeight="1">
      <c r="A299" s="36"/>
      <c r="B299" s="37"/>
      <c r="C299" s="218" t="s">
        <v>414</v>
      </c>
      <c r="D299" s="218" t="s">
        <v>221</v>
      </c>
      <c r="E299" s="219" t="s">
        <v>415</v>
      </c>
      <c r="F299" s="220" t="s">
        <v>416</v>
      </c>
      <c r="G299" s="221" t="s">
        <v>403</v>
      </c>
      <c r="H299" s="222">
        <v>145.92099999999999</v>
      </c>
      <c r="I299" s="223"/>
      <c r="J299" s="224">
        <f>ROUND(I299*H299,2)</f>
        <v>0</v>
      </c>
      <c r="K299" s="220" t="s">
        <v>131</v>
      </c>
      <c r="L299" s="225"/>
      <c r="M299" s="226" t="s">
        <v>28</v>
      </c>
      <c r="N299" s="227" t="s">
        <v>44</v>
      </c>
      <c r="O299" s="66"/>
      <c r="P299" s="184">
        <f>O299*H299</f>
        <v>0</v>
      </c>
      <c r="Q299" s="184">
        <v>4.8300000000000003E-2</v>
      </c>
      <c r="R299" s="184">
        <f>Q299*H299</f>
        <v>7.0479843000000004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186</v>
      </c>
      <c r="AT299" s="186" t="s">
        <v>221</v>
      </c>
      <c r="AU299" s="186" t="s">
        <v>83</v>
      </c>
      <c r="AY299" s="19" t="s">
        <v>125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81</v>
      </c>
      <c r="BK299" s="187">
        <f>ROUND(I299*H299,2)</f>
        <v>0</v>
      </c>
      <c r="BL299" s="19" t="s">
        <v>132</v>
      </c>
      <c r="BM299" s="186" t="s">
        <v>417</v>
      </c>
    </row>
    <row r="300" spans="1:65" s="2" customFormat="1" ht="11.25">
      <c r="A300" s="36"/>
      <c r="B300" s="37"/>
      <c r="C300" s="38"/>
      <c r="D300" s="188" t="s">
        <v>134</v>
      </c>
      <c r="E300" s="38"/>
      <c r="F300" s="189" t="s">
        <v>416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134</v>
      </c>
      <c r="AU300" s="19" t="s">
        <v>83</v>
      </c>
    </row>
    <row r="301" spans="1:65" s="13" customFormat="1" ht="11.25">
      <c r="B301" s="195"/>
      <c r="C301" s="196"/>
      <c r="D301" s="188" t="s">
        <v>138</v>
      </c>
      <c r="E301" s="197" t="s">
        <v>28</v>
      </c>
      <c r="F301" s="198" t="s">
        <v>418</v>
      </c>
      <c r="G301" s="196"/>
      <c r="H301" s="199">
        <v>143.06</v>
      </c>
      <c r="I301" s="200"/>
      <c r="J301" s="196"/>
      <c r="K301" s="196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138</v>
      </c>
      <c r="AU301" s="205" t="s">
        <v>83</v>
      </c>
      <c r="AV301" s="13" t="s">
        <v>83</v>
      </c>
      <c r="AW301" s="13" t="s">
        <v>35</v>
      </c>
      <c r="AX301" s="13" t="s">
        <v>73</v>
      </c>
      <c r="AY301" s="205" t="s">
        <v>125</v>
      </c>
    </row>
    <row r="302" spans="1:65" s="14" customFormat="1" ht="11.25">
      <c r="B302" s="206"/>
      <c r="C302" s="207"/>
      <c r="D302" s="188" t="s">
        <v>138</v>
      </c>
      <c r="E302" s="208" t="s">
        <v>28</v>
      </c>
      <c r="F302" s="209" t="s">
        <v>154</v>
      </c>
      <c r="G302" s="207"/>
      <c r="H302" s="210">
        <v>143.06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138</v>
      </c>
      <c r="AU302" s="216" t="s">
        <v>83</v>
      </c>
      <c r="AV302" s="14" t="s">
        <v>132</v>
      </c>
      <c r="AW302" s="14" t="s">
        <v>35</v>
      </c>
      <c r="AX302" s="14" t="s">
        <v>81</v>
      </c>
      <c r="AY302" s="216" t="s">
        <v>125</v>
      </c>
    </row>
    <row r="303" spans="1:65" s="13" customFormat="1" ht="11.25">
      <c r="B303" s="195"/>
      <c r="C303" s="196"/>
      <c r="D303" s="188" t="s">
        <v>138</v>
      </c>
      <c r="E303" s="196"/>
      <c r="F303" s="198" t="s">
        <v>419</v>
      </c>
      <c r="G303" s="196"/>
      <c r="H303" s="199">
        <v>145.92099999999999</v>
      </c>
      <c r="I303" s="200"/>
      <c r="J303" s="196"/>
      <c r="K303" s="196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138</v>
      </c>
      <c r="AU303" s="205" t="s">
        <v>83</v>
      </c>
      <c r="AV303" s="13" t="s">
        <v>83</v>
      </c>
      <c r="AW303" s="13" t="s">
        <v>4</v>
      </c>
      <c r="AX303" s="13" t="s">
        <v>81</v>
      </c>
      <c r="AY303" s="205" t="s">
        <v>125</v>
      </c>
    </row>
    <row r="304" spans="1:65" s="2" customFormat="1" ht="24.2" customHeight="1">
      <c r="A304" s="36"/>
      <c r="B304" s="37"/>
      <c r="C304" s="218" t="s">
        <v>420</v>
      </c>
      <c r="D304" s="218" t="s">
        <v>221</v>
      </c>
      <c r="E304" s="219" t="s">
        <v>421</v>
      </c>
      <c r="F304" s="220" t="s">
        <v>422</v>
      </c>
      <c r="G304" s="221" t="s">
        <v>403</v>
      </c>
      <c r="H304" s="222">
        <v>2</v>
      </c>
      <c r="I304" s="223"/>
      <c r="J304" s="224">
        <f>ROUND(I304*H304,2)</f>
        <v>0</v>
      </c>
      <c r="K304" s="220" t="s">
        <v>131</v>
      </c>
      <c r="L304" s="225"/>
      <c r="M304" s="226" t="s">
        <v>28</v>
      </c>
      <c r="N304" s="227" t="s">
        <v>44</v>
      </c>
      <c r="O304" s="66"/>
      <c r="P304" s="184">
        <f>O304*H304</f>
        <v>0</v>
      </c>
      <c r="Q304" s="184">
        <v>6.5670000000000006E-2</v>
      </c>
      <c r="R304" s="184">
        <f>Q304*H304</f>
        <v>0.13134000000000001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186</v>
      </c>
      <c r="AT304" s="186" t="s">
        <v>221</v>
      </c>
      <c r="AU304" s="186" t="s">
        <v>83</v>
      </c>
      <c r="AY304" s="19" t="s">
        <v>125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81</v>
      </c>
      <c r="BK304" s="187">
        <f>ROUND(I304*H304,2)</f>
        <v>0</v>
      </c>
      <c r="BL304" s="19" t="s">
        <v>132</v>
      </c>
      <c r="BM304" s="186" t="s">
        <v>423</v>
      </c>
    </row>
    <row r="305" spans="1:65" s="2" customFormat="1" ht="11.25">
      <c r="A305" s="36"/>
      <c r="B305" s="37"/>
      <c r="C305" s="38"/>
      <c r="D305" s="188" t="s">
        <v>134</v>
      </c>
      <c r="E305" s="38"/>
      <c r="F305" s="189" t="s">
        <v>422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134</v>
      </c>
      <c r="AU305" s="19" t="s">
        <v>83</v>
      </c>
    </row>
    <row r="306" spans="1:65" s="13" customFormat="1" ht="11.25">
      <c r="B306" s="195"/>
      <c r="C306" s="196"/>
      <c r="D306" s="188" t="s">
        <v>138</v>
      </c>
      <c r="E306" s="197" t="s">
        <v>28</v>
      </c>
      <c r="F306" s="198" t="s">
        <v>424</v>
      </c>
      <c r="G306" s="196"/>
      <c r="H306" s="199">
        <v>1</v>
      </c>
      <c r="I306" s="200"/>
      <c r="J306" s="196"/>
      <c r="K306" s="196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138</v>
      </c>
      <c r="AU306" s="205" t="s">
        <v>83</v>
      </c>
      <c r="AV306" s="13" t="s">
        <v>83</v>
      </c>
      <c r="AW306" s="13" t="s">
        <v>35</v>
      </c>
      <c r="AX306" s="13" t="s">
        <v>73</v>
      </c>
      <c r="AY306" s="205" t="s">
        <v>125</v>
      </c>
    </row>
    <row r="307" spans="1:65" s="13" customFormat="1" ht="11.25">
      <c r="B307" s="195"/>
      <c r="C307" s="196"/>
      <c r="D307" s="188" t="s">
        <v>138</v>
      </c>
      <c r="E307" s="197" t="s">
        <v>28</v>
      </c>
      <c r="F307" s="198" t="s">
        <v>425</v>
      </c>
      <c r="G307" s="196"/>
      <c r="H307" s="199">
        <v>1</v>
      </c>
      <c r="I307" s="200"/>
      <c r="J307" s="196"/>
      <c r="K307" s="196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138</v>
      </c>
      <c r="AU307" s="205" t="s">
        <v>83</v>
      </c>
      <c r="AV307" s="13" t="s">
        <v>83</v>
      </c>
      <c r="AW307" s="13" t="s">
        <v>35</v>
      </c>
      <c r="AX307" s="13" t="s">
        <v>73</v>
      </c>
      <c r="AY307" s="205" t="s">
        <v>125</v>
      </c>
    </row>
    <row r="308" spans="1:65" s="14" customFormat="1" ht="11.25">
      <c r="B308" s="206"/>
      <c r="C308" s="207"/>
      <c r="D308" s="188" t="s">
        <v>138</v>
      </c>
      <c r="E308" s="208" t="s">
        <v>28</v>
      </c>
      <c r="F308" s="209" t="s">
        <v>154</v>
      </c>
      <c r="G308" s="207"/>
      <c r="H308" s="210">
        <v>2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138</v>
      </c>
      <c r="AU308" s="216" t="s">
        <v>83</v>
      </c>
      <c r="AV308" s="14" t="s">
        <v>132</v>
      </c>
      <c r="AW308" s="14" t="s">
        <v>35</v>
      </c>
      <c r="AX308" s="14" t="s">
        <v>81</v>
      </c>
      <c r="AY308" s="216" t="s">
        <v>125</v>
      </c>
    </row>
    <row r="309" spans="1:65" s="2" customFormat="1" ht="21.75" customHeight="1">
      <c r="A309" s="36"/>
      <c r="B309" s="37"/>
      <c r="C309" s="218" t="s">
        <v>426</v>
      </c>
      <c r="D309" s="218" t="s">
        <v>221</v>
      </c>
      <c r="E309" s="219" t="s">
        <v>427</v>
      </c>
      <c r="F309" s="220" t="s">
        <v>428</v>
      </c>
      <c r="G309" s="221" t="s">
        <v>403</v>
      </c>
      <c r="H309" s="222">
        <v>12.73</v>
      </c>
      <c r="I309" s="223"/>
      <c r="J309" s="224">
        <f>ROUND(I309*H309,2)</f>
        <v>0</v>
      </c>
      <c r="K309" s="220" t="s">
        <v>131</v>
      </c>
      <c r="L309" s="225"/>
      <c r="M309" s="226" t="s">
        <v>28</v>
      </c>
      <c r="N309" s="227" t="s">
        <v>44</v>
      </c>
      <c r="O309" s="66"/>
      <c r="P309" s="184">
        <f>O309*H309</f>
        <v>0</v>
      </c>
      <c r="Q309" s="184">
        <v>6.0999999999999999E-2</v>
      </c>
      <c r="R309" s="184">
        <f>Q309*H309</f>
        <v>0.77653000000000005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186</v>
      </c>
      <c r="AT309" s="186" t="s">
        <v>221</v>
      </c>
      <c r="AU309" s="186" t="s">
        <v>83</v>
      </c>
      <c r="AY309" s="19" t="s">
        <v>125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81</v>
      </c>
      <c r="BK309" s="187">
        <f>ROUND(I309*H309,2)</f>
        <v>0</v>
      </c>
      <c r="BL309" s="19" t="s">
        <v>132</v>
      </c>
      <c r="BM309" s="186" t="s">
        <v>429</v>
      </c>
    </row>
    <row r="310" spans="1:65" s="2" customFormat="1" ht="11.25">
      <c r="A310" s="36"/>
      <c r="B310" s="37"/>
      <c r="C310" s="38"/>
      <c r="D310" s="188" t="s">
        <v>134</v>
      </c>
      <c r="E310" s="38"/>
      <c r="F310" s="189" t="s">
        <v>428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134</v>
      </c>
      <c r="AU310" s="19" t="s">
        <v>83</v>
      </c>
    </row>
    <row r="311" spans="1:65" s="13" customFormat="1" ht="11.25">
      <c r="B311" s="195"/>
      <c r="C311" s="196"/>
      <c r="D311" s="188" t="s">
        <v>138</v>
      </c>
      <c r="E311" s="197" t="s">
        <v>28</v>
      </c>
      <c r="F311" s="198" t="s">
        <v>430</v>
      </c>
      <c r="G311" s="196"/>
      <c r="H311" s="199">
        <v>12.48</v>
      </c>
      <c r="I311" s="200"/>
      <c r="J311" s="196"/>
      <c r="K311" s="196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138</v>
      </c>
      <c r="AU311" s="205" t="s">
        <v>83</v>
      </c>
      <c r="AV311" s="13" t="s">
        <v>83</v>
      </c>
      <c r="AW311" s="13" t="s">
        <v>35</v>
      </c>
      <c r="AX311" s="13" t="s">
        <v>73</v>
      </c>
      <c r="AY311" s="205" t="s">
        <v>125</v>
      </c>
    </row>
    <row r="312" spans="1:65" s="14" customFormat="1" ht="11.25">
      <c r="B312" s="206"/>
      <c r="C312" s="207"/>
      <c r="D312" s="188" t="s">
        <v>138</v>
      </c>
      <c r="E312" s="208" t="s">
        <v>28</v>
      </c>
      <c r="F312" s="209" t="s">
        <v>154</v>
      </c>
      <c r="G312" s="207"/>
      <c r="H312" s="210">
        <v>12.48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138</v>
      </c>
      <c r="AU312" s="216" t="s">
        <v>83</v>
      </c>
      <c r="AV312" s="14" t="s">
        <v>132</v>
      </c>
      <c r="AW312" s="14" t="s">
        <v>35</v>
      </c>
      <c r="AX312" s="14" t="s">
        <v>81</v>
      </c>
      <c r="AY312" s="216" t="s">
        <v>125</v>
      </c>
    </row>
    <row r="313" spans="1:65" s="13" customFormat="1" ht="11.25">
      <c r="B313" s="195"/>
      <c r="C313" s="196"/>
      <c r="D313" s="188" t="s">
        <v>138</v>
      </c>
      <c r="E313" s="196"/>
      <c r="F313" s="198" t="s">
        <v>431</v>
      </c>
      <c r="G313" s="196"/>
      <c r="H313" s="199">
        <v>12.73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138</v>
      </c>
      <c r="AU313" s="205" t="s">
        <v>83</v>
      </c>
      <c r="AV313" s="13" t="s">
        <v>83</v>
      </c>
      <c r="AW313" s="13" t="s">
        <v>4</v>
      </c>
      <c r="AX313" s="13" t="s">
        <v>81</v>
      </c>
      <c r="AY313" s="205" t="s">
        <v>125</v>
      </c>
    </row>
    <row r="314" spans="1:65" s="2" customFormat="1" ht="24.2" customHeight="1">
      <c r="A314" s="36"/>
      <c r="B314" s="37"/>
      <c r="C314" s="218" t="s">
        <v>432</v>
      </c>
      <c r="D314" s="218" t="s">
        <v>221</v>
      </c>
      <c r="E314" s="219" t="s">
        <v>433</v>
      </c>
      <c r="F314" s="220" t="s">
        <v>434</v>
      </c>
      <c r="G314" s="221" t="s">
        <v>376</v>
      </c>
      <c r="H314" s="222">
        <v>10</v>
      </c>
      <c r="I314" s="223"/>
      <c r="J314" s="224">
        <f>ROUND(I314*H314,2)</f>
        <v>0</v>
      </c>
      <c r="K314" s="220" t="s">
        <v>28</v>
      </c>
      <c r="L314" s="225"/>
      <c r="M314" s="226" t="s">
        <v>28</v>
      </c>
      <c r="N314" s="227" t="s">
        <v>44</v>
      </c>
      <c r="O314" s="66"/>
      <c r="P314" s="184">
        <f>O314*H314</f>
        <v>0</v>
      </c>
      <c r="Q314" s="184">
        <v>5.2499999999999998E-2</v>
      </c>
      <c r="R314" s="184">
        <f>Q314*H314</f>
        <v>0.52500000000000002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186</v>
      </c>
      <c r="AT314" s="186" t="s">
        <v>221</v>
      </c>
      <c r="AU314" s="186" t="s">
        <v>83</v>
      </c>
      <c r="AY314" s="19" t="s">
        <v>125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81</v>
      </c>
      <c r="BK314" s="187">
        <f>ROUND(I314*H314,2)</f>
        <v>0</v>
      </c>
      <c r="BL314" s="19" t="s">
        <v>132</v>
      </c>
      <c r="BM314" s="186" t="s">
        <v>435</v>
      </c>
    </row>
    <row r="315" spans="1:65" s="2" customFormat="1" ht="11.25">
      <c r="A315" s="36"/>
      <c r="B315" s="37"/>
      <c r="C315" s="38"/>
      <c r="D315" s="188" t="s">
        <v>134</v>
      </c>
      <c r="E315" s="38"/>
      <c r="F315" s="189" t="s">
        <v>434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134</v>
      </c>
      <c r="AU315" s="19" t="s">
        <v>83</v>
      </c>
    </row>
    <row r="316" spans="1:65" s="2" customFormat="1" ht="19.5">
      <c r="A316" s="36"/>
      <c r="B316" s="37"/>
      <c r="C316" s="38"/>
      <c r="D316" s="188" t="s">
        <v>160</v>
      </c>
      <c r="E316" s="38"/>
      <c r="F316" s="217" t="s">
        <v>436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160</v>
      </c>
      <c r="AU316" s="19" t="s">
        <v>83</v>
      </c>
    </row>
    <row r="317" spans="1:65" s="13" customFormat="1" ht="11.25">
      <c r="B317" s="195"/>
      <c r="C317" s="196"/>
      <c r="D317" s="188" t="s">
        <v>138</v>
      </c>
      <c r="E317" s="197" t="s">
        <v>28</v>
      </c>
      <c r="F317" s="198" t="s">
        <v>202</v>
      </c>
      <c r="G317" s="196"/>
      <c r="H317" s="199">
        <v>10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138</v>
      </c>
      <c r="AU317" s="205" t="s">
        <v>83</v>
      </c>
      <c r="AV317" s="13" t="s">
        <v>83</v>
      </c>
      <c r="AW317" s="13" t="s">
        <v>35</v>
      </c>
      <c r="AX317" s="13" t="s">
        <v>81</v>
      </c>
      <c r="AY317" s="205" t="s">
        <v>125</v>
      </c>
    </row>
    <row r="318" spans="1:65" s="2" customFormat="1" ht="33" customHeight="1">
      <c r="A318" s="36"/>
      <c r="B318" s="37"/>
      <c r="C318" s="175" t="s">
        <v>437</v>
      </c>
      <c r="D318" s="175" t="s">
        <v>127</v>
      </c>
      <c r="E318" s="176" t="s">
        <v>438</v>
      </c>
      <c r="F318" s="177" t="s">
        <v>439</v>
      </c>
      <c r="G318" s="178" t="s">
        <v>403</v>
      </c>
      <c r="H318" s="179">
        <v>6.42</v>
      </c>
      <c r="I318" s="180"/>
      <c r="J318" s="181">
        <f>ROUND(I318*H318,2)</f>
        <v>0</v>
      </c>
      <c r="K318" s="177" t="s">
        <v>131</v>
      </c>
      <c r="L318" s="41"/>
      <c r="M318" s="182" t="s">
        <v>28</v>
      </c>
      <c r="N318" s="183" t="s">
        <v>44</v>
      </c>
      <c r="O318" s="66"/>
      <c r="P318" s="184">
        <f>O318*H318</f>
        <v>0</v>
      </c>
      <c r="Q318" s="184">
        <v>0.34691</v>
      </c>
      <c r="R318" s="184">
        <f>Q318*H318</f>
        <v>2.2271622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132</v>
      </c>
      <c r="AT318" s="186" t="s">
        <v>127</v>
      </c>
      <c r="AU318" s="186" t="s">
        <v>83</v>
      </c>
      <c r="AY318" s="19" t="s">
        <v>125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81</v>
      </c>
      <c r="BK318" s="187">
        <f>ROUND(I318*H318,2)</f>
        <v>0</v>
      </c>
      <c r="BL318" s="19" t="s">
        <v>132</v>
      </c>
      <c r="BM318" s="186" t="s">
        <v>440</v>
      </c>
    </row>
    <row r="319" spans="1:65" s="2" customFormat="1" ht="29.25">
      <c r="A319" s="36"/>
      <c r="B319" s="37"/>
      <c r="C319" s="38"/>
      <c r="D319" s="188" t="s">
        <v>134</v>
      </c>
      <c r="E319" s="38"/>
      <c r="F319" s="189" t="s">
        <v>441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134</v>
      </c>
      <c r="AU319" s="19" t="s">
        <v>83</v>
      </c>
    </row>
    <row r="320" spans="1:65" s="2" customFormat="1" ht="11.25">
      <c r="A320" s="36"/>
      <c r="B320" s="37"/>
      <c r="C320" s="38"/>
      <c r="D320" s="193" t="s">
        <v>136</v>
      </c>
      <c r="E320" s="38"/>
      <c r="F320" s="194" t="s">
        <v>442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136</v>
      </c>
      <c r="AU320" s="19" t="s">
        <v>83</v>
      </c>
    </row>
    <row r="321" spans="1:65" s="2" customFormat="1" ht="19.5">
      <c r="A321" s="36"/>
      <c r="B321" s="37"/>
      <c r="C321" s="38"/>
      <c r="D321" s="188" t="s">
        <v>160</v>
      </c>
      <c r="E321" s="38"/>
      <c r="F321" s="217" t="s">
        <v>443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160</v>
      </c>
      <c r="AU321" s="19" t="s">
        <v>83</v>
      </c>
    </row>
    <row r="322" spans="1:65" s="13" customFormat="1" ht="11.25">
      <c r="B322" s="195"/>
      <c r="C322" s="196"/>
      <c r="D322" s="188" t="s">
        <v>138</v>
      </c>
      <c r="E322" s="197" t="s">
        <v>28</v>
      </c>
      <c r="F322" s="198" t="s">
        <v>444</v>
      </c>
      <c r="G322" s="196"/>
      <c r="H322" s="199">
        <v>6.42</v>
      </c>
      <c r="I322" s="200"/>
      <c r="J322" s="196"/>
      <c r="K322" s="196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138</v>
      </c>
      <c r="AU322" s="205" t="s">
        <v>83</v>
      </c>
      <c r="AV322" s="13" t="s">
        <v>83</v>
      </c>
      <c r="AW322" s="13" t="s">
        <v>35</v>
      </c>
      <c r="AX322" s="13" t="s">
        <v>73</v>
      </c>
      <c r="AY322" s="205" t="s">
        <v>125</v>
      </c>
    </row>
    <row r="323" spans="1:65" s="14" customFormat="1" ht="11.25">
      <c r="B323" s="206"/>
      <c r="C323" s="207"/>
      <c r="D323" s="188" t="s">
        <v>138</v>
      </c>
      <c r="E323" s="208" t="s">
        <v>28</v>
      </c>
      <c r="F323" s="209" t="s">
        <v>154</v>
      </c>
      <c r="G323" s="207"/>
      <c r="H323" s="210">
        <v>6.42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138</v>
      </c>
      <c r="AU323" s="216" t="s">
        <v>83</v>
      </c>
      <c r="AV323" s="14" t="s">
        <v>132</v>
      </c>
      <c r="AW323" s="14" t="s">
        <v>35</v>
      </c>
      <c r="AX323" s="14" t="s">
        <v>81</v>
      </c>
      <c r="AY323" s="216" t="s">
        <v>125</v>
      </c>
    </row>
    <row r="324" spans="1:65" s="2" customFormat="1" ht="24.2" customHeight="1">
      <c r="A324" s="36"/>
      <c r="B324" s="37"/>
      <c r="C324" s="218" t="s">
        <v>445</v>
      </c>
      <c r="D324" s="218" t="s">
        <v>221</v>
      </c>
      <c r="E324" s="219" t="s">
        <v>446</v>
      </c>
      <c r="F324" s="220" t="s">
        <v>447</v>
      </c>
      <c r="G324" s="221" t="s">
        <v>403</v>
      </c>
      <c r="H324" s="222">
        <v>1.6519999999999999</v>
      </c>
      <c r="I324" s="223"/>
      <c r="J324" s="224">
        <f>ROUND(I324*H324,2)</f>
        <v>0</v>
      </c>
      <c r="K324" s="220" t="s">
        <v>131</v>
      </c>
      <c r="L324" s="225"/>
      <c r="M324" s="226" t="s">
        <v>28</v>
      </c>
      <c r="N324" s="227" t="s">
        <v>44</v>
      </c>
      <c r="O324" s="66"/>
      <c r="P324" s="184">
        <f>O324*H324</f>
        <v>0</v>
      </c>
      <c r="Q324" s="184">
        <v>7.6340000000000005E-2</v>
      </c>
      <c r="R324" s="184">
        <f>Q324*H324</f>
        <v>0.12611368000000001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186</v>
      </c>
      <c r="AT324" s="186" t="s">
        <v>221</v>
      </c>
      <c r="AU324" s="186" t="s">
        <v>83</v>
      </c>
      <c r="AY324" s="19" t="s">
        <v>125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81</v>
      </c>
      <c r="BK324" s="187">
        <f>ROUND(I324*H324,2)</f>
        <v>0</v>
      </c>
      <c r="BL324" s="19" t="s">
        <v>132</v>
      </c>
      <c r="BM324" s="186" t="s">
        <v>448</v>
      </c>
    </row>
    <row r="325" spans="1:65" s="2" customFormat="1" ht="11.25">
      <c r="A325" s="36"/>
      <c r="B325" s="37"/>
      <c r="C325" s="38"/>
      <c r="D325" s="188" t="s">
        <v>134</v>
      </c>
      <c r="E325" s="38"/>
      <c r="F325" s="189" t="s">
        <v>447</v>
      </c>
      <c r="G325" s="38"/>
      <c r="H325" s="38"/>
      <c r="I325" s="190"/>
      <c r="J325" s="38"/>
      <c r="K325" s="38"/>
      <c r="L325" s="41"/>
      <c r="M325" s="191"/>
      <c r="N325" s="19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134</v>
      </c>
      <c r="AU325" s="19" t="s">
        <v>83</v>
      </c>
    </row>
    <row r="326" spans="1:65" s="2" customFormat="1" ht="19.5">
      <c r="A326" s="36"/>
      <c r="B326" s="37"/>
      <c r="C326" s="38"/>
      <c r="D326" s="188" t="s">
        <v>160</v>
      </c>
      <c r="E326" s="38"/>
      <c r="F326" s="217" t="s">
        <v>449</v>
      </c>
      <c r="G326" s="38"/>
      <c r="H326" s="38"/>
      <c r="I326" s="190"/>
      <c r="J326" s="38"/>
      <c r="K326" s="38"/>
      <c r="L326" s="41"/>
      <c r="M326" s="191"/>
      <c r="N326" s="192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160</v>
      </c>
      <c r="AU326" s="19" t="s">
        <v>83</v>
      </c>
    </row>
    <row r="327" spans="1:65" s="13" customFormat="1" ht="11.25">
      <c r="B327" s="195"/>
      <c r="C327" s="196"/>
      <c r="D327" s="188" t="s">
        <v>138</v>
      </c>
      <c r="E327" s="197" t="s">
        <v>28</v>
      </c>
      <c r="F327" s="198" t="s">
        <v>450</v>
      </c>
      <c r="G327" s="196"/>
      <c r="H327" s="199">
        <v>1.62</v>
      </c>
      <c r="I327" s="200"/>
      <c r="J327" s="196"/>
      <c r="K327" s="196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138</v>
      </c>
      <c r="AU327" s="205" t="s">
        <v>83</v>
      </c>
      <c r="AV327" s="13" t="s">
        <v>83</v>
      </c>
      <c r="AW327" s="13" t="s">
        <v>35</v>
      </c>
      <c r="AX327" s="13" t="s">
        <v>81</v>
      </c>
      <c r="AY327" s="205" t="s">
        <v>125</v>
      </c>
    </row>
    <row r="328" spans="1:65" s="13" customFormat="1" ht="11.25">
      <c r="B328" s="195"/>
      <c r="C328" s="196"/>
      <c r="D328" s="188" t="s">
        <v>138</v>
      </c>
      <c r="E328" s="196"/>
      <c r="F328" s="198" t="s">
        <v>451</v>
      </c>
      <c r="G328" s="196"/>
      <c r="H328" s="199">
        <v>1.6519999999999999</v>
      </c>
      <c r="I328" s="200"/>
      <c r="J328" s="196"/>
      <c r="K328" s="196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138</v>
      </c>
      <c r="AU328" s="205" t="s">
        <v>83</v>
      </c>
      <c r="AV328" s="13" t="s">
        <v>83</v>
      </c>
      <c r="AW328" s="13" t="s">
        <v>4</v>
      </c>
      <c r="AX328" s="13" t="s">
        <v>81</v>
      </c>
      <c r="AY328" s="205" t="s">
        <v>125</v>
      </c>
    </row>
    <row r="329" spans="1:65" s="2" customFormat="1" ht="24.2" customHeight="1">
      <c r="A329" s="36"/>
      <c r="B329" s="37"/>
      <c r="C329" s="218" t="s">
        <v>452</v>
      </c>
      <c r="D329" s="218" t="s">
        <v>221</v>
      </c>
      <c r="E329" s="219" t="s">
        <v>453</v>
      </c>
      <c r="F329" s="220" t="s">
        <v>454</v>
      </c>
      <c r="G329" s="221" t="s">
        <v>403</v>
      </c>
      <c r="H329" s="222">
        <v>1.224</v>
      </c>
      <c r="I329" s="223"/>
      <c r="J329" s="224">
        <f>ROUND(I329*H329,2)</f>
        <v>0</v>
      </c>
      <c r="K329" s="220" t="s">
        <v>131</v>
      </c>
      <c r="L329" s="225"/>
      <c r="M329" s="226" t="s">
        <v>28</v>
      </c>
      <c r="N329" s="227" t="s">
        <v>44</v>
      </c>
      <c r="O329" s="66"/>
      <c r="P329" s="184">
        <f>O329*H329</f>
        <v>0</v>
      </c>
      <c r="Q329" s="184">
        <v>0.105</v>
      </c>
      <c r="R329" s="184">
        <f>Q329*H329</f>
        <v>0.12852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186</v>
      </c>
      <c r="AT329" s="186" t="s">
        <v>221</v>
      </c>
      <c r="AU329" s="186" t="s">
        <v>83</v>
      </c>
      <c r="AY329" s="19" t="s">
        <v>125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81</v>
      </c>
      <c r="BK329" s="187">
        <f>ROUND(I329*H329,2)</f>
        <v>0</v>
      </c>
      <c r="BL329" s="19" t="s">
        <v>132</v>
      </c>
      <c r="BM329" s="186" t="s">
        <v>455</v>
      </c>
    </row>
    <row r="330" spans="1:65" s="2" customFormat="1" ht="19.5">
      <c r="A330" s="36"/>
      <c r="B330" s="37"/>
      <c r="C330" s="38"/>
      <c r="D330" s="188" t="s">
        <v>134</v>
      </c>
      <c r="E330" s="38"/>
      <c r="F330" s="189" t="s">
        <v>454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134</v>
      </c>
      <c r="AU330" s="19" t="s">
        <v>83</v>
      </c>
    </row>
    <row r="331" spans="1:65" s="13" customFormat="1" ht="11.25">
      <c r="B331" s="195"/>
      <c r="C331" s="196"/>
      <c r="D331" s="188" t="s">
        <v>138</v>
      </c>
      <c r="E331" s="197" t="s">
        <v>28</v>
      </c>
      <c r="F331" s="198" t="s">
        <v>456</v>
      </c>
      <c r="G331" s="196"/>
      <c r="H331" s="199">
        <v>1.2</v>
      </c>
      <c r="I331" s="200"/>
      <c r="J331" s="196"/>
      <c r="K331" s="196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138</v>
      </c>
      <c r="AU331" s="205" t="s">
        <v>83</v>
      </c>
      <c r="AV331" s="13" t="s">
        <v>83</v>
      </c>
      <c r="AW331" s="13" t="s">
        <v>35</v>
      </c>
      <c r="AX331" s="13" t="s">
        <v>81</v>
      </c>
      <c r="AY331" s="205" t="s">
        <v>125</v>
      </c>
    </row>
    <row r="332" spans="1:65" s="13" customFormat="1" ht="11.25">
      <c r="B332" s="195"/>
      <c r="C332" s="196"/>
      <c r="D332" s="188" t="s">
        <v>138</v>
      </c>
      <c r="E332" s="196"/>
      <c r="F332" s="198" t="s">
        <v>457</v>
      </c>
      <c r="G332" s="196"/>
      <c r="H332" s="199">
        <v>1.224</v>
      </c>
      <c r="I332" s="200"/>
      <c r="J332" s="196"/>
      <c r="K332" s="196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138</v>
      </c>
      <c r="AU332" s="205" t="s">
        <v>83</v>
      </c>
      <c r="AV332" s="13" t="s">
        <v>83</v>
      </c>
      <c r="AW332" s="13" t="s">
        <v>4</v>
      </c>
      <c r="AX332" s="13" t="s">
        <v>81</v>
      </c>
      <c r="AY332" s="205" t="s">
        <v>125</v>
      </c>
    </row>
    <row r="333" spans="1:65" s="2" customFormat="1" ht="24.2" customHeight="1">
      <c r="A333" s="36"/>
      <c r="B333" s="37"/>
      <c r="C333" s="218" t="s">
        <v>458</v>
      </c>
      <c r="D333" s="218" t="s">
        <v>221</v>
      </c>
      <c r="E333" s="219" t="s">
        <v>459</v>
      </c>
      <c r="F333" s="220" t="s">
        <v>460</v>
      </c>
      <c r="G333" s="221" t="s">
        <v>403</v>
      </c>
      <c r="H333" s="222">
        <v>3.6720000000000002</v>
      </c>
      <c r="I333" s="223"/>
      <c r="J333" s="224">
        <f>ROUND(I333*H333,2)</f>
        <v>0</v>
      </c>
      <c r="K333" s="220" t="s">
        <v>131</v>
      </c>
      <c r="L333" s="225"/>
      <c r="M333" s="226" t="s">
        <v>28</v>
      </c>
      <c r="N333" s="227" t="s">
        <v>44</v>
      </c>
      <c r="O333" s="66"/>
      <c r="P333" s="184">
        <f>O333*H333</f>
        <v>0</v>
      </c>
      <c r="Q333" s="184">
        <v>0.11167000000000001</v>
      </c>
      <c r="R333" s="184">
        <f>Q333*H333</f>
        <v>0.41005224000000001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186</v>
      </c>
      <c r="AT333" s="186" t="s">
        <v>221</v>
      </c>
      <c r="AU333" s="186" t="s">
        <v>83</v>
      </c>
      <c r="AY333" s="19" t="s">
        <v>125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81</v>
      </c>
      <c r="BK333" s="187">
        <f>ROUND(I333*H333,2)</f>
        <v>0</v>
      </c>
      <c r="BL333" s="19" t="s">
        <v>132</v>
      </c>
      <c r="BM333" s="186" t="s">
        <v>461</v>
      </c>
    </row>
    <row r="334" spans="1:65" s="2" customFormat="1" ht="11.25">
      <c r="A334" s="36"/>
      <c r="B334" s="37"/>
      <c r="C334" s="38"/>
      <c r="D334" s="188" t="s">
        <v>134</v>
      </c>
      <c r="E334" s="38"/>
      <c r="F334" s="189" t="s">
        <v>460</v>
      </c>
      <c r="G334" s="38"/>
      <c r="H334" s="38"/>
      <c r="I334" s="190"/>
      <c r="J334" s="38"/>
      <c r="K334" s="38"/>
      <c r="L334" s="41"/>
      <c r="M334" s="191"/>
      <c r="N334" s="192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134</v>
      </c>
      <c r="AU334" s="19" t="s">
        <v>83</v>
      </c>
    </row>
    <row r="335" spans="1:65" s="13" customFormat="1" ht="11.25">
      <c r="B335" s="195"/>
      <c r="C335" s="196"/>
      <c r="D335" s="188" t="s">
        <v>138</v>
      </c>
      <c r="E335" s="197" t="s">
        <v>28</v>
      </c>
      <c r="F335" s="198" t="s">
        <v>462</v>
      </c>
      <c r="G335" s="196"/>
      <c r="H335" s="199">
        <v>3.6</v>
      </c>
      <c r="I335" s="200"/>
      <c r="J335" s="196"/>
      <c r="K335" s="196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138</v>
      </c>
      <c r="AU335" s="205" t="s">
        <v>83</v>
      </c>
      <c r="AV335" s="13" t="s">
        <v>83</v>
      </c>
      <c r="AW335" s="13" t="s">
        <v>35</v>
      </c>
      <c r="AX335" s="13" t="s">
        <v>81</v>
      </c>
      <c r="AY335" s="205" t="s">
        <v>125</v>
      </c>
    </row>
    <row r="336" spans="1:65" s="13" customFormat="1" ht="11.25">
      <c r="B336" s="195"/>
      <c r="C336" s="196"/>
      <c r="D336" s="188" t="s">
        <v>138</v>
      </c>
      <c r="E336" s="196"/>
      <c r="F336" s="198" t="s">
        <v>463</v>
      </c>
      <c r="G336" s="196"/>
      <c r="H336" s="199">
        <v>3.6720000000000002</v>
      </c>
      <c r="I336" s="200"/>
      <c r="J336" s="196"/>
      <c r="K336" s="196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138</v>
      </c>
      <c r="AU336" s="205" t="s">
        <v>83</v>
      </c>
      <c r="AV336" s="13" t="s">
        <v>83</v>
      </c>
      <c r="AW336" s="13" t="s">
        <v>4</v>
      </c>
      <c r="AX336" s="13" t="s">
        <v>81</v>
      </c>
      <c r="AY336" s="205" t="s">
        <v>125</v>
      </c>
    </row>
    <row r="337" spans="1:65" s="2" customFormat="1" ht="33" customHeight="1">
      <c r="A337" s="36"/>
      <c r="B337" s="37"/>
      <c r="C337" s="175" t="s">
        <v>464</v>
      </c>
      <c r="D337" s="175" t="s">
        <v>127</v>
      </c>
      <c r="E337" s="176" t="s">
        <v>465</v>
      </c>
      <c r="F337" s="177" t="s">
        <v>466</v>
      </c>
      <c r="G337" s="178" t="s">
        <v>403</v>
      </c>
      <c r="H337" s="179">
        <v>221.65</v>
      </c>
      <c r="I337" s="180"/>
      <c r="J337" s="181">
        <f>ROUND(I337*H337,2)</f>
        <v>0</v>
      </c>
      <c r="K337" s="177" t="s">
        <v>131</v>
      </c>
      <c r="L337" s="41"/>
      <c r="M337" s="182" t="s">
        <v>28</v>
      </c>
      <c r="N337" s="183" t="s">
        <v>44</v>
      </c>
      <c r="O337" s="66"/>
      <c r="P337" s="184">
        <f>O337*H337</f>
        <v>0</v>
      </c>
      <c r="Q337" s="184">
        <v>0.14041999999999999</v>
      </c>
      <c r="R337" s="184">
        <f>Q337*H337</f>
        <v>31.124092999999998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132</v>
      </c>
      <c r="AT337" s="186" t="s">
        <v>127</v>
      </c>
      <c r="AU337" s="186" t="s">
        <v>83</v>
      </c>
      <c r="AY337" s="19" t="s">
        <v>125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81</v>
      </c>
      <c r="BK337" s="187">
        <f>ROUND(I337*H337,2)</f>
        <v>0</v>
      </c>
      <c r="BL337" s="19" t="s">
        <v>132</v>
      </c>
      <c r="BM337" s="186" t="s">
        <v>467</v>
      </c>
    </row>
    <row r="338" spans="1:65" s="2" customFormat="1" ht="29.25">
      <c r="A338" s="36"/>
      <c r="B338" s="37"/>
      <c r="C338" s="38"/>
      <c r="D338" s="188" t="s">
        <v>134</v>
      </c>
      <c r="E338" s="38"/>
      <c r="F338" s="189" t="s">
        <v>468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134</v>
      </c>
      <c r="AU338" s="19" t="s">
        <v>83</v>
      </c>
    </row>
    <row r="339" spans="1:65" s="2" customFormat="1" ht="11.25">
      <c r="A339" s="36"/>
      <c r="B339" s="37"/>
      <c r="C339" s="38"/>
      <c r="D339" s="193" t="s">
        <v>136</v>
      </c>
      <c r="E339" s="38"/>
      <c r="F339" s="194" t="s">
        <v>469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136</v>
      </c>
      <c r="AU339" s="19" t="s">
        <v>83</v>
      </c>
    </row>
    <row r="340" spans="1:65" s="13" customFormat="1" ht="11.25">
      <c r="B340" s="195"/>
      <c r="C340" s="196"/>
      <c r="D340" s="188" t="s">
        <v>138</v>
      </c>
      <c r="E340" s="197" t="s">
        <v>28</v>
      </c>
      <c r="F340" s="198" t="s">
        <v>470</v>
      </c>
      <c r="G340" s="196"/>
      <c r="H340" s="199">
        <v>221.65</v>
      </c>
      <c r="I340" s="200"/>
      <c r="J340" s="196"/>
      <c r="K340" s="196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138</v>
      </c>
      <c r="AU340" s="205" t="s">
        <v>83</v>
      </c>
      <c r="AV340" s="13" t="s">
        <v>83</v>
      </c>
      <c r="AW340" s="13" t="s">
        <v>35</v>
      </c>
      <c r="AX340" s="13" t="s">
        <v>73</v>
      </c>
      <c r="AY340" s="205" t="s">
        <v>125</v>
      </c>
    </row>
    <row r="341" spans="1:65" s="14" customFormat="1" ht="11.25">
      <c r="B341" s="206"/>
      <c r="C341" s="207"/>
      <c r="D341" s="188" t="s">
        <v>138</v>
      </c>
      <c r="E341" s="208" t="s">
        <v>28</v>
      </c>
      <c r="F341" s="209" t="s">
        <v>154</v>
      </c>
      <c r="G341" s="207"/>
      <c r="H341" s="210">
        <v>221.65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138</v>
      </c>
      <c r="AU341" s="216" t="s">
        <v>83</v>
      </c>
      <c r="AV341" s="14" t="s">
        <v>132</v>
      </c>
      <c r="AW341" s="14" t="s">
        <v>35</v>
      </c>
      <c r="AX341" s="14" t="s">
        <v>81</v>
      </c>
      <c r="AY341" s="216" t="s">
        <v>125</v>
      </c>
    </row>
    <row r="342" spans="1:65" s="2" customFormat="1" ht="16.5" customHeight="1">
      <c r="A342" s="36"/>
      <c r="B342" s="37"/>
      <c r="C342" s="218" t="s">
        <v>471</v>
      </c>
      <c r="D342" s="218" t="s">
        <v>221</v>
      </c>
      <c r="E342" s="219" t="s">
        <v>472</v>
      </c>
      <c r="F342" s="220" t="s">
        <v>473</v>
      </c>
      <c r="G342" s="221" t="s">
        <v>403</v>
      </c>
      <c r="H342" s="222">
        <v>226.083</v>
      </c>
      <c r="I342" s="223"/>
      <c r="J342" s="224">
        <f>ROUND(I342*H342,2)</f>
        <v>0</v>
      </c>
      <c r="K342" s="220" t="s">
        <v>131</v>
      </c>
      <c r="L342" s="225"/>
      <c r="M342" s="226" t="s">
        <v>28</v>
      </c>
      <c r="N342" s="227" t="s">
        <v>44</v>
      </c>
      <c r="O342" s="66"/>
      <c r="P342" s="184">
        <f>O342*H342</f>
        <v>0</v>
      </c>
      <c r="Q342" s="184">
        <v>4.4999999999999998E-2</v>
      </c>
      <c r="R342" s="184">
        <f>Q342*H342</f>
        <v>10.173734999999999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186</v>
      </c>
      <c r="AT342" s="186" t="s">
        <v>221</v>
      </c>
      <c r="AU342" s="186" t="s">
        <v>83</v>
      </c>
      <c r="AY342" s="19" t="s">
        <v>125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81</v>
      </c>
      <c r="BK342" s="187">
        <f>ROUND(I342*H342,2)</f>
        <v>0</v>
      </c>
      <c r="BL342" s="19" t="s">
        <v>132</v>
      </c>
      <c r="BM342" s="186" t="s">
        <v>474</v>
      </c>
    </row>
    <row r="343" spans="1:65" s="2" customFormat="1" ht="11.25">
      <c r="A343" s="36"/>
      <c r="B343" s="37"/>
      <c r="C343" s="38"/>
      <c r="D343" s="188" t="s">
        <v>134</v>
      </c>
      <c r="E343" s="38"/>
      <c r="F343" s="189" t="s">
        <v>473</v>
      </c>
      <c r="G343" s="38"/>
      <c r="H343" s="38"/>
      <c r="I343" s="190"/>
      <c r="J343" s="38"/>
      <c r="K343" s="38"/>
      <c r="L343" s="41"/>
      <c r="M343" s="191"/>
      <c r="N343" s="19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134</v>
      </c>
      <c r="AU343" s="19" t="s">
        <v>83</v>
      </c>
    </row>
    <row r="344" spans="1:65" s="13" customFormat="1" ht="11.25">
      <c r="B344" s="195"/>
      <c r="C344" s="196"/>
      <c r="D344" s="188" t="s">
        <v>138</v>
      </c>
      <c r="E344" s="197" t="s">
        <v>28</v>
      </c>
      <c r="F344" s="198" t="s">
        <v>470</v>
      </c>
      <c r="G344" s="196"/>
      <c r="H344" s="199">
        <v>221.65</v>
      </c>
      <c r="I344" s="200"/>
      <c r="J344" s="196"/>
      <c r="K344" s="196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138</v>
      </c>
      <c r="AU344" s="205" t="s">
        <v>83</v>
      </c>
      <c r="AV344" s="13" t="s">
        <v>83</v>
      </c>
      <c r="AW344" s="13" t="s">
        <v>35</v>
      </c>
      <c r="AX344" s="13" t="s">
        <v>73</v>
      </c>
      <c r="AY344" s="205" t="s">
        <v>125</v>
      </c>
    </row>
    <row r="345" spans="1:65" s="14" customFormat="1" ht="11.25">
      <c r="B345" s="206"/>
      <c r="C345" s="207"/>
      <c r="D345" s="188" t="s">
        <v>138</v>
      </c>
      <c r="E345" s="208" t="s">
        <v>28</v>
      </c>
      <c r="F345" s="209" t="s">
        <v>154</v>
      </c>
      <c r="G345" s="207"/>
      <c r="H345" s="210">
        <v>221.65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138</v>
      </c>
      <c r="AU345" s="216" t="s">
        <v>83</v>
      </c>
      <c r="AV345" s="14" t="s">
        <v>132</v>
      </c>
      <c r="AW345" s="14" t="s">
        <v>35</v>
      </c>
      <c r="AX345" s="14" t="s">
        <v>81</v>
      </c>
      <c r="AY345" s="216" t="s">
        <v>125</v>
      </c>
    </row>
    <row r="346" spans="1:65" s="13" customFormat="1" ht="11.25">
      <c r="B346" s="195"/>
      <c r="C346" s="196"/>
      <c r="D346" s="188" t="s">
        <v>138</v>
      </c>
      <c r="E346" s="196"/>
      <c r="F346" s="198" t="s">
        <v>475</v>
      </c>
      <c r="G346" s="196"/>
      <c r="H346" s="199">
        <v>226.083</v>
      </c>
      <c r="I346" s="200"/>
      <c r="J346" s="196"/>
      <c r="K346" s="196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138</v>
      </c>
      <c r="AU346" s="205" t="s">
        <v>83</v>
      </c>
      <c r="AV346" s="13" t="s">
        <v>83</v>
      </c>
      <c r="AW346" s="13" t="s">
        <v>4</v>
      </c>
      <c r="AX346" s="13" t="s">
        <v>81</v>
      </c>
      <c r="AY346" s="205" t="s">
        <v>125</v>
      </c>
    </row>
    <row r="347" spans="1:65" s="2" customFormat="1" ht="24.2" customHeight="1">
      <c r="A347" s="36"/>
      <c r="B347" s="37"/>
      <c r="C347" s="175" t="s">
        <v>476</v>
      </c>
      <c r="D347" s="175" t="s">
        <v>127</v>
      </c>
      <c r="E347" s="176" t="s">
        <v>477</v>
      </c>
      <c r="F347" s="177" t="s">
        <v>478</v>
      </c>
      <c r="G347" s="178" t="s">
        <v>130</v>
      </c>
      <c r="H347" s="179">
        <v>6.38</v>
      </c>
      <c r="I347" s="180"/>
      <c r="J347" s="181">
        <f>ROUND(I347*H347,2)</f>
        <v>0</v>
      </c>
      <c r="K347" s="177" t="s">
        <v>131</v>
      </c>
      <c r="L347" s="41"/>
      <c r="M347" s="182" t="s">
        <v>28</v>
      </c>
      <c r="N347" s="183" t="s">
        <v>44</v>
      </c>
      <c r="O347" s="66"/>
      <c r="P347" s="184">
        <f>O347*H347</f>
        <v>0</v>
      </c>
      <c r="Q347" s="184">
        <v>4.6999999999999999E-4</v>
      </c>
      <c r="R347" s="184">
        <f>Q347*H347</f>
        <v>2.9985999999999997E-3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132</v>
      </c>
      <c r="AT347" s="186" t="s">
        <v>127</v>
      </c>
      <c r="AU347" s="186" t="s">
        <v>83</v>
      </c>
      <c r="AY347" s="19" t="s">
        <v>125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81</v>
      </c>
      <c r="BK347" s="187">
        <f>ROUND(I347*H347,2)</f>
        <v>0</v>
      </c>
      <c r="BL347" s="19" t="s">
        <v>132</v>
      </c>
      <c r="BM347" s="186" t="s">
        <v>479</v>
      </c>
    </row>
    <row r="348" spans="1:65" s="2" customFormat="1" ht="19.5">
      <c r="A348" s="36"/>
      <c r="B348" s="37"/>
      <c r="C348" s="38"/>
      <c r="D348" s="188" t="s">
        <v>134</v>
      </c>
      <c r="E348" s="38"/>
      <c r="F348" s="189" t="s">
        <v>480</v>
      </c>
      <c r="G348" s="38"/>
      <c r="H348" s="38"/>
      <c r="I348" s="190"/>
      <c r="J348" s="38"/>
      <c r="K348" s="38"/>
      <c r="L348" s="41"/>
      <c r="M348" s="191"/>
      <c r="N348" s="19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134</v>
      </c>
      <c r="AU348" s="19" t="s">
        <v>83</v>
      </c>
    </row>
    <row r="349" spans="1:65" s="2" customFormat="1" ht="11.25">
      <c r="A349" s="36"/>
      <c r="B349" s="37"/>
      <c r="C349" s="38"/>
      <c r="D349" s="193" t="s">
        <v>136</v>
      </c>
      <c r="E349" s="38"/>
      <c r="F349" s="194" t="s">
        <v>481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136</v>
      </c>
      <c r="AU349" s="19" t="s">
        <v>83</v>
      </c>
    </row>
    <row r="350" spans="1:65" s="13" customFormat="1" ht="11.25">
      <c r="B350" s="195"/>
      <c r="C350" s="196"/>
      <c r="D350" s="188" t="s">
        <v>138</v>
      </c>
      <c r="E350" s="197" t="s">
        <v>28</v>
      </c>
      <c r="F350" s="198" t="s">
        <v>482</v>
      </c>
      <c r="G350" s="196"/>
      <c r="H350" s="199">
        <v>6.38</v>
      </c>
      <c r="I350" s="200"/>
      <c r="J350" s="196"/>
      <c r="K350" s="196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138</v>
      </c>
      <c r="AU350" s="205" t="s">
        <v>83</v>
      </c>
      <c r="AV350" s="13" t="s">
        <v>83</v>
      </c>
      <c r="AW350" s="13" t="s">
        <v>35</v>
      </c>
      <c r="AX350" s="13" t="s">
        <v>81</v>
      </c>
      <c r="AY350" s="205" t="s">
        <v>125</v>
      </c>
    </row>
    <row r="351" spans="1:65" s="2" customFormat="1" ht="33" customHeight="1">
      <c r="A351" s="36"/>
      <c r="B351" s="37"/>
      <c r="C351" s="175" t="s">
        <v>483</v>
      </c>
      <c r="D351" s="175" t="s">
        <v>127</v>
      </c>
      <c r="E351" s="176" t="s">
        <v>484</v>
      </c>
      <c r="F351" s="177" t="s">
        <v>485</v>
      </c>
      <c r="G351" s="178" t="s">
        <v>403</v>
      </c>
      <c r="H351" s="179">
        <v>179.14</v>
      </c>
      <c r="I351" s="180"/>
      <c r="J351" s="181">
        <f>ROUND(I351*H351,2)</f>
        <v>0</v>
      </c>
      <c r="K351" s="177" t="s">
        <v>131</v>
      </c>
      <c r="L351" s="41"/>
      <c r="M351" s="182" t="s">
        <v>28</v>
      </c>
      <c r="N351" s="183" t="s">
        <v>44</v>
      </c>
      <c r="O351" s="66"/>
      <c r="P351" s="184">
        <f>O351*H351</f>
        <v>0</v>
      </c>
      <c r="Q351" s="184">
        <v>6.0999999999999997E-4</v>
      </c>
      <c r="R351" s="184">
        <f>Q351*H351</f>
        <v>0.10927539999999998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132</v>
      </c>
      <c r="AT351" s="186" t="s">
        <v>127</v>
      </c>
      <c r="AU351" s="186" t="s">
        <v>83</v>
      </c>
      <c r="AY351" s="19" t="s">
        <v>125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81</v>
      </c>
      <c r="BK351" s="187">
        <f>ROUND(I351*H351,2)</f>
        <v>0</v>
      </c>
      <c r="BL351" s="19" t="s">
        <v>132</v>
      </c>
      <c r="BM351" s="186" t="s">
        <v>486</v>
      </c>
    </row>
    <row r="352" spans="1:65" s="2" customFormat="1" ht="39">
      <c r="A352" s="36"/>
      <c r="B352" s="37"/>
      <c r="C352" s="38"/>
      <c r="D352" s="188" t="s">
        <v>134</v>
      </c>
      <c r="E352" s="38"/>
      <c r="F352" s="189" t="s">
        <v>487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134</v>
      </c>
      <c r="AU352" s="19" t="s">
        <v>83</v>
      </c>
    </row>
    <row r="353" spans="1:65" s="2" customFormat="1" ht="11.25">
      <c r="A353" s="36"/>
      <c r="B353" s="37"/>
      <c r="C353" s="38"/>
      <c r="D353" s="193" t="s">
        <v>136</v>
      </c>
      <c r="E353" s="38"/>
      <c r="F353" s="194" t="s">
        <v>488</v>
      </c>
      <c r="G353" s="38"/>
      <c r="H353" s="38"/>
      <c r="I353" s="190"/>
      <c r="J353" s="38"/>
      <c r="K353" s="38"/>
      <c r="L353" s="41"/>
      <c r="M353" s="191"/>
      <c r="N353" s="192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136</v>
      </c>
      <c r="AU353" s="19" t="s">
        <v>83</v>
      </c>
    </row>
    <row r="354" spans="1:65" s="13" customFormat="1" ht="11.25">
      <c r="B354" s="195"/>
      <c r="C354" s="196"/>
      <c r="D354" s="188" t="s">
        <v>138</v>
      </c>
      <c r="E354" s="197" t="s">
        <v>28</v>
      </c>
      <c r="F354" s="198" t="s">
        <v>489</v>
      </c>
      <c r="G354" s="196"/>
      <c r="H354" s="199">
        <v>179.14</v>
      </c>
      <c r="I354" s="200"/>
      <c r="J354" s="196"/>
      <c r="K354" s="196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138</v>
      </c>
      <c r="AU354" s="205" t="s">
        <v>83</v>
      </c>
      <c r="AV354" s="13" t="s">
        <v>83</v>
      </c>
      <c r="AW354" s="13" t="s">
        <v>35</v>
      </c>
      <c r="AX354" s="13" t="s">
        <v>73</v>
      </c>
      <c r="AY354" s="205" t="s">
        <v>125</v>
      </c>
    </row>
    <row r="355" spans="1:65" s="14" customFormat="1" ht="11.25">
      <c r="B355" s="206"/>
      <c r="C355" s="207"/>
      <c r="D355" s="188" t="s">
        <v>138</v>
      </c>
      <c r="E355" s="208" t="s">
        <v>28</v>
      </c>
      <c r="F355" s="209" t="s">
        <v>154</v>
      </c>
      <c r="G355" s="207"/>
      <c r="H355" s="210">
        <v>179.14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138</v>
      </c>
      <c r="AU355" s="216" t="s">
        <v>83</v>
      </c>
      <c r="AV355" s="14" t="s">
        <v>132</v>
      </c>
      <c r="AW355" s="14" t="s">
        <v>35</v>
      </c>
      <c r="AX355" s="14" t="s">
        <v>81</v>
      </c>
      <c r="AY355" s="216" t="s">
        <v>125</v>
      </c>
    </row>
    <row r="356" spans="1:65" s="2" customFormat="1" ht="24.2" customHeight="1">
      <c r="A356" s="36"/>
      <c r="B356" s="37"/>
      <c r="C356" s="175" t="s">
        <v>490</v>
      </c>
      <c r="D356" s="175" t="s">
        <v>127</v>
      </c>
      <c r="E356" s="176" t="s">
        <v>491</v>
      </c>
      <c r="F356" s="177" t="s">
        <v>492</v>
      </c>
      <c r="G356" s="178" t="s">
        <v>403</v>
      </c>
      <c r="H356" s="179">
        <v>179.14</v>
      </c>
      <c r="I356" s="180"/>
      <c r="J356" s="181">
        <f>ROUND(I356*H356,2)</f>
        <v>0</v>
      </c>
      <c r="K356" s="177" t="s">
        <v>131</v>
      </c>
      <c r="L356" s="41"/>
      <c r="M356" s="182" t="s">
        <v>28</v>
      </c>
      <c r="N356" s="183" t="s">
        <v>44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132</v>
      </c>
      <c r="AT356" s="186" t="s">
        <v>127</v>
      </c>
      <c r="AU356" s="186" t="s">
        <v>83</v>
      </c>
      <c r="AY356" s="19" t="s">
        <v>125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81</v>
      </c>
      <c r="BK356" s="187">
        <f>ROUND(I356*H356,2)</f>
        <v>0</v>
      </c>
      <c r="BL356" s="19" t="s">
        <v>132</v>
      </c>
      <c r="BM356" s="186" t="s">
        <v>493</v>
      </c>
    </row>
    <row r="357" spans="1:65" s="2" customFormat="1" ht="19.5">
      <c r="A357" s="36"/>
      <c r="B357" s="37"/>
      <c r="C357" s="38"/>
      <c r="D357" s="188" t="s">
        <v>134</v>
      </c>
      <c r="E357" s="38"/>
      <c r="F357" s="189" t="s">
        <v>494</v>
      </c>
      <c r="G357" s="38"/>
      <c r="H357" s="38"/>
      <c r="I357" s="190"/>
      <c r="J357" s="38"/>
      <c r="K357" s="38"/>
      <c r="L357" s="41"/>
      <c r="M357" s="191"/>
      <c r="N357" s="19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134</v>
      </c>
      <c r="AU357" s="19" t="s">
        <v>83</v>
      </c>
    </row>
    <row r="358" spans="1:65" s="2" customFormat="1" ht="11.25">
      <c r="A358" s="36"/>
      <c r="B358" s="37"/>
      <c r="C358" s="38"/>
      <c r="D358" s="193" t="s">
        <v>136</v>
      </c>
      <c r="E358" s="38"/>
      <c r="F358" s="194" t="s">
        <v>495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136</v>
      </c>
      <c r="AU358" s="19" t="s">
        <v>83</v>
      </c>
    </row>
    <row r="359" spans="1:65" s="13" customFormat="1" ht="11.25">
      <c r="B359" s="195"/>
      <c r="C359" s="196"/>
      <c r="D359" s="188" t="s">
        <v>138</v>
      </c>
      <c r="E359" s="197" t="s">
        <v>28</v>
      </c>
      <c r="F359" s="198" t="s">
        <v>489</v>
      </c>
      <c r="G359" s="196"/>
      <c r="H359" s="199">
        <v>179.14</v>
      </c>
      <c r="I359" s="200"/>
      <c r="J359" s="196"/>
      <c r="K359" s="196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138</v>
      </c>
      <c r="AU359" s="205" t="s">
        <v>83</v>
      </c>
      <c r="AV359" s="13" t="s">
        <v>83</v>
      </c>
      <c r="AW359" s="13" t="s">
        <v>35</v>
      </c>
      <c r="AX359" s="13" t="s">
        <v>81</v>
      </c>
      <c r="AY359" s="205" t="s">
        <v>125</v>
      </c>
    </row>
    <row r="360" spans="1:65" s="2" customFormat="1" ht="24.2" customHeight="1">
      <c r="A360" s="36"/>
      <c r="B360" s="37"/>
      <c r="C360" s="175" t="s">
        <v>496</v>
      </c>
      <c r="D360" s="175" t="s">
        <v>127</v>
      </c>
      <c r="E360" s="176" t="s">
        <v>497</v>
      </c>
      <c r="F360" s="177" t="s">
        <v>498</v>
      </c>
      <c r="G360" s="178" t="s">
        <v>130</v>
      </c>
      <c r="H360" s="179">
        <v>396.15</v>
      </c>
      <c r="I360" s="180"/>
      <c r="J360" s="181">
        <f>ROUND(I360*H360,2)</f>
        <v>0</v>
      </c>
      <c r="K360" s="177" t="s">
        <v>131</v>
      </c>
      <c r="L360" s="41"/>
      <c r="M360" s="182" t="s">
        <v>28</v>
      </c>
      <c r="N360" s="183" t="s">
        <v>44</v>
      </c>
      <c r="O360" s="66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132</v>
      </c>
      <c r="AT360" s="186" t="s">
        <v>127</v>
      </c>
      <c r="AU360" s="186" t="s">
        <v>83</v>
      </c>
      <c r="AY360" s="19" t="s">
        <v>125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81</v>
      </c>
      <c r="BK360" s="187">
        <f>ROUND(I360*H360,2)</f>
        <v>0</v>
      </c>
      <c r="BL360" s="19" t="s">
        <v>132</v>
      </c>
      <c r="BM360" s="186" t="s">
        <v>499</v>
      </c>
    </row>
    <row r="361" spans="1:65" s="2" customFormat="1" ht="39">
      <c r="A361" s="36"/>
      <c r="B361" s="37"/>
      <c r="C361" s="38"/>
      <c r="D361" s="188" t="s">
        <v>134</v>
      </c>
      <c r="E361" s="38"/>
      <c r="F361" s="189" t="s">
        <v>500</v>
      </c>
      <c r="G361" s="38"/>
      <c r="H361" s="38"/>
      <c r="I361" s="190"/>
      <c r="J361" s="38"/>
      <c r="K361" s="38"/>
      <c r="L361" s="41"/>
      <c r="M361" s="191"/>
      <c r="N361" s="19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134</v>
      </c>
      <c r="AU361" s="19" t="s">
        <v>83</v>
      </c>
    </row>
    <row r="362" spans="1:65" s="2" customFormat="1" ht="11.25">
      <c r="A362" s="36"/>
      <c r="B362" s="37"/>
      <c r="C362" s="38"/>
      <c r="D362" s="193" t="s">
        <v>136</v>
      </c>
      <c r="E362" s="38"/>
      <c r="F362" s="194" t="s">
        <v>501</v>
      </c>
      <c r="G362" s="38"/>
      <c r="H362" s="38"/>
      <c r="I362" s="190"/>
      <c r="J362" s="38"/>
      <c r="K362" s="38"/>
      <c r="L362" s="41"/>
      <c r="M362" s="191"/>
      <c r="N362" s="192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136</v>
      </c>
      <c r="AU362" s="19" t="s">
        <v>83</v>
      </c>
    </row>
    <row r="363" spans="1:65" s="13" customFormat="1" ht="11.25">
      <c r="B363" s="195"/>
      <c r="C363" s="196"/>
      <c r="D363" s="188" t="s">
        <v>138</v>
      </c>
      <c r="E363" s="197" t="s">
        <v>28</v>
      </c>
      <c r="F363" s="198" t="s">
        <v>502</v>
      </c>
      <c r="G363" s="196"/>
      <c r="H363" s="199">
        <v>396.15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138</v>
      </c>
      <c r="AU363" s="205" t="s">
        <v>83</v>
      </c>
      <c r="AV363" s="13" t="s">
        <v>83</v>
      </c>
      <c r="AW363" s="13" t="s">
        <v>35</v>
      </c>
      <c r="AX363" s="13" t="s">
        <v>81</v>
      </c>
      <c r="AY363" s="205" t="s">
        <v>125</v>
      </c>
    </row>
    <row r="364" spans="1:65" s="12" customFormat="1" ht="20.85" customHeight="1">
      <c r="B364" s="159"/>
      <c r="C364" s="160"/>
      <c r="D364" s="161" t="s">
        <v>72</v>
      </c>
      <c r="E364" s="173" t="s">
        <v>503</v>
      </c>
      <c r="F364" s="173" t="s">
        <v>504</v>
      </c>
      <c r="G364" s="160"/>
      <c r="H364" s="160"/>
      <c r="I364" s="163"/>
      <c r="J364" s="174">
        <f>BK364</f>
        <v>0</v>
      </c>
      <c r="K364" s="160"/>
      <c r="L364" s="165"/>
      <c r="M364" s="166"/>
      <c r="N364" s="167"/>
      <c r="O364" s="167"/>
      <c r="P364" s="168">
        <f>SUM(P365:P388)</f>
        <v>0</v>
      </c>
      <c r="Q364" s="167"/>
      <c r="R364" s="168">
        <f>SUM(R365:R388)</f>
        <v>0</v>
      </c>
      <c r="S364" s="167"/>
      <c r="T364" s="169">
        <f>SUM(T365:T388)</f>
        <v>230.42225999999997</v>
      </c>
      <c r="AR364" s="170" t="s">
        <v>81</v>
      </c>
      <c r="AT364" s="171" t="s">
        <v>72</v>
      </c>
      <c r="AU364" s="171" t="s">
        <v>83</v>
      </c>
      <c r="AY364" s="170" t="s">
        <v>125</v>
      </c>
      <c r="BK364" s="172">
        <f>SUM(BK365:BK388)</f>
        <v>0</v>
      </c>
    </row>
    <row r="365" spans="1:65" s="2" customFormat="1" ht="24.2" customHeight="1">
      <c r="A365" s="36"/>
      <c r="B365" s="37"/>
      <c r="C365" s="175" t="s">
        <v>505</v>
      </c>
      <c r="D365" s="175" t="s">
        <v>127</v>
      </c>
      <c r="E365" s="176" t="s">
        <v>506</v>
      </c>
      <c r="F365" s="177" t="s">
        <v>507</v>
      </c>
      <c r="G365" s="178" t="s">
        <v>130</v>
      </c>
      <c r="H365" s="179">
        <v>396.15</v>
      </c>
      <c r="I365" s="180"/>
      <c r="J365" s="181">
        <f>ROUND(I365*H365,2)</f>
        <v>0</v>
      </c>
      <c r="K365" s="177" t="s">
        <v>131</v>
      </c>
      <c r="L365" s="41"/>
      <c r="M365" s="182" t="s">
        <v>28</v>
      </c>
      <c r="N365" s="183" t="s">
        <v>44</v>
      </c>
      <c r="O365" s="66"/>
      <c r="P365" s="184">
        <f>O365*H365</f>
        <v>0</v>
      </c>
      <c r="Q365" s="184">
        <v>0</v>
      </c>
      <c r="R365" s="184">
        <f>Q365*H365</f>
        <v>0</v>
      </c>
      <c r="S365" s="184">
        <v>0.26</v>
      </c>
      <c r="T365" s="185">
        <f>S365*H365</f>
        <v>102.999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132</v>
      </c>
      <c r="AT365" s="186" t="s">
        <v>127</v>
      </c>
      <c r="AU365" s="186" t="s">
        <v>147</v>
      </c>
      <c r="AY365" s="19" t="s">
        <v>125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81</v>
      </c>
      <c r="BK365" s="187">
        <f>ROUND(I365*H365,2)</f>
        <v>0</v>
      </c>
      <c r="BL365" s="19" t="s">
        <v>132</v>
      </c>
      <c r="BM365" s="186" t="s">
        <v>508</v>
      </c>
    </row>
    <row r="366" spans="1:65" s="2" customFormat="1" ht="39">
      <c r="A366" s="36"/>
      <c r="B366" s="37"/>
      <c r="C366" s="38"/>
      <c r="D366" s="188" t="s">
        <v>134</v>
      </c>
      <c r="E366" s="38"/>
      <c r="F366" s="189" t="s">
        <v>509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134</v>
      </c>
      <c r="AU366" s="19" t="s">
        <v>147</v>
      </c>
    </row>
    <row r="367" spans="1:65" s="2" customFormat="1" ht="11.25">
      <c r="A367" s="36"/>
      <c r="B367" s="37"/>
      <c r="C367" s="38"/>
      <c r="D367" s="193" t="s">
        <v>136</v>
      </c>
      <c r="E367" s="38"/>
      <c r="F367" s="194" t="s">
        <v>510</v>
      </c>
      <c r="G367" s="38"/>
      <c r="H367" s="38"/>
      <c r="I367" s="190"/>
      <c r="J367" s="38"/>
      <c r="K367" s="38"/>
      <c r="L367" s="41"/>
      <c r="M367" s="191"/>
      <c r="N367" s="19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136</v>
      </c>
      <c r="AU367" s="19" t="s">
        <v>147</v>
      </c>
    </row>
    <row r="368" spans="1:65" s="13" customFormat="1" ht="11.25">
      <c r="B368" s="195"/>
      <c r="C368" s="196"/>
      <c r="D368" s="188" t="s">
        <v>138</v>
      </c>
      <c r="E368" s="197" t="s">
        <v>28</v>
      </c>
      <c r="F368" s="198" t="s">
        <v>502</v>
      </c>
      <c r="G368" s="196"/>
      <c r="H368" s="199">
        <v>396.15</v>
      </c>
      <c r="I368" s="200"/>
      <c r="J368" s="196"/>
      <c r="K368" s="196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138</v>
      </c>
      <c r="AU368" s="205" t="s">
        <v>147</v>
      </c>
      <c r="AV368" s="13" t="s">
        <v>83</v>
      </c>
      <c r="AW368" s="13" t="s">
        <v>35</v>
      </c>
      <c r="AX368" s="13" t="s">
        <v>81</v>
      </c>
      <c r="AY368" s="205" t="s">
        <v>125</v>
      </c>
    </row>
    <row r="369" spans="1:65" s="2" customFormat="1" ht="24.2" customHeight="1">
      <c r="A369" s="36"/>
      <c r="B369" s="37"/>
      <c r="C369" s="175" t="s">
        <v>511</v>
      </c>
      <c r="D369" s="175" t="s">
        <v>127</v>
      </c>
      <c r="E369" s="176" t="s">
        <v>512</v>
      </c>
      <c r="F369" s="177" t="s">
        <v>513</v>
      </c>
      <c r="G369" s="178" t="s">
        <v>130</v>
      </c>
      <c r="H369" s="179">
        <v>96.87</v>
      </c>
      <c r="I369" s="180"/>
      <c r="J369" s="181">
        <f>ROUND(I369*H369,2)</f>
        <v>0</v>
      </c>
      <c r="K369" s="177" t="s">
        <v>131</v>
      </c>
      <c r="L369" s="41"/>
      <c r="M369" s="182" t="s">
        <v>28</v>
      </c>
      <c r="N369" s="183" t="s">
        <v>44</v>
      </c>
      <c r="O369" s="66"/>
      <c r="P369" s="184">
        <f>O369*H369</f>
        <v>0</v>
      </c>
      <c r="Q369" s="184">
        <v>0</v>
      </c>
      <c r="R369" s="184">
        <f>Q369*H369</f>
        <v>0</v>
      </c>
      <c r="S369" s="184">
        <v>9.8000000000000004E-2</v>
      </c>
      <c r="T369" s="185">
        <f>S369*H369</f>
        <v>9.4932600000000011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132</v>
      </c>
      <c r="AT369" s="186" t="s">
        <v>127</v>
      </c>
      <c r="AU369" s="186" t="s">
        <v>147</v>
      </c>
      <c r="AY369" s="19" t="s">
        <v>125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81</v>
      </c>
      <c r="BK369" s="187">
        <f>ROUND(I369*H369,2)</f>
        <v>0</v>
      </c>
      <c r="BL369" s="19" t="s">
        <v>132</v>
      </c>
      <c r="BM369" s="186" t="s">
        <v>514</v>
      </c>
    </row>
    <row r="370" spans="1:65" s="2" customFormat="1" ht="39">
      <c r="A370" s="36"/>
      <c r="B370" s="37"/>
      <c r="C370" s="38"/>
      <c r="D370" s="188" t="s">
        <v>134</v>
      </c>
      <c r="E370" s="38"/>
      <c r="F370" s="189" t="s">
        <v>515</v>
      </c>
      <c r="G370" s="38"/>
      <c r="H370" s="38"/>
      <c r="I370" s="190"/>
      <c r="J370" s="38"/>
      <c r="K370" s="38"/>
      <c r="L370" s="41"/>
      <c r="M370" s="191"/>
      <c r="N370" s="19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134</v>
      </c>
      <c r="AU370" s="19" t="s">
        <v>147</v>
      </c>
    </row>
    <row r="371" spans="1:65" s="2" customFormat="1" ht="11.25">
      <c r="A371" s="36"/>
      <c r="B371" s="37"/>
      <c r="C371" s="38"/>
      <c r="D371" s="193" t="s">
        <v>136</v>
      </c>
      <c r="E371" s="38"/>
      <c r="F371" s="194" t="s">
        <v>516</v>
      </c>
      <c r="G371" s="38"/>
      <c r="H371" s="38"/>
      <c r="I371" s="190"/>
      <c r="J371" s="38"/>
      <c r="K371" s="38"/>
      <c r="L371" s="41"/>
      <c r="M371" s="191"/>
      <c r="N371" s="19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136</v>
      </c>
      <c r="AU371" s="19" t="s">
        <v>147</v>
      </c>
    </row>
    <row r="372" spans="1:65" s="13" customFormat="1" ht="11.25">
      <c r="B372" s="195"/>
      <c r="C372" s="196"/>
      <c r="D372" s="188" t="s">
        <v>138</v>
      </c>
      <c r="E372" s="197" t="s">
        <v>28</v>
      </c>
      <c r="F372" s="198" t="s">
        <v>517</v>
      </c>
      <c r="G372" s="196"/>
      <c r="H372" s="199">
        <v>96.87</v>
      </c>
      <c r="I372" s="200"/>
      <c r="J372" s="196"/>
      <c r="K372" s="196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138</v>
      </c>
      <c r="AU372" s="205" t="s">
        <v>147</v>
      </c>
      <c r="AV372" s="13" t="s">
        <v>83</v>
      </c>
      <c r="AW372" s="13" t="s">
        <v>35</v>
      </c>
      <c r="AX372" s="13" t="s">
        <v>81</v>
      </c>
      <c r="AY372" s="205" t="s">
        <v>125</v>
      </c>
    </row>
    <row r="373" spans="1:65" s="2" customFormat="1" ht="24.2" customHeight="1">
      <c r="A373" s="36"/>
      <c r="B373" s="37"/>
      <c r="C373" s="175" t="s">
        <v>518</v>
      </c>
      <c r="D373" s="175" t="s">
        <v>127</v>
      </c>
      <c r="E373" s="176" t="s">
        <v>519</v>
      </c>
      <c r="F373" s="177" t="s">
        <v>520</v>
      </c>
      <c r="G373" s="178" t="s">
        <v>130</v>
      </c>
      <c r="H373" s="179">
        <v>396.15</v>
      </c>
      <c r="I373" s="180"/>
      <c r="J373" s="181">
        <f>ROUND(I373*H373,2)</f>
        <v>0</v>
      </c>
      <c r="K373" s="177" t="s">
        <v>131</v>
      </c>
      <c r="L373" s="41"/>
      <c r="M373" s="182" t="s">
        <v>28</v>
      </c>
      <c r="N373" s="183" t="s">
        <v>44</v>
      </c>
      <c r="O373" s="66"/>
      <c r="P373" s="184">
        <f>O373*H373</f>
        <v>0</v>
      </c>
      <c r="Q373" s="184">
        <v>0</v>
      </c>
      <c r="R373" s="184">
        <f>Q373*H373</f>
        <v>0</v>
      </c>
      <c r="S373" s="184">
        <v>0.17</v>
      </c>
      <c r="T373" s="185">
        <f>S373*H373</f>
        <v>67.345500000000001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132</v>
      </c>
      <c r="AT373" s="186" t="s">
        <v>127</v>
      </c>
      <c r="AU373" s="186" t="s">
        <v>147</v>
      </c>
      <c r="AY373" s="19" t="s">
        <v>125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81</v>
      </c>
      <c r="BK373" s="187">
        <f>ROUND(I373*H373,2)</f>
        <v>0</v>
      </c>
      <c r="BL373" s="19" t="s">
        <v>132</v>
      </c>
      <c r="BM373" s="186" t="s">
        <v>521</v>
      </c>
    </row>
    <row r="374" spans="1:65" s="2" customFormat="1" ht="39">
      <c r="A374" s="36"/>
      <c r="B374" s="37"/>
      <c r="C374" s="38"/>
      <c r="D374" s="188" t="s">
        <v>134</v>
      </c>
      <c r="E374" s="38"/>
      <c r="F374" s="189" t="s">
        <v>522</v>
      </c>
      <c r="G374" s="38"/>
      <c r="H374" s="38"/>
      <c r="I374" s="190"/>
      <c r="J374" s="38"/>
      <c r="K374" s="38"/>
      <c r="L374" s="41"/>
      <c r="M374" s="191"/>
      <c r="N374" s="19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134</v>
      </c>
      <c r="AU374" s="19" t="s">
        <v>147</v>
      </c>
    </row>
    <row r="375" spans="1:65" s="2" customFormat="1" ht="11.25">
      <c r="A375" s="36"/>
      <c r="B375" s="37"/>
      <c r="C375" s="38"/>
      <c r="D375" s="193" t="s">
        <v>136</v>
      </c>
      <c r="E375" s="38"/>
      <c r="F375" s="194" t="s">
        <v>523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136</v>
      </c>
      <c r="AU375" s="19" t="s">
        <v>147</v>
      </c>
    </row>
    <row r="376" spans="1:65" s="13" customFormat="1" ht="11.25">
      <c r="B376" s="195"/>
      <c r="C376" s="196"/>
      <c r="D376" s="188" t="s">
        <v>138</v>
      </c>
      <c r="E376" s="197" t="s">
        <v>28</v>
      </c>
      <c r="F376" s="198" t="s">
        <v>502</v>
      </c>
      <c r="G376" s="196"/>
      <c r="H376" s="199">
        <v>396.15</v>
      </c>
      <c r="I376" s="200"/>
      <c r="J376" s="196"/>
      <c r="K376" s="196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138</v>
      </c>
      <c r="AU376" s="205" t="s">
        <v>147</v>
      </c>
      <c r="AV376" s="13" t="s">
        <v>83</v>
      </c>
      <c r="AW376" s="13" t="s">
        <v>35</v>
      </c>
      <c r="AX376" s="13" t="s">
        <v>81</v>
      </c>
      <c r="AY376" s="205" t="s">
        <v>125</v>
      </c>
    </row>
    <row r="377" spans="1:65" s="2" customFormat="1" ht="16.5" customHeight="1">
      <c r="A377" s="36"/>
      <c r="B377" s="37"/>
      <c r="C377" s="175" t="s">
        <v>524</v>
      </c>
      <c r="D377" s="175" t="s">
        <v>127</v>
      </c>
      <c r="E377" s="176" t="s">
        <v>525</v>
      </c>
      <c r="F377" s="177" t="s">
        <v>526</v>
      </c>
      <c r="G377" s="178" t="s">
        <v>403</v>
      </c>
      <c r="H377" s="179">
        <v>177.7</v>
      </c>
      <c r="I377" s="180"/>
      <c r="J377" s="181">
        <f>ROUND(I377*H377,2)</f>
        <v>0</v>
      </c>
      <c r="K377" s="177" t="s">
        <v>131</v>
      </c>
      <c r="L377" s="41"/>
      <c r="M377" s="182" t="s">
        <v>28</v>
      </c>
      <c r="N377" s="183" t="s">
        <v>44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0.20499999999999999</v>
      </c>
      <c r="T377" s="185">
        <f>S377*H377</f>
        <v>36.428499999999993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132</v>
      </c>
      <c r="AT377" s="186" t="s">
        <v>127</v>
      </c>
      <c r="AU377" s="186" t="s">
        <v>147</v>
      </c>
      <c r="AY377" s="19" t="s">
        <v>125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81</v>
      </c>
      <c r="BK377" s="187">
        <f>ROUND(I377*H377,2)</f>
        <v>0</v>
      </c>
      <c r="BL377" s="19" t="s">
        <v>132</v>
      </c>
      <c r="BM377" s="186" t="s">
        <v>527</v>
      </c>
    </row>
    <row r="378" spans="1:65" s="2" customFormat="1" ht="29.25">
      <c r="A378" s="36"/>
      <c r="B378" s="37"/>
      <c r="C378" s="38"/>
      <c r="D378" s="188" t="s">
        <v>134</v>
      </c>
      <c r="E378" s="38"/>
      <c r="F378" s="189" t="s">
        <v>528</v>
      </c>
      <c r="G378" s="38"/>
      <c r="H378" s="38"/>
      <c r="I378" s="190"/>
      <c r="J378" s="38"/>
      <c r="K378" s="38"/>
      <c r="L378" s="41"/>
      <c r="M378" s="191"/>
      <c r="N378" s="19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134</v>
      </c>
      <c r="AU378" s="19" t="s">
        <v>147</v>
      </c>
    </row>
    <row r="379" spans="1:65" s="2" customFormat="1" ht="11.25">
      <c r="A379" s="36"/>
      <c r="B379" s="37"/>
      <c r="C379" s="38"/>
      <c r="D379" s="193" t="s">
        <v>136</v>
      </c>
      <c r="E379" s="38"/>
      <c r="F379" s="194" t="s">
        <v>529</v>
      </c>
      <c r="G379" s="38"/>
      <c r="H379" s="38"/>
      <c r="I379" s="190"/>
      <c r="J379" s="38"/>
      <c r="K379" s="38"/>
      <c r="L379" s="41"/>
      <c r="M379" s="191"/>
      <c r="N379" s="19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136</v>
      </c>
      <c r="AU379" s="19" t="s">
        <v>147</v>
      </c>
    </row>
    <row r="380" spans="1:65" s="13" customFormat="1" ht="11.25">
      <c r="B380" s="195"/>
      <c r="C380" s="196"/>
      <c r="D380" s="188" t="s">
        <v>138</v>
      </c>
      <c r="E380" s="197" t="s">
        <v>28</v>
      </c>
      <c r="F380" s="198" t="s">
        <v>530</v>
      </c>
      <c r="G380" s="196"/>
      <c r="H380" s="199">
        <v>177.7</v>
      </c>
      <c r="I380" s="200"/>
      <c r="J380" s="196"/>
      <c r="K380" s="196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138</v>
      </c>
      <c r="AU380" s="205" t="s">
        <v>147</v>
      </c>
      <c r="AV380" s="13" t="s">
        <v>83</v>
      </c>
      <c r="AW380" s="13" t="s">
        <v>35</v>
      </c>
      <c r="AX380" s="13" t="s">
        <v>81</v>
      </c>
      <c r="AY380" s="205" t="s">
        <v>125</v>
      </c>
    </row>
    <row r="381" spans="1:65" s="2" customFormat="1" ht="16.5" customHeight="1">
      <c r="A381" s="36"/>
      <c r="B381" s="37"/>
      <c r="C381" s="175" t="s">
        <v>531</v>
      </c>
      <c r="D381" s="175" t="s">
        <v>127</v>
      </c>
      <c r="E381" s="176" t="s">
        <v>532</v>
      </c>
      <c r="F381" s="177" t="s">
        <v>533</v>
      </c>
      <c r="G381" s="178" t="s">
        <v>403</v>
      </c>
      <c r="H381" s="179">
        <v>353.8</v>
      </c>
      <c r="I381" s="180"/>
      <c r="J381" s="181">
        <f>ROUND(I381*H381,2)</f>
        <v>0</v>
      </c>
      <c r="K381" s="177" t="s">
        <v>131</v>
      </c>
      <c r="L381" s="41"/>
      <c r="M381" s="182" t="s">
        <v>28</v>
      </c>
      <c r="N381" s="183" t="s">
        <v>44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0.04</v>
      </c>
      <c r="T381" s="185">
        <f>S381*H381</f>
        <v>14.152000000000001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132</v>
      </c>
      <c r="AT381" s="186" t="s">
        <v>127</v>
      </c>
      <c r="AU381" s="186" t="s">
        <v>147</v>
      </c>
      <c r="AY381" s="19" t="s">
        <v>125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81</v>
      </c>
      <c r="BK381" s="187">
        <f>ROUND(I381*H381,2)</f>
        <v>0</v>
      </c>
      <c r="BL381" s="19" t="s">
        <v>132</v>
      </c>
      <c r="BM381" s="186" t="s">
        <v>534</v>
      </c>
    </row>
    <row r="382" spans="1:65" s="2" customFormat="1" ht="29.25">
      <c r="A382" s="36"/>
      <c r="B382" s="37"/>
      <c r="C382" s="38"/>
      <c r="D382" s="188" t="s">
        <v>134</v>
      </c>
      <c r="E382" s="38"/>
      <c r="F382" s="189" t="s">
        <v>535</v>
      </c>
      <c r="G382" s="38"/>
      <c r="H382" s="38"/>
      <c r="I382" s="190"/>
      <c r="J382" s="38"/>
      <c r="K382" s="38"/>
      <c r="L382" s="41"/>
      <c r="M382" s="191"/>
      <c r="N382" s="192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134</v>
      </c>
      <c r="AU382" s="19" t="s">
        <v>147</v>
      </c>
    </row>
    <row r="383" spans="1:65" s="2" customFormat="1" ht="11.25">
      <c r="A383" s="36"/>
      <c r="B383" s="37"/>
      <c r="C383" s="38"/>
      <c r="D383" s="193" t="s">
        <v>136</v>
      </c>
      <c r="E383" s="38"/>
      <c r="F383" s="194" t="s">
        <v>536</v>
      </c>
      <c r="G383" s="38"/>
      <c r="H383" s="38"/>
      <c r="I383" s="190"/>
      <c r="J383" s="38"/>
      <c r="K383" s="38"/>
      <c r="L383" s="41"/>
      <c r="M383" s="191"/>
      <c r="N383" s="19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136</v>
      </c>
      <c r="AU383" s="19" t="s">
        <v>147</v>
      </c>
    </row>
    <row r="384" spans="1:65" s="13" customFormat="1" ht="11.25">
      <c r="B384" s="195"/>
      <c r="C384" s="196"/>
      <c r="D384" s="188" t="s">
        <v>138</v>
      </c>
      <c r="E384" s="197" t="s">
        <v>28</v>
      </c>
      <c r="F384" s="198" t="s">
        <v>537</v>
      </c>
      <c r="G384" s="196"/>
      <c r="H384" s="199">
        <v>353.8</v>
      </c>
      <c r="I384" s="200"/>
      <c r="J384" s="196"/>
      <c r="K384" s="196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138</v>
      </c>
      <c r="AU384" s="205" t="s">
        <v>147</v>
      </c>
      <c r="AV384" s="13" t="s">
        <v>83</v>
      </c>
      <c r="AW384" s="13" t="s">
        <v>35</v>
      </c>
      <c r="AX384" s="13" t="s">
        <v>81</v>
      </c>
      <c r="AY384" s="205" t="s">
        <v>125</v>
      </c>
    </row>
    <row r="385" spans="1:65" s="2" customFormat="1" ht="24.2" customHeight="1">
      <c r="A385" s="36"/>
      <c r="B385" s="37"/>
      <c r="C385" s="175" t="s">
        <v>538</v>
      </c>
      <c r="D385" s="175" t="s">
        <v>127</v>
      </c>
      <c r="E385" s="176" t="s">
        <v>539</v>
      </c>
      <c r="F385" s="177" t="s">
        <v>540</v>
      </c>
      <c r="G385" s="178" t="s">
        <v>376</v>
      </c>
      <c r="H385" s="179">
        <v>1</v>
      </c>
      <c r="I385" s="180"/>
      <c r="J385" s="181">
        <f>ROUND(I385*H385,2)</f>
        <v>0</v>
      </c>
      <c r="K385" s="177" t="s">
        <v>131</v>
      </c>
      <c r="L385" s="41"/>
      <c r="M385" s="182" t="s">
        <v>28</v>
      </c>
      <c r="N385" s="183" t="s">
        <v>44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4.0000000000000001E-3</v>
      </c>
      <c r="T385" s="185">
        <f>S385*H385</f>
        <v>4.0000000000000001E-3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132</v>
      </c>
      <c r="AT385" s="186" t="s">
        <v>127</v>
      </c>
      <c r="AU385" s="186" t="s">
        <v>147</v>
      </c>
      <c r="AY385" s="19" t="s">
        <v>125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81</v>
      </c>
      <c r="BK385" s="187">
        <f>ROUND(I385*H385,2)</f>
        <v>0</v>
      </c>
      <c r="BL385" s="19" t="s">
        <v>132</v>
      </c>
      <c r="BM385" s="186" t="s">
        <v>541</v>
      </c>
    </row>
    <row r="386" spans="1:65" s="2" customFormat="1" ht="29.25">
      <c r="A386" s="36"/>
      <c r="B386" s="37"/>
      <c r="C386" s="38"/>
      <c r="D386" s="188" t="s">
        <v>134</v>
      </c>
      <c r="E386" s="38"/>
      <c r="F386" s="189" t="s">
        <v>542</v>
      </c>
      <c r="G386" s="38"/>
      <c r="H386" s="38"/>
      <c r="I386" s="190"/>
      <c r="J386" s="38"/>
      <c r="K386" s="38"/>
      <c r="L386" s="41"/>
      <c r="M386" s="191"/>
      <c r="N386" s="192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134</v>
      </c>
      <c r="AU386" s="19" t="s">
        <v>147</v>
      </c>
    </row>
    <row r="387" spans="1:65" s="2" customFormat="1" ht="11.25">
      <c r="A387" s="36"/>
      <c r="B387" s="37"/>
      <c r="C387" s="38"/>
      <c r="D387" s="193" t="s">
        <v>136</v>
      </c>
      <c r="E387" s="38"/>
      <c r="F387" s="194" t="s">
        <v>543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136</v>
      </c>
      <c r="AU387" s="19" t="s">
        <v>147</v>
      </c>
    </row>
    <row r="388" spans="1:65" s="13" customFormat="1" ht="11.25">
      <c r="B388" s="195"/>
      <c r="C388" s="196"/>
      <c r="D388" s="188" t="s">
        <v>138</v>
      </c>
      <c r="E388" s="197" t="s">
        <v>28</v>
      </c>
      <c r="F388" s="198" t="s">
        <v>81</v>
      </c>
      <c r="G388" s="196"/>
      <c r="H388" s="199">
        <v>1</v>
      </c>
      <c r="I388" s="200"/>
      <c r="J388" s="196"/>
      <c r="K388" s="196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138</v>
      </c>
      <c r="AU388" s="205" t="s">
        <v>147</v>
      </c>
      <c r="AV388" s="13" t="s">
        <v>83</v>
      </c>
      <c r="AW388" s="13" t="s">
        <v>35</v>
      </c>
      <c r="AX388" s="13" t="s">
        <v>81</v>
      </c>
      <c r="AY388" s="205" t="s">
        <v>125</v>
      </c>
    </row>
    <row r="389" spans="1:65" s="12" customFormat="1" ht="22.9" customHeight="1">
      <c r="B389" s="159"/>
      <c r="C389" s="160"/>
      <c r="D389" s="161" t="s">
        <v>72</v>
      </c>
      <c r="E389" s="173" t="s">
        <v>544</v>
      </c>
      <c r="F389" s="173" t="s">
        <v>545</v>
      </c>
      <c r="G389" s="160"/>
      <c r="H389" s="160"/>
      <c r="I389" s="163"/>
      <c r="J389" s="174">
        <f>BK389</f>
        <v>0</v>
      </c>
      <c r="K389" s="160"/>
      <c r="L389" s="165"/>
      <c r="M389" s="166"/>
      <c r="N389" s="167"/>
      <c r="O389" s="167"/>
      <c r="P389" s="168">
        <f>SUM(P390:P430)</f>
        <v>0</v>
      </c>
      <c r="Q389" s="167"/>
      <c r="R389" s="168">
        <f>SUM(R390:R430)</f>
        <v>0</v>
      </c>
      <c r="S389" s="167"/>
      <c r="T389" s="169">
        <f>SUM(T390:T430)</f>
        <v>0</v>
      </c>
      <c r="AR389" s="170" t="s">
        <v>81</v>
      </c>
      <c r="AT389" s="171" t="s">
        <v>72</v>
      </c>
      <c r="AU389" s="171" t="s">
        <v>81</v>
      </c>
      <c r="AY389" s="170" t="s">
        <v>125</v>
      </c>
      <c r="BK389" s="172">
        <f>SUM(BK390:BK430)</f>
        <v>0</v>
      </c>
    </row>
    <row r="390" spans="1:65" s="2" customFormat="1" ht="21.75" customHeight="1">
      <c r="A390" s="36"/>
      <c r="B390" s="37"/>
      <c r="C390" s="175" t="s">
        <v>546</v>
      </c>
      <c r="D390" s="175" t="s">
        <v>127</v>
      </c>
      <c r="E390" s="176" t="s">
        <v>547</v>
      </c>
      <c r="F390" s="177" t="s">
        <v>548</v>
      </c>
      <c r="G390" s="178" t="s">
        <v>196</v>
      </c>
      <c r="H390" s="179">
        <v>118.449</v>
      </c>
      <c r="I390" s="180"/>
      <c r="J390" s="181">
        <f>ROUND(I390*H390,2)</f>
        <v>0</v>
      </c>
      <c r="K390" s="177" t="s">
        <v>131</v>
      </c>
      <c r="L390" s="41"/>
      <c r="M390" s="182" t="s">
        <v>28</v>
      </c>
      <c r="N390" s="183" t="s">
        <v>44</v>
      </c>
      <c r="O390" s="66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132</v>
      </c>
      <c r="AT390" s="186" t="s">
        <v>127</v>
      </c>
      <c r="AU390" s="186" t="s">
        <v>83</v>
      </c>
      <c r="AY390" s="19" t="s">
        <v>125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81</v>
      </c>
      <c r="BK390" s="187">
        <f>ROUND(I390*H390,2)</f>
        <v>0</v>
      </c>
      <c r="BL390" s="19" t="s">
        <v>132</v>
      </c>
      <c r="BM390" s="186" t="s">
        <v>549</v>
      </c>
    </row>
    <row r="391" spans="1:65" s="2" customFormat="1" ht="19.5">
      <c r="A391" s="36"/>
      <c r="B391" s="37"/>
      <c r="C391" s="38"/>
      <c r="D391" s="188" t="s">
        <v>134</v>
      </c>
      <c r="E391" s="38"/>
      <c r="F391" s="189" t="s">
        <v>550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134</v>
      </c>
      <c r="AU391" s="19" t="s">
        <v>83</v>
      </c>
    </row>
    <row r="392" spans="1:65" s="2" customFormat="1" ht="11.25">
      <c r="A392" s="36"/>
      <c r="B392" s="37"/>
      <c r="C392" s="38"/>
      <c r="D392" s="193" t="s">
        <v>136</v>
      </c>
      <c r="E392" s="38"/>
      <c r="F392" s="194" t="s">
        <v>551</v>
      </c>
      <c r="G392" s="38"/>
      <c r="H392" s="38"/>
      <c r="I392" s="190"/>
      <c r="J392" s="38"/>
      <c r="K392" s="38"/>
      <c r="L392" s="41"/>
      <c r="M392" s="191"/>
      <c r="N392" s="192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136</v>
      </c>
      <c r="AU392" s="19" t="s">
        <v>83</v>
      </c>
    </row>
    <row r="393" spans="1:65" s="13" customFormat="1" ht="22.5">
      <c r="B393" s="195"/>
      <c r="C393" s="196"/>
      <c r="D393" s="188" t="s">
        <v>138</v>
      </c>
      <c r="E393" s="197" t="s">
        <v>28</v>
      </c>
      <c r="F393" s="198" t="s">
        <v>552</v>
      </c>
      <c r="G393" s="196"/>
      <c r="H393" s="199">
        <v>118.449</v>
      </c>
      <c r="I393" s="200"/>
      <c r="J393" s="196"/>
      <c r="K393" s="196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138</v>
      </c>
      <c r="AU393" s="205" t="s">
        <v>83</v>
      </c>
      <c r="AV393" s="13" t="s">
        <v>83</v>
      </c>
      <c r="AW393" s="13" t="s">
        <v>35</v>
      </c>
      <c r="AX393" s="13" t="s">
        <v>73</v>
      </c>
      <c r="AY393" s="205" t="s">
        <v>125</v>
      </c>
    </row>
    <row r="394" spans="1:65" s="14" customFormat="1" ht="11.25">
      <c r="B394" s="206"/>
      <c r="C394" s="207"/>
      <c r="D394" s="188" t="s">
        <v>138</v>
      </c>
      <c r="E394" s="208" t="s">
        <v>28</v>
      </c>
      <c r="F394" s="209" t="s">
        <v>154</v>
      </c>
      <c r="G394" s="207"/>
      <c r="H394" s="210">
        <v>118.449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138</v>
      </c>
      <c r="AU394" s="216" t="s">
        <v>83</v>
      </c>
      <c r="AV394" s="14" t="s">
        <v>132</v>
      </c>
      <c r="AW394" s="14" t="s">
        <v>35</v>
      </c>
      <c r="AX394" s="14" t="s">
        <v>81</v>
      </c>
      <c r="AY394" s="216" t="s">
        <v>125</v>
      </c>
    </row>
    <row r="395" spans="1:65" s="2" customFormat="1" ht="24.2" customHeight="1">
      <c r="A395" s="36"/>
      <c r="B395" s="37"/>
      <c r="C395" s="175" t="s">
        <v>553</v>
      </c>
      <c r="D395" s="175" t="s">
        <v>127</v>
      </c>
      <c r="E395" s="176" t="s">
        <v>554</v>
      </c>
      <c r="F395" s="177" t="s">
        <v>555</v>
      </c>
      <c r="G395" s="178" t="s">
        <v>196</v>
      </c>
      <c r="H395" s="179">
        <v>1066.0440000000001</v>
      </c>
      <c r="I395" s="180"/>
      <c r="J395" s="181">
        <f>ROUND(I395*H395,2)</f>
        <v>0</v>
      </c>
      <c r="K395" s="177" t="s">
        <v>131</v>
      </c>
      <c r="L395" s="41"/>
      <c r="M395" s="182" t="s">
        <v>28</v>
      </c>
      <c r="N395" s="183" t="s">
        <v>44</v>
      </c>
      <c r="O395" s="66"/>
      <c r="P395" s="184">
        <f>O395*H395</f>
        <v>0</v>
      </c>
      <c r="Q395" s="184">
        <v>0</v>
      </c>
      <c r="R395" s="184">
        <f>Q395*H395</f>
        <v>0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132</v>
      </c>
      <c r="AT395" s="186" t="s">
        <v>127</v>
      </c>
      <c r="AU395" s="186" t="s">
        <v>83</v>
      </c>
      <c r="AY395" s="19" t="s">
        <v>125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81</v>
      </c>
      <c r="BK395" s="187">
        <f>ROUND(I395*H395,2)</f>
        <v>0</v>
      </c>
      <c r="BL395" s="19" t="s">
        <v>132</v>
      </c>
      <c r="BM395" s="186" t="s">
        <v>556</v>
      </c>
    </row>
    <row r="396" spans="1:65" s="2" customFormat="1" ht="19.5">
      <c r="A396" s="36"/>
      <c r="B396" s="37"/>
      <c r="C396" s="38"/>
      <c r="D396" s="188" t="s">
        <v>134</v>
      </c>
      <c r="E396" s="38"/>
      <c r="F396" s="189" t="s">
        <v>557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134</v>
      </c>
      <c r="AU396" s="19" t="s">
        <v>83</v>
      </c>
    </row>
    <row r="397" spans="1:65" s="2" customFormat="1" ht="11.25">
      <c r="A397" s="36"/>
      <c r="B397" s="37"/>
      <c r="C397" s="38"/>
      <c r="D397" s="193" t="s">
        <v>136</v>
      </c>
      <c r="E397" s="38"/>
      <c r="F397" s="194" t="s">
        <v>558</v>
      </c>
      <c r="G397" s="38"/>
      <c r="H397" s="38"/>
      <c r="I397" s="190"/>
      <c r="J397" s="38"/>
      <c r="K397" s="38"/>
      <c r="L397" s="41"/>
      <c r="M397" s="191"/>
      <c r="N397" s="19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136</v>
      </c>
      <c r="AU397" s="19" t="s">
        <v>83</v>
      </c>
    </row>
    <row r="398" spans="1:65" s="2" customFormat="1" ht="19.5">
      <c r="A398" s="36"/>
      <c r="B398" s="37"/>
      <c r="C398" s="38"/>
      <c r="D398" s="188" t="s">
        <v>160</v>
      </c>
      <c r="E398" s="38"/>
      <c r="F398" s="217" t="s">
        <v>168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160</v>
      </c>
      <c r="AU398" s="19" t="s">
        <v>83</v>
      </c>
    </row>
    <row r="399" spans="1:65" s="13" customFormat="1" ht="22.5">
      <c r="B399" s="195"/>
      <c r="C399" s="196"/>
      <c r="D399" s="188" t="s">
        <v>138</v>
      </c>
      <c r="E399" s="197" t="s">
        <v>28</v>
      </c>
      <c r="F399" s="198" t="s">
        <v>559</v>
      </c>
      <c r="G399" s="196"/>
      <c r="H399" s="199">
        <v>1066.0440000000001</v>
      </c>
      <c r="I399" s="200"/>
      <c r="J399" s="196"/>
      <c r="K399" s="196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138</v>
      </c>
      <c r="AU399" s="205" t="s">
        <v>83</v>
      </c>
      <c r="AV399" s="13" t="s">
        <v>83</v>
      </c>
      <c r="AW399" s="13" t="s">
        <v>35</v>
      </c>
      <c r="AX399" s="13" t="s">
        <v>73</v>
      </c>
      <c r="AY399" s="205" t="s">
        <v>125</v>
      </c>
    </row>
    <row r="400" spans="1:65" s="14" customFormat="1" ht="11.25">
      <c r="B400" s="206"/>
      <c r="C400" s="207"/>
      <c r="D400" s="188" t="s">
        <v>138</v>
      </c>
      <c r="E400" s="208" t="s">
        <v>28</v>
      </c>
      <c r="F400" s="209" t="s">
        <v>154</v>
      </c>
      <c r="G400" s="207"/>
      <c r="H400" s="210">
        <v>1066.0440000000001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138</v>
      </c>
      <c r="AU400" s="216" t="s">
        <v>83</v>
      </c>
      <c r="AV400" s="14" t="s">
        <v>132</v>
      </c>
      <c r="AW400" s="14" t="s">
        <v>35</v>
      </c>
      <c r="AX400" s="14" t="s">
        <v>81</v>
      </c>
      <c r="AY400" s="216" t="s">
        <v>125</v>
      </c>
    </row>
    <row r="401" spans="1:65" s="2" customFormat="1" ht="21.75" customHeight="1">
      <c r="A401" s="36"/>
      <c r="B401" s="37"/>
      <c r="C401" s="175" t="s">
        <v>560</v>
      </c>
      <c r="D401" s="175" t="s">
        <v>127</v>
      </c>
      <c r="E401" s="176" t="s">
        <v>561</v>
      </c>
      <c r="F401" s="177" t="s">
        <v>562</v>
      </c>
      <c r="G401" s="178" t="s">
        <v>196</v>
      </c>
      <c r="H401" s="179">
        <v>114.14700000000001</v>
      </c>
      <c r="I401" s="180"/>
      <c r="J401" s="181">
        <f>ROUND(I401*H401,2)</f>
        <v>0</v>
      </c>
      <c r="K401" s="177" t="s">
        <v>131</v>
      </c>
      <c r="L401" s="41"/>
      <c r="M401" s="182" t="s">
        <v>28</v>
      </c>
      <c r="N401" s="183" t="s">
        <v>44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132</v>
      </c>
      <c r="AT401" s="186" t="s">
        <v>127</v>
      </c>
      <c r="AU401" s="186" t="s">
        <v>83</v>
      </c>
      <c r="AY401" s="19" t="s">
        <v>125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81</v>
      </c>
      <c r="BK401" s="187">
        <f>ROUND(I401*H401,2)</f>
        <v>0</v>
      </c>
      <c r="BL401" s="19" t="s">
        <v>132</v>
      </c>
      <c r="BM401" s="186" t="s">
        <v>563</v>
      </c>
    </row>
    <row r="402" spans="1:65" s="2" customFormat="1" ht="19.5">
      <c r="A402" s="36"/>
      <c r="B402" s="37"/>
      <c r="C402" s="38"/>
      <c r="D402" s="188" t="s">
        <v>134</v>
      </c>
      <c r="E402" s="38"/>
      <c r="F402" s="189" t="s">
        <v>564</v>
      </c>
      <c r="G402" s="38"/>
      <c r="H402" s="38"/>
      <c r="I402" s="190"/>
      <c r="J402" s="38"/>
      <c r="K402" s="38"/>
      <c r="L402" s="41"/>
      <c r="M402" s="191"/>
      <c r="N402" s="192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134</v>
      </c>
      <c r="AU402" s="19" t="s">
        <v>83</v>
      </c>
    </row>
    <row r="403" spans="1:65" s="2" customFormat="1" ht="11.25">
      <c r="A403" s="36"/>
      <c r="B403" s="37"/>
      <c r="C403" s="38"/>
      <c r="D403" s="193" t="s">
        <v>136</v>
      </c>
      <c r="E403" s="38"/>
      <c r="F403" s="194" t="s">
        <v>565</v>
      </c>
      <c r="G403" s="38"/>
      <c r="H403" s="38"/>
      <c r="I403" s="190"/>
      <c r="J403" s="38"/>
      <c r="K403" s="38"/>
      <c r="L403" s="41"/>
      <c r="M403" s="191"/>
      <c r="N403" s="192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136</v>
      </c>
      <c r="AU403" s="19" t="s">
        <v>83</v>
      </c>
    </row>
    <row r="404" spans="1:65" s="13" customFormat="1" ht="11.25">
      <c r="B404" s="195"/>
      <c r="C404" s="196"/>
      <c r="D404" s="188" t="s">
        <v>138</v>
      </c>
      <c r="E404" s="197" t="s">
        <v>28</v>
      </c>
      <c r="F404" s="198" t="s">
        <v>566</v>
      </c>
      <c r="G404" s="196"/>
      <c r="H404" s="199">
        <v>52.758000000000003</v>
      </c>
      <c r="I404" s="200"/>
      <c r="J404" s="196"/>
      <c r="K404" s="196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138</v>
      </c>
      <c r="AU404" s="205" t="s">
        <v>83</v>
      </c>
      <c r="AV404" s="13" t="s">
        <v>83</v>
      </c>
      <c r="AW404" s="13" t="s">
        <v>35</v>
      </c>
      <c r="AX404" s="13" t="s">
        <v>73</v>
      </c>
      <c r="AY404" s="205" t="s">
        <v>125</v>
      </c>
    </row>
    <row r="405" spans="1:65" s="13" customFormat="1" ht="22.5">
      <c r="B405" s="195"/>
      <c r="C405" s="196"/>
      <c r="D405" s="188" t="s">
        <v>138</v>
      </c>
      <c r="E405" s="197" t="s">
        <v>28</v>
      </c>
      <c r="F405" s="198" t="s">
        <v>567</v>
      </c>
      <c r="G405" s="196"/>
      <c r="H405" s="199">
        <v>51.896000000000001</v>
      </c>
      <c r="I405" s="200"/>
      <c r="J405" s="196"/>
      <c r="K405" s="196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138</v>
      </c>
      <c r="AU405" s="205" t="s">
        <v>83</v>
      </c>
      <c r="AV405" s="13" t="s">
        <v>83</v>
      </c>
      <c r="AW405" s="13" t="s">
        <v>35</v>
      </c>
      <c r="AX405" s="13" t="s">
        <v>73</v>
      </c>
      <c r="AY405" s="205" t="s">
        <v>125</v>
      </c>
    </row>
    <row r="406" spans="1:65" s="13" customFormat="1" ht="11.25">
      <c r="B406" s="195"/>
      <c r="C406" s="196"/>
      <c r="D406" s="188" t="s">
        <v>138</v>
      </c>
      <c r="E406" s="197" t="s">
        <v>28</v>
      </c>
      <c r="F406" s="198" t="s">
        <v>568</v>
      </c>
      <c r="G406" s="196"/>
      <c r="H406" s="199">
        <v>9.4930000000000003</v>
      </c>
      <c r="I406" s="200"/>
      <c r="J406" s="196"/>
      <c r="K406" s="196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138</v>
      </c>
      <c r="AU406" s="205" t="s">
        <v>83</v>
      </c>
      <c r="AV406" s="13" t="s">
        <v>83</v>
      </c>
      <c r="AW406" s="13" t="s">
        <v>35</v>
      </c>
      <c r="AX406" s="13" t="s">
        <v>73</v>
      </c>
      <c r="AY406" s="205" t="s">
        <v>125</v>
      </c>
    </row>
    <row r="407" spans="1:65" s="14" customFormat="1" ht="11.25">
      <c r="B407" s="206"/>
      <c r="C407" s="207"/>
      <c r="D407" s="188" t="s">
        <v>138</v>
      </c>
      <c r="E407" s="208" t="s">
        <v>28</v>
      </c>
      <c r="F407" s="209" t="s">
        <v>154</v>
      </c>
      <c r="G407" s="207"/>
      <c r="H407" s="210">
        <v>114.14699999999999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138</v>
      </c>
      <c r="AU407" s="216" t="s">
        <v>83</v>
      </c>
      <c r="AV407" s="14" t="s">
        <v>132</v>
      </c>
      <c r="AW407" s="14" t="s">
        <v>35</v>
      </c>
      <c r="AX407" s="14" t="s">
        <v>81</v>
      </c>
      <c r="AY407" s="216" t="s">
        <v>125</v>
      </c>
    </row>
    <row r="408" spans="1:65" s="2" customFormat="1" ht="24.2" customHeight="1">
      <c r="A408" s="36"/>
      <c r="B408" s="37"/>
      <c r="C408" s="175" t="s">
        <v>569</v>
      </c>
      <c r="D408" s="175" t="s">
        <v>127</v>
      </c>
      <c r="E408" s="176" t="s">
        <v>570</v>
      </c>
      <c r="F408" s="177" t="s">
        <v>571</v>
      </c>
      <c r="G408" s="178" t="s">
        <v>196</v>
      </c>
      <c r="H408" s="179">
        <v>664.05</v>
      </c>
      <c r="I408" s="180"/>
      <c r="J408" s="181">
        <f>ROUND(I408*H408,2)</f>
        <v>0</v>
      </c>
      <c r="K408" s="177" t="s">
        <v>131</v>
      </c>
      <c r="L408" s="41"/>
      <c r="M408" s="182" t="s">
        <v>28</v>
      </c>
      <c r="N408" s="183" t="s">
        <v>44</v>
      </c>
      <c r="O408" s="66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132</v>
      </c>
      <c r="AT408" s="186" t="s">
        <v>127</v>
      </c>
      <c r="AU408" s="186" t="s">
        <v>83</v>
      </c>
      <c r="AY408" s="19" t="s">
        <v>125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81</v>
      </c>
      <c r="BK408" s="187">
        <f>ROUND(I408*H408,2)</f>
        <v>0</v>
      </c>
      <c r="BL408" s="19" t="s">
        <v>132</v>
      </c>
      <c r="BM408" s="186" t="s">
        <v>572</v>
      </c>
    </row>
    <row r="409" spans="1:65" s="2" customFormat="1" ht="19.5">
      <c r="A409" s="36"/>
      <c r="B409" s="37"/>
      <c r="C409" s="38"/>
      <c r="D409" s="188" t="s">
        <v>134</v>
      </c>
      <c r="E409" s="38"/>
      <c r="F409" s="189" t="s">
        <v>557</v>
      </c>
      <c r="G409" s="38"/>
      <c r="H409" s="38"/>
      <c r="I409" s="190"/>
      <c r="J409" s="38"/>
      <c r="K409" s="38"/>
      <c r="L409" s="41"/>
      <c r="M409" s="191"/>
      <c r="N409" s="192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134</v>
      </c>
      <c r="AU409" s="19" t="s">
        <v>83</v>
      </c>
    </row>
    <row r="410" spans="1:65" s="2" customFormat="1" ht="11.25">
      <c r="A410" s="36"/>
      <c r="B410" s="37"/>
      <c r="C410" s="38"/>
      <c r="D410" s="193" t="s">
        <v>136</v>
      </c>
      <c r="E410" s="38"/>
      <c r="F410" s="194" t="s">
        <v>573</v>
      </c>
      <c r="G410" s="38"/>
      <c r="H410" s="38"/>
      <c r="I410" s="190"/>
      <c r="J410" s="38"/>
      <c r="K410" s="38"/>
      <c r="L410" s="41"/>
      <c r="M410" s="191"/>
      <c r="N410" s="19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136</v>
      </c>
      <c r="AU410" s="19" t="s">
        <v>83</v>
      </c>
    </row>
    <row r="411" spans="1:65" s="2" customFormat="1" ht="19.5">
      <c r="A411" s="36"/>
      <c r="B411" s="37"/>
      <c r="C411" s="38"/>
      <c r="D411" s="188" t="s">
        <v>160</v>
      </c>
      <c r="E411" s="38"/>
      <c r="F411" s="217" t="s">
        <v>168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160</v>
      </c>
      <c r="AU411" s="19" t="s">
        <v>83</v>
      </c>
    </row>
    <row r="412" spans="1:65" s="13" customFormat="1" ht="22.5">
      <c r="B412" s="195"/>
      <c r="C412" s="196"/>
      <c r="D412" s="188" t="s">
        <v>138</v>
      </c>
      <c r="E412" s="197" t="s">
        <v>28</v>
      </c>
      <c r="F412" s="198" t="s">
        <v>574</v>
      </c>
      <c r="G412" s="196"/>
      <c r="H412" s="199">
        <v>474.822</v>
      </c>
      <c r="I412" s="200"/>
      <c r="J412" s="196"/>
      <c r="K412" s="196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138</v>
      </c>
      <c r="AU412" s="205" t="s">
        <v>83</v>
      </c>
      <c r="AV412" s="13" t="s">
        <v>83</v>
      </c>
      <c r="AW412" s="13" t="s">
        <v>35</v>
      </c>
      <c r="AX412" s="13" t="s">
        <v>73</v>
      </c>
      <c r="AY412" s="205" t="s">
        <v>125</v>
      </c>
    </row>
    <row r="413" spans="1:65" s="13" customFormat="1" ht="22.5">
      <c r="B413" s="195"/>
      <c r="C413" s="196"/>
      <c r="D413" s="188" t="s">
        <v>138</v>
      </c>
      <c r="E413" s="197" t="s">
        <v>28</v>
      </c>
      <c r="F413" s="198" t="s">
        <v>575</v>
      </c>
      <c r="G413" s="196"/>
      <c r="H413" s="199">
        <v>103.791</v>
      </c>
      <c r="I413" s="200"/>
      <c r="J413" s="196"/>
      <c r="K413" s="196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138</v>
      </c>
      <c r="AU413" s="205" t="s">
        <v>83</v>
      </c>
      <c r="AV413" s="13" t="s">
        <v>83</v>
      </c>
      <c r="AW413" s="13" t="s">
        <v>35</v>
      </c>
      <c r="AX413" s="13" t="s">
        <v>73</v>
      </c>
      <c r="AY413" s="205" t="s">
        <v>125</v>
      </c>
    </row>
    <row r="414" spans="1:65" s="13" customFormat="1" ht="11.25">
      <c r="B414" s="195"/>
      <c r="C414" s="196"/>
      <c r="D414" s="188" t="s">
        <v>138</v>
      </c>
      <c r="E414" s="197" t="s">
        <v>28</v>
      </c>
      <c r="F414" s="198" t="s">
        <v>576</v>
      </c>
      <c r="G414" s="196"/>
      <c r="H414" s="199">
        <v>85.436999999999998</v>
      </c>
      <c r="I414" s="200"/>
      <c r="J414" s="196"/>
      <c r="K414" s="196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138</v>
      </c>
      <c r="AU414" s="205" t="s">
        <v>83</v>
      </c>
      <c r="AV414" s="13" t="s">
        <v>83</v>
      </c>
      <c r="AW414" s="13" t="s">
        <v>35</v>
      </c>
      <c r="AX414" s="13" t="s">
        <v>73</v>
      </c>
      <c r="AY414" s="205" t="s">
        <v>125</v>
      </c>
    </row>
    <row r="415" spans="1:65" s="14" customFormat="1" ht="11.25">
      <c r="B415" s="206"/>
      <c r="C415" s="207"/>
      <c r="D415" s="188" t="s">
        <v>138</v>
      </c>
      <c r="E415" s="208" t="s">
        <v>28</v>
      </c>
      <c r="F415" s="209" t="s">
        <v>154</v>
      </c>
      <c r="G415" s="207"/>
      <c r="H415" s="210">
        <v>664.05000000000007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138</v>
      </c>
      <c r="AU415" s="216" t="s">
        <v>83</v>
      </c>
      <c r="AV415" s="14" t="s">
        <v>132</v>
      </c>
      <c r="AW415" s="14" t="s">
        <v>35</v>
      </c>
      <c r="AX415" s="14" t="s">
        <v>81</v>
      </c>
      <c r="AY415" s="216" t="s">
        <v>125</v>
      </c>
    </row>
    <row r="416" spans="1:65" s="2" customFormat="1" ht="37.9" customHeight="1">
      <c r="A416" s="36"/>
      <c r="B416" s="37"/>
      <c r="C416" s="175" t="s">
        <v>577</v>
      </c>
      <c r="D416" s="175" t="s">
        <v>127</v>
      </c>
      <c r="E416" s="176" t="s">
        <v>578</v>
      </c>
      <c r="F416" s="177" t="s">
        <v>579</v>
      </c>
      <c r="G416" s="178" t="s">
        <v>196</v>
      </c>
      <c r="H416" s="179">
        <v>52.758000000000003</v>
      </c>
      <c r="I416" s="180"/>
      <c r="J416" s="181">
        <f>ROUND(I416*H416,2)</f>
        <v>0</v>
      </c>
      <c r="K416" s="177" t="s">
        <v>131</v>
      </c>
      <c r="L416" s="41"/>
      <c r="M416" s="182" t="s">
        <v>28</v>
      </c>
      <c r="N416" s="183" t="s">
        <v>44</v>
      </c>
      <c r="O416" s="66"/>
      <c r="P416" s="184">
        <f>O416*H416</f>
        <v>0</v>
      </c>
      <c r="Q416" s="184">
        <v>0</v>
      </c>
      <c r="R416" s="184">
        <f>Q416*H416</f>
        <v>0</v>
      </c>
      <c r="S416" s="184">
        <v>0</v>
      </c>
      <c r="T416" s="18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132</v>
      </c>
      <c r="AT416" s="186" t="s">
        <v>127</v>
      </c>
      <c r="AU416" s="186" t="s">
        <v>83</v>
      </c>
      <c r="AY416" s="19" t="s">
        <v>125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81</v>
      </c>
      <c r="BK416" s="187">
        <f>ROUND(I416*H416,2)</f>
        <v>0</v>
      </c>
      <c r="BL416" s="19" t="s">
        <v>132</v>
      </c>
      <c r="BM416" s="186" t="s">
        <v>580</v>
      </c>
    </row>
    <row r="417" spans="1:65" s="2" customFormat="1" ht="29.25">
      <c r="A417" s="36"/>
      <c r="B417" s="37"/>
      <c r="C417" s="38"/>
      <c r="D417" s="188" t="s">
        <v>134</v>
      </c>
      <c r="E417" s="38"/>
      <c r="F417" s="189" t="s">
        <v>581</v>
      </c>
      <c r="G417" s="38"/>
      <c r="H417" s="38"/>
      <c r="I417" s="190"/>
      <c r="J417" s="38"/>
      <c r="K417" s="38"/>
      <c r="L417" s="41"/>
      <c r="M417" s="191"/>
      <c r="N417" s="192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134</v>
      </c>
      <c r="AU417" s="19" t="s">
        <v>83</v>
      </c>
    </row>
    <row r="418" spans="1:65" s="2" customFormat="1" ht="11.25">
      <c r="A418" s="36"/>
      <c r="B418" s="37"/>
      <c r="C418" s="38"/>
      <c r="D418" s="193" t="s">
        <v>136</v>
      </c>
      <c r="E418" s="38"/>
      <c r="F418" s="194" t="s">
        <v>582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136</v>
      </c>
      <c r="AU418" s="19" t="s">
        <v>83</v>
      </c>
    </row>
    <row r="419" spans="1:65" s="13" customFormat="1" ht="11.25">
      <c r="B419" s="195"/>
      <c r="C419" s="196"/>
      <c r="D419" s="188" t="s">
        <v>138</v>
      </c>
      <c r="E419" s="197" t="s">
        <v>28</v>
      </c>
      <c r="F419" s="198" t="s">
        <v>583</v>
      </c>
      <c r="G419" s="196"/>
      <c r="H419" s="199">
        <v>52.758000000000003</v>
      </c>
      <c r="I419" s="200"/>
      <c r="J419" s="196"/>
      <c r="K419" s="196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138</v>
      </c>
      <c r="AU419" s="205" t="s">
        <v>83</v>
      </c>
      <c r="AV419" s="13" t="s">
        <v>83</v>
      </c>
      <c r="AW419" s="13" t="s">
        <v>35</v>
      </c>
      <c r="AX419" s="13" t="s">
        <v>73</v>
      </c>
      <c r="AY419" s="205" t="s">
        <v>125</v>
      </c>
    </row>
    <row r="420" spans="1:65" s="14" customFormat="1" ht="11.25">
      <c r="B420" s="206"/>
      <c r="C420" s="207"/>
      <c r="D420" s="188" t="s">
        <v>138</v>
      </c>
      <c r="E420" s="208" t="s">
        <v>28</v>
      </c>
      <c r="F420" s="209" t="s">
        <v>154</v>
      </c>
      <c r="G420" s="207"/>
      <c r="H420" s="210">
        <v>52.758000000000003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138</v>
      </c>
      <c r="AU420" s="216" t="s">
        <v>83</v>
      </c>
      <c r="AV420" s="14" t="s">
        <v>132</v>
      </c>
      <c r="AW420" s="14" t="s">
        <v>35</v>
      </c>
      <c r="AX420" s="14" t="s">
        <v>81</v>
      </c>
      <c r="AY420" s="216" t="s">
        <v>125</v>
      </c>
    </row>
    <row r="421" spans="1:65" s="2" customFormat="1" ht="44.25" customHeight="1">
      <c r="A421" s="36"/>
      <c r="B421" s="37"/>
      <c r="C421" s="175" t="s">
        <v>584</v>
      </c>
      <c r="D421" s="175" t="s">
        <v>127</v>
      </c>
      <c r="E421" s="176" t="s">
        <v>585</v>
      </c>
      <c r="F421" s="177" t="s">
        <v>586</v>
      </c>
      <c r="G421" s="178" t="s">
        <v>196</v>
      </c>
      <c r="H421" s="179">
        <v>118.449</v>
      </c>
      <c r="I421" s="180"/>
      <c r="J421" s="181">
        <f>ROUND(I421*H421,2)</f>
        <v>0</v>
      </c>
      <c r="K421" s="177" t="s">
        <v>131</v>
      </c>
      <c r="L421" s="41"/>
      <c r="M421" s="182" t="s">
        <v>28</v>
      </c>
      <c r="N421" s="183" t="s">
        <v>44</v>
      </c>
      <c r="O421" s="66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132</v>
      </c>
      <c r="AT421" s="186" t="s">
        <v>127</v>
      </c>
      <c r="AU421" s="186" t="s">
        <v>83</v>
      </c>
      <c r="AY421" s="19" t="s">
        <v>125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81</v>
      </c>
      <c r="BK421" s="187">
        <f>ROUND(I421*H421,2)</f>
        <v>0</v>
      </c>
      <c r="BL421" s="19" t="s">
        <v>132</v>
      </c>
      <c r="BM421" s="186" t="s">
        <v>587</v>
      </c>
    </row>
    <row r="422" spans="1:65" s="2" customFormat="1" ht="29.25">
      <c r="A422" s="36"/>
      <c r="B422" s="37"/>
      <c r="C422" s="38"/>
      <c r="D422" s="188" t="s">
        <v>134</v>
      </c>
      <c r="E422" s="38"/>
      <c r="F422" s="189" t="s">
        <v>198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134</v>
      </c>
      <c r="AU422" s="19" t="s">
        <v>83</v>
      </c>
    </row>
    <row r="423" spans="1:65" s="2" customFormat="1" ht="11.25">
      <c r="A423" s="36"/>
      <c r="B423" s="37"/>
      <c r="C423" s="38"/>
      <c r="D423" s="193" t="s">
        <v>136</v>
      </c>
      <c r="E423" s="38"/>
      <c r="F423" s="194" t="s">
        <v>588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136</v>
      </c>
      <c r="AU423" s="19" t="s">
        <v>83</v>
      </c>
    </row>
    <row r="424" spans="1:65" s="13" customFormat="1" ht="11.25">
      <c r="B424" s="195"/>
      <c r="C424" s="196"/>
      <c r="D424" s="188" t="s">
        <v>138</v>
      </c>
      <c r="E424" s="197" t="s">
        <v>28</v>
      </c>
      <c r="F424" s="198" t="s">
        <v>589</v>
      </c>
      <c r="G424" s="196"/>
      <c r="H424" s="199">
        <v>118.449</v>
      </c>
      <c r="I424" s="200"/>
      <c r="J424" s="196"/>
      <c r="K424" s="196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138</v>
      </c>
      <c r="AU424" s="205" t="s">
        <v>83</v>
      </c>
      <c r="AV424" s="13" t="s">
        <v>83</v>
      </c>
      <c r="AW424" s="13" t="s">
        <v>35</v>
      </c>
      <c r="AX424" s="13" t="s">
        <v>73</v>
      </c>
      <c r="AY424" s="205" t="s">
        <v>125</v>
      </c>
    </row>
    <row r="425" spans="1:65" s="14" customFormat="1" ht="11.25">
      <c r="B425" s="206"/>
      <c r="C425" s="207"/>
      <c r="D425" s="188" t="s">
        <v>138</v>
      </c>
      <c r="E425" s="208" t="s">
        <v>28</v>
      </c>
      <c r="F425" s="209" t="s">
        <v>154</v>
      </c>
      <c r="G425" s="207"/>
      <c r="H425" s="210">
        <v>118.449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138</v>
      </c>
      <c r="AU425" s="216" t="s">
        <v>83</v>
      </c>
      <c r="AV425" s="14" t="s">
        <v>132</v>
      </c>
      <c r="AW425" s="14" t="s">
        <v>35</v>
      </c>
      <c r="AX425" s="14" t="s">
        <v>81</v>
      </c>
      <c r="AY425" s="216" t="s">
        <v>125</v>
      </c>
    </row>
    <row r="426" spans="1:65" s="2" customFormat="1" ht="44.25" customHeight="1">
      <c r="A426" s="36"/>
      <c r="B426" s="37"/>
      <c r="C426" s="175" t="s">
        <v>590</v>
      </c>
      <c r="D426" s="175" t="s">
        <v>127</v>
      </c>
      <c r="E426" s="176" t="s">
        <v>591</v>
      </c>
      <c r="F426" s="177" t="s">
        <v>592</v>
      </c>
      <c r="G426" s="178" t="s">
        <v>196</v>
      </c>
      <c r="H426" s="179">
        <v>9.4930000000000003</v>
      </c>
      <c r="I426" s="180"/>
      <c r="J426" s="181">
        <f>ROUND(I426*H426,2)</f>
        <v>0</v>
      </c>
      <c r="K426" s="177" t="s">
        <v>131</v>
      </c>
      <c r="L426" s="41"/>
      <c r="M426" s="182" t="s">
        <v>28</v>
      </c>
      <c r="N426" s="183" t="s">
        <v>44</v>
      </c>
      <c r="O426" s="66"/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132</v>
      </c>
      <c r="AT426" s="186" t="s">
        <v>127</v>
      </c>
      <c r="AU426" s="186" t="s">
        <v>83</v>
      </c>
      <c r="AY426" s="19" t="s">
        <v>125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81</v>
      </c>
      <c r="BK426" s="187">
        <f>ROUND(I426*H426,2)</f>
        <v>0</v>
      </c>
      <c r="BL426" s="19" t="s">
        <v>132</v>
      </c>
      <c r="BM426" s="186" t="s">
        <v>593</v>
      </c>
    </row>
    <row r="427" spans="1:65" s="2" customFormat="1" ht="29.25">
      <c r="A427" s="36"/>
      <c r="B427" s="37"/>
      <c r="C427" s="38"/>
      <c r="D427" s="188" t="s">
        <v>134</v>
      </c>
      <c r="E427" s="38"/>
      <c r="F427" s="189" t="s">
        <v>594</v>
      </c>
      <c r="G427" s="38"/>
      <c r="H427" s="38"/>
      <c r="I427" s="190"/>
      <c r="J427" s="38"/>
      <c r="K427" s="38"/>
      <c r="L427" s="41"/>
      <c r="M427" s="191"/>
      <c r="N427" s="192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134</v>
      </c>
      <c r="AU427" s="19" t="s">
        <v>83</v>
      </c>
    </row>
    <row r="428" spans="1:65" s="2" customFormat="1" ht="11.25">
      <c r="A428" s="36"/>
      <c r="B428" s="37"/>
      <c r="C428" s="38"/>
      <c r="D428" s="193" t="s">
        <v>136</v>
      </c>
      <c r="E428" s="38"/>
      <c r="F428" s="194" t="s">
        <v>595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136</v>
      </c>
      <c r="AU428" s="19" t="s">
        <v>83</v>
      </c>
    </row>
    <row r="429" spans="1:65" s="13" customFormat="1" ht="11.25">
      <c r="B429" s="195"/>
      <c r="C429" s="196"/>
      <c r="D429" s="188" t="s">
        <v>138</v>
      </c>
      <c r="E429" s="197" t="s">
        <v>28</v>
      </c>
      <c r="F429" s="198" t="s">
        <v>596</v>
      </c>
      <c r="G429" s="196"/>
      <c r="H429" s="199">
        <v>9.4930000000000003</v>
      </c>
      <c r="I429" s="200"/>
      <c r="J429" s="196"/>
      <c r="K429" s="196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138</v>
      </c>
      <c r="AU429" s="205" t="s">
        <v>83</v>
      </c>
      <c r="AV429" s="13" t="s">
        <v>83</v>
      </c>
      <c r="AW429" s="13" t="s">
        <v>35</v>
      </c>
      <c r="AX429" s="13" t="s">
        <v>73</v>
      </c>
      <c r="AY429" s="205" t="s">
        <v>125</v>
      </c>
    </row>
    <row r="430" spans="1:65" s="14" customFormat="1" ht="11.25">
      <c r="B430" s="206"/>
      <c r="C430" s="207"/>
      <c r="D430" s="188" t="s">
        <v>138</v>
      </c>
      <c r="E430" s="208" t="s">
        <v>28</v>
      </c>
      <c r="F430" s="209" t="s">
        <v>154</v>
      </c>
      <c r="G430" s="207"/>
      <c r="H430" s="210">
        <v>9.4930000000000003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138</v>
      </c>
      <c r="AU430" s="216" t="s">
        <v>83</v>
      </c>
      <c r="AV430" s="14" t="s">
        <v>132</v>
      </c>
      <c r="AW430" s="14" t="s">
        <v>35</v>
      </c>
      <c r="AX430" s="14" t="s">
        <v>81</v>
      </c>
      <c r="AY430" s="216" t="s">
        <v>125</v>
      </c>
    </row>
    <row r="431" spans="1:65" s="12" customFormat="1" ht="22.9" customHeight="1">
      <c r="B431" s="159"/>
      <c r="C431" s="160"/>
      <c r="D431" s="161" t="s">
        <v>72</v>
      </c>
      <c r="E431" s="173" t="s">
        <v>597</v>
      </c>
      <c r="F431" s="173" t="s">
        <v>598</v>
      </c>
      <c r="G431" s="160"/>
      <c r="H431" s="160"/>
      <c r="I431" s="163"/>
      <c r="J431" s="174">
        <f>BK431</f>
        <v>0</v>
      </c>
      <c r="K431" s="160"/>
      <c r="L431" s="165"/>
      <c r="M431" s="166"/>
      <c r="N431" s="167"/>
      <c r="O431" s="167"/>
      <c r="P431" s="168">
        <f>SUM(P432:P434)</f>
        <v>0</v>
      </c>
      <c r="Q431" s="167"/>
      <c r="R431" s="168">
        <f>SUM(R432:R434)</f>
        <v>0</v>
      </c>
      <c r="S431" s="167"/>
      <c r="T431" s="169">
        <f>SUM(T432:T434)</f>
        <v>0</v>
      </c>
      <c r="AR431" s="170" t="s">
        <v>81</v>
      </c>
      <c r="AT431" s="171" t="s">
        <v>72</v>
      </c>
      <c r="AU431" s="171" t="s">
        <v>81</v>
      </c>
      <c r="AY431" s="170" t="s">
        <v>125</v>
      </c>
      <c r="BK431" s="172">
        <f>SUM(BK432:BK434)</f>
        <v>0</v>
      </c>
    </row>
    <row r="432" spans="1:65" s="2" customFormat="1" ht="24.2" customHeight="1">
      <c r="A432" s="36"/>
      <c r="B432" s="37"/>
      <c r="C432" s="175" t="s">
        <v>599</v>
      </c>
      <c r="D432" s="175" t="s">
        <v>127</v>
      </c>
      <c r="E432" s="176" t="s">
        <v>600</v>
      </c>
      <c r="F432" s="177" t="s">
        <v>601</v>
      </c>
      <c r="G432" s="178" t="s">
        <v>196</v>
      </c>
      <c r="H432" s="179">
        <v>316.15300000000002</v>
      </c>
      <c r="I432" s="180"/>
      <c r="J432" s="181">
        <f>ROUND(I432*H432,2)</f>
        <v>0</v>
      </c>
      <c r="K432" s="177" t="s">
        <v>131</v>
      </c>
      <c r="L432" s="41"/>
      <c r="M432" s="182" t="s">
        <v>28</v>
      </c>
      <c r="N432" s="183" t="s">
        <v>44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132</v>
      </c>
      <c r="AT432" s="186" t="s">
        <v>127</v>
      </c>
      <c r="AU432" s="186" t="s">
        <v>83</v>
      </c>
      <c r="AY432" s="19" t="s">
        <v>125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81</v>
      </c>
      <c r="BK432" s="187">
        <f>ROUND(I432*H432,2)</f>
        <v>0</v>
      </c>
      <c r="BL432" s="19" t="s">
        <v>132</v>
      </c>
      <c r="BM432" s="186" t="s">
        <v>602</v>
      </c>
    </row>
    <row r="433" spans="1:65" s="2" customFormat="1" ht="19.5">
      <c r="A433" s="36"/>
      <c r="B433" s="37"/>
      <c r="C433" s="38"/>
      <c r="D433" s="188" t="s">
        <v>134</v>
      </c>
      <c r="E433" s="38"/>
      <c r="F433" s="189" t="s">
        <v>603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134</v>
      </c>
      <c r="AU433" s="19" t="s">
        <v>83</v>
      </c>
    </row>
    <row r="434" spans="1:65" s="2" customFormat="1" ht="11.25">
      <c r="A434" s="36"/>
      <c r="B434" s="37"/>
      <c r="C434" s="38"/>
      <c r="D434" s="193" t="s">
        <v>136</v>
      </c>
      <c r="E434" s="38"/>
      <c r="F434" s="194" t="s">
        <v>604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136</v>
      </c>
      <c r="AU434" s="19" t="s">
        <v>83</v>
      </c>
    </row>
    <row r="435" spans="1:65" s="12" customFormat="1" ht="25.9" customHeight="1">
      <c r="B435" s="159"/>
      <c r="C435" s="160"/>
      <c r="D435" s="161" t="s">
        <v>72</v>
      </c>
      <c r="E435" s="162" t="s">
        <v>221</v>
      </c>
      <c r="F435" s="162" t="s">
        <v>605</v>
      </c>
      <c r="G435" s="160"/>
      <c r="H435" s="160"/>
      <c r="I435" s="163"/>
      <c r="J435" s="164">
        <f>BK435</f>
        <v>0</v>
      </c>
      <c r="K435" s="160"/>
      <c r="L435" s="165"/>
      <c r="M435" s="166"/>
      <c r="N435" s="167"/>
      <c r="O435" s="167"/>
      <c r="P435" s="168">
        <f>P436</f>
        <v>0</v>
      </c>
      <c r="Q435" s="167"/>
      <c r="R435" s="168">
        <f>R436</f>
        <v>0.13453200000000001</v>
      </c>
      <c r="S435" s="167"/>
      <c r="T435" s="169">
        <f>T436</f>
        <v>0</v>
      </c>
      <c r="AR435" s="170" t="s">
        <v>147</v>
      </c>
      <c r="AT435" s="171" t="s">
        <v>72</v>
      </c>
      <c r="AU435" s="171" t="s">
        <v>73</v>
      </c>
      <c r="AY435" s="170" t="s">
        <v>125</v>
      </c>
      <c r="BK435" s="172">
        <f>BK436</f>
        <v>0</v>
      </c>
    </row>
    <row r="436" spans="1:65" s="12" customFormat="1" ht="22.9" customHeight="1">
      <c r="B436" s="159"/>
      <c r="C436" s="160"/>
      <c r="D436" s="161" t="s">
        <v>72</v>
      </c>
      <c r="E436" s="173" t="s">
        <v>606</v>
      </c>
      <c r="F436" s="173" t="s">
        <v>607</v>
      </c>
      <c r="G436" s="160"/>
      <c r="H436" s="160"/>
      <c r="I436" s="163"/>
      <c r="J436" s="174">
        <f>BK436</f>
        <v>0</v>
      </c>
      <c r="K436" s="160"/>
      <c r="L436" s="165"/>
      <c r="M436" s="166"/>
      <c r="N436" s="167"/>
      <c r="O436" s="167"/>
      <c r="P436" s="168">
        <f>SUM(P437:P484)</f>
        <v>0</v>
      </c>
      <c r="Q436" s="167"/>
      <c r="R436" s="168">
        <f>SUM(R437:R484)</f>
        <v>0.13453200000000001</v>
      </c>
      <c r="S436" s="167"/>
      <c r="T436" s="169">
        <f>SUM(T437:T484)</f>
        <v>0</v>
      </c>
      <c r="AR436" s="170" t="s">
        <v>147</v>
      </c>
      <c r="AT436" s="171" t="s">
        <v>72</v>
      </c>
      <c r="AU436" s="171" t="s">
        <v>81</v>
      </c>
      <c r="AY436" s="170" t="s">
        <v>125</v>
      </c>
      <c r="BK436" s="172">
        <f>SUM(BK437:BK484)</f>
        <v>0</v>
      </c>
    </row>
    <row r="437" spans="1:65" s="2" customFormat="1" ht="24.2" customHeight="1">
      <c r="A437" s="36"/>
      <c r="B437" s="37"/>
      <c r="C437" s="175" t="s">
        <v>608</v>
      </c>
      <c r="D437" s="175" t="s">
        <v>127</v>
      </c>
      <c r="E437" s="176" t="s">
        <v>609</v>
      </c>
      <c r="F437" s="177" t="s">
        <v>610</v>
      </c>
      <c r="G437" s="178" t="s">
        <v>403</v>
      </c>
      <c r="H437" s="179">
        <v>148</v>
      </c>
      <c r="I437" s="180"/>
      <c r="J437" s="181">
        <f>ROUND(I437*H437,2)</f>
        <v>0</v>
      </c>
      <c r="K437" s="177" t="s">
        <v>131</v>
      </c>
      <c r="L437" s="41"/>
      <c r="M437" s="182" t="s">
        <v>28</v>
      </c>
      <c r="N437" s="183" t="s">
        <v>44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0</v>
      </c>
      <c r="T437" s="18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569</v>
      </c>
      <c r="AT437" s="186" t="s">
        <v>127</v>
      </c>
      <c r="AU437" s="186" t="s">
        <v>83</v>
      </c>
      <c r="AY437" s="19" t="s">
        <v>125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81</v>
      </c>
      <c r="BK437" s="187">
        <f>ROUND(I437*H437,2)</f>
        <v>0</v>
      </c>
      <c r="BL437" s="19" t="s">
        <v>569</v>
      </c>
      <c r="BM437" s="186" t="s">
        <v>611</v>
      </c>
    </row>
    <row r="438" spans="1:65" s="2" customFormat="1" ht="39">
      <c r="A438" s="36"/>
      <c r="B438" s="37"/>
      <c r="C438" s="38"/>
      <c r="D438" s="188" t="s">
        <v>134</v>
      </c>
      <c r="E438" s="38"/>
      <c r="F438" s="189" t="s">
        <v>612</v>
      </c>
      <c r="G438" s="38"/>
      <c r="H438" s="38"/>
      <c r="I438" s="190"/>
      <c r="J438" s="38"/>
      <c r="K438" s="38"/>
      <c r="L438" s="41"/>
      <c r="M438" s="191"/>
      <c r="N438" s="19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134</v>
      </c>
      <c r="AU438" s="19" t="s">
        <v>83</v>
      </c>
    </row>
    <row r="439" spans="1:65" s="2" customFormat="1" ht="11.25">
      <c r="A439" s="36"/>
      <c r="B439" s="37"/>
      <c r="C439" s="38"/>
      <c r="D439" s="193" t="s">
        <v>136</v>
      </c>
      <c r="E439" s="38"/>
      <c r="F439" s="194" t="s">
        <v>613</v>
      </c>
      <c r="G439" s="38"/>
      <c r="H439" s="38"/>
      <c r="I439" s="190"/>
      <c r="J439" s="38"/>
      <c r="K439" s="38"/>
      <c r="L439" s="41"/>
      <c r="M439" s="191"/>
      <c r="N439" s="192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136</v>
      </c>
      <c r="AU439" s="19" t="s">
        <v>83</v>
      </c>
    </row>
    <row r="440" spans="1:65" s="13" customFormat="1" ht="11.25">
      <c r="B440" s="195"/>
      <c r="C440" s="196"/>
      <c r="D440" s="188" t="s">
        <v>138</v>
      </c>
      <c r="E440" s="197" t="s">
        <v>28</v>
      </c>
      <c r="F440" s="198" t="s">
        <v>614</v>
      </c>
      <c r="G440" s="196"/>
      <c r="H440" s="199">
        <v>148</v>
      </c>
      <c r="I440" s="200"/>
      <c r="J440" s="196"/>
      <c r="K440" s="196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138</v>
      </c>
      <c r="AU440" s="205" t="s">
        <v>83</v>
      </c>
      <c r="AV440" s="13" t="s">
        <v>83</v>
      </c>
      <c r="AW440" s="13" t="s">
        <v>35</v>
      </c>
      <c r="AX440" s="13" t="s">
        <v>73</v>
      </c>
      <c r="AY440" s="205" t="s">
        <v>125</v>
      </c>
    </row>
    <row r="441" spans="1:65" s="14" customFormat="1" ht="11.25">
      <c r="B441" s="206"/>
      <c r="C441" s="207"/>
      <c r="D441" s="188" t="s">
        <v>138</v>
      </c>
      <c r="E441" s="208" t="s">
        <v>28</v>
      </c>
      <c r="F441" s="209" t="s">
        <v>154</v>
      </c>
      <c r="G441" s="207"/>
      <c r="H441" s="210">
        <v>148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138</v>
      </c>
      <c r="AU441" s="216" t="s">
        <v>83</v>
      </c>
      <c r="AV441" s="14" t="s">
        <v>132</v>
      </c>
      <c r="AW441" s="14" t="s">
        <v>35</v>
      </c>
      <c r="AX441" s="14" t="s">
        <v>81</v>
      </c>
      <c r="AY441" s="216" t="s">
        <v>125</v>
      </c>
    </row>
    <row r="442" spans="1:65" s="2" customFormat="1" ht="37.9" customHeight="1">
      <c r="A442" s="36"/>
      <c r="B442" s="37"/>
      <c r="C442" s="175" t="s">
        <v>615</v>
      </c>
      <c r="D442" s="175" t="s">
        <v>127</v>
      </c>
      <c r="E442" s="176" t="s">
        <v>616</v>
      </c>
      <c r="F442" s="177" t="s">
        <v>617</v>
      </c>
      <c r="G442" s="178" t="s">
        <v>142</v>
      </c>
      <c r="H442" s="179">
        <v>5.18</v>
      </c>
      <c r="I442" s="180"/>
      <c r="J442" s="181">
        <f>ROUND(I442*H442,2)</f>
        <v>0</v>
      </c>
      <c r="K442" s="177" t="s">
        <v>131</v>
      </c>
      <c r="L442" s="41"/>
      <c r="M442" s="182" t="s">
        <v>28</v>
      </c>
      <c r="N442" s="183" t="s">
        <v>44</v>
      </c>
      <c r="O442" s="66"/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569</v>
      </c>
      <c r="AT442" s="186" t="s">
        <v>127</v>
      </c>
      <c r="AU442" s="186" t="s">
        <v>83</v>
      </c>
      <c r="AY442" s="19" t="s">
        <v>125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81</v>
      </c>
      <c r="BK442" s="187">
        <f>ROUND(I442*H442,2)</f>
        <v>0</v>
      </c>
      <c r="BL442" s="19" t="s">
        <v>569</v>
      </c>
      <c r="BM442" s="186" t="s">
        <v>618</v>
      </c>
    </row>
    <row r="443" spans="1:65" s="2" customFormat="1" ht="29.25">
      <c r="A443" s="36"/>
      <c r="B443" s="37"/>
      <c r="C443" s="38"/>
      <c r="D443" s="188" t="s">
        <v>134</v>
      </c>
      <c r="E443" s="38"/>
      <c r="F443" s="189" t="s">
        <v>619</v>
      </c>
      <c r="G443" s="38"/>
      <c r="H443" s="38"/>
      <c r="I443" s="190"/>
      <c r="J443" s="38"/>
      <c r="K443" s="38"/>
      <c r="L443" s="41"/>
      <c r="M443" s="191"/>
      <c r="N443" s="192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134</v>
      </c>
      <c r="AU443" s="19" t="s">
        <v>83</v>
      </c>
    </row>
    <row r="444" spans="1:65" s="2" customFormat="1" ht="11.25">
      <c r="A444" s="36"/>
      <c r="B444" s="37"/>
      <c r="C444" s="38"/>
      <c r="D444" s="193" t="s">
        <v>136</v>
      </c>
      <c r="E444" s="38"/>
      <c r="F444" s="194" t="s">
        <v>620</v>
      </c>
      <c r="G444" s="38"/>
      <c r="H444" s="38"/>
      <c r="I444" s="190"/>
      <c r="J444" s="38"/>
      <c r="K444" s="38"/>
      <c r="L444" s="41"/>
      <c r="M444" s="191"/>
      <c r="N444" s="192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136</v>
      </c>
      <c r="AU444" s="19" t="s">
        <v>83</v>
      </c>
    </row>
    <row r="445" spans="1:65" s="13" customFormat="1" ht="11.25">
      <c r="B445" s="195"/>
      <c r="C445" s="196"/>
      <c r="D445" s="188" t="s">
        <v>138</v>
      </c>
      <c r="E445" s="197" t="s">
        <v>28</v>
      </c>
      <c r="F445" s="198" t="s">
        <v>621</v>
      </c>
      <c r="G445" s="196"/>
      <c r="H445" s="199">
        <v>5.18</v>
      </c>
      <c r="I445" s="200"/>
      <c r="J445" s="196"/>
      <c r="K445" s="196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138</v>
      </c>
      <c r="AU445" s="205" t="s">
        <v>83</v>
      </c>
      <c r="AV445" s="13" t="s">
        <v>83</v>
      </c>
      <c r="AW445" s="13" t="s">
        <v>35</v>
      </c>
      <c r="AX445" s="13" t="s">
        <v>73</v>
      </c>
      <c r="AY445" s="205" t="s">
        <v>125</v>
      </c>
    </row>
    <row r="446" spans="1:65" s="14" customFormat="1" ht="11.25">
      <c r="B446" s="206"/>
      <c r="C446" s="207"/>
      <c r="D446" s="188" t="s">
        <v>138</v>
      </c>
      <c r="E446" s="208" t="s">
        <v>28</v>
      </c>
      <c r="F446" s="209" t="s">
        <v>154</v>
      </c>
      <c r="G446" s="207"/>
      <c r="H446" s="210">
        <v>5.18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138</v>
      </c>
      <c r="AU446" s="216" t="s">
        <v>83</v>
      </c>
      <c r="AV446" s="14" t="s">
        <v>132</v>
      </c>
      <c r="AW446" s="14" t="s">
        <v>35</v>
      </c>
      <c r="AX446" s="14" t="s">
        <v>81</v>
      </c>
      <c r="AY446" s="216" t="s">
        <v>125</v>
      </c>
    </row>
    <row r="447" spans="1:65" s="2" customFormat="1" ht="37.9" customHeight="1">
      <c r="A447" s="36"/>
      <c r="B447" s="37"/>
      <c r="C447" s="175" t="s">
        <v>622</v>
      </c>
      <c r="D447" s="175" t="s">
        <v>127</v>
      </c>
      <c r="E447" s="176" t="s">
        <v>623</v>
      </c>
      <c r="F447" s="177" t="s">
        <v>624</v>
      </c>
      <c r="G447" s="178" t="s">
        <v>142</v>
      </c>
      <c r="H447" s="179">
        <v>46.62</v>
      </c>
      <c r="I447" s="180"/>
      <c r="J447" s="181">
        <f>ROUND(I447*H447,2)</f>
        <v>0</v>
      </c>
      <c r="K447" s="177" t="s">
        <v>131</v>
      </c>
      <c r="L447" s="41"/>
      <c r="M447" s="182" t="s">
        <v>28</v>
      </c>
      <c r="N447" s="183" t="s">
        <v>44</v>
      </c>
      <c r="O447" s="66"/>
      <c r="P447" s="184">
        <f>O447*H447</f>
        <v>0</v>
      </c>
      <c r="Q447" s="184">
        <v>0</v>
      </c>
      <c r="R447" s="184">
        <f>Q447*H447</f>
        <v>0</v>
      </c>
      <c r="S447" s="184">
        <v>0</v>
      </c>
      <c r="T447" s="18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569</v>
      </c>
      <c r="AT447" s="186" t="s">
        <v>127</v>
      </c>
      <c r="AU447" s="186" t="s">
        <v>83</v>
      </c>
      <c r="AY447" s="19" t="s">
        <v>125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81</v>
      </c>
      <c r="BK447" s="187">
        <f>ROUND(I447*H447,2)</f>
        <v>0</v>
      </c>
      <c r="BL447" s="19" t="s">
        <v>569</v>
      </c>
      <c r="BM447" s="186" t="s">
        <v>625</v>
      </c>
    </row>
    <row r="448" spans="1:65" s="2" customFormat="1" ht="39">
      <c r="A448" s="36"/>
      <c r="B448" s="37"/>
      <c r="C448" s="38"/>
      <c r="D448" s="188" t="s">
        <v>134</v>
      </c>
      <c r="E448" s="38"/>
      <c r="F448" s="189" t="s">
        <v>626</v>
      </c>
      <c r="G448" s="38"/>
      <c r="H448" s="38"/>
      <c r="I448" s="190"/>
      <c r="J448" s="38"/>
      <c r="K448" s="38"/>
      <c r="L448" s="41"/>
      <c r="M448" s="191"/>
      <c r="N448" s="192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134</v>
      </c>
      <c r="AU448" s="19" t="s">
        <v>83</v>
      </c>
    </row>
    <row r="449" spans="1:65" s="2" customFormat="1" ht="11.25">
      <c r="A449" s="36"/>
      <c r="B449" s="37"/>
      <c r="C449" s="38"/>
      <c r="D449" s="193" t="s">
        <v>136</v>
      </c>
      <c r="E449" s="38"/>
      <c r="F449" s="194" t="s">
        <v>627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136</v>
      </c>
      <c r="AU449" s="19" t="s">
        <v>83</v>
      </c>
    </row>
    <row r="450" spans="1:65" s="13" customFormat="1" ht="11.25">
      <c r="B450" s="195"/>
      <c r="C450" s="196"/>
      <c r="D450" s="188" t="s">
        <v>138</v>
      </c>
      <c r="E450" s="197" t="s">
        <v>28</v>
      </c>
      <c r="F450" s="198" t="s">
        <v>628</v>
      </c>
      <c r="G450" s="196"/>
      <c r="H450" s="199">
        <v>46.62</v>
      </c>
      <c r="I450" s="200"/>
      <c r="J450" s="196"/>
      <c r="K450" s="196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138</v>
      </c>
      <c r="AU450" s="205" t="s">
        <v>83</v>
      </c>
      <c r="AV450" s="13" t="s">
        <v>83</v>
      </c>
      <c r="AW450" s="13" t="s">
        <v>35</v>
      </c>
      <c r="AX450" s="13" t="s">
        <v>73</v>
      </c>
      <c r="AY450" s="205" t="s">
        <v>125</v>
      </c>
    </row>
    <row r="451" spans="1:65" s="14" customFormat="1" ht="11.25">
      <c r="B451" s="206"/>
      <c r="C451" s="207"/>
      <c r="D451" s="188" t="s">
        <v>138</v>
      </c>
      <c r="E451" s="208" t="s">
        <v>28</v>
      </c>
      <c r="F451" s="209" t="s">
        <v>154</v>
      </c>
      <c r="G451" s="207"/>
      <c r="H451" s="210">
        <v>46.62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138</v>
      </c>
      <c r="AU451" s="216" t="s">
        <v>83</v>
      </c>
      <c r="AV451" s="14" t="s">
        <v>132</v>
      </c>
      <c r="AW451" s="14" t="s">
        <v>35</v>
      </c>
      <c r="AX451" s="14" t="s">
        <v>81</v>
      </c>
      <c r="AY451" s="216" t="s">
        <v>125</v>
      </c>
    </row>
    <row r="452" spans="1:65" s="2" customFormat="1" ht="24.2" customHeight="1">
      <c r="A452" s="36"/>
      <c r="B452" s="37"/>
      <c r="C452" s="175" t="s">
        <v>629</v>
      </c>
      <c r="D452" s="175" t="s">
        <v>127</v>
      </c>
      <c r="E452" s="176" t="s">
        <v>630</v>
      </c>
      <c r="F452" s="177" t="s">
        <v>631</v>
      </c>
      <c r="G452" s="178" t="s">
        <v>196</v>
      </c>
      <c r="H452" s="179">
        <v>9.3239999999999998</v>
      </c>
      <c r="I452" s="180"/>
      <c r="J452" s="181">
        <f>ROUND(I452*H452,2)</f>
        <v>0</v>
      </c>
      <c r="K452" s="177" t="s">
        <v>131</v>
      </c>
      <c r="L452" s="41"/>
      <c r="M452" s="182" t="s">
        <v>28</v>
      </c>
      <c r="N452" s="183" t="s">
        <v>44</v>
      </c>
      <c r="O452" s="66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6" t="s">
        <v>569</v>
      </c>
      <c r="AT452" s="186" t="s">
        <v>127</v>
      </c>
      <c r="AU452" s="186" t="s">
        <v>83</v>
      </c>
      <c r="AY452" s="19" t="s">
        <v>125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81</v>
      </c>
      <c r="BK452" s="187">
        <f>ROUND(I452*H452,2)</f>
        <v>0</v>
      </c>
      <c r="BL452" s="19" t="s">
        <v>569</v>
      </c>
      <c r="BM452" s="186" t="s">
        <v>632</v>
      </c>
    </row>
    <row r="453" spans="1:65" s="2" customFormat="1" ht="19.5">
      <c r="A453" s="36"/>
      <c r="B453" s="37"/>
      <c r="C453" s="38"/>
      <c r="D453" s="188" t="s">
        <v>134</v>
      </c>
      <c r="E453" s="38"/>
      <c r="F453" s="189" t="s">
        <v>633</v>
      </c>
      <c r="G453" s="38"/>
      <c r="H453" s="38"/>
      <c r="I453" s="190"/>
      <c r="J453" s="38"/>
      <c r="K453" s="38"/>
      <c r="L453" s="41"/>
      <c r="M453" s="191"/>
      <c r="N453" s="192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134</v>
      </c>
      <c r="AU453" s="19" t="s">
        <v>83</v>
      </c>
    </row>
    <row r="454" spans="1:65" s="2" customFormat="1" ht="11.25">
      <c r="A454" s="36"/>
      <c r="B454" s="37"/>
      <c r="C454" s="38"/>
      <c r="D454" s="193" t="s">
        <v>136</v>
      </c>
      <c r="E454" s="38"/>
      <c r="F454" s="194" t="s">
        <v>634</v>
      </c>
      <c r="G454" s="38"/>
      <c r="H454" s="38"/>
      <c r="I454" s="190"/>
      <c r="J454" s="38"/>
      <c r="K454" s="38"/>
      <c r="L454" s="41"/>
      <c r="M454" s="191"/>
      <c r="N454" s="19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136</v>
      </c>
      <c r="AU454" s="19" t="s">
        <v>83</v>
      </c>
    </row>
    <row r="455" spans="1:65" s="13" customFormat="1" ht="11.25">
      <c r="B455" s="195"/>
      <c r="C455" s="196"/>
      <c r="D455" s="188" t="s">
        <v>138</v>
      </c>
      <c r="E455" s="197" t="s">
        <v>28</v>
      </c>
      <c r="F455" s="198" t="s">
        <v>621</v>
      </c>
      <c r="G455" s="196"/>
      <c r="H455" s="199">
        <v>5.18</v>
      </c>
      <c r="I455" s="200"/>
      <c r="J455" s="196"/>
      <c r="K455" s="196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138</v>
      </c>
      <c r="AU455" s="205" t="s">
        <v>83</v>
      </c>
      <c r="AV455" s="13" t="s">
        <v>83</v>
      </c>
      <c r="AW455" s="13" t="s">
        <v>35</v>
      </c>
      <c r="AX455" s="13" t="s">
        <v>73</v>
      </c>
      <c r="AY455" s="205" t="s">
        <v>125</v>
      </c>
    </row>
    <row r="456" spans="1:65" s="14" customFormat="1" ht="11.25">
      <c r="B456" s="206"/>
      <c r="C456" s="207"/>
      <c r="D456" s="188" t="s">
        <v>138</v>
      </c>
      <c r="E456" s="208" t="s">
        <v>28</v>
      </c>
      <c r="F456" s="209" t="s">
        <v>154</v>
      </c>
      <c r="G456" s="207"/>
      <c r="H456" s="210">
        <v>5.18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138</v>
      </c>
      <c r="AU456" s="216" t="s">
        <v>83</v>
      </c>
      <c r="AV456" s="14" t="s">
        <v>132</v>
      </c>
      <c r="AW456" s="14" t="s">
        <v>35</v>
      </c>
      <c r="AX456" s="14" t="s">
        <v>81</v>
      </c>
      <c r="AY456" s="216" t="s">
        <v>125</v>
      </c>
    </row>
    <row r="457" spans="1:65" s="13" customFormat="1" ht="11.25">
      <c r="B457" s="195"/>
      <c r="C457" s="196"/>
      <c r="D457" s="188" t="s">
        <v>138</v>
      </c>
      <c r="E457" s="196"/>
      <c r="F457" s="198" t="s">
        <v>635</v>
      </c>
      <c r="G457" s="196"/>
      <c r="H457" s="199">
        <v>9.3239999999999998</v>
      </c>
      <c r="I457" s="200"/>
      <c r="J457" s="196"/>
      <c r="K457" s="196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138</v>
      </c>
      <c r="AU457" s="205" t="s">
        <v>83</v>
      </c>
      <c r="AV457" s="13" t="s">
        <v>83</v>
      </c>
      <c r="AW457" s="13" t="s">
        <v>4</v>
      </c>
      <c r="AX457" s="13" t="s">
        <v>81</v>
      </c>
      <c r="AY457" s="205" t="s">
        <v>125</v>
      </c>
    </row>
    <row r="458" spans="1:65" s="2" customFormat="1" ht="24.2" customHeight="1">
      <c r="A458" s="36"/>
      <c r="B458" s="37"/>
      <c r="C458" s="175" t="s">
        <v>636</v>
      </c>
      <c r="D458" s="175" t="s">
        <v>127</v>
      </c>
      <c r="E458" s="176" t="s">
        <v>637</v>
      </c>
      <c r="F458" s="177" t="s">
        <v>638</v>
      </c>
      <c r="G458" s="178" t="s">
        <v>403</v>
      </c>
      <c r="H458" s="179">
        <v>148</v>
      </c>
      <c r="I458" s="180"/>
      <c r="J458" s="181">
        <f>ROUND(I458*H458,2)</f>
        <v>0</v>
      </c>
      <c r="K458" s="177" t="s">
        <v>131</v>
      </c>
      <c r="L458" s="41"/>
      <c r="M458" s="182" t="s">
        <v>28</v>
      </c>
      <c r="N458" s="183" t="s">
        <v>44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569</v>
      </c>
      <c r="AT458" s="186" t="s">
        <v>127</v>
      </c>
      <c r="AU458" s="186" t="s">
        <v>83</v>
      </c>
      <c r="AY458" s="19" t="s">
        <v>125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81</v>
      </c>
      <c r="BK458" s="187">
        <f>ROUND(I458*H458,2)</f>
        <v>0</v>
      </c>
      <c r="BL458" s="19" t="s">
        <v>569</v>
      </c>
      <c r="BM458" s="186" t="s">
        <v>639</v>
      </c>
    </row>
    <row r="459" spans="1:65" s="2" customFormat="1" ht="39">
      <c r="A459" s="36"/>
      <c r="B459" s="37"/>
      <c r="C459" s="38"/>
      <c r="D459" s="188" t="s">
        <v>134</v>
      </c>
      <c r="E459" s="38"/>
      <c r="F459" s="189" t="s">
        <v>640</v>
      </c>
      <c r="G459" s="38"/>
      <c r="H459" s="38"/>
      <c r="I459" s="190"/>
      <c r="J459" s="38"/>
      <c r="K459" s="38"/>
      <c r="L459" s="41"/>
      <c r="M459" s="191"/>
      <c r="N459" s="192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134</v>
      </c>
      <c r="AU459" s="19" t="s">
        <v>83</v>
      </c>
    </row>
    <row r="460" spans="1:65" s="2" customFormat="1" ht="11.25">
      <c r="A460" s="36"/>
      <c r="B460" s="37"/>
      <c r="C460" s="38"/>
      <c r="D460" s="193" t="s">
        <v>136</v>
      </c>
      <c r="E460" s="38"/>
      <c r="F460" s="194" t="s">
        <v>641</v>
      </c>
      <c r="G460" s="38"/>
      <c r="H460" s="38"/>
      <c r="I460" s="190"/>
      <c r="J460" s="38"/>
      <c r="K460" s="38"/>
      <c r="L460" s="41"/>
      <c r="M460" s="191"/>
      <c r="N460" s="192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136</v>
      </c>
      <c r="AU460" s="19" t="s">
        <v>83</v>
      </c>
    </row>
    <row r="461" spans="1:65" s="13" customFormat="1" ht="11.25">
      <c r="B461" s="195"/>
      <c r="C461" s="196"/>
      <c r="D461" s="188" t="s">
        <v>138</v>
      </c>
      <c r="E461" s="197" t="s">
        <v>28</v>
      </c>
      <c r="F461" s="198" t="s">
        <v>614</v>
      </c>
      <c r="G461" s="196"/>
      <c r="H461" s="199">
        <v>148</v>
      </c>
      <c r="I461" s="200"/>
      <c r="J461" s="196"/>
      <c r="K461" s="196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138</v>
      </c>
      <c r="AU461" s="205" t="s">
        <v>83</v>
      </c>
      <c r="AV461" s="13" t="s">
        <v>83</v>
      </c>
      <c r="AW461" s="13" t="s">
        <v>35</v>
      </c>
      <c r="AX461" s="13" t="s">
        <v>81</v>
      </c>
      <c r="AY461" s="205" t="s">
        <v>125</v>
      </c>
    </row>
    <row r="462" spans="1:65" s="2" customFormat="1" ht="24.2" customHeight="1">
      <c r="A462" s="36"/>
      <c r="B462" s="37"/>
      <c r="C462" s="175" t="s">
        <v>642</v>
      </c>
      <c r="D462" s="175" t="s">
        <v>127</v>
      </c>
      <c r="E462" s="176" t="s">
        <v>643</v>
      </c>
      <c r="F462" s="177" t="s">
        <v>644</v>
      </c>
      <c r="G462" s="178" t="s">
        <v>403</v>
      </c>
      <c r="H462" s="179">
        <v>148</v>
      </c>
      <c r="I462" s="180"/>
      <c r="J462" s="181">
        <f>ROUND(I462*H462,2)</f>
        <v>0</v>
      </c>
      <c r="K462" s="177" t="s">
        <v>131</v>
      </c>
      <c r="L462" s="41"/>
      <c r="M462" s="182" t="s">
        <v>28</v>
      </c>
      <c r="N462" s="183" t="s">
        <v>44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0</v>
      </c>
      <c r="T462" s="18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569</v>
      </c>
      <c r="AT462" s="186" t="s">
        <v>127</v>
      </c>
      <c r="AU462" s="186" t="s">
        <v>83</v>
      </c>
      <c r="AY462" s="19" t="s">
        <v>125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81</v>
      </c>
      <c r="BK462" s="187">
        <f>ROUND(I462*H462,2)</f>
        <v>0</v>
      </c>
      <c r="BL462" s="19" t="s">
        <v>569</v>
      </c>
      <c r="BM462" s="186" t="s">
        <v>645</v>
      </c>
    </row>
    <row r="463" spans="1:65" s="2" customFormat="1" ht="19.5">
      <c r="A463" s="36"/>
      <c r="B463" s="37"/>
      <c r="C463" s="38"/>
      <c r="D463" s="188" t="s">
        <v>134</v>
      </c>
      <c r="E463" s="38"/>
      <c r="F463" s="189" t="s">
        <v>646</v>
      </c>
      <c r="G463" s="38"/>
      <c r="H463" s="38"/>
      <c r="I463" s="190"/>
      <c r="J463" s="38"/>
      <c r="K463" s="38"/>
      <c r="L463" s="41"/>
      <c r="M463" s="191"/>
      <c r="N463" s="192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134</v>
      </c>
      <c r="AU463" s="19" t="s">
        <v>83</v>
      </c>
    </row>
    <row r="464" spans="1:65" s="2" customFormat="1" ht="11.25">
      <c r="A464" s="36"/>
      <c r="B464" s="37"/>
      <c r="C464" s="38"/>
      <c r="D464" s="193" t="s">
        <v>136</v>
      </c>
      <c r="E464" s="38"/>
      <c r="F464" s="194" t="s">
        <v>647</v>
      </c>
      <c r="G464" s="38"/>
      <c r="H464" s="38"/>
      <c r="I464" s="190"/>
      <c r="J464" s="38"/>
      <c r="K464" s="38"/>
      <c r="L464" s="41"/>
      <c r="M464" s="191"/>
      <c r="N464" s="192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136</v>
      </c>
      <c r="AU464" s="19" t="s">
        <v>83</v>
      </c>
    </row>
    <row r="465" spans="1:65" s="13" customFormat="1" ht="11.25">
      <c r="B465" s="195"/>
      <c r="C465" s="196"/>
      <c r="D465" s="188" t="s">
        <v>138</v>
      </c>
      <c r="E465" s="197" t="s">
        <v>28</v>
      </c>
      <c r="F465" s="198" t="s">
        <v>614</v>
      </c>
      <c r="G465" s="196"/>
      <c r="H465" s="199">
        <v>148</v>
      </c>
      <c r="I465" s="200"/>
      <c r="J465" s="196"/>
      <c r="K465" s="196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138</v>
      </c>
      <c r="AU465" s="205" t="s">
        <v>83</v>
      </c>
      <c r="AV465" s="13" t="s">
        <v>83</v>
      </c>
      <c r="AW465" s="13" t="s">
        <v>35</v>
      </c>
      <c r="AX465" s="13" t="s">
        <v>73</v>
      </c>
      <c r="AY465" s="205" t="s">
        <v>125</v>
      </c>
    </row>
    <row r="466" spans="1:65" s="14" customFormat="1" ht="11.25">
      <c r="B466" s="206"/>
      <c r="C466" s="207"/>
      <c r="D466" s="188" t="s">
        <v>138</v>
      </c>
      <c r="E466" s="208" t="s">
        <v>28</v>
      </c>
      <c r="F466" s="209" t="s">
        <v>154</v>
      </c>
      <c r="G466" s="207"/>
      <c r="H466" s="210">
        <v>148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138</v>
      </c>
      <c r="AU466" s="216" t="s">
        <v>83</v>
      </c>
      <c r="AV466" s="14" t="s">
        <v>132</v>
      </c>
      <c r="AW466" s="14" t="s">
        <v>35</v>
      </c>
      <c r="AX466" s="14" t="s">
        <v>81</v>
      </c>
      <c r="AY466" s="216" t="s">
        <v>125</v>
      </c>
    </row>
    <row r="467" spans="1:65" s="2" customFormat="1" ht="21.75" customHeight="1">
      <c r="A467" s="36"/>
      <c r="B467" s="37"/>
      <c r="C467" s="175" t="s">
        <v>648</v>
      </c>
      <c r="D467" s="175" t="s">
        <v>127</v>
      </c>
      <c r="E467" s="176" t="s">
        <v>649</v>
      </c>
      <c r="F467" s="177" t="s">
        <v>650</v>
      </c>
      <c r="G467" s="178" t="s">
        <v>403</v>
      </c>
      <c r="H467" s="179">
        <v>148</v>
      </c>
      <c r="I467" s="180"/>
      <c r="J467" s="181">
        <f>ROUND(I467*H467,2)</f>
        <v>0</v>
      </c>
      <c r="K467" s="177" t="s">
        <v>131</v>
      </c>
      <c r="L467" s="41"/>
      <c r="M467" s="182" t="s">
        <v>28</v>
      </c>
      <c r="N467" s="183" t="s">
        <v>44</v>
      </c>
      <c r="O467" s="66"/>
      <c r="P467" s="184">
        <f>O467*H467</f>
        <v>0</v>
      </c>
      <c r="Q467" s="184">
        <v>9.0000000000000006E-5</v>
      </c>
      <c r="R467" s="184">
        <f>Q467*H467</f>
        <v>1.332E-2</v>
      </c>
      <c r="S467" s="184">
        <v>0</v>
      </c>
      <c r="T467" s="18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569</v>
      </c>
      <c r="AT467" s="186" t="s">
        <v>127</v>
      </c>
      <c r="AU467" s="186" t="s">
        <v>83</v>
      </c>
      <c r="AY467" s="19" t="s">
        <v>125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81</v>
      </c>
      <c r="BK467" s="187">
        <f>ROUND(I467*H467,2)</f>
        <v>0</v>
      </c>
      <c r="BL467" s="19" t="s">
        <v>569</v>
      </c>
      <c r="BM467" s="186" t="s">
        <v>651</v>
      </c>
    </row>
    <row r="468" spans="1:65" s="2" customFormat="1" ht="19.5">
      <c r="A468" s="36"/>
      <c r="B468" s="37"/>
      <c r="C468" s="38"/>
      <c r="D468" s="188" t="s">
        <v>134</v>
      </c>
      <c r="E468" s="38"/>
      <c r="F468" s="189" t="s">
        <v>652</v>
      </c>
      <c r="G468" s="38"/>
      <c r="H468" s="38"/>
      <c r="I468" s="190"/>
      <c r="J468" s="38"/>
      <c r="K468" s="38"/>
      <c r="L468" s="41"/>
      <c r="M468" s="191"/>
      <c r="N468" s="192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134</v>
      </c>
      <c r="AU468" s="19" t="s">
        <v>83</v>
      </c>
    </row>
    <row r="469" spans="1:65" s="2" customFormat="1" ht="11.25">
      <c r="A469" s="36"/>
      <c r="B469" s="37"/>
      <c r="C469" s="38"/>
      <c r="D469" s="193" t="s">
        <v>136</v>
      </c>
      <c r="E469" s="38"/>
      <c r="F469" s="194" t="s">
        <v>653</v>
      </c>
      <c r="G469" s="38"/>
      <c r="H469" s="38"/>
      <c r="I469" s="190"/>
      <c r="J469" s="38"/>
      <c r="K469" s="38"/>
      <c r="L469" s="41"/>
      <c r="M469" s="191"/>
      <c r="N469" s="192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136</v>
      </c>
      <c r="AU469" s="19" t="s">
        <v>83</v>
      </c>
    </row>
    <row r="470" spans="1:65" s="13" customFormat="1" ht="11.25">
      <c r="B470" s="195"/>
      <c r="C470" s="196"/>
      <c r="D470" s="188" t="s">
        <v>138</v>
      </c>
      <c r="E470" s="197" t="s">
        <v>28</v>
      </c>
      <c r="F470" s="198" t="s">
        <v>614</v>
      </c>
      <c r="G470" s="196"/>
      <c r="H470" s="199">
        <v>148</v>
      </c>
      <c r="I470" s="200"/>
      <c r="J470" s="196"/>
      <c r="K470" s="196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138</v>
      </c>
      <c r="AU470" s="205" t="s">
        <v>83</v>
      </c>
      <c r="AV470" s="13" t="s">
        <v>83</v>
      </c>
      <c r="AW470" s="13" t="s">
        <v>35</v>
      </c>
      <c r="AX470" s="13" t="s">
        <v>73</v>
      </c>
      <c r="AY470" s="205" t="s">
        <v>125</v>
      </c>
    </row>
    <row r="471" spans="1:65" s="14" customFormat="1" ht="11.25">
      <c r="B471" s="206"/>
      <c r="C471" s="207"/>
      <c r="D471" s="188" t="s">
        <v>138</v>
      </c>
      <c r="E471" s="208" t="s">
        <v>28</v>
      </c>
      <c r="F471" s="209" t="s">
        <v>154</v>
      </c>
      <c r="G471" s="207"/>
      <c r="H471" s="210">
        <v>148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138</v>
      </c>
      <c r="AU471" s="216" t="s">
        <v>83</v>
      </c>
      <c r="AV471" s="14" t="s">
        <v>132</v>
      </c>
      <c r="AW471" s="14" t="s">
        <v>35</v>
      </c>
      <c r="AX471" s="14" t="s">
        <v>81</v>
      </c>
      <c r="AY471" s="216" t="s">
        <v>125</v>
      </c>
    </row>
    <row r="472" spans="1:65" s="2" customFormat="1" ht="24.2" customHeight="1">
      <c r="A472" s="36"/>
      <c r="B472" s="37"/>
      <c r="C472" s="175" t="s">
        <v>654</v>
      </c>
      <c r="D472" s="175" t="s">
        <v>127</v>
      </c>
      <c r="E472" s="176" t="s">
        <v>655</v>
      </c>
      <c r="F472" s="177" t="s">
        <v>656</v>
      </c>
      <c r="G472" s="178" t="s">
        <v>403</v>
      </c>
      <c r="H472" s="179">
        <v>148</v>
      </c>
      <c r="I472" s="180"/>
      <c r="J472" s="181">
        <f>ROUND(I472*H472,2)</f>
        <v>0</v>
      </c>
      <c r="K472" s="177" t="s">
        <v>131</v>
      </c>
      <c r="L472" s="41"/>
      <c r="M472" s="182" t="s">
        <v>28</v>
      </c>
      <c r="N472" s="183" t="s">
        <v>44</v>
      </c>
      <c r="O472" s="66"/>
      <c r="P472" s="184">
        <f>O472*H472</f>
        <v>0</v>
      </c>
      <c r="Q472" s="184">
        <v>0</v>
      </c>
      <c r="R472" s="184">
        <f>Q472*H472</f>
        <v>0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569</v>
      </c>
      <c r="AT472" s="186" t="s">
        <v>127</v>
      </c>
      <c r="AU472" s="186" t="s">
        <v>83</v>
      </c>
      <c r="AY472" s="19" t="s">
        <v>125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9" t="s">
        <v>81</v>
      </c>
      <c r="BK472" s="187">
        <f>ROUND(I472*H472,2)</f>
        <v>0</v>
      </c>
      <c r="BL472" s="19" t="s">
        <v>569</v>
      </c>
      <c r="BM472" s="186" t="s">
        <v>657</v>
      </c>
    </row>
    <row r="473" spans="1:65" s="2" customFormat="1" ht="19.5">
      <c r="A473" s="36"/>
      <c r="B473" s="37"/>
      <c r="C473" s="38"/>
      <c r="D473" s="188" t="s">
        <v>134</v>
      </c>
      <c r="E473" s="38"/>
      <c r="F473" s="189" t="s">
        <v>658</v>
      </c>
      <c r="G473" s="38"/>
      <c r="H473" s="38"/>
      <c r="I473" s="190"/>
      <c r="J473" s="38"/>
      <c r="K473" s="38"/>
      <c r="L473" s="41"/>
      <c r="M473" s="191"/>
      <c r="N473" s="192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134</v>
      </c>
      <c r="AU473" s="19" t="s">
        <v>83</v>
      </c>
    </row>
    <row r="474" spans="1:65" s="2" customFormat="1" ht="11.25">
      <c r="A474" s="36"/>
      <c r="B474" s="37"/>
      <c r="C474" s="38"/>
      <c r="D474" s="193" t="s">
        <v>136</v>
      </c>
      <c r="E474" s="38"/>
      <c r="F474" s="194" t="s">
        <v>659</v>
      </c>
      <c r="G474" s="38"/>
      <c r="H474" s="38"/>
      <c r="I474" s="190"/>
      <c r="J474" s="38"/>
      <c r="K474" s="38"/>
      <c r="L474" s="41"/>
      <c r="M474" s="191"/>
      <c r="N474" s="192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136</v>
      </c>
      <c r="AU474" s="19" t="s">
        <v>83</v>
      </c>
    </row>
    <row r="475" spans="1:65" s="13" customFormat="1" ht="11.25">
      <c r="B475" s="195"/>
      <c r="C475" s="196"/>
      <c r="D475" s="188" t="s">
        <v>138</v>
      </c>
      <c r="E475" s="197" t="s">
        <v>28</v>
      </c>
      <c r="F475" s="198" t="s">
        <v>614</v>
      </c>
      <c r="G475" s="196"/>
      <c r="H475" s="199">
        <v>148</v>
      </c>
      <c r="I475" s="200"/>
      <c r="J475" s="196"/>
      <c r="K475" s="196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138</v>
      </c>
      <c r="AU475" s="205" t="s">
        <v>83</v>
      </c>
      <c r="AV475" s="13" t="s">
        <v>83</v>
      </c>
      <c r="AW475" s="13" t="s">
        <v>35</v>
      </c>
      <c r="AX475" s="13" t="s">
        <v>73</v>
      </c>
      <c r="AY475" s="205" t="s">
        <v>125</v>
      </c>
    </row>
    <row r="476" spans="1:65" s="14" customFormat="1" ht="11.25">
      <c r="B476" s="206"/>
      <c r="C476" s="207"/>
      <c r="D476" s="188" t="s">
        <v>138</v>
      </c>
      <c r="E476" s="208" t="s">
        <v>28</v>
      </c>
      <c r="F476" s="209" t="s">
        <v>154</v>
      </c>
      <c r="G476" s="207"/>
      <c r="H476" s="210">
        <v>148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138</v>
      </c>
      <c r="AU476" s="216" t="s">
        <v>83</v>
      </c>
      <c r="AV476" s="14" t="s">
        <v>132</v>
      </c>
      <c r="AW476" s="14" t="s">
        <v>35</v>
      </c>
      <c r="AX476" s="14" t="s">
        <v>81</v>
      </c>
      <c r="AY476" s="216" t="s">
        <v>125</v>
      </c>
    </row>
    <row r="477" spans="1:65" s="2" customFormat="1" ht="24.2" customHeight="1">
      <c r="A477" s="36"/>
      <c r="B477" s="37"/>
      <c r="C477" s="218" t="s">
        <v>660</v>
      </c>
      <c r="D477" s="218" t="s">
        <v>221</v>
      </c>
      <c r="E477" s="219" t="s">
        <v>661</v>
      </c>
      <c r="F477" s="220" t="s">
        <v>662</v>
      </c>
      <c r="G477" s="221" t="s">
        <v>403</v>
      </c>
      <c r="H477" s="222">
        <v>155.4</v>
      </c>
      <c r="I477" s="223"/>
      <c r="J477" s="224">
        <f>ROUND(I477*H477,2)</f>
        <v>0</v>
      </c>
      <c r="K477" s="220" t="s">
        <v>131</v>
      </c>
      <c r="L477" s="225"/>
      <c r="M477" s="226" t="s">
        <v>28</v>
      </c>
      <c r="N477" s="227" t="s">
        <v>44</v>
      </c>
      <c r="O477" s="66"/>
      <c r="P477" s="184">
        <f>O477*H477</f>
        <v>0</v>
      </c>
      <c r="Q477" s="184">
        <v>7.7999999999999999E-4</v>
      </c>
      <c r="R477" s="184">
        <f>Q477*H477</f>
        <v>0.121212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663</v>
      </c>
      <c r="AT477" s="186" t="s">
        <v>221</v>
      </c>
      <c r="AU477" s="186" t="s">
        <v>83</v>
      </c>
      <c r="AY477" s="19" t="s">
        <v>125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81</v>
      </c>
      <c r="BK477" s="187">
        <f>ROUND(I477*H477,2)</f>
        <v>0</v>
      </c>
      <c r="BL477" s="19" t="s">
        <v>663</v>
      </c>
      <c r="BM477" s="186" t="s">
        <v>664</v>
      </c>
    </row>
    <row r="478" spans="1:65" s="2" customFormat="1" ht="11.25">
      <c r="A478" s="36"/>
      <c r="B478" s="37"/>
      <c r="C478" s="38"/>
      <c r="D478" s="188" t="s">
        <v>134</v>
      </c>
      <c r="E478" s="38"/>
      <c r="F478" s="189" t="s">
        <v>662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134</v>
      </c>
      <c r="AU478" s="19" t="s">
        <v>83</v>
      </c>
    </row>
    <row r="479" spans="1:65" s="13" customFormat="1" ht="11.25">
      <c r="B479" s="195"/>
      <c r="C479" s="196"/>
      <c r="D479" s="188" t="s">
        <v>138</v>
      </c>
      <c r="E479" s="197" t="s">
        <v>28</v>
      </c>
      <c r="F479" s="198" t="s">
        <v>614</v>
      </c>
      <c r="G479" s="196"/>
      <c r="H479" s="199">
        <v>148</v>
      </c>
      <c r="I479" s="200"/>
      <c r="J479" s="196"/>
      <c r="K479" s="196"/>
      <c r="L479" s="201"/>
      <c r="M479" s="202"/>
      <c r="N479" s="203"/>
      <c r="O479" s="203"/>
      <c r="P479" s="203"/>
      <c r="Q479" s="203"/>
      <c r="R479" s="203"/>
      <c r="S479" s="203"/>
      <c r="T479" s="204"/>
      <c r="AT479" s="205" t="s">
        <v>138</v>
      </c>
      <c r="AU479" s="205" t="s">
        <v>83</v>
      </c>
      <c r="AV479" s="13" t="s">
        <v>83</v>
      </c>
      <c r="AW479" s="13" t="s">
        <v>35</v>
      </c>
      <c r="AX479" s="13" t="s">
        <v>73</v>
      </c>
      <c r="AY479" s="205" t="s">
        <v>125</v>
      </c>
    </row>
    <row r="480" spans="1:65" s="14" customFormat="1" ht="11.25">
      <c r="B480" s="206"/>
      <c r="C480" s="207"/>
      <c r="D480" s="188" t="s">
        <v>138</v>
      </c>
      <c r="E480" s="208" t="s">
        <v>28</v>
      </c>
      <c r="F480" s="209" t="s">
        <v>154</v>
      </c>
      <c r="G480" s="207"/>
      <c r="H480" s="210">
        <v>148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138</v>
      </c>
      <c r="AU480" s="216" t="s">
        <v>83</v>
      </c>
      <c r="AV480" s="14" t="s">
        <v>132</v>
      </c>
      <c r="AW480" s="14" t="s">
        <v>35</v>
      </c>
      <c r="AX480" s="14" t="s">
        <v>81</v>
      </c>
      <c r="AY480" s="216" t="s">
        <v>125</v>
      </c>
    </row>
    <row r="481" spans="1:65" s="13" customFormat="1" ht="11.25">
      <c r="B481" s="195"/>
      <c r="C481" s="196"/>
      <c r="D481" s="188" t="s">
        <v>138</v>
      </c>
      <c r="E481" s="196"/>
      <c r="F481" s="198" t="s">
        <v>665</v>
      </c>
      <c r="G481" s="196"/>
      <c r="H481" s="199">
        <v>155.4</v>
      </c>
      <c r="I481" s="200"/>
      <c r="J481" s="196"/>
      <c r="K481" s="196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138</v>
      </c>
      <c r="AU481" s="205" t="s">
        <v>83</v>
      </c>
      <c r="AV481" s="13" t="s">
        <v>83</v>
      </c>
      <c r="AW481" s="13" t="s">
        <v>4</v>
      </c>
      <c r="AX481" s="13" t="s">
        <v>81</v>
      </c>
      <c r="AY481" s="205" t="s">
        <v>125</v>
      </c>
    </row>
    <row r="482" spans="1:65" s="2" customFormat="1" ht="24.2" customHeight="1">
      <c r="A482" s="36"/>
      <c r="B482" s="37"/>
      <c r="C482" s="175" t="s">
        <v>666</v>
      </c>
      <c r="D482" s="175" t="s">
        <v>127</v>
      </c>
      <c r="E482" s="176" t="s">
        <v>667</v>
      </c>
      <c r="F482" s="177" t="s">
        <v>668</v>
      </c>
      <c r="G482" s="178" t="s">
        <v>196</v>
      </c>
      <c r="H482" s="179">
        <v>0.13500000000000001</v>
      </c>
      <c r="I482" s="180"/>
      <c r="J482" s="181">
        <f>ROUND(I482*H482,2)</f>
        <v>0</v>
      </c>
      <c r="K482" s="177" t="s">
        <v>131</v>
      </c>
      <c r="L482" s="41"/>
      <c r="M482" s="182" t="s">
        <v>28</v>
      </c>
      <c r="N482" s="183" t="s">
        <v>44</v>
      </c>
      <c r="O482" s="66"/>
      <c r="P482" s="184">
        <f>O482*H482</f>
        <v>0</v>
      </c>
      <c r="Q482" s="184">
        <v>0</v>
      </c>
      <c r="R482" s="184">
        <f>Q482*H482</f>
        <v>0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569</v>
      </c>
      <c r="AT482" s="186" t="s">
        <v>127</v>
      </c>
      <c r="AU482" s="186" t="s">
        <v>83</v>
      </c>
      <c r="AY482" s="19" t="s">
        <v>125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81</v>
      </c>
      <c r="BK482" s="187">
        <f>ROUND(I482*H482,2)</f>
        <v>0</v>
      </c>
      <c r="BL482" s="19" t="s">
        <v>569</v>
      </c>
      <c r="BM482" s="186" t="s">
        <v>669</v>
      </c>
    </row>
    <row r="483" spans="1:65" s="2" customFormat="1" ht="19.5">
      <c r="A483" s="36"/>
      <c r="B483" s="37"/>
      <c r="C483" s="38"/>
      <c r="D483" s="188" t="s">
        <v>134</v>
      </c>
      <c r="E483" s="38"/>
      <c r="F483" s="189" t="s">
        <v>670</v>
      </c>
      <c r="G483" s="38"/>
      <c r="H483" s="38"/>
      <c r="I483" s="190"/>
      <c r="J483" s="38"/>
      <c r="K483" s="38"/>
      <c r="L483" s="41"/>
      <c r="M483" s="191"/>
      <c r="N483" s="192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134</v>
      </c>
      <c r="AU483" s="19" t="s">
        <v>83</v>
      </c>
    </row>
    <row r="484" spans="1:65" s="2" customFormat="1" ht="11.25">
      <c r="A484" s="36"/>
      <c r="B484" s="37"/>
      <c r="C484" s="38"/>
      <c r="D484" s="193" t="s">
        <v>136</v>
      </c>
      <c r="E484" s="38"/>
      <c r="F484" s="194" t="s">
        <v>671</v>
      </c>
      <c r="G484" s="38"/>
      <c r="H484" s="38"/>
      <c r="I484" s="190"/>
      <c r="J484" s="38"/>
      <c r="K484" s="38"/>
      <c r="L484" s="41"/>
      <c r="M484" s="238"/>
      <c r="N484" s="239"/>
      <c r="O484" s="240"/>
      <c r="P484" s="240"/>
      <c r="Q484" s="240"/>
      <c r="R484" s="240"/>
      <c r="S484" s="240"/>
      <c r="T484" s="241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136</v>
      </c>
      <c r="AU484" s="19" t="s">
        <v>83</v>
      </c>
    </row>
    <row r="485" spans="1:65" s="2" customFormat="1" ht="6.95" customHeight="1">
      <c r="A485" s="36"/>
      <c r="B485" s="49"/>
      <c r="C485" s="50"/>
      <c r="D485" s="50"/>
      <c r="E485" s="50"/>
      <c r="F485" s="50"/>
      <c r="G485" s="50"/>
      <c r="H485" s="50"/>
      <c r="I485" s="50"/>
      <c r="J485" s="50"/>
      <c r="K485" s="50"/>
      <c r="L485" s="41"/>
      <c r="M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</row>
  </sheetData>
  <sheetProtection algorithmName="SHA-512" hashValue="o4xCbz/Gy1CCDbydfAfjgNXHOxIsHkvMtbJ+iYS8MIZx/yulvNifXRoHarAzeGtpPKU/M6UftVYUVyY5Da2tpQ==" saltValue="quliSLvIoB3YYaTndJTstG072iXsnzxHyNbh3BBd5t7ZpxCx2ZFKhaI5qKHeV2/R4cqi8P4rOANlDnAJdbw2mA==" spinCount="100000" sheet="1" objects="1" scenarios="1" formatColumns="0" formatRows="0" autoFilter="0"/>
  <autoFilter ref="C90:K484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09" r:id="rId4"/>
    <hyperlink ref="F114" r:id="rId5"/>
    <hyperlink ref="F120" r:id="rId6"/>
    <hyperlink ref="F126" r:id="rId7"/>
    <hyperlink ref="F133" r:id="rId8"/>
    <hyperlink ref="F138" r:id="rId9"/>
    <hyperlink ref="F144" r:id="rId10"/>
    <hyperlink ref="F149" r:id="rId11"/>
    <hyperlink ref="F154" r:id="rId12"/>
    <hyperlink ref="F162" r:id="rId13"/>
    <hyperlink ref="F167" r:id="rId14"/>
    <hyperlink ref="F172" r:id="rId15"/>
    <hyperlink ref="F177" r:id="rId16"/>
    <hyperlink ref="F184" r:id="rId17"/>
    <hyperlink ref="F194" r:id="rId18"/>
    <hyperlink ref="F200" r:id="rId19"/>
    <hyperlink ref="F204" r:id="rId20"/>
    <hyperlink ref="F208" r:id="rId21"/>
    <hyperlink ref="F227" r:id="rId22"/>
    <hyperlink ref="F232" r:id="rId23"/>
    <hyperlink ref="F243" r:id="rId24"/>
    <hyperlink ref="F267" r:id="rId25"/>
    <hyperlink ref="F272" r:id="rId26"/>
    <hyperlink ref="F277" r:id="rId27"/>
    <hyperlink ref="F282" r:id="rId28"/>
    <hyperlink ref="F291" r:id="rId29"/>
    <hyperlink ref="F320" r:id="rId30"/>
    <hyperlink ref="F339" r:id="rId31"/>
    <hyperlink ref="F349" r:id="rId32"/>
    <hyperlink ref="F353" r:id="rId33"/>
    <hyperlink ref="F358" r:id="rId34"/>
    <hyperlink ref="F362" r:id="rId35"/>
    <hyperlink ref="F367" r:id="rId36"/>
    <hyperlink ref="F371" r:id="rId37"/>
    <hyperlink ref="F375" r:id="rId38"/>
    <hyperlink ref="F379" r:id="rId39"/>
    <hyperlink ref="F383" r:id="rId40"/>
    <hyperlink ref="F387" r:id="rId41"/>
    <hyperlink ref="F392" r:id="rId42"/>
    <hyperlink ref="F397" r:id="rId43"/>
    <hyperlink ref="F403" r:id="rId44"/>
    <hyperlink ref="F410" r:id="rId45"/>
    <hyperlink ref="F418" r:id="rId46"/>
    <hyperlink ref="F423" r:id="rId47"/>
    <hyperlink ref="F428" r:id="rId48"/>
    <hyperlink ref="F434" r:id="rId49"/>
    <hyperlink ref="F439" r:id="rId50"/>
    <hyperlink ref="F444" r:id="rId51"/>
    <hyperlink ref="F449" r:id="rId52"/>
    <hyperlink ref="F454" r:id="rId53"/>
    <hyperlink ref="F460" r:id="rId54"/>
    <hyperlink ref="F464" r:id="rId55"/>
    <hyperlink ref="F469" r:id="rId56"/>
    <hyperlink ref="F474" r:id="rId57"/>
    <hyperlink ref="F484" r:id="rId5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83</v>
      </c>
    </row>
    <row r="4" spans="1:46" s="1" customFormat="1" ht="24.95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9" t="str">
        <f>'Rekapitulace stavby'!K6</f>
        <v>Bílina - vybudování parkoviště v ulici Litoměřická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1" t="s">
        <v>672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13. 1. 2025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30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30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5" t="s">
        <v>28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ROUND((SUM(BE84:BE123)),  2)</f>
        <v>0</v>
      </c>
      <c r="G33" s="36"/>
      <c r="H33" s="36"/>
      <c r="I33" s="120">
        <v>0.21</v>
      </c>
      <c r="J33" s="119">
        <f>ROUND(((SUM(BE84:BE123))*I33),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ROUND((SUM(BF84:BF123)),  2)</f>
        <v>0</v>
      </c>
      <c r="G34" s="36"/>
      <c r="H34" s="36"/>
      <c r="I34" s="120">
        <v>0.12</v>
      </c>
      <c r="J34" s="119">
        <f>ROUND(((SUM(BF84:BF123))*I34),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ROUND((SUM(BG84:BG123)),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ROUND((SUM(BH84:BH123)),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ROUND((SUM(BI84:BI123)),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6" t="str">
        <f>E7</f>
        <v>Bílina - vybudování parkoviště v ulici Litoměřická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8" t="str">
        <f>E9</f>
        <v>SO 101s - Sanace aktivní zóny a zemní pláně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Bílina</v>
      </c>
      <c r="G52" s="38"/>
      <c r="H52" s="38"/>
      <c r="I52" s="31" t="s">
        <v>24</v>
      </c>
      <c r="J52" s="61" t="str">
        <f>IF(J12="","",J12)</f>
        <v>13. 1. 2025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31" t="s">
        <v>33</v>
      </c>
      <c r="J54" s="34" t="str">
        <f>E21</f>
        <v>Projekce dopravní Filip,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97</v>
      </c>
    </row>
    <row r="60" spans="1:47" s="9" customFormat="1" ht="24.95" customHeight="1">
      <c r="B60" s="136"/>
      <c r="C60" s="137"/>
      <c r="D60" s="138" t="s">
        <v>98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99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101</v>
      </c>
      <c r="E62" s="145"/>
      <c r="F62" s="145"/>
      <c r="G62" s="145"/>
      <c r="H62" s="145"/>
      <c r="I62" s="145"/>
      <c r="J62" s="146">
        <f>J108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104</v>
      </c>
      <c r="E63" s="145"/>
      <c r="F63" s="145"/>
      <c r="G63" s="145"/>
      <c r="H63" s="145"/>
      <c r="I63" s="145"/>
      <c r="J63" s="146">
        <f>J115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107</v>
      </c>
      <c r="E64" s="145"/>
      <c r="F64" s="145"/>
      <c r="G64" s="145"/>
      <c r="H64" s="145"/>
      <c r="I64" s="145"/>
      <c r="J64" s="146">
        <f>J120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110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6" t="str">
        <f>E7</f>
        <v>Bílina - vybudování parkoviště v ulici Litoměřická</v>
      </c>
      <c r="F74" s="377"/>
      <c r="G74" s="377"/>
      <c r="H74" s="377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92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8" t="str">
        <f>E9</f>
        <v>SO 101s - Sanace aktivní zóny a zemní pláně</v>
      </c>
      <c r="F76" s="378"/>
      <c r="G76" s="378"/>
      <c r="H76" s="37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Bílina</v>
      </c>
      <c r="G78" s="38"/>
      <c r="H78" s="38"/>
      <c r="I78" s="31" t="s">
        <v>24</v>
      </c>
      <c r="J78" s="61" t="str">
        <f>IF(J12="","",J12)</f>
        <v>13. 1. 2025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26</v>
      </c>
      <c r="D80" s="38"/>
      <c r="E80" s="38"/>
      <c r="F80" s="29" t="str">
        <f>E15</f>
        <v xml:space="preserve"> </v>
      </c>
      <c r="G80" s="38"/>
      <c r="H80" s="38"/>
      <c r="I80" s="31" t="s">
        <v>33</v>
      </c>
      <c r="J80" s="34" t="str">
        <f>E21</f>
        <v>Projekce dopravní Filip,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111</v>
      </c>
      <c r="D83" s="151" t="s">
        <v>58</v>
      </c>
      <c r="E83" s="151" t="s">
        <v>54</v>
      </c>
      <c r="F83" s="151" t="s">
        <v>55</v>
      </c>
      <c r="G83" s="151" t="s">
        <v>112</v>
      </c>
      <c r="H83" s="151" t="s">
        <v>113</v>
      </c>
      <c r="I83" s="151" t="s">
        <v>114</v>
      </c>
      <c r="J83" s="151" t="s">
        <v>96</v>
      </c>
      <c r="K83" s="152" t="s">
        <v>115</v>
      </c>
      <c r="L83" s="153"/>
      <c r="M83" s="70" t="s">
        <v>28</v>
      </c>
      <c r="N83" s="71" t="s">
        <v>43</v>
      </c>
      <c r="O83" s="71" t="s">
        <v>116</v>
      </c>
      <c r="P83" s="71" t="s">
        <v>117</v>
      </c>
      <c r="Q83" s="71" t="s">
        <v>118</v>
      </c>
      <c r="R83" s="71" t="s">
        <v>119</v>
      </c>
      <c r="S83" s="71" t="s">
        <v>120</v>
      </c>
      <c r="T83" s="72" t="s">
        <v>121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122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0.41872299999999996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97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72</v>
      </c>
      <c r="E85" s="162" t="s">
        <v>123</v>
      </c>
      <c r="F85" s="162" t="s">
        <v>124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P86+P108+P115+P120</f>
        <v>0</v>
      </c>
      <c r="Q85" s="167"/>
      <c r="R85" s="168">
        <f>R86+R108+R115+R120</f>
        <v>0.41872299999999996</v>
      </c>
      <c r="S85" s="167"/>
      <c r="T85" s="169">
        <f>T86+T108+T115+T120</f>
        <v>0</v>
      </c>
      <c r="AR85" s="170" t="s">
        <v>81</v>
      </c>
      <c r="AT85" s="171" t="s">
        <v>72</v>
      </c>
      <c r="AU85" s="171" t="s">
        <v>73</v>
      </c>
      <c r="AY85" s="170" t="s">
        <v>125</v>
      </c>
      <c r="BK85" s="172">
        <f>BK86+BK108+BK115+BK120</f>
        <v>0</v>
      </c>
    </row>
    <row r="86" spans="1:65" s="12" customFormat="1" ht="22.9" customHeight="1">
      <c r="B86" s="159"/>
      <c r="C86" s="160"/>
      <c r="D86" s="161" t="s">
        <v>72</v>
      </c>
      <c r="E86" s="173" t="s">
        <v>81</v>
      </c>
      <c r="F86" s="173" t="s">
        <v>126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SUM(P87:P107)</f>
        <v>0</v>
      </c>
      <c r="Q86" s="167"/>
      <c r="R86" s="168">
        <f>SUM(R87:R107)</f>
        <v>0</v>
      </c>
      <c r="S86" s="167"/>
      <c r="T86" s="169">
        <f>SUM(T87:T107)</f>
        <v>0</v>
      </c>
      <c r="AR86" s="170" t="s">
        <v>81</v>
      </c>
      <c r="AT86" s="171" t="s">
        <v>72</v>
      </c>
      <c r="AU86" s="171" t="s">
        <v>81</v>
      </c>
      <c r="AY86" s="170" t="s">
        <v>125</v>
      </c>
      <c r="BK86" s="172">
        <f>SUM(BK87:BK107)</f>
        <v>0</v>
      </c>
    </row>
    <row r="87" spans="1:65" s="2" customFormat="1" ht="33" customHeight="1">
      <c r="A87" s="36"/>
      <c r="B87" s="37"/>
      <c r="C87" s="175" t="s">
        <v>81</v>
      </c>
      <c r="D87" s="175" t="s">
        <v>127</v>
      </c>
      <c r="E87" s="176" t="s">
        <v>148</v>
      </c>
      <c r="F87" s="177" t="s">
        <v>149</v>
      </c>
      <c r="G87" s="178" t="s">
        <v>142</v>
      </c>
      <c r="H87" s="179">
        <v>222.72300000000001</v>
      </c>
      <c r="I87" s="180"/>
      <c r="J87" s="181">
        <f>ROUND(I87*H87,2)</f>
        <v>0</v>
      </c>
      <c r="K87" s="177" t="s">
        <v>131</v>
      </c>
      <c r="L87" s="41"/>
      <c r="M87" s="182" t="s">
        <v>28</v>
      </c>
      <c r="N87" s="183" t="s">
        <v>44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132</v>
      </c>
      <c r="AT87" s="186" t="s">
        <v>127</v>
      </c>
      <c r="AU87" s="186" t="s">
        <v>83</v>
      </c>
      <c r="AY87" s="19" t="s">
        <v>125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81</v>
      </c>
      <c r="BK87" s="187">
        <f>ROUND(I87*H87,2)</f>
        <v>0</v>
      </c>
      <c r="BL87" s="19" t="s">
        <v>132</v>
      </c>
      <c r="BM87" s="186" t="s">
        <v>673</v>
      </c>
    </row>
    <row r="88" spans="1:65" s="2" customFormat="1" ht="19.5">
      <c r="A88" s="36"/>
      <c r="B88" s="37"/>
      <c r="C88" s="38"/>
      <c r="D88" s="188" t="s">
        <v>134</v>
      </c>
      <c r="E88" s="38"/>
      <c r="F88" s="189" t="s">
        <v>151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134</v>
      </c>
      <c r="AU88" s="19" t="s">
        <v>83</v>
      </c>
    </row>
    <row r="89" spans="1:65" s="2" customFormat="1" ht="11.25">
      <c r="A89" s="36"/>
      <c r="B89" s="37"/>
      <c r="C89" s="38"/>
      <c r="D89" s="193" t="s">
        <v>136</v>
      </c>
      <c r="E89" s="38"/>
      <c r="F89" s="194" t="s">
        <v>152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136</v>
      </c>
      <c r="AU89" s="19" t="s">
        <v>83</v>
      </c>
    </row>
    <row r="90" spans="1:65" s="13" customFormat="1" ht="11.25">
      <c r="B90" s="195"/>
      <c r="C90" s="196"/>
      <c r="D90" s="188" t="s">
        <v>138</v>
      </c>
      <c r="E90" s="197" t="s">
        <v>28</v>
      </c>
      <c r="F90" s="198" t="s">
        <v>674</v>
      </c>
      <c r="G90" s="196"/>
      <c r="H90" s="199">
        <v>222.72300000000001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138</v>
      </c>
      <c r="AU90" s="205" t="s">
        <v>83</v>
      </c>
      <c r="AV90" s="13" t="s">
        <v>83</v>
      </c>
      <c r="AW90" s="13" t="s">
        <v>35</v>
      </c>
      <c r="AX90" s="13" t="s">
        <v>81</v>
      </c>
      <c r="AY90" s="205" t="s">
        <v>125</v>
      </c>
    </row>
    <row r="91" spans="1:65" s="2" customFormat="1" ht="37.9" customHeight="1">
      <c r="A91" s="36"/>
      <c r="B91" s="37"/>
      <c r="C91" s="175" t="s">
        <v>83</v>
      </c>
      <c r="D91" s="175" t="s">
        <v>127</v>
      </c>
      <c r="E91" s="176" t="s">
        <v>179</v>
      </c>
      <c r="F91" s="177" t="s">
        <v>180</v>
      </c>
      <c r="G91" s="178" t="s">
        <v>142</v>
      </c>
      <c r="H91" s="179">
        <v>222.72300000000001</v>
      </c>
      <c r="I91" s="180"/>
      <c r="J91" s="181">
        <f>ROUND(I91*H91,2)</f>
        <v>0</v>
      </c>
      <c r="K91" s="177" t="s">
        <v>131</v>
      </c>
      <c r="L91" s="41"/>
      <c r="M91" s="182" t="s">
        <v>28</v>
      </c>
      <c r="N91" s="183" t="s">
        <v>44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132</v>
      </c>
      <c r="AT91" s="186" t="s">
        <v>127</v>
      </c>
      <c r="AU91" s="186" t="s">
        <v>83</v>
      </c>
      <c r="AY91" s="19" t="s">
        <v>125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81</v>
      </c>
      <c r="BK91" s="187">
        <f>ROUND(I91*H91,2)</f>
        <v>0</v>
      </c>
      <c r="BL91" s="19" t="s">
        <v>132</v>
      </c>
      <c r="BM91" s="186" t="s">
        <v>675</v>
      </c>
    </row>
    <row r="92" spans="1:65" s="2" customFormat="1" ht="39">
      <c r="A92" s="36"/>
      <c r="B92" s="37"/>
      <c r="C92" s="38"/>
      <c r="D92" s="188" t="s">
        <v>134</v>
      </c>
      <c r="E92" s="38"/>
      <c r="F92" s="189" t="s">
        <v>182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134</v>
      </c>
      <c r="AU92" s="19" t="s">
        <v>83</v>
      </c>
    </row>
    <row r="93" spans="1:65" s="2" customFormat="1" ht="11.25">
      <c r="A93" s="36"/>
      <c r="B93" s="37"/>
      <c r="C93" s="38"/>
      <c r="D93" s="193" t="s">
        <v>136</v>
      </c>
      <c r="E93" s="38"/>
      <c r="F93" s="194" t="s">
        <v>183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136</v>
      </c>
      <c r="AU93" s="19" t="s">
        <v>83</v>
      </c>
    </row>
    <row r="94" spans="1:65" s="2" customFormat="1" ht="19.5">
      <c r="A94" s="36"/>
      <c r="B94" s="37"/>
      <c r="C94" s="38"/>
      <c r="D94" s="188" t="s">
        <v>160</v>
      </c>
      <c r="E94" s="38"/>
      <c r="F94" s="217" t="s">
        <v>168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160</v>
      </c>
      <c r="AU94" s="19" t="s">
        <v>83</v>
      </c>
    </row>
    <row r="95" spans="1:65" s="13" customFormat="1" ht="11.25">
      <c r="B95" s="195"/>
      <c r="C95" s="196"/>
      <c r="D95" s="188" t="s">
        <v>138</v>
      </c>
      <c r="E95" s="197" t="s">
        <v>28</v>
      </c>
      <c r="F95" s="198" t="s">
        <v>676</v>
      </c>
      <c r="G95" s="196"/>
      <c r="H95" s="199">
        <v>222.72300000000001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138</v>
      </c>
      <c r="AU95" s="205" t="s">
        <v>83</v>
      </c>
      <c r="AV95" s="13" t="s">
        <v>83</v>
      </c>
      <c r="AW95" s="13" t="s">
        <v>35</v>
      </c>
      <c r="AX95" s="13" t="s">
        <v>73</v>
      </c>
      <c r="AY95" s="205" t="s">
        <v>125</v>
      </c>
    </row>
    <row r="96" spans="1:65" s="14" customFormat="1" ht="11.25">
      <c r="B96" s="206"/>
      <c r="C96" s="207"/>
      <c r="D96" s="188" t="s">
        <v>138</v>
      </c>
      <c r="E96" s="208" t="s">
        <v>28</v>
      </c>
      <c r="F96" s="209" t="s">
        <v>154</v>
      </c>
      <c r="G96" s="207"/>
      <c r="H96" s="210">
        <v>222.72300000000001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138</v>
      </c>
      <c r="AU96" s="216" t="s">
        <v>83</v>
      </c>
      <c r="AV96" s="14" t="s">
        <v>132</v>
      </c>
      <c r="AW96" s="14" t="s">
        <v>35</v>
      </c>
      <c r="AX96" s="14" t="s">
        <v>81</v>
      </c>
      <c r="AY96" s="216" t="s">
        <v>125</v>
      </c>
    </row>
    <row r="97" spans="1:65" s="2" customFormat="1" ht="33" customHeight="1">
      <c r="A97" s="36"/>
      <c r="B97" s="37"/>
      <c r="C97" s="175" t="s">
        <v>147</v>
      </c>
      <c r="D97" s="175" t="s">
        <v>127</v>
      </c>
      <c r="E97" s="176" t="s">
        <v>194</v>
      </c>
      <c r="F97" s="177" t="s">
        <v>195</v>
      </c>
      <c r="G97" s="178" t="s">
        <v>196</v>
      </c>
      <c r="H97" s="179">
        <v>400.90100000000001</v>
      </c>
      <c r="I97" s="180"/>
      <c r="J97" s="181">
        <f>ROUND(I97*H97,2)</f>
        <v>0</v>
      </c>
      <c r="K97" s="177" t="s">
        <v>131</v>
      </c>
      <c r="L97" s="41"/>
      <c r="M97" s="182" t="s">
        <v>28</v>
      </c>
      <c r="N97" s="183" t="s">
        <v>44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132</v>
      </c>
      <c r="AT97" s="186" t="s">
        <v>127</v>
      </c>
      <c r="AU97" s="186" t="s">
        <v>83</v>
      </c>
      <c r="AY97" s="19" t="s">
        <v>125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81</v>
      </c>
      <c r="BK97" s="187">
        <f>ROUND(I97*H97,2)</f>
        <v>0</v>
      </c>
      <c r="BL97" s="19" t="s">
        <v>132</v>
      </c>
      <c r="BM97" s="186" t="s">
        <v>677</v>
      </c>
    </row>
    <row r="98" spans="1:65" s="2" customFormat="1" ht="29.25">
      <c r="A98" s="36"/>
      <c r="B98" s="37"/>
      <c r="C98" s="38"/>
      <c r="D98" s="188" t="s">
        <v>134</v>
      </c>
      <c r="E98" s="38"/>
      <c r="F98" s="189" t="s">
        <v>198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134</v>
      </c>
      <c r="AU98" s="19" t="s">
        <v>83</v>
      </c>
    </row>
    <row r="99" spans="1:65" s="2" customFormat="1" ht="11.25">
      <c r="A99" s="36"/>
      <c r="B99" s="37"/>
      <c r="C99" s="38"/>
      <c r="D99" s="193" t="s">
        <v>136</v>
      </c>
      <c r="E99" s="38"/>
      <c r="F99" s="194" t="s">
        <v>199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136</v>
      </c>
      <c r="AU99" s="19" t="s">
        <v>83</v>
      </c>
    </row>
    <row r="100" spans="1:65" s="13" customFormat="1" ht="11.25">
      <c r="B100" s="195"/>
      <c r="C100" s="196"/>
      <c r="D100" s="188" t="s">
        <v>138</v>
      </c>
      <c r="E100" s="197" t="s">
        <v>28</v>
      </c>
      <c r="F100" s="198" t="s">
        <v>676</v>
      </c>
      <c r="G100" s="196"/>
      <c r="H100" s="199">
        <v>222.72300000000001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138</v>
      </c>
      <c r="AU100" s="205" t="s">
        <v>83</v>
      </c>
      <c r="AV100" s="13" t="s">
        <v>83</v>
      </c>
      <c r="AW100" s="13" t="s">
        <v>35</v>
      </c>
      <c r="AX100" s="13" t="s">
        <v>73</v>
      </c>
      <c r="AY100" s="205" t="s">
        <v>125</v>
      </c>
    </row>
    <row r="101" spans="1:65" s="14" customFormat="1" ht="11.25">
      <c r="B101" s="206"/>
      <c r="C101" s="207"/>
      <c r="D101" s="188" t="s">
        <v>138</v>
      </c>
      <c r="E101" s="208" t="s">
        <v>28</v>
      </c>
      <c r="F101" s="209" t="s">
        <v>154</v>
      </c>
      <c r="G101" s="207"/>
      <c r="H101" s="210">
        <v>222.72300000000001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138</v>
      </c>
      <c r="AU101" s="216" t="s">
        <v>83</v>
      </c>
      <c r="AV101" s="14" t="s">
        <v>132</v>
      </c>
      <c r="AW101" s="14" t="s">
        <v>35</v>
      </c>
      <c r="AX101" s="14" t="s">
        <v>81</v>
      </c>
      <c r="AY101" s="216" t="s">
        <v>125</v>
      </c>
    </row>
    <row r="102" spans="1:65" s="13" customFormat="1" ht="11.25">
      <c r="B102" s="195"/>
      <c r="C102" s="196"/>
      <c r="D102" s="188" t="s">
        <v>138</v>
      </c>
      <c r="E102" s="196"/>
      <c r="F102" s="198" t="s">
        <v>678</v>
      </c>
      <c r="G102" s="196"/>
      <c r="H102" s="199">
        <v>400.90100000000001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138</v>
      </c>
      <c r="AU102" s="205" t="s">
        <v>83</v>
      </c>
      <c r="AV102" s="13" t="s">
        <v>83</v>
      </c>
      <c r="AW102" s="13" t="s">
        <v>4</v>
      </c>
      <c r="AX102" s="13" t="s">
        <v>81</v>
      </c>
      <c r="AY102" s="205" t="s">
        <v>125</v>
      </c>
    </row>
    <row r="103" spans="1:65" s="2" customFormat="1" ht="24.2" customHeight="1">
      <c r="A103" s="36"/>
      <c r="B103" s="37"/>
      <c r="C103" s="175" t="s">
        <v>132</v>
      </c>
      <c r="D103" s="175" t="s">
        <v>127</v>
      </c>
      <c r="E103" s="176" t="s">
        <v>228</v>
      </c>
      <c r="F103" s="177" t="s">
        <v>229</v>
      </c>
      <c r="G103" s="178" t="s">
        <v>130</v>
      </c>
      <c r="H103" s="179">
        <v>742.41</v>
      </c>
      <c r="I103" s="180"/>
      <c r="J103" s="181">
        <f>ROUND(I103*H103,2)</f>
        <v>0</v>
      </c>
      <c r="K103" s="177" t="s">
        <v>131</v>
      </c>
      <c r="L103" s="41"/>
      <c r="M103" s="182" t="s">
        <v>28</v>
      </c>
      <c r="N103" s="183" t="s">
        <v>44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132</v>
      </c>
      <c r="AT103" s="186" t="s">
        <v>127</v>
      </c>
      <c r="AU103" s="186" t="s">
        <v>83</v>
      </c>
      <c r="AY103" s="19" t="s">
        <v>125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81</v>
      </c>
      <c r="BK103" s="187">
        <f>ROUND(I103*H103,2)</f>
        <v>0</v>
      </c>
      <c r="BL103" s="19" t="s">
        <v>132</v>
      </c>
      <c r="BM103" s="186" t="s">
        <v>679</v>
      </c>
    </row>
    <row r="104" spans="1:65" s="2" customFormat="1" ht="19.5">
      <c r="A104" s="36"/>
      <c r="B104" s="37"/>
      <c r="C104" s="38"/>
      <c r="D104" s="188" t="s">
        <v>134</v>
      </c>
      <c r="E104" s="38"/>
      <c r="F104" s="189" t="s">
        <v>231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134</v>
      </c>
      <c r="AU104" s="19" t="s">
        <v>83</v>
      </c>
    </row>
    <row r="105" spans="1:65" s="2" customFormat="1" ht="11.25">
      <c r="A105" s="36"/>
      <c r="B105" s="37"/>
      <c r="C105" s="38"/>
      <c r="D105" s="193" t="s">
        <v>136</v>
      </c>
      <c r="E105" s="38"/>
      <c r="F105" s="194" t="s">
        <v>232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136</v>
      </c>
      <c r="AU105" s="19" t="s">
        <v>83</v>
      </c>
    </row>
    <row r="106" spans="1:65" s="13" customFormat="1" ht="22.5">
      <c r="B106" s="195"/>
      <c r="C106" s="196"/>
      <c r="D106" s="188" t="s">
        <v>138</v>
      </c>
      <c r="E106" s="197" t="s">
        <v>28</v>
      </c>
      <c r="F106" s="198" t="s">
        <v>680</v>
      </c>
      <c r="G106" s="196"/>
      <c r="H106" s="199">
        <v>742.41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138</v>
      </c>
      <c r="AU106" s="205" t="s">
        <v>83</v>
      </c>
      <c r="AV106" s="13" t="s">
        <v>83</v>
      </c>
      <c r="AW106" s="13" t="s">
        <v>35</v>
      </c>
      <c r="AX106" s="13" t="s">
        <v>73</v>
      </c>
      <c r="AY106" s="205" t="s">
        <v>125</v>
      </c>
    </row>
    <row r="107" spans="1:65" s="14" customFormat="1" ht="11.25">
      <c r="B107" s="206"/>
      <c r="C107" s="207"/>
      <c r="D107" s="188" t="s">
        <v>138</v>
      </c>
      <c r="E107" s="208" t="s">
        <v>28</v>
      </c>
      <c r="F107" s="209" t="s">
        <v>154</v>
      </c>
      <c r="G107" s="207"/>
      <c r="H107" s="210">
        <v>742.41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138</v>
      </c>
      <c r="AU107" s="216" t="s">
        <v>83</v>
      </c>
      <c r="AV107" s="14" t="s">
        <v>132</v>
      </c>
      <c r="AW107" s="14" t="s">
        <v>35</v>
      </c>
      <c r="AX107" s="14" t="s">
        <v>81</v>
      </c>
      <c r="AY107" s="216" t="s">
        <v>125</v>
      </c>
    </row>
    <row r="108" spans="1:65" s="12" customFormat="1" ht="22.9" customHeight="1">
      <c r="B108" s="159"/>
      <c r="C108" s="160"/>
      <c r="D108" s="161" t="s">
        <v>72</v>
      </c>
      <c r="E108" s="173" t="s">
        <v>162</v>
      </c>
      <c r="F108" s="173" t="s">
        <v>270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SUM(P109:P114)</f>
        <v>0</v>
      </c>
      <c r="Q108" s="167"/>
      <c r="R108" s="168">
        <f>SUM(R109:R114)</f>
        <v>0</v>
      </c>
      <c r="S108" s="167"/>
      <c r="T108" s="169">
        <f>SUM(T109:T114)</f>
        <v>0</v>
      </c>
      <c r="AR108" s="170" t="s">
        <v>81</v>
      </c>
      <c r="AT108" s="171" t="s">
        <v>72</v>
      </c>
      <c r="AU108" s="171" t="s">
        <v>81</v>
      </c>
      <c r="AY108" s="170" t="s">
        <v>125</v>
      </c>
      <c r="BK108" s="172">
        <f>SUM(BK109:BK114)</f>
        <v>0</v>
      </c>
    </row>
    <row r="109" spans="1:65" s="2" customFormat="1" ht="24.2" customHeight="1">
      <c r="A109" s="36"/>
      <c r="B109" s="37"/>
      <c r="C109" s="175" t="s">
        <v>162</v>
      </c>
      <c r="D109" s="175" t="s">
        <v>127</v>
      </c>
      <c r="E109" s="176" t="s">
        <v>681</v>
      </c>
      <c r="F109" s="177" t="s">
        <v>682</v>
      </c>
      <c r="G109" s="178" t="s">
        <v>130</v>
      </c>
      <c r="H109" s="179">
        <v>1484.82</v>
      </c>
      <c r="I109" s="180"/>
      <c r="J109" s="181">
        <f>ROUND(I109*H109,2)</f>
        <v>0</v>
      </c>
      <c r="K109" s="177" t="s">
        <v>131</v>
      </c>
      <c r="L109" s="41"/>
      <c r="M109" s="182" t="s">
        <v>28</v>
      </c>
      <c r="N109" s="183" t="s">
        <v>44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132</v>
      </c>
      <c r="AT109" s="186" t="s">
        <v>127</v>
      </c>
      <c r="AU109" s="186" t="s">
        <v>83</v>
      </c>
      <c r="AY109" s="19" t="s">
        <v>125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81</v>
      </c>
      <c r="BK109" s="187">
        <f>ROUND(I109*H109,2)</f>
        <v>0</v>
      </c>
      <c r="BL109" s="19" t="s">
        <v>132</v>
      </c>
      <c r="BM109" s="186" t="s">
        <v>683</v>
      </c>
    </row>
    <row r="110" spans="1:65" s="2" customFormat="1" ht="19.5">
      <c r="A110" s="36"/>
      <c r="B110" s="37"/>
      <c r="C110" s="38"/>
      <c r="D110" s="188" t="s">
        <v>134</v>
      </c>
      <c r="E110" s="38"/>
      <c r="F110" s="189" t="s">
        <v>684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134</v>
      </c>
      <c r="AU110" s="19" t="s">
        <v>83</v>
      </c>
    </row>
    <row r="111" spans="1:65" s="2" customFormat="1" ht="11.25">
      <c r="A111" s="36"/>
      <c r="B111" s="37"/>
      <c r="C111" s="38"/>
      <c r="D111" s="193" t="s">
        <v>136</v>
      </c>
      <c r="E111" s="38"/>
      <c r="F111" s="194" t="s">
        <v>685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136</v>
      </c>
      <c r="AU111" s="19" t="s">
        <v>83</v>
      </c>
    </row>
    <row r="112" spans="1:65" s="2" customFormat="1" ht="19.5">
      <c r="A112" s="36"/>
      <c r="B112" s="37"/>
      <c r="C112" s="38"/>
      <c r="D112" s="188" t="s">
        <v>160</v>
      </c>
      <c r="E112" s="38"/>
      <c r="F112" s="217" t="s">
        <v>686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160</v>
      </c>
      <c r="AU112" s="19" t="s">
        <v>83</v>
      </c>
    </row>
    <row r="113" spans="1:65" s="13" customFormat="1" ht="11.25">
      <c r="B113" s="195"/>
      <c r="C113" s="196"/>
      <c r="D113" s="188" t="s">
        <v>138</v>
      </c>
      <c r="E113" s="197" t="s">
        <v>28</v>
      </c>
      <c r="F113" s="198" t="s">
        <v>687</v>
      </c>
      <c r="G113" s="196"/>
      <c r="H113" s="199">
        <v>1484.82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138</v>
      </c>
      <c r="AU113" s="205" t="s">
        <v>83</v>
      </c>
      <c r="AV113" s="13" t="s">
        <v>83</v>
      </c>
      <c r="AW113" s="13" t="s">
        <v>35</v>
      </c>
      <c r="AX113" s="13" t="s">
        <v>73</v>
      </c>
      <c r="AY113" s="205" t="s">
        <v>125</v>
      </c>
    </row>
    <row r="114" spans="1:65" s="14" customFormat="1" ht="11.25">
      <c r="B114" s="206"/>
      <c r="C114" s="207"/>
      <c r="D114" s="188" t="s">
        <v>138</v>
      </c>
      <c r="E114" s="208" t="s">
        <v>28</v>
      </c>
      <c r="F114" s="209" t="s">
        <v>154</v>
      </c>
      <c r="G114" s="207"/>
      <c r="H114" s="210">
        <v>1484.82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138</v>
      </c>
      <c r="AU114" s="216" t="s">
        <v>83</v>
      </c>
      <c r="AV114" s="14" t="s">
        <v>132</v>
      </c>
      <c r="AW114" s="14" t="s">
        <v>35</v>
      </c>
      <c r="AX114" s="14" t="s">
        <v>81</v>
      </c>
      <c r="AY114" s="216" t="s">
        <v>125</v>
      </c>
    </row>
    <row r="115" spans="1:65" s="12" customFormat="1" ht="22.9" customHeight="1">
      <c r="B115" s="159"/>
      <c r="C115" s="160"/>
      <c r="D115" s="161" t="s">
        <v>72</v>
      </c>
      <c r="E115" s="173" t="s">
        <v>193</v>
      </c>
      <c r="F115" s="173" t="s">
        <v>387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SUM(P116:P119)</f>
        <v>0</v>
      </c>
      <c r="Q115" s="167"/>
      <c r="R115" s="168">
        <f>SUM(R116:R119)</f>
        <v>0.41872299999999996</v>
      </c>
      <c r="S115" s="167"/>
      <c r="T115" s="169">
        <f>SUM(T116:T119)</f>
        <v>0</v>
      </c>
      <c r="AR115" s="170" t="s">
        <v>81</v>
      </c>
      <c r="AT115" s="171" t="s">
        <v>72</v>
      </c>
      <c r="AU115" s="171" t="s">
        <v>81</v>
      </c>
      <c r="AY115" s="170" t="s">
        <v>125</v>
      </c>
      <c r="BK115" s="172">
        <f>SUM(BK116:BK119)</f>
        <v>0</v>
      </c>
    </row>
    <row r="116" spans="1:65" s="2" customFormat="1" ht="24.2" customHeight="1">
      <c r="A116" s="36"/>
      <c r="B116" s="37"/>
      <c r="C116" s="175" t="s">
        <v>170</v>
      </c>
      <c r="D116" s="175" t="s">
        <v>127</v>
      </c>
      <c r="E116" s="176" t="s">
        <v>477</v>
      </c>
      <c r="F116" s="177" t="s">
        <v>478</v>
      </c>
      <c r="G116" s="178" t="s">
        <v>130</v>
      </c>
      <c r="H116" s="179">
        <v>890.9</v>
      </c>
      <c r="I116" s="180"/>
      <c r="J116" s="181">
        <f>ROUND(I116*H116,2)</f>
        <v>0</v>
      </c>
      <c r="K116" s="177" t="s">
        <v>131</v>
      </c>
      <c r="L116" s="41"/>
      <c r="M116" s="182" t="s">
        <v>28</v>
      </c>
      <c r="N116" s="183" t="s">
        <v>44</v>
      </c>
      <c r="O116" s="66"/>
      <c r="P116" s="184">
        <f>O116*H116</f>
        <v>0</v>
      </c>
      <c r="Q116" s="184">
        <v>4.6999999999999999E-4</v>
      </c>
      <c r="R116" s="184">
        <f>Q116*H116</f>
        <v>0.41872299999999996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132</v>
      </c>
      <c r="AT116" s="186" t="s">
        <v>127</v>
      </c>
      <c r="AU116" s="186" t="s">
        <v>83</v>
      </c>
      <c r="AY116" s="19" t="s">
        <v>125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81</v>
      </c>
      <c r="BK116" s="187">
        <f>ROUND(I116*H116,2)</f>
        <v>0</v>
      </c>
      <c r="BL116" s="19" t="s">
        <v>132</v>
      </c>
      <c r="BM116" s="186" t="s">
        <v>688</v>
      </c>
    </row>
    <row r="117" spans="1:65" s="2" customFormat="1" ht="19.5">
      <c r="A117" s="36"/>
      <c r="B117" s="37"/>
      <c r="C117" s="38"/>
      <c r="D117" s="188" t="s">
        <v>134</v>
      </c>
      <c r="E117" s="38"/>
      <c r="F117" s="189" t="s">
        <v>480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134</v>
      </c>
      <c r="AU117" s="19" t="s">
        <v>83</v>
      </c>
    </row>
    <row r="118" spans="1:65" s="2" customFormat="1" ht="11.25">
      <c r="A118" s="36"/>
      <c r="B118" s="37"/>
      <c r="C118" s="38"/>
      <c r="D118" s="193" t="s">
        <v>136</v>
      </c>
      <c r="E118" s="38"/>
      <c r="F118" s="194" t="s">
        <v>481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136</v>
      </c>
      <c r="AU118" s="19" t="s">
        <v>83</v>
      </c>
    </row>
    <row r="119" spans="1:65" s="13" customFormat="1" ht="11.25">
      <c r="B119" s="195"/>
      <c r="C119" s="196"/>
      <c r="D119" s="188" t="s">
        <v>138</v>
      </c>
      <c r="E119" s="197" t="s">
        <v>28</v>
      </c>
      <c r="F119" s="198" t="s">
        <v>689</v>
      </c>
      <c r="G119" s="196"/>
      <c r="H119" s="199">
        <v>890.9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138</v>
      </c>
      <c r="AU119" s="205" t="s">
        <v>83</v>
      </c>
      <c r="AV119" s="13" t="s">
        <v>83</v>
      </c>
      <c r="AW119" s="13" t="s">
        <v>35</v>
      </c>
      <c r="AX119" s="13" t="s">
        <v>81</v>
      </c>
      <c r="AY119" s="205" t="s">
        <v>125</v>
      </c>
    </row>
    <row r="120" spans="1:65" s="12" customFormat="1" ht="22.9" customHeight="1">
      <c r="B120" s="159"/>
      <c r="C120" s="160"/>
      <c r="D120" s="161" t="s">
        <v>72</v>
      </c>
      <c r="E120" s="173" t="s">
        <v>597</v>
      </c>
      <c r="F120" s="173" t="s">
        <v>598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SUM(P121:P123)</f>
        <v>0</v>
      </c>
      <c r="Q120" s="167"/>
      <c r="R120" s="168">
        <f>SUM(R121:R123)</f>
        <v>0</v>
      </c>
      <c r="S120" s="167"/>
      <c r="T120" s="169">
        <f>SUM(T121:T123)</f>
        <v>0</v>
      </c>
      <c r="AR120" s="170" t="s">
        <v>81</v>
      </c>
      <c r="AT120" s="171" t="s">
        <v>72</v>
      </c>
      <c r="AU120" s="171" t="s">
        <v>81</v>
      </c>
      <c r="AY120" s="170" t="s">
        <v>125</v>
      </c>
      <c r="BK120" s="172">
        <f>SUM(BK121:BK123)</f>
        <v>0</v>
      </c>
    </row>
    <row r="121" spans="1:65" s="2" customFormat="1" ht="33" customHeight="1">
      <c r="A121" s="36"/>
      <c r="B121" s="37"/>
      <c r="C121" s="175" t="s">
        <v>178</v>
      </c>
      <c r="D121" s="175" t="s">
        <v>127</v>
      </c>
      <c r="E121" s="176" t="s">
        <v>690</v>
      </c>
      <c r="F121" s="177" t="s">
        <v>691</v>
      </c>
      <c r="G121" s="178" t="s">
        <v>196</v>
      </c>
      <c r="H121" s="179">
        <v>0.41899999999999998</v>
      </c>
      <c r="I121" s="180"/>
      <c r="J121" s="181">
        <f>ROUND(I121*H121,2)</f>
        <v>0</v>
      </c>
      <c r="K121" s="177" t="s">
        <v>131</v>
      </c>
      <c r="L121" s="41"/>
      <c r="M121" s="182" t="s">
        <v>28</v>
      </c>
      <c r="N121" s="183" t="s">
        <v>44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132</v>
      </c>
      <c r="AT121" s="186" t="s">
        <v>127</v>
      </c>
      <c r="AU121" s="186" t="s">
        <v>83</v>
      </c>
      <c r="AY121" s="19" t="s">
        <v>125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81</v>
      </c>
      <c r="BK121" s="187">
        <f>ROUND(I121*H121,2)</f>
        <v>0</v>
      </c>
      <c r="BL121" s="19" t="s">
        <v>132</v>
      </c>
      <c r="BM121" s="186" t="s">
        <v>692</v>
      </c>
    </row>
    <row r="122" spans="1:65" s="2" customFormat="1" ht="29.25">
      <c r="A122" s="36"/>
      <c r="B122" s="37"/>
      <c r="C122" s="38"/>
      <c r="D122" s="188" t="s">
        <v>134</v>
      </c>
      <c r="E122" s="38"/>
      <c r="F122" s="189" t="s">
        <v>693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134</v>
      </c>
      <c r="AU122" s="19" t="s">
        <v>83</v>
      </c>
    </row>
    <row r="123" spans="1:65" s="2" customFormat="1" ht="11.25">
      <c r="A123" s="36"/>
      <c r="B123" s="37"/>
      <c r="C123" s="38"/>
      <c r="D123" s="193" t="s">
        <v>136</v>
      </c>
      <c r="E123" s="38"/>
      <c r="F123" s="194" t="s">
        <v>694</v>
      </c>
      <c r="G123" s="38"/>
      <c r="H123" s="38"/>
      <c r="I123" s="190"/>
      <c r="J123" s="38"/>
      <c r="K123" s="38"/>
      <c r="L123" s="41"/>
      <c r="M123" s="238"/>
      <c r="N123" s="239"/>
      <c r="O123" s="240"/>
      <c r="P123" s="240"/>
      <c r="Q123" s="240"/>
      <c r="R123" s="240"/>
      <c r="S123" s="240"/>
      <c r="T123" s="24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136</v>
      </c>
      <c r="AU123" s="19" t="s">
        <v>83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XfopiWzMmibfFnCi1gTe1C8PKh0IhJaKHojZzdWCtEliqnyYMALSOS57lFyeAlsCHAnINE45ZxseDkJdeVLkjw==" saltValue="uZAYJE1pI/ApFieaxXbPt3mwo+dwl1gyv5WbWq6lbetHLtsU7lSu/XFJS25ruzZI8F6nsHepvtXg8j/lt43nhQ==" spinCount="100000" sheet="1" objects="1" scenarios="1" formatColumns="0" formatRows="0" autoFilter="0"/>
  <autoFilter ref="C83:K12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9" r:id="rId3"/>
    <hyperlink ref="F105" r:id="rId4"/>
    <hyperlink ref="F111" r:id="rId5"/>
    <hyperlink ref="F118" r:id="rId6"/>
    <hyperlink ref="F12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83</v>
      </c>
    </row>
    <row r="4" spans="1:46" s="1" customFormat="1" ht="24.95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9" t="str">
        <f>'Rekapitulace stavby'!K6</f>
        <v>Bílina - vybudování parkoviště v ulici Litoměřická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1" t="s">
        <v>695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13. 1. 2025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30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30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5" t="s">
        <v>28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ROUND((SUM(BE83:BE114)),  2)</f>
        <v>0</v>
      </c>
      <c r="G33" s="36"/>
      <c r="H33" s="36"/>
      <c r="I33" s="120">
        <v>0.21</v>
      </c>
      <c r="J33" s="119">
        <f>ROUND(((SUM(BE83:BE114))*I33),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ROUND((SUM(BF83:BF114)),  2)</f>
        <v>0</v>
      </c>
      <c r="G34" s="36"/>
      <c r="H34" s="36"/>
      <c r="I34" s="120">
        <v>0.12</v>
      </c>
      <c r="J34" s="119">
        <f>ROUND(((SUM(BF83:BF114))*I34),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ROUND((SUM(BG83:BG114)),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ROUND((SUM(BH83:BH114)),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ROUND((SUM(BI83:BI114)),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6" t="str">
        <f>E7</f>
        <v>Bílina - vybudování parkoviště v ulici Litoměřická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8" t="str">
        <f>E9</f>
        <v>VRN - Vedlejší rozpočtové náklady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Bílina</v>
      </c>
      <c r="G52" s="38"/>
      <c r="H52" s="38"/>
      <c r="I52" s="31" t="s">
        <v>24</v>
      </c>
      <c r="J52" s="61" t="str">
        <f>IF(J12="","",J12)</f>
        <v>13. 1. 2025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31" t="s">
        <v>33</v>
      </c>
      <c r="J54" s="34" t="str">
        <f>E21</f>
        <v>Projekce dopravní Filip,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97</v>
      </c>
    </row>
    <row r="60" spans="1:47" s="9" customFormat="1" ht="24.95" customHeight="1">
      <c r="B60" s="136"/>
      <c r="C60" s="137"/>
      <c r="D60" s="138" t="s">
        <v>695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696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697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698</v>
      </c>
      <c r="E63" s="145"/>
      <c r="F63" s="145"/>
      <c r="G63" s="145"/>
      <c r="H63" s="145"/>
      <c r="I63" s="145"/>
      <c r="J63" s="146">
        <f>J107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110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6" t="str">
        <f>E7</f>
        <v>Bílina - vybudování parkoviště v ulici Litoměřická</v>
      </c>
      <c r="F73" s="377"/>
      <c r="G73" s="377"/>
      <c r="H73" s="377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92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8" t="str">
        <f>E9</f>
        <v>VRN - Vedlejší rozpočtové náklady</v>
      </c>
      <c r="F75" s="378"/>
      <c r="G75" s="378"/>
      <c r="H75" s="37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22</v>
      </c>
      <c r="D77" s="38"/>
      <c r="E77" s="38"/>
      <c r="F77" s="29" t="str">
        <f>F12</f>
        <v>Bílina</v>
      </c>
      <c r="G77" s="38"/>
      <c r="H77" s="38"/>
      <c r="I77" s="31" t="s">
        <v>24</v>
      </c>
      <c r="J77" s="61" t="str">
        <f>IF(J12="","",J12)</f>
        <v>13. 1. 2025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26</v>
      </c>
      <c r="D79" s="38"/>
      <c r="E79" s="38"/>
      <c r="F79" s="29" t="str">
        <f>E15</f>
        <v xml:space="preserve"> </v>
      </c>
      <c r="G79" s="38"/>
      <c r="H79" s="38"/>
      <c r="I79" s="31" t="s">
        <v>33</v>
      </c>
      <c r="J79" s="34" t="str">
        <f>E21</f>
        <v>Projekce dopravní Filip,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111</v>
      </c>
      <c r="D82" s="151" t="s">
        <v>58</v>
      </c>
      <c r="E82" s="151" t="s">
        <v>54</v>
      </c>
      <c r="F82" s="151" t="s">
        <v>55</v>
      </c>
      <c r="G82" s="151" t="s">
        <v>112</v>
      </c>
      <c r="H82" s="151" t="s">
        <v>113</v>
      </c>
      <c r="I82" s="151" t="s">
        <v>114</v>
      </c>
      <c r="J82" s="151" t="s">
        <v>96</v>
      </c>
      <c r="K82" s="152" t="s">
        <v>115</v>
      </c>
      <c r="L82" s="153"/>
      <c r="M82" s="70" t="s">
        <v>28</v>
      </c>
      <c r="N82" s="71" t="s">
        <v>43</v>
      </c>
      <c r="O82" s="71" t="s">
        <v>116</v>
      </c>
      <c r="P82" s="71" t="s">
        <v>117</v>
      </c>
      <c r="Q82" s="71" t="s">
        <v>118</v>
      </c>
      <c r="R82" s="71" t="s">
        <v>119</v>
      </c>
      <c r="S82" s="71" t="s">
        <v>120</v>
      </c>
      <c r="T82" s="72" t="s">
        <v>121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122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72</v>
      </c>
      <c r="AU83" s="19" t="s">
        <v>97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72</v>
      </c>
      <c r="E84" s="162" t="s">
        <v>87</v>
      </c>
      <c r="F84" s="162" t="s">
        <v>88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P85+P98+P107</f>
        <v>0</v>
      </c>
      <c r="Q84" s="167"/>
      <c r="R84" s="168">
        <f>R85+R98+R107</f>
        <v>0</v>
      </c>
      <c r="S84" s="167"/>
      <c r="T84" s="169">
        <f>T85+T98+T107</f>
        <v>0</v>
      </c>
      <c r="AR84" s="170" t="s">
        <v>162</v>
      </c>
      <c r="AT84" s="171" t="s">
        <v>72</v>
      </c>
      <c r="AU84" s="171" t="s">
        <v>73</v>
      </c>
      <c r="AY84" s="170" t="s">
        <v>125</v>
      </c>
      <c r="BK84" s="172">
        <f>BK85+BK98+BK107</f>
        <v>0</v>
      </c>
    </row>
    <row r="85" spans="1:65" s="12" customFormat="1" ht="22.9" customHeight="1">
      <c r="B85" s="159"/>
      <c r="C85" s="160"/>
      <c r="D85" s="161" t="s">
        <v>72</v>
      </c>
      <c r="E85" s="173" t="s">
        <v>699</v>
      </c>
      <c r="F85" s="173" t="s">
        <v>700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SUM(P86:P97)</f>
        <v>0</v>
      </c>
      <c r="Q85" s="167"/>
      <c r="R85" s="168">
        <f>SUM(R86:R97)</f>
        <v>0</v>
      </c>
      <c r="S85" s="167"/>
      <c r="T85" s="169">
        <f>SUM(T86:T97)</f>
        <v>0</v>
      </c>
      <c r="AR85" s="170" t="s">
        <v>162</v>
      </c>
      <c r="AT85" s="171" t="s">
        <v>72</v>
      </c>
      <c r="AU85" s="171" t="s">
        <v>81</v>
      </c>
      <c r="AY85" s="170" t="s">
        <v>125</v>
      </c>
      <c r="BK85" s="172">
        <f>SUM(BK86:BK97)</f>
        <v>0</v>
      </c>
    </row>
    <row r="86" spans="1:65" s="2" customFormat="1" ht="16.5" customHeight="1">
      <c r="A86" s="36"/>
      <c r="B86" s="37"/>
      <c r="C86" s="175" t="s">
        <v>81</v>
      </c>
      <c r="D86" s="175" t="s">
        <v>127</v>
      </c>
      <c r="E86" s="176" t="s">
        <v>701</v>
      </c>
      <c r="F86" s="177" t="s">
        <v>702</v>
      </c>
      <c r="G86" s="178" t="s">
        <v>703</v>
      </c>
      <c r="H86" s="179">
        <v>1</v>
      </c>
      <c r="I86" s="180"/>
      <c r="J86" s="181">
        <f>ROUND(I86*H86,2)</f>
        <v>0</v>
      </c>
      <c r="K86" s="177" t="s">
        <v>131</v>
      </c>
      <c r="L86" s="41"/>
      <c r="M86" s="182" t="s">
        <v>28</v>
      </c>
      <c r="N86" s="183" t="s">
        <v>44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704</v>
      </c>
      <c r="AT86" s="186" t="s">
        <v>127</v>
      </c>
      <c r="AU86" s="186" t="s">
        <v>83</v>
      </c>
      <c r="AY86" s="19" t="s">
        <v>125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81</v>
      </c>
      <c r="BK86" s="187">
        <f>ROUND(I86*H86,2)</f>
        <v>0</v>
      </c>
      <c r="BL86" s="19" t="s">
        <v>704</v>
      </c>
      <c r="BM86" s="186" t="s">
        <v>705</v>
      </c>
    </row>
    <row r="87" spans="1:65" s="2" customFormat="1" ht="11.25">
      <c r="A87" s="36"/>
      <c r="B87" s="37"/>
      <c r="C87" s="38"/>
      <c r="D87" s="188" t="s">
        <v>134</v>
      </c>
      <c r="E87" s="38"/>
      <c r="F87" s="189" t="s">
        <v>702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134</v>
      </c>
      <c r="AU87" s="19" t="s">
        <v>83</v>
      </c>
    </row>
    <row r="88" spans="1:65" s="2" customFormat="1" ht="11.25">
      <c r="A88" s="36"/>
      <c r="B88" s="37"/>
      <c r="C88" s="38"/>
      <c r="D88" s="193" t="s">
        <v>136</v>
      </c>
      <c r="E88" s="38"/>
      <c r="F88" s="194" t="s">
        <v>706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136</v>
      </c>
      <c r="AU88" s="19" t="s">
        <v>83</v>
      </c>
    </row>
    <row r="89" spans="1:65" s="2" customFormat="1" ht="16.5" customHeight="1">
      <c r="A89" s="36"/>
      <c r="B89" s="37"/>
      <c r="C89" s="175" t="s">
        <v>83</v>
      </c>
      <c r="D89" s="175" t="s">
        <v>127</v>
      </c>
      <c r="E89" s="176" t="s">
        <v>707</v>
      </c>
      <c r="F89" s="177" t="s">
        <v>708</v>
      </c>
      <c r="G89" s="178" t="s">
        <v>703</v>
      </c>
      <c r="H89" s="179">
        <v>1</v>
      </c>
      <c r="I89" s="180"/>
      <c r="J89" s="181">
        <f>ROUND(I89*H89,2)</f>
        <v>0</v>
      </c>
      <c r="K89" s="177" t="s">
        <v>131</v>
      </c>
      <c r="L89" s="41"/>
      <c r="M89" s="182" t="s">
        <v>28</v>
      </c>
      <c r="N89" s="183" t="s">
        <v>44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704</v>
      </c>
      <c r="AT89" s="186" t="s">
        <v>127</v>
      </c>
      <c r="AU89" s="186" t="s">
        <v>83</v>
      </c>
      <c r="AY89" s="19" t="s">
        <v>125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81</v>
      </c>
      <c r="BK89" s="187">
        <f>ROUND(I89*H89,2)</f>
        <v>0</v>
      </c>
      <c r="BL89" s="19" t="s">
        <v>704</v>
      </c>
      <c r="BM89" s="186" t="s">
        <v>709</v>
      </c>
    </row>
    <row r="90" spans="1:65" s="2" customFormat="1" ht="11.25">
      <c r="A90" s="36"/>
      <c r="B90" s="37"/>
      <c r="C90" s="38"/>
      <c r="D90" s="188" t="s">
        <v>134</v>
      </c>
      <c r="E90" s="38"/>
      <c r="F90" s="189" t="s">
        <v>708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134</v>
      </c>
      <c r="AU90" s="19" t="s">
        <v>83</v>
      </c>
    </row>
    <row r="91" spans="1:65" s="2" customFormat="1" ht="11.25">
      <c r="A91" s="36"/>
      <c r="B91" s="37"/>
      <c r="C91" s="38"/>
      <c r="D91" s="193" t="s">
        <v>136</v>
      </c>
      <c r="E91" s="38"/>
      <c r="F91" s="194" t="s">
        <v>710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136</v>
      </c>
      <c r="AU91" s="19" t="s">
        <v>83</v>
      </c>
    </row>
    <row r="92" spans="1:65" s="2" customFormat="1" ht="16.5" customHeight="1">
      <c r="A92" s="36"/>
      <c r="B92" s="37"/>
      <c r="C92" s="175" t="s">
        <v>147</v>
      </c>
      <c r="D92" s="175" t="s">
        <v>127</v>
      </c>
      <c r="E92" s="176" t="s">
        <v>711</v>
      </c>
      <c r="F92" s="177" t="s">
        <v>712</v>
      </c>
      <c r="G92" s="178" t="s">
        <v>703</v>
      </c>
      <c r="H92" s="179">
        <v>1</v>
      </c>
      <c r="I92" s="180"/>
      <c r="J92" s="181">
        <f>ROUND(I92*H92,2)</f>
        <v>0</v>
      </c>
      <c r="K92" s="177" t="s">
        <v>131</v>
      </c>
      <c r="L92" s="41"/>
      <c r="M92" s="182" t="s">
        <v>28</v>
      </c>
      <c r="N92" s="183" t="s">
        <v>44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704</v>
      </c>
      <c r="AT92" s="186" t="s">
        <v>127</v>
      </c>
      <c r="AU92" s="186" t="s">
        <v>83</v>
      </c>
      <c r="AY92" s="19" t="s">
        <v>125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81</v>
      </c>
      <c r="BK92" s="187">
        <f>ROUND(I92*H92,2)</f>
        <v>0</v>
      </c>
      <c r="BL92" s="19" t="s">
        <v>704</v>
      </c>
      <c r="BM92" s="186" t="s">
        <v>713</v>
      </c>
    </row>
    <row r="93" spans="1:65" s="2" customFormat="1" ht="11.25">
      <c r="A93" s="36"/>
      <c r="B93" s="37"/>
      <c r="C93" s="38"/>
      <c r="D93" s="188" t="s">
        <v>134</v>
      </c>
      <c r="E93" s="38"/>
      <c r="F93" s="189" t="s">
        <v>712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134</v>
      </c>
      <c r="AU93" s="19" t="s">
        <v>83</v>
      </c>
    </row>
    <row r="94" spans="1:65" s="2" customFormat="1" ht="11.25">
      <c r="A94" s="36"/>
      <c r="B94" s="37"/>
      <c r="C94" s="38"/>
      <c r="D94" s="193" t="s">
        <v>136</v>
      </c>
      <c r="E94" s="38"/>
      <c r="F94" s="194" t="s">
        <v>714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136</v>
      </c>
      <c r="AU94" s="19" t="s">
        <v>83</v>
      </c>
    </row>
    <row r="95" spans="1:65" s="2" customFormat="1" ht="16.5" customHeight="1">
      <c r="A95" s="36"/>
      <c r="B95" s="37"/>
      <c r="C95" s="175" t="s">
        <v>132</v>
      </c>
      <c r="D95" s="175" t="s">
        <v>127</v>
      </c>
      <c r="E95" s="176" t="s">
        <v>715</v>
      </c>
      <c r="F95" s="177" t="s">
        <v>716</v>
      </c>
      <c r="G95" s="178" t="s">
        <v>703</v>
      </c>
      <c r="H95" s="179">
        <v>1</v>
      </c>
      <c r="I95" s="180"/>
      <c r="J95" s="181">
        <f>ROUND(I95*H95,2)</f>
        <v>0</v>
      </c>
      <c r="K95" s="177" t="s">
        <v>131</v>
      </c>
      <c r="L95" s="41"/>
      <c r="M95" s="182" t="s">
        <v>28</v>
      </c>
      <c r="N95" s="183" t="s">
        <v>44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704</v>
      </c>
      <c r="AT95" s="186" t="s">
        <v>127</v>
      </c>
      <c r="AU95" s="186" t="s">
        <v>83</v>
      </c>
      <c r="AY95" s="19" t="s">
        <v>125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81</v>
      </c>
      <c r="BK95" s="187">
        <f>ROUND(I95*H95,2)</f>
        <v>0</v>
      </c>
      <c r="BL95" s="19" t="s">
        <v>704</v>
      </c>
      <c r="BM95" s="186" t="s">
        <v>717</v>
      </c>
    </row>
    <row r="96" spans="1:65" s="2" customFormat="1" ht="11.25">
      <c r="A96" s="36"/>
      <c r="B96" s="37"/>
      <c r="C96" s="38"/>
      <c r="D96" s="188" t="s">
        <v>134</v>
      </c>
      <c r="E96" s="38"/>
      <c r="F96" s="189" t="s">
        <v>716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134</v>
      </c>
      <c r="AU96" s="19" t="s">
        <v>83</v>
      </c>
    </row>
    <row r="97" spans="1:65" s="2" customFormat="1" ht="11.25">
      <c r="A97" s="36"/>
      <c r="B97" s="37"/>
      <c r="C97" s="38"/>
      <c r="D97" s="193" t="s">
        <v>136</v>
      </c>
      <c r="E97" s="38"/>
      <c r="F97" s="194" t="s">
        <v>718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136</v>
      </c>
      <c r="AU97" s="19" t="s">
        <v>83</v>
      </c>
    </row>
    <row r="98" spans="1:65" s="12" customFormat="1" ht="22.9" customHeight="1">
      <c r="B98" s="159"/>
      <c r="C98" s="160"/>
      <c r="D98" s="161" t="s">
        <v>72</v>
      </c>
      <c r="E98" s="173" t="s">
        <v>719</v>
      </c>
      <c r="F98" s="173" t="s">
        <v>720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SUM(P99:P106)</f>
        <v>0</v>
      </c>
      <c r="Q98" s="167"/>
      <c r="R98" s="168">
        <f>SUM(R99:R106)</f>
        <v>0</v>
      </c>
      <c r="S98" s="167"/>
      <c r="T98" s="169">
        <f>SUM(T99:T106)</f>
        <v>0</v>
      </c>
      <c r="AR98" s="170" t="s">
        <v>162</v>
      </c>
      <c r="AT98" s="171" t="s">
        <v>72</v>
      </c>
      <c r="AU98" s="171" t="s">
        <v>81</v>
      </c>
      <c r="AY98" s="170" t="s">
        <v>125</v>
      </c>
      <c r="BK98" s="172">
        <f>SUM(BK99:BK106)</f>
        <v>0</v>
      </c>
    </row>
    <row r="99" spans="1:65" s="2" customFormat="1" ht="16.5" customHeight="1">
      <c r="A99" s="36"/>
      <c r="B99" s="37"/>
      <c r="C99" s="175" t="s">
        <v>162</v>
      </c>
      <c r="D99" s="175" t="s">
        <v>127</v>
      </c>
      <c r="E99" s="176" t="s">
        <v>721</v>
      </c>
      <c r="F99" s="177" t="s">
        <v>720</v>
      </c>
      <c r="G99" s="178" t="s">
        <v>703</v>
      </c>
      <c r="H99" s="179">
        <v>1</v>
      </c>
      <c r="I99" s="180"/>
      <c r="J99" s="181">
        <f>ROUND(I99*H99,2)</f>
        <v>0</v>
      </c>
      <c r="K99" s="177" t="s">
        <v>131</v>
      </c>
      <c r="L99" s="41"/>
      <c r="M99" s="182" t="s">
        <v>28</v>
      </c>
      <c r="N99" s="183" t="s">
        <v>44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704</v>
      </c>
      <c r="AT99" s="186" t="s">
        <v>127</v>
      </c>
      <c r="AU99" s="186" t="s">
        <v>83</v>
      </c>
      <c r="AY99" s="19" t="s">
        <v>125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81</v>
      </c>
      <c r="BK99" s="187">
        <f>ROUND(I99*H99,2)</f>
        <v>0</v>
      </c>
      <c r="BL99" s="19" t="s">
        <v>704</v>
      </c>
      <c r="BM99" s="186" t="s">
        <v>722</v>
      </c>
    </row>
    <row r="100" spans="1:65" s="2" customFormat="1" ht="11.25">
      <c r="A100" s="36"/>
      <c r="B100" s="37"/>
      <c r="C100" s="38"/>
      <c r="D100" s="188" t="s">
        <v>134</v>
      </c>
      <c r="E100" s="38"/>
      <c r="F100" s="189" t="s">
        <v>720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134</v>
      </c>
      <c r="AU100" s="19" t="s">
        <v>83</v>
      </c>
    </row>
    <row r="101" spans="1:65" s="2" customFormat="1" ht="11.25">
      <c r="A101" s="36"/>
      <c r="B101" s="37"/>
      <c r="C101" s="38"/>
      <c r="D101" s="193" t="s">
        <v>136</v>
      </c>
      <c r="E101" s="38"/>
      <c r="F101" s="194" t="s">
        <v>723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136</v>
      </c>
      <c r="AU101" s="19" t="s">
        <v>83</v>
      </c>
    </row>
    <row r="102" spans="1:65" s="2" customFormat="1" ht="175.5">
      <c r="A102" s="36"/>
      <c r="B102" s="37"/>
      <c r="C102" s="38"/>
      <c r="D102" s="188" t="s">
        <v>160</v>
      </c>
      <c r="E102" s="38"/>
      <c r="F102" s="217" t="s">
        <v>724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160</v>
      </c>
      <c r="AU102" s="19" t="s">
        <v>83</v>
      </c>
    </row>
    <row r="103" spans="1:65" s="2" customFormat="1" ht="16.5" customHeight="1">
      <c r="A103" s="36"/>
      <c r="B103" s="37"/>
      <c r="C103" s="175" t="s">
        <v>170</v>
      </c>
      <c r="D103" s="175" t="s">
        <v>127</v>
      </c>
      <c r="E103" s="176" t="s">
        <v>725</v>
      </c>
      <c r="F103" s="177" t="s">
        <v>726</v>
      </c>
      <c r="G103" s="178" t="s">
        <v>703</v>
      </c>
      <c r="H103" s="179">
        <v>1</v>
      </c>
      <c r="I103" s="180"/>
      <c r="J103" s="181">
        <f>ROUND(I103*H103,2)</f>
        <v>0</v>
      </c>
      <c r="K103" s="177" t="s">
        <v>131</v>
      </c>
      <c r="L103" s="41"/>
      <c r="M103" s="182" t="s">
        <v>28</v>
      </c>
      <c r="N103" s="183" t="s">
        <v>44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704</v>
      </c>
      <c r="AT103" s="186" t="s">
        <v>127</v>
      </c>
      <c r="AU103" s="186" t="s">
        <v>83</v>
      </c>
      <c r="AY103" s="19" t="s">
        <v>125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81</v>
      </c>
      <c r="BK103" s="187">
        <f>ROUND(I103*H103,2)</f>
        <v>0</v>
      </c>
      <c r="BL103" s="19" t="s">
        <v>704</v>
      </c>
      <c r="BM103" s="186" t="s">
        <v>727</v>
      </c>
    </row>
    <row r="104" spans="1:65" s="2" customFormat="1" ht="11.25">
      <c r="A104" s="36"/>
      <c r="B104" s="37"/>
      <c r="C104" s="38"/>
      <c r="D104" s="188" t="s">
        <v>134</v>
      </c>
      <c r="E104" s="38"/>
      <c r="F104" s="189" t="s">
        <v>726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134</v>
      </c>
      <c r="AU104" s="19" t="s">
        <v>83</v>
      </c>
    </row>
    <row r="105" spans="1:65" s="2" customFormat="1" ht="11.25">
      <c r="A105" s="36"/>
      <c r="B105" s="37"/>
      <c r="C105" s="38"/>
      <c r="D105" s="193" t="s">
        <v>136</v>
      </c>
      <c r="E105" s="38"/>
      <c r="F105" s="194" t="s">
        <v>728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136</v>
      </c>
      <c r="AU105" s="19" t="s">
        <v>83</v>
      </c>
    </row>
    <row r="106" spans="1:65" s="2" customFormat="1" ht="19.5">
      <c r="A106" s="36"/>
      <c r="B106" s="37"/>
      <c r="C106" s="38"/>
      <c r="D106" s="188" t="s">
        <v>160</v>
      </c>
      <c r="E106" s="38"/>
      <c r="F106" s="217" t="s">
        <v>729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160</v>
      </c>
      <c r="AU106" s="19" t="s">
        <v>83</v>
      </c>
    </row>
    <row r="107" spans="1:65" s="12" customFormat="1" ht="22.9" customHeight="1">
      <c r="B107" s="159"/>
      <c r="C107" s="160"/>
      <c r="D107" s="161" t="s">
        <v>72</v>
      </c>
      <c r="E107" s="173" t="s">
        <v>730</v>
      </c>
      <c r="F107" s="173" t="s">
        <v>731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SUM(P108:P114)</f>
        <v>0</v>
      </c>
      <c r="Q107" s="167"/>
      <c r="R107" s="168">
        <f>SUM(R108:R114)</f>
        <v>0</v>
      </c>
      <c r="S107" s="167"/>
      <c r="T107" s="169">
        <f>SUM(T108:T114)</f>
        <v>0</v>
      </c>
      <c r="AR107" s="170" t="s">
        <v>162</v>
      </c>
      <c r="AT107" s="171" t="s">
        <v>72</v>
      </c>
      <c r="AU107" s="171" t="s">
        <v>81</v>
      </c>
      <c r="AY107" s="170" t="s">
        <v>125</v>
      </c>
      <c r="BK107" s="172">
        <f>SUM(BK108:BK114)</f>
        <v>0</v>
      </c>
    </row>
    <row r="108" spans="1:65" s="2" customFormat="1" ht="16.5" customHeight="1">
      <c r="A108" s="36"/>
      <c r="B108" s="37"/>
      <c r="C108" s="175" t="s">
        <v>178</v>
      </c>
      <c r="D108" s="175" t="s">
        <v>127</v>
      </c>
      <c r="E108" s="176" t="s">
        <v>732</v>
      </c>
      <c r="F108" s="177" t="s">
        <v>733</v>
      </c>
      <c r="G108" s="178" t="s">
        <v>703</v>
      </c>
      <c r="H108" s="179">
        <v>1</v>
      </c>
      <c r="I108" s="180"/>
      <c r="J108" s="181">
        <f>ROUND(I108*H108,2)</f>
        <v>0</v>
      </c>
      <c r="K108" s="177" t="s">
        <v>131</v>
      </c>
      <c r="L108" s="41"/>
      <c r="M108" s="182" t="s">
        <v>28</v>
      </c>
      <c r="N108" s="183" t="s">
        <v>44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704</v>
      </c>
      <c r="AT108" s="186" t="s">
        <v>127</v>
      </c>
      <c r="AU108" s="186" t="s">
        <v>83</v>
      </c>
      <c r="AY108" s="19" t="s">
        <v>125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81</v>
      </c>
      <c r="BK108" s="187">
        <f>ROUND(I108*H108,2)</f>
        <v>0</v>
      </c>
      <c r="BL108" s="19" t="s">
        <v>704</v>
      </c>
      <c r="BM108" s="186" t="s">
        <v>734</v>
      </c>
    </row>
    <row r="109" spans="1:65" s="2" customFormat="1" ht="11.25">
      <c r="A109" s="36"/>
      <c r="B109" s="37"/>
      <c r="C109" s="38"/>
      <c r="D109" s="188" t="s">
        <v>134</v>
      </c>
      <c r="E109" s="38"/>
      <c r="F109" s="189" t="s">
        <v>733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134</v>
      </c>
      <c r="AU109" s="19" t="s">
        <v>83</v>
      </c>
    </row>
    <row r="110" spans="1:65" s="2" customFormat="1" ht="11.25">
      <c r="A110" s="36"/>
      <c r="B110" s="37"/>
      <c r="C110" s="38"/>
      <c r="D110" s="193" t="s">
        <v>136</v>
      </c>
      <c r="E110" s="38"/>
      <c r="F110" s="194" t="s">
        <v>735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136</v>
      </c>
      <c r="AU110" s="19" t="s">
        <v>83</v>
      </c>
    </row>
    <row r="111" spans="1:65" s="2" customFormat="1" ht="19.5">
      <c r="A111" s="36"/>
      <c r="B111" s="37"/>
      <c r="C111" s="38"/>
      <c r="D111" s="188" t="s">
        <v>160</v>
      </c>
      <c r="E111" s="38"/>
      <c r="F111" s="217" t="s">
        <v>736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160</v>
      </c>
      <c r="AU111" s="19" t="s">
        <v>83</v>
      </c>
    </row>
    <row r="112" spans="1:65" s="2" customFormat="1" ht="16.5" customHeight="1">
      <c r="A112" s="36"/>
      <c r="B112" s="37"/>
      <c r="C112" s="175" t="s">
        <v>186</v>
      </c>
      <c r="D112" s="175" t="s">
        <v>127</v>
      </c>
      <c r="E112" s="176" t="s">
        <v>737</v>
      </c>
      <c r="F112" s="177" t="s">
        <v>738</v>
      </c>
      <c r="G112" s="178" t="s">
        <v>703</v>
      </c>
      <c r="H112" s="179">
        <v>1</v>
      </c>
      <c r="I112" s="180"/>
      <c r="J112" s="181">
        <f>ROUND(I112*H112,2)</f>
        <v>0</v>
      </c>
      <c r="K112" s="177" t="s">
        <v>131</v>
      </c>
      <c r="L112" s="41"/>
      <c r="M112" s="182" t="s">
        <v>28</v>
      </c>
      <c r="N112" s="183" t="s">
        <v>44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704</v>
      </c>
      <c r="AT112" s="186" t="s">
        <v>127</v>
      </c>
      <c r="AU112" s="186" t="s">
        <v>83</v>
      </c>
      <c r="AY112" s="19" t="s">
        <v>125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81</v>
      </c>
      <c r="BK112" s="187">
        <f>ROUND(I112*H112,2)</f>
        <v>0</v>
      </c>
      <c r="BL112" s="19" t="s">
        <v>704</v>
      </c>
      <c r="BM112" s="186" t="s">
        <v>739</v>
      </c>
    </row>
    <row r="113" spans="1:47" s="2" customFormat="1" ht="11.25">
      <c r="A113" s="36"/>
      <c r="B113" s="37"/>
      <c r="C113" s="38"/>
      <c r="D113" s="188" t="s">
        <v>134</v>
      </c>
      <c r="E113" s="38"/>
      <c r="F113" s="189" t="s">
        <v>738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134</v>
      </c>
      <c r="AU113" s="19" t="s">
        <v>83</v>
      </c>
    </row>
    <row r="114" spans="1:47" s="2" customFormat="1" ht="11.25">
      <c r="A114" s="36"/>
      <c r="B114" s="37"/>
      <c r="C114" s="38"/>
      <c r="D114" s="193" t="s">
        <v>136</v>
      </c>
      <c r="E114" s="38"/>
      <c r="F114" s="194" t="s">
        <v>740</v>
      </c>
      <c r="G114" s="38"/>
      <c r="H114" s="38"/>
      <c r="I114" s="190"/>
      <c r="J114" s="38"/>
      <c r="K114" s="38"/>
      <c r="L114" s="41"/>
      <c r="M114" s="238"/>
      <c r="N114" s="239"/>
      <c r="O114" s="240"/>
      <c r="P114" s="240"/>
      <c r="Q114" s="240"/>
      <c r="R114" s="240"/>
      <c r="S114" s="240"/>
      <c r="T114" s="241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136</v>
      </c>
      <c r="AU114" s="19" t="s">
        <v>83</v>
      </c>
    </row>
    <row r="115" spans="1:47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B8sPXiMHXzFtn+x/fSOAzTU0Cv/paXbBbE3RlTdyykoNfJxsW9uaLK2k1qyO/ZzTa3AoXce27O5hUHQSV+t3rw==" saltValue="00MCG0G4bBHjnOtx+t9IBr1ASlSy4P7bA0P+alkLWBsWsUNVHgYkNp6paLETaajxTUNShIw+8x6uU3HRZajNwA==" spinCount="100000" sheet="1" objects="1" scenarios="1" formatColumns="0" formatRows="0" autoFilter="0"/>
  <autoFilter ref="C82:K11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7" r:id="rId4"/>
    <hyperlink ref="F101" r:id="rId5"/>
    <hyperlink ref="F105" r:id="rId6"/>
    <hyperlink ref="F110" r:id="rId7"/>
    <hyperlink ref="F114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81" t="s">
        <v>741</v>
      </c>
      <c r="D3" s="381"/>
      <c r="E3" s="381"/>
      <c r="F3" s="381"/>
      <c r="G3" s="381"/>
      <c r="H3" s="381"/>
      <c r="I3" s="381"/>
      <c r="J3" s="381"/>
      <c r="K3" s="247"/>
    </row>
    <row r="4" spans="2:11" s="1" customFormat="1" ht="25.5" customHeight="1">
      <c r="B4" s="248"/>
      <c r="C4" s="380" t="s">
        <v>742</v>
      </c>
      <c r="D4" s="380"/>
      <c r="E4" s="380"/>
      <c r="F4" s="380"/>
      <c r="G4" s="380"/>
      <c r="H4" s="380"/>
      <c r="I4" s="380"/>
      <c r="J4" s="380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9" t="s">
        <v>743</v>
      </c>
      <c r="D6" s="379"/>
      <c r="E6" s="379"/>
      <c r="F6" s="379"/>
      <c r="G6" s="379"/>
      <c r="H6" s="379"/>
      <c r="I6" s="379"/>
      <c r="J6" s="379"/>
      <c r="K6" s="249"/>
    </row>
    <row r="7" spans="2:11" s="1" customFormat="1" ht="15" customHeight="1">
      <c r="B7" s="252"/>
      <c r="C7" s="379" t="s">
        <v>744</v>
      </c>
      <c r="D7" s="379"/>
      <c r="E7" s="379"/>
      <c r="F7" s="379"/>
      <c r="G7" s="379"/>
      <c r="H7" s="379"/>
      <c r="I7" s="379"/>
      <c r="J7" s="379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9" t="s">
        <v>745</v>
      </c>
      <c r="D9" s="379"/>
      <c r="E9" s="379"/>
      <c r="F9" s="379"/>
      <c r="G9" s="379"/>
      <c r="H9" s="379"/>
      <c r="I9" s="379"/>
      <c r="J9" s="379"/>
      <c r="K9" s="249"/>
    </row>
    <row r="10" spans="2:11" s="1" customFormat="1" ht="15" customHeight="1">
      <c r="B10" s="252"/>
      <c r="C10" s="251"/>
      <c r="D10" s="379" t="s">
        <v>746</v>
      </c>
      <c r="E10" s="379"/>
      <c r="F10" s="379"/>
      <c r="G10" s="379"/>
      <c r="H10" s="379"/>
      <c r="I10" s="379"/>
      <c r="J10" s="379"/>
      <c r="K10" s="249"/>
    </row>
    <row r="11" spans="2:11" s="1" customFormat="1" ht="15" customHeight="1">
      <c r="B11" s="252"/>
      <c r="C11" s="253"/>
      <c r="D11" s="379" t="s">
        <v>747</v>
      </c>
      <c r="E11" s="379"/>
      <c r="F11" s="379"/>
      <c r="G11" s="379"/>
      <c r="H11" s="379"/>
      <c r="I11" s="379"/>
      <c r="J11" s="379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748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9" t="s">
        <v>749</v>
      </c>
      <c r="E15" s="379"/>
      <c r="F15" s="379"/>
      <c r="G15" s="379"/>
      <c r="H15" s="379"/>
      <c r="I15" s="379"/>
      <c r="J15" s="379"/>
      <c r="K15" s="249"/>
    </row>
    <row r="16" spans="2:11" s="1" customFormat="1" ht="15" customHeight="1">
      <c r="B16" s="252"/>
      <c r="C16" s="253"/>
      <c r="D16" s="379" t="s">
        <v>750</v>
      </c>
      <c r="E16" s="379"/>
      <c r="F16" s="379"/>
      <c r="G16" s="379"/>
      <c r="H16" s="379"/>
      <c r="I16" s="379"/>
      <c r="J16" s="379"/>
      <c r="K16" s="249"/>
    </row>
    <row r="17" spans="2:11" s="1" customFormat="1" ht="15" customHeight="1">
      <c r="B17" s="252"/>
      <c r="C17" s="253"/>
      <c r="D17" s="379" t="s">
        <v>751</v>
      </c>
      <c r="E17" s="379"/>
      <c r="F17" s="379"/>
      <c r="G17" s="379"/>
      <c r="H17" s="379"/>
      <c r="I17" s="379"/>
      <c r="J17" s="379"/>
      <c r="K17" s="249"/>
    </row>
    <row r="18" spans="2:11" s="1" customFormat="1" ht="15" customHeight="1">
      <c r="B18" s="252"/>
      <c r="C18" s="253"/>
      <c r="D18" s="253"/>
      <c r="E18" s="255" t="s">
        <v>752</v>
      </c>
      <c r="F18" s="379" t="s">
        <v>753</v>
      </c>
      <c r="G18" s="379"/>
      <c r="H18" s="379"/>
      <c r="I18" s="379"/>
      <c r="J18" s="379"/>
      <c r="K18" s="249"/>
    </row>
    <row r="19" spans="2:11" s="1" customFormat="1" ht="15" customHeight="1">
      <c r="B19" s="252"/>
      <c r="C19" s="253"/>
      <c r="D19" s="253"/>
      <c r="E19" s="255" t="s">
        <v>80</v>
      </c>
      <c r="F19" s="379" t="s">
        <v>754</v>
      </c>
      <c r="G19" s="379"/>
      <c r="H19" s="379"/>
      <c r="I19" s="379"/>
      <c r="J19" s="379"/>
      <c r="K19" s="249"/>
    </row>
    <row r="20" spans="2:11" s="1" customFormat="1" ht="15" customHeight="1">
      <c r="B20" s="252"/>
      <c r="C20" s="253"/>
      <c r="D20" s="253"/>
      <c r="E20" s="255" t="s">
        <v>755</v>
      </c>
      <c r="F20" s="379" t="s">
        <v>756</v>
      </c>
      <c r="G20" s="379"/>
      <c r="H20" s="379"/>
      <c r="I20" s="379"/>
      <c r="J20" s="379"/>
      <c r="K20" s="249"/>
    </row>
    <row r="21" spans="2:11" s="1" customFormat="1" ht="15" customHeight="1">
      <c r="B21" s="252"/>
      <c r="C21" s="253"/>
      <c r="D21" s="253"/>
      <c r="E21" s="255" t="s">
        <v>89</v>
      </c>
      <c r="F21" s="379" t="s">
        <v>757</v>
      </c>
      <c r="G21" s="379"/>
      <c r="H21" s="379"/>
      <c r="I21" s="379"/>
      <c r="J21" s="379"/>
      <c r="K21" s="249"/>
    </row>
    <row r="22" spans="2:11" s="1" customFormat="1" ht="15" customHeight="1">
      <c r="B22" s="252"/>
      <c r="C22" s="253"/>
      <c r="D22" s="253"/>
      <c r="E22" s="255" t="s">
        <v>758</v>
      </c>
      <c r="F22" s="379" t="s">
        <v>759</v>
      </c>
      <c r="G22" s="379"/>
      <c r="H22" s="379"/>
      <c r="I22" s="379"/>
      <c r="J22" s="379"/>
      <c r="K22" s="249"/>
    </row>
    <row r="23" spans="2:11" s="1" customFormat="1" ht="15" customHeight="1">
      <c r="B23" s="252"/>
      <c r="C23" s="253"/>
      <c r="D23" s="253"/>
      <c r="E23" s="255" t="s">
        <v>760</v>
      </c>
      <c r="F23" s="379" t="s">
        <v>761</v>
      </c>
      <c r="G23" s="379"/>
      <c r="H23" s="379"/>
      <c r="I23" s="379"/>
      <c r="J23" s="379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9" t="s">
        <v>762</v>
      </c>
      <c r="D25" s="379"/>
      <c r="E25" s="379"/>
      <c r="F25" s="379"/>
      <c r="G25" s="379"/>
      <c r="H25" s="379"/>
      <c r="I25" s="379"/>
      <c r="J25" s="379"/>
      <c r="K25" s="249"/>
    </row>
    <row r="26" spans="2:11" s="1" customFormat="1" ht="15" customHeight="1">
      <c r="B26" s="252"/>
      <c r="C26" s="379" t="s">
        <v>763</v>
      </c>
      <c r="D26" s="379"/>
      <c r="E26" s="379"/>
      <c r="F26" s="379"/>
      <c r="G26" s="379"/>
      <c r="H26" s="379"/>
      <c r="I26" s="379"/>
      <c r="J26" s="379"/>
      <c r="K26" s="249"/>
    </row>
    <row r="27" spans="2:11" s="1" customFormat="1" ht="15" customHeight="1">
      <c r="B27" s="252"/>
      <c r="C27" s="251"/>
      <c r="D27" s="379" t="s">
        <v>764</v>
      </c>
      <c r="E27" s="379"/>
      <c r="F27" s="379"/>
      <c r="G27" s="379"/>
      <c r="H27" s="379"/>
      <c r="I27" s="379"/>
      <c r="J27" s="379"/>
      <c r="K27" s="249"/>
    </row>
    <row r="28" spans="2:11" s="1" customFormat="1" ht="15" customHeight="1">
      <c r="B28" s="252"/>
      <c r="C28" s="253"/>
      <c r="D28" s="379" t="s">
        <v>765</v>
      </c>
      <c r="E28" s="379"/>
      <c r="F28" s="379"/>
      <c r="G28" s="379"/>
      <c r="H28" s="379"/>
      <c r="I28" s="379"/>
      <c r="J28" s="379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9" t="s">
        <v>766</v>
      </c>
      <c r="E30" s="379"/>
      <c r="F30" s="379"/>
      <c r="G30" s="379"/>
      <c r="H30" s="379"/>
      <c r="I30" s="379"/>
      <c r="J30" s="379"/>
      <c r="K30" s="249"/>
    </row>
    <row r="31" spans="2:11" s="1" customFormat="1" ht="15" customHeight="1">
      <c r="B31" s="252"/>
      <c r="C31" s="253"/>
      <c r="D31" s="379" t="s">
        <v>767</v>
      </c>
      <c r="E31" s="379"/>
      <c r="F31" s="379"/>
      <c r="G31" s="379"/>
      <c r="H31" s="379"/>
      <c r="I31" s="379"/>
      <c r="J31" s="379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9" t="s">
        <v>768</v>
      </c>
      <c r="E33" s="379"/>
      <c r="F33" s="379"/>
      <c r="G33" s="379"/>
      <c r="H33" s="379"/>
      <c r="I33" s="379"/>
      <c r="J33" s="379"/>
      <c r="K33" s="249"/>
    </row>
    <row r="34" spans="2:11" s="1" customFormat="1" ht="15" customHeight="1">
      <c r="B34" s="252"/>
      <c r="C34" s="253"/>
      <c r="D34" s="379" t="s">
        <v>769</v>
      </c>
      <c r="E34" s="379"/>
      <c r="F34" s="379"/>
      <c r="G34" s="379"/>
      <c r="H34" s="379"/>
      <c r="I34" s="379"/>
      <c r="J34" s="379"/>
      <c r="K34" s="249"/>
    </row>
    <row r="35" spans="2:11" s="1" customFormat="1" ht="15" customHeight="1">
      <c r="B35" s="252"/>
      <c r="C35" s="253"/>
      <c r="D35" s="379" t="s">
        <v>770</v>
      </c>
      <c r="E35" s="379"/>
      <c r="F35" s="379"/>
      <c r="G35" s="379"/>
      <c r="H35" s="379"/>
      <c r="I35" s="379"/>
      <c r="J35" s="379"/>
      <c r="K35" s="249"/>
    </row>
    <row r="36" spans="2:11" s="1" customFormat="1" ht="15" customHeight="1">
      <c r="B36" s="252"/>
      <c r="C36" s="253"/>
      <c r="D36" s="251"/>
      <c r="E36" s="254" t="s">
        <v>111</v>
      </c>
      <c r="F36" s="251"/>
      <c r="G36" s="379" t="s">
        <v>771</v>
      </c>
      <c r="H36" s="379"/>
      <c r="I36" s="379"/>
      <c r="J36" s="379"/>
      <c r="K36" s="249"/>
    </row>
    <row r="37" spans="2:11" s="1" customFormat="1" ht="30.75" customHeight="1">
      <c r="B37" s="252"/>
      <c r="C37" s="253"/>
      <c r="D37" s="251"/>
      <c r="E37" s="254" t="s">
        <v>772</v>
      </c>
      <c r="F37" s="251"/>
      <c r="G37" s="379" t="s">
        <v>773</v>
      </c>
      <c r="H37" s="379"/>
      <c r="I37" s="379"/>
      <c r="J37" s="379"/>
      <c r="K37" s="249"/>
    </row>
    <row r="38" spans="2:11" s="1" customFormat="1" ht="15" customHeight="1">
      <c r="B38" s="252"/>
      <c r="C38" s="253"/>
      <c r="D38" s="251"/>
      <c r="E38" s="254" t="s">
        <v>54</v>
      </c>
      <c r="F38" s="251"/>
      <c r="G38" s="379" t="s">
        <v>774</v>
      </c>
      <c r="H38" s="379"/>
      <c r="I38" s="379"/>
      <c r="J38" s="379"/>
      <c r="K38" s="249"/>
    </row>
    <row r="39" spans="2:11" s="1" customFormat="1" ht="15" customHeight="1">
      <c r="B39" s="252"/>
      <c r="C39" s="253"/>
      <c r="D39" s="251"/>
      <c r="E39" s="254" t="s">
        <v>55</v>
      </c>
      <c r="F39" s="251"/>
      <c r="G39" s="379" t="s">
        <v>775</v>
      </c>
      <c r="H39" s="379"/>
      <c r="I39" s="379"/>
      <c r="J39" s="379"/>
      <c r="K39" s="249"/>
    </row>
    <row r="40" spans="2:11" s="1" customFormat="1" ht="15" customHeight="1">
      <c r="B40" s="252"/>
      <c r="C40" s="253"/>
      <c r="D40" s="251"/>
      <c r="E40" s="254" t="s">
        <v>112</v>
      </c>
      <c r="F40" s="251"/>
      <c r="G40" s="379" t="s">
        <v>776</v>
      </c>
      <c r="H40" s="379"/>
      <c r="I40" s="379"/>
      <c r="J40" s="379"/>
      <c r="K40" s="249"/>
    </row>
    <row r="41" spans="2:11" s="1" customFormat="1" ht="15" customHeight="1">
      <c r="B41" s="252"/>
      <c r="C41" s="253"/>
      <c r="D41" s="251"/>
      <c r="E41" s="254" t="s">
        <v>113</v>
      </c>
      <c r="F41" s="251"/>
      <c r="G41" s="379" t="s">
        <v>777</v>
      </c>
      <c r="H41" s="379"/>
      <c r="I41" s="379"/>
      <c r="J41" s="379"/>
      <c r="K41" s="249"/>
    </row>
    <row r="42" spans="2:11" s="1" customFormat="1" ht="15" customHeight="1">
      <c r="B42" s="252"/>
      <c r="C42" s="253"/>
      <c r="D42" s="251"/>
      <c r="E42" s="254" t="s">
        <v>778</v>
      </c>
      <c r="F42" s="251"/>
      <c r="G42" s="379" t="s">
        <v>779</v>
      </c>
      <c r="H42" s="379"/>
      <c r="I42" s="379"/>
      <c r="J42" s="379"/>
      <c r="K42" s="249"/>
    </row>
    <row r="43" spans="2:11" s="1" customFormat="1" ht="15" customHeight="1">
      <c r="B43" s="252"/>
      <c r="C43" s="253"/>
      <c r="D43" s="251"/>
      <c r="E43" s="254"/>
      <c r="F43" s="251"/>
      <c r="G43" s="379" t="s">
        <v>780</v>
      </c>
      <c r="H43" s="379"/>
      <c r="I43" s="379"/>
      <c r="J43" s="379"/>
      <c r="K43" s="249"/>
    </row>
    <row r="44" spans="2:11" s="1" customFormat="1" ht="15" customHeight="1">
      <c r="B44" s="252"/>
      <c r="C44" s="253"/>
      <c r="D44" s="251"/>
      <c r="E44" s="254" t="s">
        <v>781</v>
      </c>
      <c r="F44" s="251"/>
      <c r="G44" s="379" t="s">
        <v>782</v>
      </c>
      <c r="H44" s="379"/>
      <c r="I44" s="379"/>
      <c r="J44" s="379"/>
      <c r="K44" s="249"/>
    </row>
    <row r="45" spans="2:11" s="1" customFormat="1" ht="15" customHeight="1">
      <c r="B45" s="252"/>
      <c r="C45" s="253"/>
      <c r="D45" s="251"/>
      <c r="E45" s="254" t="s">
        <v>115</v>
      </c>
      <c r="F45" s="251"/>
      <c r="G45" s="379" t="s">
        <v>783</v>
      </c>
      <c r="H45" s="379"/>
      <c r="I45" s="379"/>
      <c r="J45" s="379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9" t="s">
        <v>784</v>
      </c>
      <c r="E47" s="379"/>
      <c r="F47" s="379"/>
      <c r="G47" s="379"/>
      <c r="H47" s="379"/>
      <c r="I47" s="379"/>
      <c r="J47" s="379"/>
      <c r="K47" s="249"/>
    </row>
    <row r="48" spans="2:11" s="1" customFormat="1" ht="15" customHeight="1">
      <c r="B48" s="252"/>
      <c r="C48" s="253"/>
      <c r="D48" s="253"/>
      <c r="E48" s="379" t="s">
        <v>785</v>
      </c>
      <c r="F48" s="379"/>
      <c r="G48" s="379"/>
      <c r="H48" s="379"/>
      <c r="I48" s="379"/>
      <c r="J48" s="379"/>
      <c r="K48" s="249"/>
    </row>
    <row r="49" spans="2:11" s="1" customFormat="1" ht="15" customHeight="1">
      <c r="B49" s="252"/>
      <c r="C49" s="253"/>
      <c r="D49" s="253"/>
      <c r="E49" s="379" t="s">
        <v>786</v>
      </c>
      <c r="F49" s="379"/>
      <c r="G49" s="379"/>
      <c r="H49" s="379"/>
      <c r="I49" s="379"/>
      <c r="J49" s="379"/>
      <c r="K49" s="249"/>
    </row>
    <row r="50" spans="2:11" s="1" customFormat="1" ht="15" customHeight="1">
      <c r="B50" s="252"/>
      <c r="C50" s="253"/>
      <c r="D50" s="253"/>
      <c r="E50" s="379" t="s">
        <v>787</v>
      </c>
      <c r="F50" s="379"/>
      <c r="G50" s="379"/>
      <c r="H50" s="379"/>
      <c r="I50" s="379"/>
      <c r="J50" s="379"/>
      <c r="K50" s="249"/>
    </row>
    <row r="51" spans="2:11" s="1" customFormat="1" ht="15" customHeight="1">
      <c r="B51" s="252"/>
      <c r="C51" s="253"/>
      <c r="D51" s="379" t="s">
        <v>788</v>
      </c>
      <c r="E51" s="379"/>
      <c r="F51" s="379"/>
      <c r="G51" s="379"/>
      <c r="H51" s="379"/>
      <c r="I51" s="379"/>
      <c r="J51" s="379"/>
      <c r="K51" s="249"/>
    </row>
    <row r="52" spans="2:11" s="1" customFormat="1" ht="25.5" customHeight="1">
      <c r="B52" s="248"/>
      <c r="C52" s="380" t="s">
        <v>789</v>
      </c>
      <c r="D52" s="380"/>
      <c r="E52" s="380"/>
      <c r="F52" s="380"/>
      <c r="G52" s="380"/>
      <c r="H52" s="380"/>
      <c r="I52" s="380"/>
      <c r="J52" s="380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9" t="s">
        <v>790</v>
      </c>
      <c r="D54" s="379"/>
      <c r="E54" s="379"/>
      <c r="F54" s="379"/>
      <c r="G54" s="379"/>
      <c r="H54" s="379"/>
      <c r="I54" s="379"/>
      <c r="J54" s="379"/>
      <c r="K54" s="249"/>
    </row>
    <row r="55" spans="2:11" s="1" customFormat="1" ht="15" customHeight="1">
      <c r="B55" s="248"/>
      <c r="C55" s="379" t="s">
        <v>791</v>
      </c>
      <c r="D55" s="379"/>
      <c r="E55" s="379"/>
      <c r="F55" s="379"/>
      <c r="G55" s="379"/>
      <c r="H55" s="379"/>
      <c r="I55" s="379"/>
      <c r="J55" s="379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9" t="s">
        <v>792</v>
      </c>
      <c r="D57" s="379"/>
      <c r="E57" s="379"/>
      <c r="F57" s="379"/>
      <c r="G57" s="379"/>
      <c r="H57" s="379"/>
      <c r="I57" s="379"/>
      <c r="J57" s="379"/>
      <c r="K57" s="249"/>
    </row>
    <row r="58" spans="2:11" s="1" customFormat="1" ht="15" customHeight="1">
      <c r="B58" s="248"/>
      <c r="C58" s="253"/>
      <c r="D58" s="379" t="s">
        <v>793</v>
      </c>
      <c r="E58" s="379"/>
      <c r="F58" s="379"/>
      <c r="G58" s="379"/>
      <c r="H58" s="379"/>
      <c r="I58" s="379"/>
      <c r="J58" s="379"/>
      <c r="K58" s="249"/>
    </row>
    <row r="59" spans="2:11" s="1" customFormat="1" ht="15" customHeight="1">
      <c r="B59" s="248"/>
      <c r="C59" s="253"/>
      <c r="D59" s="379" t="s">
        <v>794</v>
      </c>
      <c r="E59" s="379"/>
      <c r="F59" s="379"/>
      <c r="G59" s="379"/>
      <c r="H59" s="379"/>
      <c r="I59" s="379"/>
      <c r="J59" s="379"/>
      <c r="K59" s="249"/>
    </row>
    <row r="60" spans="2:11" s="1" customFormat="1" ht="15" customHeight="1">
      <c r="B60" s="248"/>
      <c r="C60" s="253"/>
      <c r="D60" s="379" t="s">
        <v>795</v>
      </c>
      <c r="E60" s="379"/>
      <c r="F60" s="379"/>
      <c r="G60" s="379"/>
      <c r="H60" s="379"/>
      <c r="I60" s="379"/>
      <c r="J60" s="379"/>
      <c r="K60" s="249"/>
    </row>
    <row r="61" spans="2:11" s="1" customFormat="1" ht="15" customHeight="1">
      <c r="B61" s="248"/>
      <c r="C61" s="253"/>
      <c r="D61" s="379" t="s">
        <v>796</v>
      </c>
      <c r="E61" s="379"/>
      <c r="F61" s="379"/>
      <c r="G61" s="379"/>
      <c r="H61" s="379"/>
      <c r="I61" s="379"/>
      <c r="J61" s="379"/>
      <c r="K61" s="249"/>
    </row>
    <row r="62" spans="2:11" s="1" customFormat="1" ht="15" customHeight="1">
      <c r="B62" s="248"/>
      <c r="C62" s="253"/>
      <c r="D62" s="382" t="s">
        <v>797</v>
      </c>
      <c r="E62" s="382"/>
      <c r="F62" s="382"/>
      <c r="G62" s="382"/>
      <c r="H62" s="382"/>
      <c r="I62" s="382"/>
      <c r="J62" s="382"/>
      <c r="K62" s="249"/>
    </row>
    <row r="63" spans="2:11" s="1" customFormat="1" ht="15" customHeight="1">
      <c r="B63" s="248"/>
      <c r="C63" s="253"/>
      <c r="D63" s="379" t="s">
        <v>798</v>
      </c>
      <c r="E63" s="379"/>
      <c r="F63" s="379"/>
      <c r="G63" s="379"/>
      <c r="H63" s="379"/>
      <c r="I63" s="379"/>
      <c r="J63" s="379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9" t="s">
        <v>799</v>
      </c>
      <c r="E65" s="379"/>
      <c r="F65" s="379"/>
      <c r="G65" s="379"/>
      <c r="H65" s="379"/>
      <c r="I65" s="379"/>
      <c r="J65" s="379"/>
      <c r="K65" s="249"/>
    </row>
    <row r="66" spans="2:11" s="1" customFormat="1" ht="15" customHeight="1">
      <c r="B66" s="248"/>
      <c r="C66" s="253"/>
      <c r="D66" s="382" t="s">
        <v>800</v>
      </c>
      <c r="E66" s="382"/>
      <c r="F66" s="382"/>
      <c r="G66" s="382"/>
      <c r="H66" s="382"/>
      <c r="I66" s="382"/>
      <c r="J66" s="382"/>
      <c r="K66" s="249"/>
    </row>
    <row r="67" spans="2:11" s="1" customFormat="1" ht="15" customHeight="1">
      <c r="B67" s="248"/>
      <c r="C67" s="253"/>
      <c r="D67" s="379" t="s">
        <v>801</v>
      </c>
      <c r="E67" s="379"/>
      <c r="F67" s="379"/>
      <c r="G67" s="379"/>
      <c r="H67" s="379"/>
      <c r="I67" s="379"/>
      <c r="J67" s="379"/>
      <c r="K67" s="249"/>
    </row>
    <row r="68" spans="2:11" s="1" customFormat="1" ht="15" customHeight="1">
      <c r="B68" s="248"/>
      <c r="C68" s="253"/>
      <c r="D68" s="379" t="s">
        <v>802</v>
      </c>
      <c r="E68" s="379"/>
      <c r="F68" s="379"/>
      <c r="G68" s="379"/>
      <c r="H68" s="379"/>
      <c r="I68" s="379"/>
      <c r="J68" s="379"/>
      <c r="K68" s="249"/>
    </row>
    <row r="69" spans="2:11" s="1" customFormat="1" ht="15" customHeight="1">
      <c r="B69" s="248"/>
      <c r="C69" s="253"/>
      <c r="D69" s="379" t="s">
        <v>803</v>
      </c>
      <c r="E69" s="379"/>
      <c r="F69" s="379"/>
      <c r="G69" s="379"/>
      <c r="H69" s="379"/>
      <c r="I69" s="379"/>
      <c r="J69" s="379"/>
      <c r="K69" s="249"/>
    </row>
    <row r="70" spans="2:11" s="1" customFormat="1" ht="15" customHeight="1">
      <c r="B70" s="248"/>
      <c r="C70" s="253"/>
      <c r="D70" s="379" t="s">
        <v>804</v>
      </c>
      <c r="E70" s="379"/>
      <c r="F70" s="379"/>
      <c r="G70" s="379"/>
      <c r="H70" s="379"/>
      <c r="I70" s="379"/>
      <c r="J70" s="379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83" t="s">
        <v>805</v>
      </c>
      <c r="D75" s="383"/>
      <c r="E75" s="383"/>
      <c r="F75" s="383"/>
      <c r="G75" s="383"/>
      <c r="H75" s="383"/>
      <c r="I75" s="383"/>
      <c r="J75" s="383"/>
      <c r="K75" s="266"/>
    </row>
    <row r="76" spans="2:11" s="1" customFormat="1" ht="17.25" customHeight="1">
      <c r="B76" s="265"/>
      <c r="C76" s="267" t="s">
        <v>806</v>
      </c>
      <c r="D76" s="267"/>
      <c r="E76" s="267"/>
      <c r="F76" s="267" t="s">
        <v>807</v>
      </c>
      <c r="G76" s="268"/>
      <c r="H76" s="267" t="s">
        <v>55</v>
      </c>
      <c r="I76" s="267" t="s">
        <v>58</v>
      </c>
      <c r="J76" s="267" t="s">
        <v>808</v>
      </c>
      <c r="K76" s="266"/>
    </row>
    <row r="77" spans="2:11" s="1" customFormat="1" ht="17.25" customHeight="1">
      <c r="B77" s="265"/>
      <c r="C77" s="269" t="s">
        <v>809</v>
      </c>
      <c r="D77" s="269"/>
      <c r="E77" s="269"/>
      <c r="F77" s="270" t="s">
        <v>810</v>
      </c>
      <c r="G77" s="271"/>
      <c r="H77" s="269"/>
      <c r="I77" s="269"/>
      <c r="J77" s="269" t="s">
        <v>811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54</v>
      </c>
      <c r="D79" s="274"/>
      <c r="E79" s="274"/>
      <c r="F79" s="275" t="s">
        <v>812</v>
      </c>
      <c r="G79" s="276"/>
      <c r="H79" s="254" t="s">
        <v>813</v>
      </c>
      <c r="I79" s="254" t="s">
        <v>814</v>
      </c>
      <c r="J79" s="254">
        <v>20</v>
      </c>
      <c r="K79" s="266"/>
    </row>
    <row r="80" spans="2:11" s="1" customFormat="1" ht="15" customHeight="1">
      <c r="B80" s="265"/>
      <c r="C80" s="254" t="s">
        <v>815</v>
      </c>
      <c r="D80" s="254"/>
      <c r="E80" s="254"/>
      <c r="F80" s="275" t="s">
        <v>812</v>
      </c>
      <c r="G80" s="276"/>
      <c r="H80" s="254" t="s">
        <v>816</v>
      </c>
      <c r="I80" s="254" t="s">
        <v>814</v>
      </c>
      <c r="J80" s="254">
        <v>120</v>
      </c>
      <c r="K80" s="266"/>
    </row>
    <row r="81" spans="2:11" s="1" customFormat="1" ht="15" customHeight="1">
      <c r="B81" s="277"/>
      <c r="C81" s="254" t="s">
        <v>817</v>
      </c>
      <c r="D81" s="254"/>
      <c r="E81" s="254"/>
      <c r="F81" s="275" t="s">
        <v>818</v>
      </c>
      <c r="G81" s="276"/>
      <c r="H81" s="254" t="s">
        <v>819</v>
      </c>
      <c r="I81" s="254" t="s">
        <v>814</v>
      </c>
      <c r="J81" s="254">
        <v>50</v>
      </c>
      <c r="K81" s="266"/>
    </row>
    <row r="82" spans="2:11" s="1" customFormat="1" ht="15" customHeight="1">
      <c r="B82" s="277"/>
      <c r="C82" s="254" t="s">
        <v>820</v>
      </c>
      <c r="D82" s="254"/>
      <c r="E82" s="254"/>
      <c r="F82" s="275" t="s">
        <v>812</v>
      </c>
      <c r="G82" s="276"/>
      <c r="H82" s="254" t="s">
        <v>821</v>
      </c>
      <c r="I82" s="254" t="s">
        <v>822</v>
      </c>
      <c r="J82" s="254"/>
      <c r="K82" s="266"/>
    </row>
    <row r="83" spans="2:11" s="1" customFormat="1" ht="15" customHeight="1">
      <c r="B83" s="277"/>
      <c r="C83" s="278" t="s">
        <v>823</v>
      </c>
      <c r="D83" s="278"/>
      <c r="E83" s="278"/>
      <c r="F83" s="279" t="s">
        <v>818</v>
      </c>
      <c r="G83" s="278"/>
      <c r="H83" s="278" t="s">
        <v>824</v>
      </c>
      <c r="I83" s="278" t="s">
        <v>814</v>
      </c>
      <c r="J83" s="278">
        <v>15</v>
      </c>
      <c r="K83" s="266"/>
    </row>
    <row r="84" spans="2:11" s="1" customFormat="1" ht="15" customHeight="1">
      <c r="B84" s="277"/>
      <c r="C84" s="278" t="s">
        <v>825</v>
      </c>
      <c r="D84" s="278"/>
      <c r="E84" s="278"/>
      <c r="F84" s="279" t="s">
        <v>818</v>
      </c>
      <c r="G84" s="278"/>
      <c r="H84" s="278" t="s">
        <v>826</v>
      </c>
      <c r="I84" s="278" t="s">
        <v>814</v>
      </c>
      <c r="J84" s="278">
        <v>15</v>
      </c>
      <c r="K84" s="266"/>
    </row>
    <row r="85" spans="2:11" s="1" customFormat="1" ht="15" customHeight="1">
      <c r="B85" s="277"/>
      <c r="C85" s="278" t="s">
        <v>827</v>
      </c>
      <c r="D85" s="278"/>
      <c r="E85" s="278"/>
      <c r="F85" s="279" t="s">
        <v>818</v>
      </c>
      <c r="G85" s="278"/>
      <c r="H85" s="278" t="s">
        <v>828</v>
      </c>
      <c r="I85" s="278" t="s">
        <v>814</v>
      </c>
      <c r="J85" s="278">
        <v>20</v>
      </c>
      <c r="K85" s="266"/>
    </row>
    <row r="86" spans="2:11" s="1" customFormat="1" ht="15" customHeight="1">
      <c r="B86" s="277"/>
      <c r="C86" s="278" t="s">
        <v>829</v>
      </c>
      <c r="D86" s="278"/>
      <c r="E86" s="278"/>
      <c r="F86" s="279" t="s">
        <v>818</v>
      </c>
      <c r="G86" s="278"/>
      <c r="H86" s="278" t="s">
        <v>830</v>
      </c>
      <c r="I86" s="278" t="s">
        <v>814</v>
      </c>
      <c r="J86" s="278">
        <v>20</v>
      </c>
      <c r="K86" s="266"/>
    </row>
    <row r="87" spans="2:11" s="1" customFormat="1" ht="15" customHeight="1">
      <c r="B87" s="277"/>
      <c r="C87" s="254" t="s">
        <v>831</v>
      </c>
      <c r="D87" s="254"/>
      <c r="E87" s="254"/>
      <c r="F87" s="275" t="s">
        <v>818</v>
      </c>
      <c r="G87" s="276"/>
      <c r="H87" s="254" t="s">
        <v>832</v>
      </c>
      <c r="I87" s="254" t="s">
        <v>814</v>
      </c>
      <c r="J87" s="254">
        <v>50</v>
      </c>
      <c r="K87" s="266"/>
    </row>
    <row r="88" spans="2:11" s="1" customFormat="1" ht="15" customHeight="1">
      <c r="B88" s="277"/>
      <c r="C88" s="254" t="s">
        <v>833</v>
      </c>
      <c r="D88" s="254"/>
      <c r="E88" s="254"/>
      <c r="F88" s="275" t="s">
        <v>818</v>
      </c>
      <c r="G88" s="276"/>
      <c r="H88" s="254" t="s">
        <v>834</v>
      </c>
      <c r="I88" s="254" t="s">
        <v>814</v>
      </c>
      <c r="J88" s="254">
        <v>20</v>
      </c>
      <c r="K88" s="266"/>
    </row>
    <row r="89" spans="2:11" s="1" customFormat="1" ht="15" customHeight="1">
      <c r="B89" s="277"/>
      <c r="C89" s="254" t="s">
        <v>835</v>
      </c>
      <c r="D89" s="254"/>
      <c r="E89" s="254"/>
      <c r="F89" s="275" t="s">
        <v>818</v>
      </c>
      <c r="G89" s="276"/>
      <c r="H89" s="254" t="s">
        <v>836</v>
      </c>
      <c r="I89" s="254" t="s">
        <v>814</v>
      </c>
      <c r="J89" s="254">
        <v>20</v>
      </c>
      <c r="K89" s="266"/>
    </row>
    <row r="90" spans="2:11" s="1" customFormat="1" ht="15" customHeight="1">
      <c r="B90" s="277"/>
      <c r="C90" s="254" t="s">
        <v>837</v>
      </c>
      <c r="D90" s="254"/>
      <c r="E90" s="254"/>
      <c r="F90" s="275" t="s">
        <v>818</v>
      </c>
      <c r="G90" s="276"/>
      <c r="H90" s="254" t="s">
        <v>838</v>
      </c>
      <c r="I90" s="254" t="s">
        <v>814</v>
      </c>
      <c r="J90" s="254">
        <v>50</v>
      </c>
      <c r="K90" s="266"/>
    </row>
    <row r="91" spans="2:11" s="1" customFormat="1" ht="15" customHeight="1">
      <c r="B91" s="277"/>
      <c r="C91" s="254" t="s">
        <v>839</v>
      </c>
      <c r="D91" s="254"/>
      <c r="E91" s="254"/>
      <c r="F91" s="275" t="s">
        <v>818</v>
      </c>
      <c r="G91" s="276"/>
      <c r="H91" s="254" t="s">
        <v>839</v>
      </c>
      <c r="I91" s="254" t="s">
        <v>814</v>
      </c>
      <c r="J91" s="254">
        <v>50</v>
      </c>
      <c r="K91" s="266"/>
    </row>
    <row r="92" spans="2:11" s="1" customFormat="1" ht="15" customHeight="1">
      <c r="B92" s="277"/>
      <c r="C92" s="254" t="s">
        <v>840</v>
      </c>
      <c r="D92" s="254"/>
      <c r="E92" s="254"/>
      <c r="F92" s="275" t="s">
        <v>818</v>
      </c>
      <c r="G92" s="276"/>
      <c r="H92" s="254" t="s">
        <v>841</v>
      </c>
      <c r="I92" s="254" t="s">
        <v>814</v>
      </c>
      <c r="J92" s="254">
        <v>255</v>
      </c>
      <c r="K92" s="266"/>
    </row>
    <row r="93" spans="2:11" s="1" customFormat="1" ht="15" customHeight="1">
      <c r="B93" s="277"/>
      <c r="C93" s="254" t="s">
        <v>842</v>
      </c>
      <c r="D93" s="254"/>
      <c r="E93" s="254"/>
      <c r="F93" s="275" t="s">
        <v>812</v>
      </c>
      <c r="G93" s="276"/>
      <c r="H93" s="254" t="s">
        <v>843</v>
      </c>
      <c r="I93" s="254" t="s">
        <v>844</v>
      </c>
      <c r="J93" s="254"/>
      <c r="K93" s="266"/>
    </row>
    <row r="94" spans="2:11" s="1" customFormat="1" ht="15" customHeight="1">
      <c r="B94" s="277"/>
      <c r="C94" s="254" t="s">
        <v>845</v>
      </c>
      <c r="D94" s="254"/>
      <c r="E94" s="254"/>
      <c r="F94" s="275" t="s">
        <v>812</v>
      </c>
      <c r="G94" s="276"/>
      <c r="H94" s="254" t="s">
        <v>846</v>
      </c>
      <c r="I94" s="254" t="s">
        <v>847</v>
      </c>
      <c r="J94" s="254"/>
      <c r="K94" s="266"/>
    </row>
    <row r="95" spans="2:11" s="1" customFormat="1" ht="15" customHeight="1">
      <c r="B95" s="277"/>
      <c r="C95" s="254" t="s">
        <v>848</v>
      </c>
      <c r="D95" s="254"/>
      <c r="E95" s="254"/>
      <c r="F95" s="275" t="s">
        <v>812</v>
      </c>
      <c r="G95" s="276"/>
      <c r="H95" s="254" t="s">
        <v>848</v>
      </c>
      <c r="I95" s="254" t="s">
        <v>847</v>
      </c>
      <c r="J95" s="254"/>
      <c r="K95" s="266"/>
    </row>
    <row r="96" spans="2:11" s="1" customFormat="1" ht="15" customHeight="1">
      <c r="B96" s="277"/>
      <c r="C96" s="254" t="s">
        <v>39</v>
      </c>
      <c r="D96" s="254"/>
      <c r="E96" s="254"/>
      <c r="F96" s="275" t="s">
        <v>812</v>
      </c>
      <c r="G96" s="276"/>
      <c r="H96" s="254" t="s">
        <v>849</v>
      </c>
      <c r="I96" s="254" t="s">
        <v>847</v>
      </c>
      <c r="J96" s="254"/>
      <c r="K96" s="266"/>
    </row>
    <row r="97" spans="2:11" s="1" customFormat="1" ht="15" customHeight="1">
      <c r="B97" s="277"/>
      <c r="C97" s="254" t="s">
        <v>49</v>
      </c>
      <c r="D97" s="254"/>
      <c r="E97" s="254"/>
      <c r="F97" s="275" t="s">
        <v>812</v>
      </c>
      <c r="G97" s="276"/>
      <c r="H97" s="254" t="s">
        <v>850</v>
      </c>
      <c r="I97" s="254" t="s">
        <v>847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83" t="s">
        <v>851</v>
      </c>
      <c r="D102" s="383"/>
      <c r="E102" s="383"/>
      <c r="F102" s="383"/>
      <c r="G102" s="383"/>
      <c r="H102" s="383"/>
      <c r="I102" s="383"/>
      <c r="J102" s="383"/>
      <c r="K102" s="266"/>
    </row>
    <row r="103" spans="2:11" s="1" customFormat="1" ht="17.25" customHeight="1">
      <c r="B103" s="265"/>
      <c r="C103" s="267" t="s">
        <v>806</v>
      </c>
      <c r="D103" s="267"/>
      <c r="E103" s="267"/>
      <c r="F103" s="267" t="s">
        <v>807</v>
      </c>
      <c r="G103" s="268"/>
      <c r="H103" s="267" t="s">
        <v>55</v>
      </c>
      <c r="I103" s="267" t="s">
        <v>58</v>
      </c>
      <c r="J103" s="267" t="s">
        <v>808</v>
      </c>
      <c r="K103" s="266"/>
    </row>
    <row r="104" spans="2:11" s="1" customFormat="1" ht="17.25" customHeight="1">
      <c r="B104" s="265"/>
      <c r="C104" s="269" t="s">
        <v>809</v>
      </c>
      <c r="D104" s="269"/>
      <c r="E104" s="269"/>
      <c r="F104" s="270" t="s">
        <v>810</v>
      </c>
      <c r="G104" s="271"/>
      <c r="H104" s="269"/>
      <c r="I104" s="269"/>
      <c r="J104" s="269" t="s">
        <v>811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54</v>
      </c>
      <c r="D106" s="274"/>
      <c r="E106" s="274"/>
      <c r="F106" s="275" t="s">
        <v>812</v>
      </c>
      <c r="G106" s="254"/>
      <c r="H106" s="254" t="s">
        <v>852</v>
      </c>
      <c r="I106" s="254" t="s">
        <v>814</v>
      </c>
      <c r="J106" s="254">
        <v>20</v>
      </c>
      <c r="K106" s="266"/>
    </row>
    <row r="107" spans="2:11" s="1" customFormat="1" ht="15" customHeight="1">
      <c r="B107" s="265"/>
      <c r="C107" s="254" t="s">
        <v>815</v>
      </c>
      <c r="D107" s="254"/>
      <c r="E107" s="254"/>
      <c r="F107" s="275" t="s">
        <v>812</v>
      </c>
      <c r="G107" s="254"/>
      <c r="H107" s="254" t="s">
        <v>852</v>
      </c>
      <c r="I107" s="254" t="s">
        <v>814</v>
      </c>
      <c r="J107" s="254">
        <v>120</v>
      </c>
      <c r="K107" s="266"/>
    </row>
    <row r="108" spans="2:11" s="1" customFormat="1" ht="15" customHeight="1">
      <c r="B108" s="277"/>
      <c r="C108" s="254" t="s">
        <v>817</v>
      </c>
      <c r="D108" s="254"/>
      <c r="E108" s="254"/>
      <c r="F108" s="275" t="s">
        <v>818</v>
      </c>
      <c r="G108" s="254"/>
      <c r="H108" s="254" t="s">
        <v>852</v>
      </c>
      <c r="I108" s="254" t="s">
        <v>814</v>
      </c>
      <c r="J108" s="254">
        <v>50</v>
      </c>
      <c r="K108" s="266"/>
    </row>
    <row r="109" spans="2:11" s="1" customFormat="1" ht="15" customHeight="1">
      <c r="B109" s="277"/>
      <c r="C109" s="254" t="s">
        <v>820</v>
      </c>
      <c r="D109" s="254"/>
      <c r="E109" s="254"/>
      <c r="F109" s="275" t="s">
        <v>812</v>
      </c>
      <c r="G109" s="254"/>
      <c r="H109" s="254" t="s">
        <v>852</v>
      </c>
      <c r="I109" s="254" t="s">
        <v>822</v>
      </c>
      <c r="J109" s="254"/>
      <c r="K109" s="266"/>
    </row>
    <row r="110" spans="2:11" s="1" customFormat="1" ht="15" customHeight="1">
      <c r="B110" s="277"/>
      <c r="C110" s="254" t="s">
        <v>831</v>
      </c>
      <c r="D110" s="254"/>
      <c r="E110" s="254"/>
      <c r="F110" s="275" t="s">
        <v>818</v>
      </c>
      <c r="G110" s="254"/>
      <c r="H110" s="254" t="s">
        <v>852</v>
      </c>
      <c r="I110" s="254" t="s">
        <v>814</v>
      </c>
      <c r="J110" s="254">
        <v>50</v>
      </c>
      <c r="K110" s="266"/>
    </row>
    <row r="111" spans="2:11" s="1" customFormat="1" ht="15" customHeight="1">
      <c r="B111" s="277"/>
      <c r="C111" s="254" t="s">
        <v>839</v>
      </c>
      <c r="D111" s="254"/>
      <c r="E111" s="254"/>
      <c r="F111" s="275" t="s">
        <v>818</v>
      </c>
      <c r="G111" s="254"/>
      <c r="H111" s="254" t="s">
        <v>852</v>
      </c>
      <c r="I111" s="254" t="s">
        <v>814</v>
      </c>
      <c r="J111" s="254">
        <v>50</v>
      </c>
      <c r="K111" s="266"/>
    </row>
    <row r="112" spans="2:11" s="1" customFormat="1" ht="15" customHeight="1">
      <c r="B112" s="277"/>
      <c r="C112" s="254" t="s">
        <v>837</v>
      </c>
      <c r="D112" s="254"/>
      <c r="E112" s="254"/>
      <c r="F112" s="275" t="s">
        <v>818</v>
      </c>
      <c r="G112" s="254"/>
      <c r="H112" s="254" t="s">
        <v>852</v>
      </c>
      <c r="I112" s="254" t="s">
        <v>814</v>
      </c>
      <c r="J112" s="254">
        <v>50</v>
      </c>
      <c r="K112" s="266"/>
    </row>
    <row r="113" spans="2:11" s="1" customFormat="1" ht="15" customHeight="1">
      <c r="B113" s="277"/>
      <c r="C113" s="254" t="s">
        <v>54</v>
      </c>
      <c r="D113" s="254"/>
      <c r="E113" s="254"/>
      <c r="F113" s="275" t="s">
        <v>812</v>
      </c>
      <c r="G113" s="254"/>
      <c r="H113" s="254" t="s">
        <v>853</v>
      </c>
      <c r="I113" s="254" t="s">
        <v>814</v>
      </c>
      <c r="J113" s="254">
        <v>20</v>
      </c>
      <c r="K113" s="266"/>
    </row>
    <row r="114" spans="2:11" s="1" customFormat="1" ht="15" customHeight="1">
      <c r="B114" s="277"/>
      <c r="C114" s="254" t="s">
        <v>854</v>
      </c>
      <c r="D114" s="254"/>
      <c r="E114" s="254"/>
      <c r="F114" s="275" t="s">
        <v>812</v>
      </c>
      <c r="G114" s="254"/>
      <c r="H114" s="254" t="s">
        <v>855</v>
      </c>
      <c r="I114" s="254" t="s">
        <v>814</v>
      </c>
      <c r="J114" s="254">
        <v>120</v>
      </c>
      <c r="K114" s="266"/>
    </row>
    <row r="115" spans="2:11" s="1" customFormat="1" ht="15" customHeight="1">
      <c r="B115" s="277"/>
      <c r="C115" s="254" t="s">
        <v>39</v>
      </c>
      <c r="D115" s="254"/>
      <c r="E115" s="254"/>
      <c r="F115" s="275" t="s">
        <v>812</v>
      </c>
      <c r="G115" s="254"/>
      <c r="H115" s="254" t="s">
        <v>856</v>
      </c>
      <c r="I115" s="254" t="s">
        <v>847</v>
      </c>
      <c r="J115" s="254"/>
      <c r="K115" s="266"/>
    </row>
    <row r="116" spans="2:11" s="1" customFormat="1" ht="15" customHeight="1">
      <c r="B116" s="277"/>
      <c r="C116" s="254" t="s">
        <v>49</v>
      </c>
      <c r="D116" s="254"/>
      <c r="E116" s="254"/>
      <c r="F116" s="275" t="s">
        <v>812</v>
      </c>
      <c r="G116" s="254"/>
      <c r="H116" s="254" t="s">
        <v>857</v>
      </c>
      <c r="I116" s="254" t="s">
        <v>847</v>
      </c>
      <c r="J116" s="254"/>
      <c r="K116" s="266"/>
    </row>
    <row r="117" spans="2:11" s="1" customFormat="1" ht="15" customHeight="1">
      <c r="B117" s="277"/>
      <c r="C117" s="254" t="s">
        <v>58</v>
      </c>
      <c r="D117" s="254"/>
      <c r="E117" s="254"/>
      <c r="F117" s="275" t="s">
        <v>812</v>
      </c>
      <c r="G117" s="254"/>
      <c r="H117" s="254" t="s">
        <v>858</v>
      </c>
      <c r="I117" s="254" t="s">
        <v>859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81" t="s">
        <v>860</v>
      </c>
      <c r="D122" s="381"/>
      <c r="E122" s="381"/>
      <c r="F122" s="381"/>
      <c r="G122" s="381"/>
      <c r="H122" s="381"/>
      <c r="I122" s="381"/>
      <c r="J122" s="381"/>
      <c r="K122" s="294"/>
    </row>
    <row r="123" spans="2:11" s="1" customFormat="1" ht="17.25" customHeight="1">
      <c r="B123" s="295"/>
      <c r="C123" s="267" t="s">
        <v>806</v>
      </c>
      <c r="D123" s="267"/>
      <c r="E123" s="267"/>
      <c r="F123" s="267" t="s">
        <v>807</v>
      </c>
      <c r="G123" s="268"/>
      <c r="H123" s="267" t="s">
        <v>55</v>
      </c>
      <c r="I123" s="267" t="s">
        <v>58</v>
      </c>
      <c r="J123" s="267" t="s">
        <v>808</v>
      </c>
      <c r="K123" s="296"/>
    </row>
    <row r="124" spans="2:11" s="1" customFormat="1" ht="17.25" customHeight="1">
      <c r="B124" s="295"/>
      <c r="C124" s="269" t="s">
        <v>809</v>
      </c>
      <c r="D124" s="269"/>
      <c r="E124" s="269"/>
      <c r="F124" s="270" t="s">
        <v>810</v>
      </c>
      <c r="G124" s="271"/>
      <c r="H124" s="269"/>
      <c r="I124" s="269"/>
      <c r="J124" s="269" t="s">
        <v>811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815</v>
      </c>
      <c r="D126" s="274"/>
      <c r="E126" s="274"/>
      <c r="F126" s="275" t="s">
        <v>812</v>
      </c>
      <c r="G126" s="254"/>
      <c r="H126" s="254" t="s">
        <v>852</v>
      </c>
      <c r="I126" s="254" t="s">
        <v>814</v>
      </c>
      <c r="J126" s="254">
        <v>120</v>
      </c>
      <c r="K126" s="300"/>
    </row>
    <row r="127" spans="2:11" s="1" customFormat="1" ht="15" customHeight="1">
      <c r="B127" s="297"/>
      <c r="C127" s="254" t="s">
        <v>861</v>
      </c>
      <c r="D127" s="254"/>
      <c r="E127" s="254"/>
      <c r="F127" s="275" t="s">
        <v>812</v>
      </c>
      <c r="G127" s="254"/>
      <c r="H127" s="254" t="s">
        <v>862</v>
      </c>
      <c r="I127" s="254" t="s">
        <v>814</v>
      </c>
      <c r="J127" s="254" t="s">
        <v>863</v>
      </c>
      <c r="K127" s="300"/>
    </row>
    <row r="128" spans="2:11" s="1" customFormat="1" ht="15" customHeight="1">
      <c r="B128" s="297"/>
      <c r="C128" s="254" t="s">
        <v>760</v>
      </c>
      <c r="D128" s="254"/>
      <c r="E128" s="254"/>
      <c r="F128" s="275" t="s">
        <v>812</v>
      </c>
      <c r="G128" s="254"/>
      <c r="H128" s="254" t="s">
        <v>864</v>
      </c>
      <c r="I128" s="254" t="s">
        <v>814</v>
      </c>
      <c r="J128" s="254" t="s">
        <v>863</v>
      </c>
      <c r="K128" s="300"/>
    </row>
    <row r="129" spans="2:11" s="1" customFormat="1" ht="15" customHeight="1">
      <c r="B129" s="297"/>
      <c r="C129" s="254" t="s">
        <v>823</v>
      </c>
      <c r="D129" s="254"/>
      <c r="E129" s="254"/>
      <c r="F129" s="275" t="s">
        <v>818</v>
      </c>
      <c r="G129" s="254"/>
      <c r="H129" s="254" t="s">
        <v>824</v>
      </c>
      <c r="I129" s="254" t="s">
        <v>814</v>
      </c>
      <c r="J129" s="254">
        <v>15</v>
      </c>
      <c r="K129" s="300"/>
    </row>
    <row r="130" spans="2:11" s="1" customFormat="1" ht="15" customHeight="1">
      <c r="B130" s="297"/>
      <c r="C130" s="278" t="s">
        <v>825</v>
      </c>
      <c r="D130" s="278"/>
      <c r="E130" s="278"/>
      <c r="F130" s="279" t="s">
        <v>818</v>
      </c>
      <c r="G130" s="278"/>
      <c r="H130" s="278" t="s">
        <v>826</v>
      </c>
      <c r="I130" s="278" t="s">
        <v>814</v>
      </c>
      <c r="J130" s="278">
        <v>15</v>
      </c>
      <c r="K130" s="300"/>
    </row>
    <row r="131" spans="2:11" s="1" customFormat="1" ht="15" customHeight="1">
      <c r="B131" s="297"/>
      <c r="C131" s="278" t="s">
        <v>827</v>
      </c>
      <c r="D131" s="278"/>
      <c r="E131" s="278"/>
      <c r="F131" s="279" t="s">
        <v>818</v>
      </c>
      <c r="G131" s="278"/>
      <c r="H131" s="278" t="s">
        <v>828</v>
      </c>
      <c r="I131" s="278" t="s">
        <v>814</v>
      </c>
      <c r="J131" s="278">
        <v>20</v>
      </c>
      <c r="K131" s="300"/>
    </row>
    <row r="132" spans="2:11" s="1" customFormat="1" ht="15" customHeight="1">
      <c r="B132" s="297"/>
      <c r="C132" s="278" t="s">
        <v>829</v>
      </c>
      <c r="D132" s="278"/>
      <c r="E132" s="278"/>
      <c r="F132" s="279" t="s">
        <v>818</v>
      </c>
      <c r="G132" s="278"/>
      <c r="H132" s="278" t="s">
        <v>830</v>
      </c>
      <c r="I132" s="278" t="s">
        <v>814</v>
      </c>
      <c r="J132" s="278">
        <v>20</v>
      </c>
      <c r="K132" s="300"/>
    </row>
    <row r="133" spans="2:11" s="1" customFormat="1" ht="15" customHeight="1">
      <c r="B133" s="297"/>
      <c r="C133" s="254" t="s">
        <v>817</v>
      </c>
      <c r="D133" s="254"/>
      <c r="E133" s="254"/>
      <c r="F133" s="275" t="s">
        <v>818</v>
      </c>
      <c r="G133" s="254"/>
      <c r="H133" s="254" t="s">
        <v>852</v>
      </c>
      <c r="I133" s="254" t="s">
        <v>814</v>
      </c>
      <c r="J133" s="254">
        <v>50</v>
      </c>
      <c r="K133" s="300"/>
    </row>
    <row r="134" spans="2:11" s="1" customFormat="1" ht="15" customHeight="1">
      <c r="B134" s="297"/>
      <c r="C134" s="254" t="s">
        <v>831</v>
      </c>
      <c r="D134" s="254"/>
      <c r="E134" s="254"/>
      <c r="F134" s="275" t="s">
        <v>818</v>
      </c>
      <c r="G134" s="254"/>
      <c r="H134" s="254" t="s">
        <v>852</v>
      </c>
      <c r="I134" s="254" t="s">
        <v>814</v>
      </c>
      <c r="J134" s="254">
        <v>50</v>
      </c>
      <c r="K134" s="300"/>
    </row>
    <row r="135" spans="2:11" s="1" customFormat="1" ht="15" customHeight="1">
      <c r="B135" s="297"/>
      <c r="C135" s="254" t="s">
        <v>837</v>
      </c>
      <c r="D135" s="254"/>
      <c r="E135" s="254"/>
      <c r="F135" s="275" t="s">
        <v>818</v>
      </c>
      <c r="G135" s="254"/>
      <c r="H135" s="254" t="s">
        <v>852</v>
      </c>
      <c r="I135" s="254" t="s">
        <v>814</v>
      </c>
      <c r="J135" s="254">
        <v>50</v>
      </c>
      <c r="K135" s="300"/>
    </row>
    <row r="136" spans="2:11" s="1" customFormat="1" ht="15" customHeight="1">
      <c r="B136" s="297"/>
      <c r="C136" s="254" t="s">
        <v>839</v>
      </c>
      <c r="D136" s="254"/>
      <c r="E136" s="254"/>
      <c r="F136" s="275" t="s">
        <v>818</v>
      </c>
      <c r="G136" s="254"/>
      <c r="H136" s="254" t="s">
        <v>852</v>
      </c>
      <c r="I136" s="254" t="s">
        <v>814</v>
      </c>
      <c r="J136" s="254">
        <v>50</v>
      </c>
      <c r="K136" s="300"/>
    </row>
    <row r="137" spans="2:11" s="1" customFormat="1" ht="15" customHeight="1">
      <c r="B137" s="297"/>
      <c r="C137" s="254" t="s">
        <v>840</v>
      </c>
      <c r="D137" s="254"/>
      <c r="E137" s="254"/>
      <c r="F137" s="275" t="s">
        <v>818</v>
      </c>
      <c r="G137" s="254"/>
      <c r="H137" s="254" t="s">
        <v>865</v>
      </c>
      <c r="I137" s="254" t="s">
        <v>814</v>
      </c>
      <c r="J137" s="254">
        <v>255</v>
      </c>
      <c r="K137" s="300"/>
    </row>
    <row r="138" spans="2:11" s="1" customFormat="1" ht="15" customHeight="1">
      <c r="B138" s="297"/>
      <c r="C138" s="254" t="s">
        <v>842</v>
      </c>
      <c r="D138" s="254"/>
      <c r="E138" s="254"/>
      <c r="F138" s="275" t="s">
        <v>812</v>
      </c>
      <c r="G138" s="254"/>
      <c r="H138" s="254" t="s">
        <v>866</v>
      </c>
      <c r="I138" s="254" t="s">
        <v>844</v>
      </c>
      <c r="J138" s="254"/>
      <c r="K138" s="300"/>
    </row>
    <row r="139" spans="2:11" s="1" customFormat="1" ht="15" customHeight="1">
      <c r="B139" s="297"/>
      <c r="C139" s="254" t="s">
        <v>845</v>
      </c>
      <c r="D139" s="254"/>
      <c r="E139" s="254"/>
      <c r="F139" s="275" t="s">
        <v>812</v>
      </c>
      <c r="G139" s="254"/>
      <c r="H139" s="254" t="s">
        <v>867</v>
      </c>
      <c r="I139" s="254" t="s">
        <v>847</v>
      </c>
      <c r="J139" s="254"/>
      <c r="K139" s="300"/>
    </row>
    <row r="140" spans="2:11" s="1" customFormat="1" ht="15" customHeight="1">
      <c r="B140" s="297"/>
      <c r="C140" s="254" t="s">
        <v>848</v>
      </c>
      <c r="D140" s="254"/>
      <c r="E140" s="254"/>
      <c r="F140" s="275" t="s">
        <v>812</v>
      </c>
      <c r="G140" s="254"/>
      <c r="H140" s="254" t="s">
        <v>848</v>
      </c>
      <c r="I140" s="254" t="s">
        <v>847</v>
      </c>
      <c r="J140" s="254"/>
      <c r="K140" s="300"/>
    </row>
    <row r="141" spans="2:11" s="1" customFormat="1" ht="15" customHeight="1">
      <c r="B141" s="297"/>
      <c r="C141" s="254" t="s">
        <v>39</v>
      </c>
      <c r="D141" s="254"/>
      <c r="E141" s="254"/>
      <c r="F141" s="275" t="s">
        <v>812</v>
      </c>
      <c r="G141" s="254"/>
      <c r="H141" s="254" t="s">
        <v>868</v>
      </c>
      <c r="I141" s="254" t="s">
        <v>847</v>
      </c>
      <c r="J141" s="254"/>
      <c r="K141" s="300"/>
    </row>
    <row r="142" spans="2:11" s="1" customFormat="1" ht="15" customHeight="1">
      <c r="B142" s="297"/>
      <c r="C142" s="254" t="s">
        <v>869</v>
      </c>
      <c r="D142" s="254"/>
      <c r="E142" s="254"/>
      <c r="F142" s="275" t="s">
        <v>812</v>
      </c>
      <c r="G142" s="254"/>
      <c r="H142" s="254" t="s">
        <v>870</v>
      </c>
      <c r="I142" s="254" t="s">
        <v>847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83" t="s">
        <v>871</v>
      </c>
      <c r="D147" s="383"/>
      <c r="E147" s="383"/>
      <c r="F147" s="383"/>
      <c r="G147" s="383"/>
      <c r="H147" s="383"/>
      <c r="I147" s="383"/>
      <c r="J147" s="383"/>
      <c r="K147" s="266"/>
    </row>
    <row r="148" spans="2:11" s="1" customFormat="1" ht="17.25" customHeight="1">
      <c r="B148" s="265"/>
      <c r="C148" s="267" t="s">
        <v>806</v>
      </c>
      <c r="D148" s="267"/>
      <c r="E148" s="267"/>
      <c r="F148" s="267" t="s">
        <v>807</v>
      </c>
      <c r="G148" s="268"/>
      <c r="H148" s="267" t="s">
        <v>55</v>
      </c>
      <c r="I148" s="267" t="s">
        <v>58</v>
      </c>
      <c r="J148" s="267" t="s">
        <v>808</v>
      </c>
      <c r="K148" s="266"/>
    </row>
    <row r="149" spans="2:11" s="1" customFormat="1" ht="17.25" customHeight="1">
      <c r="B149" s="265"/>
      <c r="C149" s="269" t="s">
        <v>809</v>
      </c>
      <c r="D149" s="269"/>
      <c r="E149" s="269"/>
      <c r="F149" s="270" t="s">
        <v>810</v>
      </c>
      <c r="G149" s="271"/>
      <c r="H149" s="269"/>
      <c r="I149" s="269"/>
      <c r="J149" s="269" t="s">
        <v>811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815</v>
      </c>
      <c r="D151" s="254"/>
      <c r="E151" s="254"/>
      <c r="F151" s="305" t="s">
        <v>812</v>
      </c>
      <c r="G151" s="254"/>
      <c r="H151" s="304" t="s">
        <v>852</v>
      </c>
      <c r="I151" s="304" t="s">
        <v>814</v>
      </c>
      <c r="J151" s="304">
        <v>120</v>
      </c>
      <c r="K151" s="300"/>
    </row>
    <row r="152" spans="2:11" s="1" customFormat="1" ht="15" customHeight="1">
      <c r="B152" s="277"/>
      <c r="C152" s="304" t="s">
        <v>861</v>
      </c>
      <c r="D152" s="254"/>
      <c r="E152" s="254"/>
      <c r="F152" s="305" t="s">
        <v>812</v>
      </c>
      <c r="G152" s="254"/>
      <c r="H152" s="304" t="s">
        <v>872</v>
      </c>
      <c r="I152" s="304" t="s">
        <v>814</v>
      </c>
      <c r="J152" s="304" t="s">
        <v>863</v>
      </c>
      <c r="K152" s="300"/>
    </row>
    <row r="153" spans="2:11" s="1" customFormat="1" ht="15" customHeight="1">
      <c r="B153" s="277"/>
      <c r="C153" s="304" t="s">
        <v>760</v>
      </c>
      <c r="D153" s="254"/>
      <c r="E153" s="254"/>
      <c r="F153" s="305" t="s">
        <v>812</v>
      </c>
      <c r="G153" s="254"/>
      <c r="H153" s="304" t="s">
        <v>873</v>
      </c>
      <c r="I153" s="304" t="s">
        <v>814</v>
      </c>
      <c r="J153" s="304" t="s">
        <v>863</v>
      </c>
      <c r="K153" s="300"/>
    </row>
    <row r="154" spans="2:11" s="1" customFormat="1" ht="15" customHeight="1">
      <c r="B154" s="277"/>
      <c r="C154" s="304" t="s">
        <v>817</v>
      </c>
      <c r="D154" s="254"/>
      <c r="E154" s="254"/>
      <c r="F154" s="305" t="s">
        <v>818</v>
      </c>
      <c r="G154" s="254"/>
      <c r="H154" s="304" t="s">
        <v>852</v>
      </c>
      <c r="I154" s="304" t="s">
        <v>814</v>
      </c>
      <c r="J154" s="304">
        <v>50</v>
      </c>
      <c r="K154" s="300"/>
    </row>
    <row r="155" spans="2:11" s="1" customFormat="1" ht="15" customHeight="1">
      <c r="B155" s="277"/>
      <c r="C155" s="304" t="s">
        <v>820</v>
      </c>
      <c r="D155" s="254"/>
      <c r="E155" s="254"/>
      <c r="F155" s="305" t="s">
        <v>812</v>
      </c>
      <c r="G155" s="254"/>
      <c r="H155" s="304" t="s">
        <v>852</v>
      </c>
      <c r="I155" s="304" t="s">
        <v>822</v>
      </c>
      <c r="J155" s="304"/>
      <c r="K155" s="300"/>
    </row>
    <row r="156" spans="2:11" s="1" customFormat="1" ht="15" customHeight="1">
      <c r="B156" s="277"/>
      <c r="C156" s="304" t="s">
        <v>831</v>
      </c>
      <c r="D156" s="254"/>
      <c r="E156" s="254"/>
      <c r="F156" s="305" t="s">
        <v>818</v>
      </c>
      <c r="G156" s="254"/>
      <c r="H156" s="304" t="s">
        <v>852</v>
      </c>
      <c r="I156" s="304" t="s">
        <v>814</v>
      </c>
      <c r="J156" s="304">
        <v>50</v>
      </c>
      <c r="K156" s="300"/>
    </row>
    <row r="157" spans="2:11" s="1" customFormat="1" ht="15" customHeight="1">
      <c r="B157" s="277"/>
      <c r="C157" s="304" t="s">
        <v>839</v>
      </c>
      <c r="D157" s="254"/>
      <c r="E157" s="254"/>
      <c r="F157" s="305" t="s">
        <v>818</v>
      </c>
      <c r="G157" s="254"/>
      <c r="H157" s="304" t="s">
        <v>852</v>
      </c>
      <c r="I157" s="304" t="s">
        <v>814</v>
      </c>
      <c r="J157" s="304">
        <v>50</v>
      </c>
      <c r="K157" s="300"/>
    </row>
    <row r="158" spans="2:11" s="1" customFormat="1" ht="15" customHeight="1">
      <c r="B158" s="277"/>
      <c r="C158" s="304" t="s">
        <v>837</v>
      </c>
      <c r="D158" s="254"/>
      <c r="E158" s="254"/>
      <c r="F158" s="305" t="s">
        <v>818</v>
      </c>
      <c r="G158" s="254"/>
      <c r="H158" s="304" t="s">
        <v>852</v>
      </c>
      <c r="I158" s="304" t="s">
        <v>814</v>
      </c>
      <c r="J158" s="304">
        <v>50</v>
      </c>
      <c r="K158" s="300"/>
    </row>
    <row r="159" spans="2:11" s="1" customFormat="1" ht="15" customHeight="1">
      <c r="B159" s="277"/>
      <c r="C159" s="304" t="s">
        <v>95</v>
      </c>
      <c r="D159" s="254"/>
      <c r="E159" s="254"/>
      <c r="F159" s="305" t="s">
        <v>812</v>
      </c>
      <c r="G159" s="254"/>
      <c r="H159" s="304" t="s">
        <v>874</v>
      </c>
      <c r="I159" s="304" t="s">
        <v>814</v>
      </c>
      <c r="J159" s="304" t="s">
        <v>875</v>
      </c>
      <c r="K159" s="300"/>
    </row>
    <row r="160" spans="2:11" s="1" customFormat="1" ht="15" customHeight="1">
      <c r="B160" s="277"/>
      <c r="C160" s="304" t="s">
        <v>876</v>
      </c>
      <c r="D160" s="254"/>
      <c r="E160" s="254"/>
      <c r="F160" s="305" t="s">
        <v>812</v>
      </c>
      <c r="G160" s="254"/>
      <c r="H160" s="304" t="s">
        <v>877</v>
      </c>
      <c r="I160" s="304" t="s">
        <v>847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81" t="s">
        <v>878</v>
      </c>
      <c r="D165" s="381"/>
      <c r="E165" s="381"/>
      <c r="F165" s="381"/>
      <c r="G165" s="381"/>
      <c r="H165" s="381"/>
      <c r="I165" s="381"/>
      <c r="J165" s="381"/>
      <c r="K165" s="247"/>
    </row>
    <row r="166" spans="2:11" s="1" customFormat="1" ht="17.25" customHeight="1">
      <c r="B166" s="246"/>
      <c r="C166" s="267" t="s">
        <v>806</v>
      </c>
      <c r="D166" s="267"/>
      <c r="E166" s="267"/>
      <c r="F166" s="267" t="s">
        <v>807</v>
      </c>
      <c r="G166" s="309"/>
      <c r="H166" s="310" t="s">
        <v>55</v>
      </c>
      <c r="I166" s="310" t="s">
        <v>58</v>
      </c>
      <c r="J166" s="267" t="s">
        <v>808</v>
      </c>
      <c r="K166" s="247"/>
    </row>
    <row r="167" spans="2:11" s="1" customFormat="1" ht="17.25" customHeight="1">
      <c r="B167" s="248"/>
      <c r="C167" s="269" t="s">
        <v>809</v>
      </c>
      <c r="D167" s="269"/>
      <c r="E167" s="269"/>
      <c r="F167" s="270" t="s">
        <v>810</v>
      </c>
      <c r="G167" s="311"/>
      <c r="H167" s="312"/>
      <c r="I167" s="312"/>
      <c r="J167" s="269" t="s">
        <v>811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815</v>
      </c>
      <c r="D169" s="254"/>
      <c r="E169" s="254"/>
      <c r="F169" s="275" t="s">
        <v>812</v>
      </c>
      <c r="G169" s="254"/>
      <c r="H169" s="254" t="s">
        <v>852</v>
      </c>
      <c r="I169" s="254" t="s">
        <v>814</v>
      </c>
      <c r="J169" s="254">
        <v>120</v>
      </c>
      <c r="K169" s="300"/>
    </row>
    <row r="170" spans="2:11" s="1" customFormat="1" ht="15" customHeight="1">
      <c r="B170" s="277"/>
      <c r="C170" s="254" t="s">
        <v>861</v>
      </c>
      <c r="D170" s="254"/>
      <c r="E170" s="254"/>
      <c r="F170" s="275" t="s">
        <v>812</v>
      </c>
      <c r="G170" s="254"/>
      <c r="H170" s="254" t="s">
        <v>862</v>
      </c>
      <c r="I170" s="254" t="s">
        <v>814</v>
      </c>
      <c r="J170" s="254" t="s">
        <v>863</v>
      </c>
      <c r="K170" s="300"/>
    </row>
    <row r="171" spans="2:11" s="1" customFormat="1" ht="15" customHeight="1">
      <c r="B171" s="277"/>
      <c r="C171" s="254" t="s">
        <v>760</v>
      </c>
      <c r="D171" s="254"/>
      <c r="E171" s="254"/>
      <c r="F171" s="275" t="s">
        <v>812</v>
      </c>
      <c r="G171" s="254"/>
      <c r="H171" s="254" t="s">
        <v>879</v>
      </c>
      <c r="I171" s="254" t="s">
        <v>814</v>
      </c>
      <c r="J171" s="254" t="s">
        <v>863</v>
      </c>
      <c r="K171" s="300"/>
    </row>
    <row r="172" spans="2:11" s="1" customFormat="1" ht="15" customHeight="1">
      <c r="B172" s="277"/>
      <c r="C172" s="254" t="s">
        <v>817</v>
      </c>
      <c r="D172" s="254"/>
      <c r="E172" s="254"/>
      <c r="F172" s="275" t="s">
        <v>818</v>
      </c>
      <c r="G172" s="254"/>
      <c r="H172" s="254" t="s">
        <v>879</v>
      </c>
      <c r="I172" s="254" t="s">
        <v>814</v>
      </c>
      <c r="J172" s="254">
        <v>50</v>
      </c>
      <c r="K172" s="300"/>
    </row>
    <row r="173" spans="2:11" s="1" customFormat="1" ht="15" customHeight="1">
      <c r="B173" s="277"/>
      <c r="C173" s="254" t="s">
        <v>820</v>
      </c>
      <c r="D173" s="254"/>
      <c r="E173" s="254"/>
      <c r="F173" s="275" t="s">
        <v>812</v>
      </c>
      <c r="G173" s="254"/>
      <c r="H173" s="254" t="s">
        <v>879</v>
      </c>
      <c r="I173" s="254" t="s">
        <v>822</v>
      </c>
      <c r="J173" s="254"/>
      <c r="K173" s="300"/>
    </row>
    <row r="174" spans="2:11" s="1" customFormat="1" ht="15" customHeight="1">
      <c r="B174" s="277"/>
      <c r="C174" s="254" t="s">
        <v>831</v>
      </c>
      <c r="D174" s="254"/>
      <c r="E174" s="254"/>
      <c r="F174" s="275" t="s">
        <v>818</v>
      </c>
      <c r="G174" s="254"/>
      <c r="H174" s="254" t="s">
        <v>879</v>
      </c>
      <c r="I174" s="254" t="s">
        <v>814</v>
      </c>
      <c r="J174" s="254">
        <v>50</v>
      </c>
      <c r="K174" s="300"/>
    </row>
    <row r="175" spans="2:11" s="1" customFormat="1" ht="15" customHeight="1">
      <c r="B175" s="277"/>
      <c r="C175" s="254" t="s">
        <v>839</v>
      </c>
      <c r="D175" s="254"/>
      <c r="E175" s="254"/>
      <c r="F175" s="275" t="s">
        <v>818</v>
      </c>
      <c r="G175" s="254"/>
      <c r="H175" s="254" t="s">
        <v>879</v>
      </c>
      <c r="I175" s="254" t="s">
        <v>814</v>
      </c>
      <c r="J175" s="254">
        <v>50</v>
      </c>
      <c r="K175" s="300"/>
    </row>
    <row r="176" spans="2:11" s="1" customFormat="1" ht="15" customHeight="1">
      <c r="B176" s="277"/>
      <c r="C176" s="254" t="s">
        <v>837</v>
      </c>
      <c r="D176" s="254"/>
      <c r="E176" s="254"/>
      <c r="F176" s="275" t="s">
        <v>818</v>
      </c>
      <c r="G176" s="254"/>
      <c r="H176" s="254" t="s">
        <v>879</v>
      </c>
      <c r="I176" s="254" t="s">
        <v>814</v>
      </c>
      <c r="J176" s="254">
        <v>50</v>
      </c>
      <c r="K176" s="300"/>
    </row>
    <row r="177" spans="2:11" s="1" customFormat="1" ht="15" customHeight="1">
      <c r="B177" s="277"/>
      <c r="C177" s="254" t="s">
        <v>111</v>
      </c>
      <c r="D177" s="254"/>
      <c r="E177" s="254"/>
      <c r="F177" s="275" t="s">
        <v>812</v>
      </c>
      <c r="G177" s="254"/>
      <c r="H177" s="254" t="s">
        <v>880</v>
      </c>
      <c r="I177" s="254" t="s">
        <v>881</v>
      </c>
      <c r="J177" s="254"/>
      <c r="K177" s="300"/>
    </row>
    <row r="178" spans="2:11" s="1" customFormat="1" ht="15" customHeight="1">
      <c r="B178" s="277"/>
      <c r="C178" s="254" t="s">
        <v>58</v>
      </c>
      <c r="D178" s="254"/>
      <c r="E178" s="254"/>
      <c r="F178" s="275" t="s">
        <v>812</v>
      </c>
      <c r="G178" s="254"/>
      <c r="H178" s="254" t="s">
        <v>882</v>
      </c>
      <c r="I178" s="254" t="s">
        <v>883</v>
      </c>
      <c r="J178" s="254">
        <v>1</v>
      </c>
      <c r="K178" s="300"/>
    </row>
    <row r="179" spans="2:11" s="1" customFormat="1" ht="15" customHeight="1">
      <c r="B179" s="277"/>
      <c r="C179" s="254" t="s">
        <v>54</v>
      </c>
      <c r="D179" s="254"/>
      <c r="E179" s="254"/>
      <c r="F179" s="275" t="s">
        <v>812</v>
      </c>
      <c r="G179" s="254"/>
      <c r="H179" s="254" t="s">
        <v>884</v>
      </c>
      <c r="I179" s="254" t="s">
        <v>814</v>
      </c>
      <c r="J179" s="254">
        <v>20</v>
      </c>
      <c r="K179" s="300"/>
    </row>
    <row r="180" spans="2:11" s="1" customFormat="1" ht="15" customHeight="1">
      <c r="B180" s="277"/>
      <c r="C180" s="254" t="s">
        <v>55</v>
      </c>
      <c r="D180" s="254"/>
      <c r="E180" s="254"/>
      <c r="F180" s="275" t="s">
        <v>812</v>
      </c>
      <c r="G180" s="254"/>
      <c r="H180" s="254" t="s">
        <v>885</v>
      </c>
      <c r="I180" s="254" t="s">
        <v>814</v>
      </c>
      <c r="J180" s="254">
        <v>255</v>
      </c>
      <c r="K180" s="300"/>
    </row>
    <row r="181" spans="2:11" s="1" customFormat="1" ht="15" customHeight="1">
      <c r="B181" s="277"/>
      <c r="C181" s="254" t="s">
        <v>112</v>
      </c>
      <c r="D181" s="254"/>
      <c r="E181" s="254"/>
      <c r="F181" s="275" t="s">
        <v>812</v>
      </c>
      <c r="G181" s="254"/>
      <c r="H181" s="254" t="s">
        <v>776</v>
      </c>
      <c r="I181" s="254" t="s">
        <v>814</v>
      </c>
      <c r="J181" s="254">
        <v>10</v>
      </c>
      <c r="K181" s="300"/>
    </row>
    <row r="182" spans="2:11" s="1" customFormat="1" ht="15" customHeight="1">
      <c r="B182" s="277"/>
      <c r="C182" s="254" t="s">
        <v>113</v>
      </c>
      <c r="D182" s="254"/>
      <c r="E182" s="254"/>
      <c r="F182" s="275" t="s">
        <v>812</v>
      </c>
      <c r="G182" s="254"/>
      <c r="H182" s="254" t="s">
        <v>886</v>
      </c>
      <c r="I182" s="254" t="s">
        <v>847</v>
      </c>
      <c r="J182" s="254"/>
      <c r="K182" s="300"/>
    </row>
    <row r="183" spans="2:11" s="1" customFormat="1" ht="15" customHeight="1">
      <c r="B183" s="277"/>
      <c r="C183" s="254" t="s">
        <v>887</v>
      </c>
      <c r="D183" s="254"/>
      <c r="E183" s="254"/>
      <c r="F183" s="275" t="s">
        <v>812</v>
      </c>
      <c r="G183" s="254"/>
      <c r="H183" s="254" t="s">
        <v>888</v>
      </c>
      <c r="I183" s="254" t="s">
        <v>847</v>
      </c>
      <c r="J183" s="254"/>
      <c r="K183" s="300"/>
    </row>
    <row r="184" spans="2:11" s="1" customFormat="1" ht="15" customHeight="1">
      <c r="B184" s="277"/>
      <c r="C184" s="254" t="s">
        <v>876</v>
      </c>
      <c r="D184" s="254"/>
      <c r="E184" s="254"/>
      <c r="F184" s="275" t="s">
        <v>812</v>
      </c>
      <c r="G184" s="254"/>
      <c r="H184" s="254" t="s">
        <v>889</v>
      </c>
      <c r="I184" s="254" t="s">
        <v>847</v>
      </c>
      <c r="J184" s="254"/>
      <c r="K184" s="300"/>
    </row>
    <row r="185" spans="2:11" s="1" customFormat="1" ht="15" customHeight="1">
      <c r="B185" s="277"/>
      <c r="C185" s="254" t="s">
        <v>115</v>
      </c>
      <c r="D185" s="254"/>
      <c r="E185" s="254"/>
      <c r="F185" s="275" t="s">
        <v>818</v>
      </c>
      <c r="G185" s="254"/>
      <c r="H185" s="254" t="s">
        <v>890</v>
      </c>
      <c r="I185" s="254" t="s">
        <v>814</v>
      </c>
      <c r="J185" s="254">
        <v>50</v>
      </c>
      <c r="K185" s="300"/>
    </row>
    <row r="186" spans="2:11" s="1" customFormat="1" ht="15" customHeight="1">
      <c r="B186" s="277"/>
      <c r="C186" s="254" t="s">
        <v>891</v>
      </c>
      <c r="D186" s="254"/>
      <c r="E186" s="254"/>
      <c r="F186" s="275" t="s">
        <v>818</v>
      </c>
      <c r="G186" s="254"/>
      <c r="H186" s="254" t="s">
        <v>892</v>
      </c>
      <c r="I186" s="254" t="s">
        <v>893</v>
      </c>
      <c r="J186" s="254"/>
      <c r="K186" s="300"/>
    </row>
    <row r="187" spans="2:11" s="1" customFormat="1" ht="15" customHeight="1">
      <c r="B187" s="277"/>
      <c r="C187" s="254" t="s">
        <v>894</v>
      </c>
      <c r="D187" s="254"/>
      <c r="E187" s="254"/>
      <c r="F187" s="275" t="s">
        <v>818</v>
      </c>
      <c r="G187" s="254"/>
      <c r="H187" s="254" t="s">
        <v>895</v>
      </c>
      <c r="I187" s="254" t="s">
        <v>893</v>
      </c>
      <c r="J187" s="254"/>
      <c r="K187" s="300"/>
    </row>
    <row r="188" spans="2:11" s="1" customFormat="1" ht="15" customHeight="1">
      <c r="B188" s="277"/>
      <c r="C188" s="254" t="s">
        <v>896</v>
      </c>
      <c r="D188" s="254"/>
      <c r="E188" s="254"/>
      <c r="F188" s="275" t="s">
        <v>818</v>
      </c>
      <c r="G188" s="254"/>
      <c r="H188" s="254" t="s">
        <v>897</v>
      </c>
      <c r="I188" s="254" t="s">
        <v>893</v>
      </c>
      <c r="J188" s="254"/>
      <c r="K188" s="300"/>
    </row>
    <row r="189" spans="2:11" s="1" customFormat="1" ht="15" customHeight="1">
      <c r="B189" s="277"/>
      <c r="C189" s="313" t="s">
        <v>898</v>
      </c>
      <c r="D189" s="254"/>
      <c r="E189" s="254"/>
      <c r="F189" s="275" t="s">
        <v>818</v>
      </c>
      <c r="G189" s="254"/>
      <c r="H189" s="254" t="s">
        <v>899</v>
      </c>
      <c r="I189" s="254" t="s">
        <v>900</v>
      </c>
      <c r="J189" s="314" t="s">
        <v>901</v>
      </c>
      <c r="K189" s="300"/>
    </row>
    <row r="190" spans="2:11" s="17" customFormat="1" ht="15" customHeight="1">
      <c r="B190" s="315"/>
      <c r="C190" s="316" t="s">
        <v>902</v>
      </c>
      <c r="D190" s="317"/>
      <c r="E190" s="317"/>
      <c r="F190" s="318" t="s">
        <v>818</v>
      </c>
      <c r="G190" s="317"/>
      <c r="H190" s="317" t="s">
        <v>903</v>
      </c>
      <c r="I190" s="317" t="s">
        <v>900</v>
      </c>
      <c r="J190" s="319" t="s">
        <v>901</v>
      </c>
      <c r="K190" s="320"/>
    </row>
    <row r="191" spans="2:11" s="1" customFormat="1" ht="15" customHeight="1">
      <c r="B191" s="277"/>
      <c r="C191" s="313" t="s">
        <v>43</v>
      </c>
      <c r="D191" s="254"/>
      <c r="E191" s="254"/>
      <c r="F191" s="275" t="s">
        <v>812</v>
      </c>
      <c r="G191" s="254"/>
      <c r="H191" s="251" t="s">
        <v>904</v>
      </c>
      <c r="I191" s="254" t="s">
        <v>905</v>
      </c>
      <c r="J191" s="254"/>
      <c r="K191" s="300"/>
    </row>
    <row r="192" spans="2:11" s="1" customFormat="1" ht="15" customHeight="1">
      <c r="B192" s="277"/>
      <c r="C192" s="313" t="s">
        <v>906</v>
      </c>
      <c r="D192" s="254"/>
      <c r="E192" s="254"/>
      <c r="F192" s="275" t="s">
        <v>812</v>
      </c>
      <c r="G192" s="254"/>
      <c r="H192" s="254" t="s">
        <v>907</v>
      </c>
      <c r="I192" s="254" t="s">
        <v>847</v>
      </c>
      <c r="J192" s="254"/>
      <c r="K192" s="300"/>
    </row>
    <row r="193" spans="2:11" s="1" customFormat="1" ht="15" customHeight="1">
      <c r="B193" s="277"/>
      <c r="C193" s="313" t="s">
        <v>908</v>
      </c>
      <c r="D193" s="254"/>
      <c r="E193" s="254"/>
      <c r="F193" s="275" t="s">
        <v>812</v>
      </c>
      <c r="G193" s="254"/>
      <c r="H193" s="254" t="s">
        <v>909</v>
      </c>
      <c r="I193" s="254" t="s">
        <v>847</v>
      </c>
      <c r="J193" s="254"/>
      <c r="K193" s="300"/>
    </row>
    <row r="194" spans="2:11" s="1" customFormat="1" ht="15" customHeight="1">
      <c r="B194" s="277"/>
      <c r="C194" s="313" t="s">
        <v>910</v>
      </c>
      <c r="D194" s="254"/>
      <c r="E194" s="254"/>
      <c r="F194" s="275" t="s">
        <v>818</v>
      </c>
      <c r="G194" s="254"/>
      <c r="H194" s="254" t="s">
        <v>911</v>
      </c>
      <c r="I194" s="254" t="s">
        <v>847</v>
      </c>
      <c r="J194" s="254"/>
      <c r="K194" s="300"/>
    </row>
    <row r="195" spans="2:11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pans="2:11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pans="2:11" s="1" customFormat="1" ht="13.5">
      <c r="B199" s="243"/>
      <c r="C199" s="244"/>
      <c r="D199" s="244"/>
      <c r="E199" s="244"/>
      <c r="F199" s="244"/>
      <c r="G199" s="244"/>
      <c r="H199" s="244"/>
      <c r="I199" s="244"/>
      <c r="J199" s="244"/>
      <c r="K199" s="245"/>
    </row>
    <row r="200" spans="2:11" s="1" customFormat="1" ht="21">
      <c r="B200" s="246"/>
      <c r="C200" s="381" t="s">
        <v>912</v>
      </c>
      <c r="D200" s="381"/>
      <c r="E200" s="381"/>
      <c r="F200" s="381"/>
      <c r="G200" s="381"/>
      <c r="H200" s="381"/>
      <c r="I200" s="381"/>
      <c r="J200" s="381"/>
      <c r="K200" s="247"/>
    </row>
    <row r="201" spans="2:11" s="1" customFormat="1" ht="25.5" customHeight="1">
      <c r="B201" s="246"/>
      <c r="C201" s="322" t="s">
        <v>913</v>
      </c>
      <c r="D201" s="322"/>
      <c r="E201" s="322"/>
      <c r="F201" s="322" t="s">
        <v>914</v>
      </c>
      <c r="G201" s="323"/>
      <c r="H201" s="384" t="s">
        <v>915</v>
      </c>
      <c r="I201" s="384"/>
      <c r="J201" s="384"/>
      <c r="K201" s="247"/>
    </row>
    <row r="202" spans="2:11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pans="2:11" s="1" customFormat="1" ht="15" customHeight="1">
      <c r="B203" s="277"/>
      <c r="C203" s="254" t="s">
        <v>905</v>
      </c>
      <c r="D203" s="254"/>
      <c r="E203" s="254"/>
      <c r="F203" s="275" t="s">
        <v>44</v>
      </c>
      <c r="G203" s="254"/>
      <c r="H203" s="385" t="s">
        <v>916</v>
      </c>
      <c r="I203" s="385"/>
      <c r="J203" s="385"/>
      <c r="K203" s="300"/>
    </row>
    <row r="204" spans="2:11" s="1" customFormat="1" ht="15" customHeight="1">
      <c r="B204" s="277"/>
      <c r="C204" s="254"/>
      <c r="D204" s="254"/>
      <c r="E204" s="254"/>
      <c r="F204" s="275" t="s">
        <v>45</v>
      </c>
      <c r="G204" s="254"/>
      <c r="H204" s="385" t="s">
        <v>917</v>
      </c>
      <c r="I204" s="385"/>
      <c r="J204" s="385"/>
      <c r="K204" s="300"/>
    </row>
    <row r="205" spans="2:11" s="1" customFormat="1" ht="15" customHeight="1">
      <c r="B205" s="277"/>
      <c r="C205" s="254"/>
      <c r="D205" s="254"/>
      <c r="E205" s="254"/>
      <c r="F205" s="275" t="s">
        <v>48</v>
      </c>
      <c r="G205" s="254"/>
      <c r="H205" s="385" t="s">
        <v>918</v>
      </c>
      <c r="I205" s="385"/>
      <c r="J205" s="385"/>
      <c r="K205" s="300"/>
    </row>
    <row r="206" spans="2:11" s="1" customFormat="1" ht="15" customHeight="1">
      <c r="B206" s="277"/>
      <c r="C206" s="254"/>
      <c r="D206" s="254"/>
      <c r="E206" s="254"/>
      <c r="F206" s="275" t="s">
        <v>46</v>
      </c>
      <c r="G206" s="254"/>
      <c r="H206" s="385" t="s">
        <v>919</v>
      </c>
      <c r="I206" s="385"/>
      <c r="J206" s="385"/>
      <c r="K206" s="300"/>
    </row>
    <row r="207" spans="2:11" s="1" customFormat="1" ht="15" customHeight="1">
      <c r="B207" s="277"/>
      <c r="C207" s="254"/>
      <c r="D207" s="254"/>
      <c r="E207" s="254"/>
      <c r="F207" s="275" t="s">
        <v>47</v>
      </c>
      <c r="G207" s="254"/>
      <c r="H207" s="385" t="s">
        <v>920</v>
      </c>
      <c r="I207" s="385"/>
      <c r="J207" s="385"/>
      <c r="K207" s="300"/>
    </row>
    <row r="208" spans="2:11" s="1" customFormat="1" ht="15" customHeight="1">
      <c r="B208" s="277"/>
      <c r="C208" s="254"/>
      <c r="D208" s="254"/>
      <c r="E208" s="254"/>
      <c r="F208" s="275"/>
      <c r="G208" s="254"/>
      <c r="H208" s="254"/>
      <c r="I208" s="254"/>
      <c r="J208" s="254"/>
      <c r="K208" s="300"/>
    </row>
    <row r="209" spans="2:11" s="1" customFormat="1" ht="15" customHeight="1">
      <c r="B209" s="277"/>
      <c r="C209" s="254" t="s">
        <v>859</v>
      </c>
      <c r="D209" s="254"/>
      <c r="E209" s="254"/>
      <c r="F209" s="275" t="s">
        <v>752</v>
      </c>
      <c r="G209" s="254"/>
      <c r="H209" s="385" t="s">
        <v>921</v>
      </c>
      <c r="I209" s="385"/>
      <c r="J209" s="385"/>
      <c r="K209" s="300"/>
    </row>
    <row r="210" spans="2:11" s="1" customFormat="1" ht="15" customHeight="1">
      <c r="B210" s="277"/>
      <c r="C210" s="254"/>
      <c r="D210" s="254"/>
      <c r="E210" s="254"/>
      <c r="F210" s="275" t="s">
        <v>755</v>
      </c>
      <c r="G210" s="254"/>
      <c r="H210" s="385" t="s">
        <v>756</v>
      </c>
      <c r="I210" s="385"/>
      <c r="J210" s="385"/>
      <c r="K210" s="300"/>
    </row>
    <row r="211" spans="2:11" s="1" customFormat="1" ht="15" customHeight="1">
      <c r="B211" s="277"/>
      <c r="C211" s="254"/>
      <c r="D211" s="254"/>
      <c r="E211" s="254"/>
      <c r="F211" s="275" t="s">
        <v>80</v>
      </c>
      <c r="G211" s="254"/>
      <c r="H211" s="385" t="s">
        <v>922</v>
      </c>
      <c r="I211" s="385"/>
      <c r="J211" s="385"/>
      <c r="K211" s="300"/>
    </row>
    <row r="212" spans="2:11" s="1" customFormat="1" ht="15" customHeight="1">
      <c r="B212" s="324"/>
      <c r="C212" s="254"/>
      <c r="D212" s="254"/>
      <c r="E212" s="254"/>
      <c r="F212" s="275" t="s">
        <v>89</v>
      </c>
      <c r="G212" s="313"/>
      <c r="H212" s="386" t="s">
        <v>757</v>
      </c>
      <c r="I212" s="386"/>
      <c r="J212" s="386"/>
      <c r="K212" s="325"/>
    </row>
    <row r="213" spans="2:11" s="1" customFormat="1" ht="15" customHeight="1">
      <c r="B213" s="324"/>
      <c r="C213" s="254"/>
      <c r="D213" s="254"/>
      <c r="E213" s="254"/>
      <c r="F213" s="275" t="s">
        <v>758</v>
      </c>
      <c r="G213" s="313"/>
      <c r="H213" s="386" t="s">
        <v>923</v>
      </c>
      <c r="I213" s="386"/>
      <c r="J213" s="386"/>
      <c r="K213" s="325"/>
    </row>
    <row r="214" spans="2:11" s="1" customFormat="1" ht="15" customHeight="1">
      <c r="B214" s="324"/>
      <c r="C214" s="254"/>
      <c r="D214" s="254"/>
      <c r="E214" s="254"/>
      <c r="F214" s="275"/>
      <c r="G214" s="313"/>
      <c r="H214" s="304"/>
      <c r="I214" s="304"/>
      <c r="J214" s="304"/>
      <c r="K214" s="325"/>
    </row>
    <row r="215" spans="2:11" s="1" customFormat="1" ht="15" customHeight="1">
      <c r="B215" s="324"/>
      <c r="C215" s="254" t="s">
        <v>883</v>
      </c>
      <c r="D215" s="254"/>
      <c r="E215" s="254"/>
      <c r="F215" s="275">
        <v>1</v>
      </c>
      <c r="G215" s="313"/>
      <c r="H215" s="386" t="s">
        <v>924</v>
      </c>
      <c r="I215" s="386"/>
      <c r="J215" s="386"/>
      <c r="K215" s="325"/>
    </row>
    <row r="216" spans="2:11" s="1" customFormat="1" ht="15" customHeight="1">
      <c r="B216" s="324"/>
      <c r="C216" s="254"/>
      <c r="D216" s="254"/>
      <c r="E216" s="254"/>
      <c r="F216" s="275">
        <v>2</v>
      </c>
      <c r="G216" s="313"/>
      <c r="H216" s="386" t="s">
        <v>925</v>
      </c>
      <c r="I216" s="386"/>
      <c r="J216" s="386"/>
      <c r="K216" s="325"/>
    </row>
    <row r="217" spans="2:11" s="1" customFormat="1" ht="15" customHeight="1">
      <c r="B217" s="324"/>
      <c r="C217" s="254"/>
      <c r="D217" s="254"/>
      <c r="E217" s="254"/>
      <c r="F217" s="275">
        <v>3</v>
      </c>
      <c r="G217" s="313"/>
      <c r="H217" s="386" t="s">
        <v>926</v>
      </c>
      <c r="I217" s="386"/>
      <c r="J217" s="386"/>
      <c r="K217" s="325"/>
    </row>
    <row r="218" spans="2:11" s="1" customFormat="1" ht="15" customHeight="1">
      <c r="B218" s="324"/>
      <c r="C218" s="254"/>
      <c r="D218" s="254"/>
      <c r="E218" s="254"/>
      <c r="F218" s="275">
        <v>4</v>
      </c>
      <c r="G218" s="313"/>
      <c r="H218" s="386" t="s">
        <v>927</v>
      </c>
      <c r="I218" s="386"/>
      <c r="J218" s="386"/>
      <c r="K218" s="325"/>
    </row>
    <row r="219" spans="2:11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Zpevněné plochy ...</vt:lpstr>
      <vt:lpstr>SO 101s - Sanace aktivní ...</vt:lpstr>
      <vt:lpstr>VRN - Vedlejší rozpočtové...</vt:lpstr>
      <vt:lpstr>Pokyny pro vyplnění</vt:lpstr>
      <vt:lpstr>'Rekapitulace stavby'!Názvy_tisku</vt:lpstr>
      <vt:lpstr>'SO 101 - Zpevněné plochy ...'!Názvy_tisku</vt:lpstr>
      <vt:lpstr>'SO 101s - Sanace aktivní ...'!Názvy_tisku</vt:lpstr>
      <vt:lpstr>'VRN - Vedlejší rozpočtové...'!Názvy_tisku</vt:lpstr>
      <vt:lpstr>'Pokyny pro vyplnění'!Oblast_tisku</vt:lpstr>
      <vt:lpstr>'Rekapitulace stavby'!Oblast_tisku</vt:lpstr>
      <vt:lpstr>'SO 101 - Zpevněné plochy ...'!Oblast_tisku</vt:lpstr>
      <vt:lpstr>'SO 101s - Sanace aktivní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SK</dc:creator>
  <cp:lastModifiedBy>Dušková Jaroslava Ing.</cp:lastModifiedBy>
  <dcterms:created xsi:type="dcterms:W3CDTF">2025-01-13T15:12:27Z</dcterms:created>
  <dcterms:modified xsi:type="dcterms:W3CDTF">2025-02-05T12:34:20Z</dcterms:modified>
</cp:coreProperties>
</file>