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Demolice objektů Zátiší Kyselka, Bílina\E-ZAK\"/>
    </mc:Choice>
  </mc:AlternateContent>
  <bookViews>
    <workbookView xWindow="0" yWindow="0" windowWidth="28800" windowHeight="12180" activeTab="1"/>
  </bookViews>
  <sheets>
    <sheet name="Rekapitulace stavby" sheetId="1" r:id="rId1"/>
    <sheet name="SO 02 - Demolice objektu ..." sheetId="2" r:id="rId2"/>
    <sheet name="SO 03 - Demolice objektu ..." sheetId="3" r:id="rId3"/>
    <sheet name="VON - Vedlejší a ostatní ..." sheetId="4" r:id="rId4"/>
    <sheet name="Pokyny pro vyplnění" sheetId="5" r:id="rId5"/>
  </sheets>
  <definedNames>
    <definedName name="_xlnm._FilterDatabase" localSheetId="1" hidden="1">'SO 02 - Demolice objektu ...'!$C$92:$K$324</definedName>
    <definedName name="_xlnm._FilterDatabase" localSheetId="2" hidden="1">'SO 03 - Demolice objektu ...'!$C$90:$K$280</definedName>
    <definedName name="_xlnm._FilterDatabase" localSheetId="3" hidden="1">'VON - Vedlejší a ostatní ...'!$C$83:$K$114</definedName>
    <definedName name="_xlnm.Print_Titles" localSheetId="0">'Rekapitulace stavby'!$52:$52</definedName>
    <definedName name="_xlnm.Print_Titles" localSheetId="1">'SO 02 - Demolice objektu ...'!$92:$92</definedName>
    <definedName name="_xlnm.Print_Titles" localSheetId="2">'SO 03 - Demolice objektu ...'!$90:$90</definedName>
    <definedName name="_xlnm.Print_Titles" localSheetId="3">'VON - Vedlejší a ostatní ...'!$83:$83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02 - Demolice objektu ...'!$C$4:$J$39,'SO 02 - Demolice objektu ...'!$C$45:$J$74,'SO 02 - Demolice objektu ...'!$C$80:$J$324</definedName>
    <definedName name="_xlnm.Print_Area" localSheetId="2">'SO 03 - Demolice objektu ...'!$C$4:$J$39,'SO 03 - Demolice objektu ...'!$C$45:$J$72,'SO 03 - Demolice objektu ...'!$C$78:$J$280</definedName>
    <definedName name="_xlnm.Print_Area" localSheetId="3">'VON - Vedlejší a ostatní ...'!$C$4:$J$39,'VON - Vedlejší a ostatní ...'!$C$45:$J$65,'VON - Vedlejší a ostatní ...'!$C$71:$J$114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0" i="4"/>
  <c r="BH110" i="4"/>
  <c r="BG110" i="4"/>
  <c r="BF110" i="4"/>
  <c r="T110" i="4"/>
  <c r="T109" i="4"/>
  <c r="R110" i="4"/>
  <c r="R109" i="4"/>
  <c r="P110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87" i="4"/>
  <c r="BH87" i="4"/>
  <c r="BG87" i="4"/>
  <c r="BF87" i="4"/>
  <c r="T87" i="4"/>
  <c r="T86" i="4" s="1"/>
  <c r="R87" i="4"/>
  <c r="R86" i="4" s="1"/>
  <c r="P87" i="4"/>
  <c r="P86" i="4" s="1"/>
  <c r="J81" i="4"/>
  <c r="F81" i="4"/>
  <c r="J80" i="4"/>
  <c r="F80" i="4"/>
  <c r="F78" i="4"/>
  <c r="E76" i="4"/>
  <c r="J55" i="4"/>
  <c r="F55" i="4"/>
  <c r="J54" i="4"/>
  <c r="F54" i="4"/>
  <c r="F52" i="4"/>
  <c r="E50" i="4"/>
  <c r="J12" i="4"/>
  <c r="J78" i="4" s="1"/>
  <c r="E7" i="4"/>
  <c r="E48" i="4" s="1"/>
  <c r="J37" i="3"/>
  <c r="J36" i="3"/>
  <c r="AY56" i="1" s="1"/>
  <c r="J35" i="3"/>
  <c r="AX56" i="1"/>
  <c r="BI279" i="3"/>
  <c r="BH279" i="3"/>
  <c r="BG279" i="3"/>
  <c r="BF279" i="3"/>
  <c r="T279" i="3"/>
  <c r="T278" i="3" s="1"/>
  <c r="T277" i="3" s="1"/>
  <c r="R279" i="3"/>
  <c r="R278" i="3" s="1"/>
  <c r="R277" i="3" s="1"/>
  <c r="P279" i="3"/>
  <c r="P278" i="3"/>
  <c r="P277" i="3" s="1"/>
  <c r="BI272" i="3"/>
  <c r="BH272" i="3"/>
  <c r="BG272" i="3"/>
  <c r="BF272" i="3"/>
  <c r="T272" i="3"/>
  <c r="R272" i="3"/>
  <c r="P272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T259" i="3" s="1"/>
  <c r="R260" i="3"/>
  <c r="R259" i="3" s="1"/>
  <c r="P260" i="3"/>
  <c r="P259" i="3" s="1"/>
  <c r="BI254" i="3"/>
  <c r="BH254" i="3"/>
  <c r="BG254" i="3"/>
  <c r="BF254" i="3"/>
  <c r="T254" i="3"/>
  <c r="T253" i="3" s="1"/>
  <c r="R254" i="3"/>
  <c r="R253" i="3" s="1"/>
  <c r="P254" i="3"/>
  <c r="P253" i="3" s="1"/>
  <c r="BI248" i="3"/>
  <c r="BH248" i="3"/>
  <c r="BG248" i="3"/>
  <c r="BF248" i="3"/>
  <c r="T248" i="3"/>
  <c r="T247" i="3" s="1"/>
  <c r="R248" i="3"/>
  <c r="R247" i="3" s="1"/>
  <c r="P248" i="3"/>
  <c r="P247" i="3" s="1"/>
  <c r="BI243" i="3"/>
  <c r="BH243" i="3"/>
  <c r="BG243" i="3"/>
  <c r="BF243" i="3"/>
  <c r="T243" i="3"/>
  <c r="R243" i="3"/>
  <c r="P243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4" i="3"/>
  <c r="BH224" i="3"/>
  <c r="BG224" i="3"/>
  <c r="BF224" i="3"/>
  <c r="T224" i="3"/>
  <c r="R224" i="3"/>
  <c r="P224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J88" i="3"/>
  <c r="F88" i="3"/>
  <c r="J87" i="3"/>
  <c r="F87" i="3"/>
  <c r="F85" i="3"/>
  <c r="E83" i="3"/>
  <c r="J55" i="3"/>
  <c r="F55" i="3"/>
  <c r="J54" i="3"/>
  <c r="F54" i="3"/>
  <c r="F52" i="3"/>
  <c r="E50" i="3"/>
  <c r="J12" i="3"/>
  <c r="J85" i="3" s="1"/>
  <c r="E7" i="3"/>
  <c r="E81" i="3"/>
  <c r="J37" i="2"/>
  <c r="J36" i="2"/>
  <c r="AY55" i="1"/>
  <c r="J35" i="2"/>
  <c r="AX55" i="1" s="1"/>
  <c r="BI323" i="2"/>
  <c r="BH323" i="2"/>
  <c r="BG323" i="2"/>
  <c r="BF323" i="2"/>
  <c r="T323" i="2"/>
  <c r="T322" i="2" s="1"/>
  <c r="T321" i="2" s="1"/>
  <c r="R323" i="2"/>
  <c r="R322" i="2" s="1"/>
  <c r="R321" i="2" s="1"/>
  <c r="P323" i="2"/>
  <c r="P322" i="2" s="1"/>
  <c r="P321" i="2" s="1"/>
  <c r="BI314" i="2"/>
  <c r="BH314" i="2"/>
  <c r="BG314" i="2"/>
  <c r="BF314" i="2"/>
  <c r="T314" i="2"/>
  <c r="T313" i="2"/>
  <c r="R314" i="2"/>
  <c r="R313" i="2" s="1"/>
  <c r="P314" i="2"/>
  <c r="P313" i="2" s="1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T288" i="2"/>
  <c r="R289" i="2"/>
  <c r="R288" i="2" s="1"/>
  <c r="P289" i="2"/>
  <c r="P288" i="2" s="1"/>
  <c r="BI283" i="2"/>
  <c r="BH283" i="2"/>
  <c r="BG283" i="2"/>
  <c r="BF283" i="2"/>
  <c r="T283" i="2"/>
  <c r="T282" i="2" s="1"/>
  <c r="R283" i="2"/>
  <c r="R282" i="2"/>
  <c r="P283" i="2"/>
  <c r="P282" i="2" s="1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T259" i="2"/>
  <c r="R260" i="2"/>
  <c r="R259" i="2" s="1"/>
  <c r="P260" i="2"/>
  <c r="P259" i="2" s="1"/>
  <c r="BI255" i="2"/>
  <c r="BH255" i="2"/>
  <c r="BG255" i="2"/>
  <c r="BF255" i="2"/>
  <c r="T255" i="2"/>
  <c r="R255" i="2"/>
  <c r="P255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F90" i="2"/>
  <c r="J89" i="2"/>
  <c r="F89" i="2"/>
  <c r="F87" i="2"/>
  <c r="E85" i="2"/>
  <c r="J55" i="2"/>
  <c r="F55" i="2"/>
  <c r="J54" i="2"/>
  <c r="F54" i="2"/>
  <c r="F52" i="2"/>
  <c r="E50" i="2"/>
  <c r="J12" i="2"/>
  <c r="J52" i="2" s="1"/>
  <c r="E7" i="2"/>
  <c r="E83" i="2" s="1"/>
  <c r="L50" i="1"/>
  <c r="AM50" i="1"/>
  <c r="AM49" i="1"/>
  <c r="L49" i="1"/>
  <c r="AM47" i="1"/>
  <c r="L47" i="1"/>
  <c r="L45" i="1"/>
  <c r="L44" i="1"/>
  <c r="BK266" i="2"/>
  <c r="BK276" i="2"/>
  <c r="J96" i="2"/>
  <c r="AS54" i="1"/>
  <c r="BK208" i="3"/>
  <c r="J135" i="3"/>
  <c r="J119" i="3"/>
  <c r="J103" i="4"/>
  <c r="J244" i="2"/>
  <c r="BK283" i="2"/>
  <c r="BK124" i="2"/>
  <c r="J283" i="2"/>
  <c r="BK260" i="3"/>
  <c r="J264" i="3"/>
  <c r="J150" i="3"/>
  <c r="J203" i="3"/>
  <c r="BK107" i="3"/>
  <c r="J96" i="4"/>
  <c r="BK96" i="2"/>
  <c r="BK260" i="2"/>
  <c r="BK145" i="2"/>
  <c r="BK247" i="2"/>
  <c r="J272" i="2"/>
  <c r="J155" i="3"/>
  <c r="J272" i="3"/>
  <c r="J138" i="3"/>
  <c r="J160" i="3"/>
  <c r="BK129" i="3"/>
  <c r="J110" i="4"/>
  <c r="BK211" i="2"/>
  <c r="J141" i="2"/>
  <c r="BK133" i="2"/>
  <c r="J211" i="2"/>
  <c r="J160" i="2"/>
  <c r="J260" i="3"/>
  <c r="BK132" i="3"/>
  <c r="BK272" i="3"/>
  <c r="BK115" i="3"/>
  <c r="BK103" i="4"/>
  <c r="J247" i="2"/>
  <c r="J124" i="2"/>
  <c r="BK141" i="2"/>
  <c r="J130" i="2"/>
  <c r="BK121" i="2"/>
  <c r="J147" i="2"/>
  <c r="J107" i="3"/>
  <c r="J232" i="3"/>
  <c r="J214" i="3"/>
  <c r="BK165" i="3"/>
  <c r="BK119" i="3"/>
  <c r="BK305" i="2"/>
  <c r="BK244" i="2"/>
  <c r="BK255" i="2"/>
  <c r="BK219" i="2"/>
  <c r="BK127" i="2"/>
  <c r="J152" i="3"/>
  <c r="BK243" i="3"/>
  <c r="J115" i="3"/>
  <c r="BK110" i="4"/>
  <c r="BK293" i="2"/>
  <c r="J114" i="2"/>
  <c r="BK225" i="2"/>
  <c r="J255" i="2"/>
  <c r="BK136" i="2"/>
  <c r="J127" i="2"/>
  <c r="J102" i="3"/>
  <c r="J224" i="3"/>
  <c r="BK217" i="3"/>
  <c r="BK254" i="3"/>
  <c r="J87" i="4"/>
  <c r="BK323" i="2"/>
  <c r="J155" i="2"/>
  <c r="BK118" i="2"/>
  <c r="J104" i="2"/>
  <c r="BK130" i="2"/>
  <c r="BK264" i="3"/>
  <c r="BK138" i="3"/>
  <c r="BK203" i="3"/>
  <c r="J208" i="3"/>
  <c r="BK232" i="3"/>
  <c r="BK93" i="4"/>
  <c r="BK87" i="4"/>
  <c r="J225" i="2"/>
  <c r="J219" i="2"/>
  <c r="J260" i="2"/>
  <c r="BK147" i="2"/>
  <c r="J236" i="2"/>
  <c r="J121" i="2"/>
  <c r="J279" i="3"/>
  <c r="J200" i="3"/>
  <c r="J165" i="3"/>
  <c r="J132" i="3"/>
  <c r="BK94" i="3"/>
  <c r="BK101" i="2"/>
  <c r="BK160" i="2"/>
  <c r="BK114" i="2"/>
  <c r="BK214" i="2"/>
  <c r="J123" i="3"/>
  <c r="J217" i="3"/>
  <c r="BK235" i="3"/>
  <c r="BK224" i="3"/>
  <c r="J93" i="4"/>
  <c r="J314" i="2"/>
  <c r="BK236" i="2"/>
  <c r="BK289" i="2"/>
  <c r="J323" i="2"/>
  <c r="J110" i="2"/>
  <c r="BK150" i="2"/>
  <c r="BK135" i="3"/>
  <c r="BK248" i="3"/>
  <c r="BK99" i="3"/>
  <c r="BK150" i="3"/>
  <c r="BK102" i="3"/>
  <c r="BK299" i="2"/>
  <c r="J228" i="2"/>
  <c r="J276" i="2"/>
  <c r="J305" i="2"/>
  <c r="BK110" i="2"/>
  <c r="BK214" i="3"/>
  <c r="BK279" i="3"/>
  <c r="BK146" i="3"/>
  <c r="BK170" i="3"/>
  <c r="BK160" i="3"/>
  <c r="J106" i="4"/>
  <c r="J289" i="2"/>
  <c r="J141" i="3"/>
  <c r="J254" i="3"/>
  <c r="J126" i="3"/>
  <c r="J248" i="3"/>
  <c r="J99" i="4"/>
  <c r="J101" i="2"/>
  <c r="BK104" i="2"/>
  <c r="J293" i="2"/>
  <c r="J214" i="2"/>
  <c r="J145" i="2"/>
  <c r="J99" i="3"/>
  <c r="J129" i="3"/>
  <c r="BK155" i="3"/>
  <c r="BK123" i="3"/>
  <c r="BK96" i="4"/>
  <c r="J133" i="2"/>
  <c r="J266" i="2"/>
  <c r="J150" i="2"/>
  <c r="BK314" i="2"/>
  <c r="BK155" i="2"/>
  <c r="J118" i="2"/>
  <c r="J243" i="3"/>
  <c r="J170" i="3"/>
  <c r="BK200" i="3"/>
  <c r="BK141" i="3"/>
  <c r="BK106" i="4"/>
  <c r="J299" i="2"/>
  <c r="J136" i="2"/>
  <c r="BK272" i="2"/>
  <c r="BK228" i="2"/>
  <c r="J146" i="3"/>
  <c r="J235" i="3"/>
  <c r="J94" i="3"/>
  <c r="BK152" i="3"/>
  <c r="BK126" i="3"/>
  <c r="BK99" i="4"/>
  <c r="P263" i="3" l="1"/>
  <c r="P246" i="3"/>
  <c r="T265" i="2"/>
  <c r="R265" i="2"/>
  <c r="T263" i="3"/>
  <c r="P265" i="2"/>
  <c r="R263" i="3"/>
  <c r="R246" i="3"/>
  <c r="T246" i="3"/>
  <c r="R95" i="2"/>
  <c r="R149" i="2"/>
  <c r="BK149" i="2"/>
  <c r="J149" i="2" s="1"/>
  <c r="J63" i="2" s="1"/>
  <c r="P210" i="2"/>
  <c r="BK292" i="2"/>
  <c r="J292" i="2" s="1"/>
  <c r="J70" i="2" s="1"/>
  <c r="R154" i="3"/>
  <c r="BK144" i="2"/>
  <c r="J144" i="2" s="1"/>
  <c r="J62" i="2" s="1"/>
  <c r="T149" i="2"/>
  <c r="R93" i="3"/>
  <c r="P149" i="3"/>
  <c r="T199" i="3"/>
  <c r="BK95" i="2"/>
  <c r="J95" i="2" s="1"/>
  <c r="J61" i="2" s="1"/>
  <c r="R144" i="2"/>
  <c r="BK210" i="2"/>
  <c r="J210" i="2" s="1"/>
  <c r="J64" i="2" s="1"/>
  <c r="T292" i="2"/>
  <c r="T258" i="2" s="1"/>
  <c r="BK93" i="3"/>
  <c r="J93" i="3" s="1"/>
  <c r="J61" i="3" s="1"/>
  <c r="P154" i="3"/>
  <c r="T154" i="3"/>
  <c r="P92" i="4"/>
  <c r="P95" i="2"/>
  <c r="P144" i="2"/>
  <c r="R210" i="2"/>
  <c r="T93" i="3"/>
  <c r="R149" i="3"/>
  <c r="R199" i="3"/>
  <c r="T92" i="4"/>
  <c r="R102" i="4"/>
  <c r="T95" i="2"/>
  <c r="P149" i="2"/>
  <c r="R292" i="2"/>
  <c r="BK154" i="3"/>
  <c r="J154" i="3" s="1"/>
  <c r="J63" i="3" s="1"/>
  <c r="BK199" i="3"/>
  <c r="J199" i="3" s="1"/>
  <c r="J64" i="3" s="1"/>
  <c r="R92" i="4"/>
  <c r="R85" i="4" s="1"/>
  <c r="R84" i="4" s="1"/>
  <c r="P102" i="4"/>
  <c r="T144" i="2"/>
  <c r="T210" i="2"/>
  <c r="P292" i="2"/>
  <c r="P258" i="2"/>
  <c r="P93" i="3"/>
  <c r="BK149" i="3"/>
  <c r="J149" i="3" s="1"/>
  <c r="J62" i="3" s="1"/>
  <c r="T149" i="3"/>
  <c r="P199" i="3"/>
  <c r="BK92" i="4"/>
  <c r="J92" i="4" s="1"/>
  <c r="J62" i="4" s="1"/>
  <c r="BK102" i="4"/>
  <c r="J102" i="4" s="1"/>
  <c r="J63" i="4" s="1"/>
  <c r="T102" i="4"/>
  <c r="BK259" i="3"/>
  <c r="J259" i="3" s="1"/>
  <c r="J68" i="3" s="1"/>
  <c r="BK265" i="2"/>
  <c r="J265" i="2" s="1"/>
  <c r="J67" i="2" s="1"/>
  <c r="BK288" i="2"/>
  <c r="J288" i="2" s="1"/>
  <c r="J69" i="2" s="1"/>
  <c r="BK322" i="2"/>
  <c r="J322" i="2" s="1"/>
  <c r="J73" i="2" s="1"/>
  <c r="BK253" i="3"/>
  <c r="J253" i="3" s="1"/>
  <c r="J67" i="3" s="1"/>
  <c r="BK278" i="3"/>
  <c r="J278" i="3" s="1"/>
  <c r="J71" i="3" s="1"/>
  <c r="BK86" i="4"/>
  <c r="J86" i="4"/>
  <c r="J61" i="4" s="1"/>
  <c r="BK109" i="4"/>
  <c r="J109" i="4"/>
  <c r="J64" i="4"/>
  <c r="BK259" i="2"/>
  <c r="J259" i="2" s="1"/>
  <c r="J66" i="2" s="1"/>
  <c r="BK263" i="3"/>
  <c r="J263" i="3" s="1"/>
  <c r="J69" i="3" s="1"/>
  <c r="BK282" i="2"/>
  <c r="J282" i="2" s="1"/>
  <c r="J68" i="2" s="1"/>
  <c r="BK313" i="2"/>
  <c r="J313" i="2" s="1"/>
  <c r="J71" i="2" s="1"/>
  <c r="BK247" i="3"/>
  <c r="J247" i="3"/>
  <c r="J66" i="3" s="1"/>
  <c r="J52" i="4"/>
  <c r="E74" i="4"/>
  <c r="BE93" i="4"/>
  <c r="BE106" i="4"/>
  <c r="BE87" i="4"/>
  <c r="BE99" i="4"/>
  <c r="BE110" i="4"/>
  <c r="BE96" i="4"/>
  <c r="BE103" i="4"/>
  <c r="BE132" i="3"/>
  <c r="BE146" i="3"/>
  <c r="BE150" i="3"/>
  <c r="BE152" i="3"/>
  <c r="BE155" i="3"/>
  <c r="BE170" i="3"/>
  <c r="BE200" i="3"/>
  <c r="BE203" i="3"/>
  <c r="BE214" i="3"/>
  <c r="BE235" i="3"/>
  <c r="J52" i="3"/>
  <c r="BE99" i="3"/>
  <c r="BE102" i="3"/>
  <c r="BE119" i="3"/>
  <c r="BE129" i="3"/>
  <c r="BE135" i="3"/>
  <c r="BE138" i="3"/>
  <c r="BE224" i="3"/>
  <c r="BE243" i="3"/>
  <c r="BE254" i="3"/>
  <c r="BE260" i="3"/>
  <c r="BE264" i="3"/>
  <c r="BE107" i="3"/>
  <c r="BE123" i="3"/>
  <c r="BE141" i="3"/>
  <c r="BE160" i="3"/>
  <c r="BE208" i="3"/>
  <c r="BE272" i="3"/>
  <c r="BE279" i="3"/>
  <c r="E48" i="3"/>
  <c r="BE94" i="3"/>
  <c r="BE115" i="3"/>
  <c r="BE126" i="3"/>
  <c r="BE165" i="3"/>
  <c r="BE217" i="3"/>
  <c r="BE232" i="3"/>
  <c r="BE248" i="3"/>
  <c r="J87" i="2"/>
  <c r="BE118" i="2"/>
  <c r="BE130" i="2"/>
  <c r="BE133" i="2"/>
  <c r="BE136" i="2"/>
  <c r="BE141" i="2"/>
  <c r="BE219" i="2"/>
  <c r="BE260" i="2"/>
  <c r="BE276" i="2"/>
  <c r="BE101" i="2"/>
  <c r="BE145" i="2"/>
  <c r="BE150" i="2"/>
  <c r="BE266" i="2"/>
  <c r="BE283" i="2"/>
  <c r="BE96" i="2"/>
  <c r="BE104" i="2"/>
  <c r="BE110" i="2"/>
  <c r="BE114" i="2"/>
  <c r="BE147" i="2"/>
  <c r="BE247" i="2"/>
  <c r="BE124" i="2"/>
  <c r="BE127" i="2"/>
  <c r="BE211" i="2"/>
  <c r="BE214" i="2"/>
  <c r="BE272" i="2"/>
  <c r="BE293" i="2"/>
  <c r="BE305" i="2"/>
  <c r="BE155" i="2"/>
  <c r="BE160" i="2"/>
  <c r="BE225" i="2"/>
  <c r="BE228" i="2"/>
  <c r="BE236" i="2"/>
  <c r="BE289" i="2"/>
  <c r="BE299" i="2"/>
  <c r="BE314" i="2"/>
  <c r="BE323" i="2"/>
  <c r="E48" i="2"/>
  <c r="BE121" i="2"/>
  <c r="BE244" i="2"/>
  <c r="BE255" i="2"/>
  <c r="F35" i="4"/>
  <c r="BB57" i="1" s="1"/>
  <c r="F34" i="4"/>
  <c r="BA57" i="1" s="1"/>
  <c r="J34" i="3"/>
  <c r="AW56" i="1" s="1"/>
  <c r="F36" i="2"/>
  <c r="BC55" i="1" s="1"/>
  <c r="F34" i="3"/>
  <c r="BA56" i="1" s="1"/>
  <c r="F36" i="4"/>
  <c r="BC57" i="1" s="1"/>
  <c r="F37" i="3"/>
  <c r="BD56" i="1" s="1"/>
  <c r="F37" i="4"/>
  <c r="BD57" i="1" s="1"/>
  <c r="F37" i="2"/>
  <c r="BD55" i="1" s="1"/>
  <c r="F36" i="3"/>
  <c r="BC56" i="1" s="1"/>
  <c r="F34" i="2"/>
  <c r="BA55" i="1" s="1"/>
  <c r="F35" i="3"/>
  <c r="BB56" i="1" s="1"/>
  <c r="J34" i="2"/>
  <c r="AW55" i="1" s="1"/>
  <c r="F35" i="2"/>
  <c r="BB55" i="1" s="1"/>
  <c r="J34" i="4"/>
  <c r="AW57" i="1"/>
  <c r="R258" i="2" l="1"/>
  <c r="R93" i="2" s="1"/>
  <c r="T85" i="4"/>
  <c r="T84" i="4"/>
  <c r="P85" i="4"/>
  <c r="P84" i="4"/>
  <c r="AU57" i="1" s="1"/>
  <c r="T94" i="2"/>
  <c r="T93" i="2" s="1"/>
  <c r="P94" i="2"/>
  <c r="P93" i="2" s="1"/>
  <c r="AU55" i="1" s="1"/>
  <c r="R92" i="3"/>
  <c r="R91" i="3"/>
  <c r="T92" i="3"/>
  <c r="T91" i="3"/>
  <c r="P92" i="3"/>
  <c r="P91" i="3"/>
  <c r="AU56" i="1" s="1"/>
  <c r="R94" i="2"/>
  <c r="BK258" i="2"/>
  <c r="J258" i="2" s="1"/>
  <c r="J65" i="2" s="1"/>
  <c r="BK85" i="4"/>
  <c r="J85" i="4" s="1"/>
  <c r="J60" i="4" s="1"/>
  <c r="BK246" i="3"/>
  <c r="J246" i="3"/>
  <c r="J65" i="3" s="1"/>
  <c r="BK321" i="2"/>
  <c r="J321" i="2" s="1"/>
  <c r="J72" i="2" s="1"/>
  <c r="BK92" i="3"/>
  <c r="J92" i="3" s="1"/>
  <c r="J60" i="3" s="1"/>
  <c r="BK94" i="2"/>
  <c r="J94" i="2" s="1"/>
  <c r="J60" i="2" s="1"/>
  <c r="BK277" i="3"/>
  <c r="J277" i="3" s="1"/>
  <c r="J70" i="3" s="1"/>
  <c r="F33" i="2"/>
  <c r="AZ55" i="1" s="1"/>
  <c r="J33" i="4"/>
  <c r="AV57" i="1" s="1"/>
  <c r="AT57" i="1" s="1"/>
  <c r="BB54" i="1"/>
  <c r="W31" i="1" s="1"/>
  <c r="J33" i="3"/>
  <c r="AV56" i="1" s="1"/>
  <c r="AT56" i="1" s="1"/>
  <c r="BD54" i="1"/>
  <c r="W33" i="1" s="1"/>
  <c r="F33" i="4"/>
  <c r="AZ57" i="1" s="1"/>
  <c r="BA54" i="1"/>
  <c r="AW54" i="1" s="1"/>
  <c r="AK30" i="1" s="1"/>
  <c r="F33" i="3"/>
  <c r="AZ56" i="1" s="1"/>
  <c r="J33" i="2"/>
  <c r="AV55" i="1" s="1"/>
  <c r="AT55" i="1" s="1"/>
  <c r="BC54" i="1"/>
  <c r="AY54" i="1" s="1"/>
  <c r="BK91" i="3" l="1"/>
  <c r="J91" i="3" s="1"/>
  <c r="J30" i="3" s="1"/>
  <c r="AG56" i="1" s="1"/>
  <c r="BK84" i="4"/>
  <c r="J84" i="4" s="1"/>
  <c r="J30" i="4" s="1"/>
  <c r="AG57" i="1" s="1"/>
  <c r="BK93" i="2"/>
  <c r="J93" i="2" s="1"/>
  <c r="J59" i="2" s="1"/>
  <c r="W30" i="1"/>
  <c r="W32" i="1"/>
  <c r="AZ54" i="1"/>
  <c r="AV54" i="1" s="1"/>
  <c r="AK29" i="1" s="1"/>
  <c r="AU54" i="1"/>
  <c r="AX54" i="1"/>
  <c r="J39" i="4" l="1"/>
  <c r="J39" i="3"/>
  <c r="J59" i="3"/>
  <c r="J59" i="4"/>
  <c r="AN57" i="1"/>
  <c r="AN56" i="1"/>
  <c r="W29" i="1"/>
  <c r="J30" i="2"/>
  <c r="AG55" i="1" s="1"/>
  <c r="AG54" i="1" s="1"/>
  <c r="AK26" i="1" s="1"/>
  <c r="AT54" i="1"/>
  <c r="J39" i="2" l="1"/>
  <c r="AN55" i="1"/>
  <c r="AK35" i="1"/>
  <c r="AN54" i="1"/>
</calcChain>
</file>

<file path=xl/sharedStrings.xml><?xml version="1.0" encoding="utf-8"?>
<sst xmlns="http://schemas.openxmlformats.org/spreadsheetml/2006/main" count="4672" uniqueCount="765">
  <si>
    <t>Export Komplet</t>
  </si>
  <si>
    <t>VZ</t>
  </si>
  <si>
    <t>2.0</t>
  </si>
  <si>
    <t/>
  </si>
  <si>
    <t>False</t>
  </si>
  <si>
    <t>{8c18efde-ce16-4fda-a346-a74c2d6ff224}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</si>
  <si>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</si>
  <si>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</si>
  <si>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</si>
  <si>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</si>
  <si>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</si>
  <si>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</si>
  <si>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</si>
  <si>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</si>
  <si>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06102021</t>
  </si>
  <si>
    <t>Stavba:</t>
  </si>
  <si>
    <t>Demolice objektů Zátiší – lázeňský areál Kyselka</t>
  </si>
  <si>
    <t>KSO:</t>
  </si>
  <si>
    <t>CC-CZ:</t>
  </si>
  <si>
    <t>Místo:</t>
  </si>
  <si>
    <t>Bílina</t>
  </si>
  <si>
    <t>Datum:</t>
  </si>
  <si>
    <t>6. 10. 2021</t>
  </si>
  <si>
    <t>Zadavatel:</t>
  </si>
  <si>
    <t>IČ:</t>
  </si>
  <si>
    <t xml:space="preserve"> </t>
  </si>
  <si>
    <t>DIČ:</t>
  </si>
  <si>
    <t>Zhotovitel:</t>
  </si>
  <si>
    <t>Projektant:</t>
  </si>
  <si>
    <t>02312280</t>
  </si>
  <si>
    <t>Petr Andrejkovič</t>
  </si>
  <si>
    <t>True</t>
  </si>
  <si>
    <t>Zpracovatel:</t>
  </si>
  <si>
    <t>42177235</t>
  </si>
  <si>
    <t>Ing. Lada Rýdlová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</si>
  <si>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</si>
  <si>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</si>
  <si>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</si>
  <si>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</si>
  <si>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</si>
  <si>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</si>
  <si>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</si>
  <si>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</si>
  <si>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</si>
  <si>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</si>
  <si>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</si>
  <si>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</si>
  <si>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</si>
  <si>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</si>
  <si>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</si>
  <si>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</si>
  <si>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</si>
  <si>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</si>
  <si>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</si>
  <si>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</si>
  <si>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</si>
  <si>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</si>
  <si>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</si>
  <si>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</si>
  <si>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</si>
  <si>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</si>
  <si>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</si>
  <si>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</si>
  <si>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</si>
  <si>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</si>
  <si>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</si>
  <si>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</si>
  <si>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</si>
  <si>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</si>
  <si>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</si>
  <si>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</si>
  <si>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</si>
  <si>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</si>
  <si>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</si>
  <si>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</si>
  <si>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</si>
  <si>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</si>
  <si>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Demolice objektu SO - 02</t>
  </si>
  <si>
    <t>STA</t>
  </si>
  <si>
    <t>1</t>
  </si>
  <si>
    <t>{0fb542e5-5b90-4ef9-b4a7-66159f1e953e}</t>
  </si>
  <si>
    <t>2</t>
  </si>
  <si>
    <t>SO 03</t>
  </si>
  <si>
    <t>Demolice objektu SO - 03</t>
  </si>
  <si>
    <t>{a756c1da-4eed-49bd-9f93-f6dc8ff84622}</t>
  </si>
  <si>
    <t>VON</t>
  </si>
  <si>
    <t>Vedlejší a ostatní rozpočtové náklady</t>
  </si>
  <si>
    <t>{a29bed81-7a84-464b-8e79-3acf0562cabc}</t>
  </si>
  <si>
    <t>KRYCÍ LIST SOUPISU PRACÍ</t>
  </si>
  <si>
    <t>Objekt:</t>
  </si>
  <si>
    <t>SO 02 - Demolice objektu SO - 02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</si>
  <si>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</si>
  <si>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</si>
  <si>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</si>
  <si>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</si>
  <si>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</si>
  <si>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</si>
  <si>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</si>
  <si>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</si>
  <si>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</si>
  <si>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</si>
  <si>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</si>
  <si>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</si>
  <si>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</si>
  <si>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</si>
  <si>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</si>
  <si>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776 - Podlahy povlakové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</si>
  <si>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</si>
  <si>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</si>
  <si>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</si>
  <si>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</si>
  <si>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</si>
  <si>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</si>
  <si>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</si>
  <si>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</si>
  <si>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</si>
  <si>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</si>
  <si>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</si>
  <si>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</si>
  <si>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</si>
  <si>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</si>
  <si>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</si>
  <si>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</si>
  <si>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</si>
  <si>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</si>
  <si>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</si>
  <si>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</si>
  <si>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119003223</t>
  </si>
  <si>
    <t>Pomocné konstrukce při zabezpečení výkopu svislé ocelové mobilní oplocení, výšky přes 1,5 do 2,2 m panely vyplněné profilovaným plechem zřízení</t>
  </si>
  <si>
    <t>m</t>
  </si>
  <si>
    <t>4</t>
  </si>
  <si>
    <t>-1628544738</t>
  </si>
  <si>
    <t>PP</t>
  </si>
  <si>
    <t>Online PSC</t>
  </si>
  <si>
    <t>https://podminky.urs.cz/item/CS_URS_2021_02/119003223</t>
  </si>
  <si>
    <t>VV</t>
  </si>
  <si>
    <t>Společné oplocení pro SO 01, 02 a 03</t>
  </si>
  <si>
    <t>((80+90)*2)/3</t>
  </si>
  <si>
    <t>119003224</t>
  </si>
  <si>
    <t>Pomocné konstrukce při zabezpečení výkopu svislé ocelové mobilní oplocení, výšky přes 1,5 do 2,2 m panely vyplněné profilovaným plechem odstranění</t>
  </si>
  <si>
    <t>-1948630391</t>
  </si>
  <si>
    <t>https://podminky.urs.cz/item/CS_URS_2021_02/119003224</t>
  </si>
  <si>
    <t>3</t>
  </si>
  <si>
    <t>174151101</t>
  </si>
  <si>
    <t>Zásyp sypaninou z jakékoliv horniny strojně s uložením výkopku ve vrstvách se zhutněním jam, šachet, rýh nebo kolem objektů v těchto vykopávkách</t>
  </si>
  <si>
    <t>m3</t>
  </si>
  <si>
    <t>1872829237</t>
  </si>
  <si>
    <t>https://podminky.urs.cz/item/CS_URS_2021_02/174151101</t>
  </si>
  <si>
    <t>zásyp 1.PP do úrovně terénu drceným cihel. recyklátem z demolice</t>
  </si>
  <si>
    <t>plocha x hl.zásypu</t>
  </si>
  <si>
    <t>541,38*1,8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</si>
  <si>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</si>
  <si>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</si>
  <si>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m2</t>
  </si>
  <si>
    <t>-1379572998</t>
  </si>
  <si>
    <t>https://podminky.urs.cz/item/CS_URS_2021_02/181111131</t>
  </si>
  <si>
    <t>600</t>
  </si>
  <si>
    <t>5</t>
  </si>
  <si>
    <t>181351104</t>
  </si>
  <si>
    <t>Rozprostření a urovnání ornice v rovině nebo ve svahu sklonu do 1:5 strojně při souvislé ploše přes 100 do 500 m2, tl. vrstvy přes 200 do 250 mm</t>
  </si>
  <si>
    <t>-1152776080</t>
  </si>
  <si>
    <t>https://podminky.urs.cz/item/CS_URS_2021_02/181351104</t>
  </si>
  <si>
    <t>6</t>
  </si>
  <si>
    <t>M</t>
  </si>
  <si>
    <t>10364101</t>
  </si>
  <si>
    <t>zemina pro terénní úpravy -  ornice</t>
  </si>
  <si>
    <t>t</t>
  </si>
  <si>
    <t>8</t>
  </si>
  <si>
    <t>1452337675</t>
  </si>
  <si>
    <t>150*1,5 "Přepočtené koeficientem množství</t>
  </si>
  <si>
    <t>7</t>
  </si>
  <si>
    <t>183403114</t>
  </si>
  <si>
    <t>Obdělání půdy kultivátorováním v rovině nebo na svahu do 1:5</t>
  </si>
  <si>
    <t>1878629978</t>
  </si>
  <si>
    <t>https://podminky.urs.cz/item/CS_URS_2021_02/183403114</t>
  </si>
  <si>
    <t>183403161</t>
  </si>
  <si>
    <t>Obdělání půdy válením v rovině nebo na svahu do 1:5</t>
  </si>
  <si>
    <t>1714892562</t>
  </si>
  <si>
    <t>https://podminky.urs.cz/item/CS_URS_2021_02/183403161</t>
  </si>
  <si>
    <t>9</t>
  </si>
  <si>
    <t>183405211</t>
  </si>
  <si>
    <t>Výsev trávníku hydroosevem na ornici</t>
  </si>
  <si>
    <t>1706558883</t>
  </si>
  <si>
    <t>https://podminky.urs.cz/item/CS_URS_2021_02/183405211</t>
  </si>
  <si>
    <t>10</t>
  </si>
  <si>
    <t>00572420</t>
  </si>
  <si>
    <t>osivo směs travní parková okrasná</t>
  </si>
  <si>
    <t>kg</t>
  </si>
  <si>
    <t>235220167</t>
  </si>
  <si>
    <t>600*0,025 "Přepočtené koeficientem množství</t>
  </si>
  <si>
    <t>11</t>
  </si>
  <si>
    <t>184802111</t>
  </si>
  <si>
    <t>Chemické odplevelení půdy před založením kultury, trávníku nebo zpevněných ploch o výměře jednotlivě přes 20 m2 v rovině nebo na svahu do 1:5 postřikem na široko</t>
  </si>
  <si>
    <t>1948564948</t>
  </si>
  <si>
    <t>https://podminky.urs.cz/item/CS_URS_2021_02/184802111</t>
  </si>
  <si>
    <t>12</t>
  </si>
  <si>
    <t>185804312</t>
  </si>
  <si>
    <t>Zalití rostlin vodou plochy záhonů jednotlivě přes 20 m2</t>
  </si>
  <si>
    <t>-1426999022</t>
  </si>
  <si>
    <t>https://podminky.urs.cz/item/CS_URS_2021_02/185804312</t>
  </si>
  <si>
    <t>600*0,015*5</t>
  </si>
  <si>
    <t>45*0,0015 "Přepočtené koeficientem množství</t>
  </si>
  <si>
    <t>13</t>
  </si>
  <si>
    <t>185851121</t>
  </si>
  <si>
    <t>Dovoz vody pro zálivku rostlin na vzdálenost do 1000 m</t>
  </si>
  <si>
    <t>299694935</t>
  </si>
  <si>
    <t>https://podminky.urs.cz/item/CS_URS_2021_02/185851121</t>
  </si>
  <si>
    <t>Trubní vedení</t>
  </si>
  <si>
    <t>14</t>
  </si>
  <si>
    <t>87718121R</t>
  </si>
  <si>
    <t>Ukončení vodovoního potrubí do DN 50</t>
  </si>
  <si>
    <t>kus</t>
  </si>
  <si>
    <t>1453341064</t>
  </si>
  <si>
    <t>87736521R</t>
  </si>
  <si>
    <t>Ukončenía kanalizačního potrubí do DN 300</t>
  </si>
  <si>
    <t>-1214816436</t>
  </si>
  <si>
    <t>Ostatní konstrukce a práce, bourání</t>
  </si>
  <si>
    <t>16</t>
  </si>
  <si>
    <t>965042241</t>
  </si>
  <si>
    <t>Bourání mazanin betonových nebo z litého asfaltu tl. přes 100 mm, plochy přes 4 m2</t>
  </si>
  <si>
    <t>1638963850</t>
  </si>
  <si>
    <t>https://podminky.urs.cz/item/CS_URS_2021_02/965042241</t>
  </si>
  <si>
    <t>plocha x tl.kce</t>
  </si>
  <si>
    <t>385,85*0,15</t>
  </si>
  <si>
    <t>17</t>
  </si>
  <si>
    <t>965081323</t>
  </si>
  <si>
    <t>Bourání podlah z dlaždic bez podkladního lože nebo mazaniny, s jakoukoliv výplní spár betonových, teracových nebo čedičových tl. do 25 mm, plochy přes 1 m2</t>
  </si>
  <si>
    <t>1951774054</t>
  </si>
  <si>
    <t>https://podminky.urs.cz/item/CS_URS_2021_02/965081323</t>
  </si>
  <si>
    <t>1.PP</t>
  </si>
  <si>
    <t>0,79+0,74+4,36+7,81+3,05+12,03+5,26+3,94+1,94</t>
  </si>
  <si>
    <t>18</t>
  </si>
  <si>
    <t>981013416</t>
  </si>
  <si>
    <t>Demolice budov těžkými mechanizačními prostředky z cihel, kamene, tvárnic na maltu cementovou nebo z betonu prostého s podílem konstrukcí přes 30 do 35 %</t>
  </si>
  <si>
    <t>363688414</t>
  </si>
  <si>
    <t>https://podminky.urs.cz/item/CS_URS_2021_02/981013416</t>
  </si>
  <si>
    <t>Demolice objektu na úroveň podlahy 1.PP tj. bez záladové kce</t>
  </si>
  <si>
    <t>procentuální podíl konstrukcí</t>
  </si>
  <si>
    <t>výpocet dle clánku 3503 Všeobecných podmínek cásti B01 metodiky ÚRS</t>
  </si>
  <si>
    <t>Op=Oz+Ov+Ot</t>
  </si>
  <si>
    <t>Oz "hmota základu"</t>
  </si>
  <si>
    <t>95 "odhad"</t>
  </si>
  <si>
    <t>Mezisoučet</t>
  </si>
  <si>
    <t>CELKEM Oz=95 hmoty základu</t>
  </si>
  <si>
    <t>Ov "hmota vrchní část objektu"</t>
  </si>
  <si>
    <t>plocha zdí/příček x výška zdí</t>
  </si>
  <si>
    <t>(535,27 "zastavěná plocha bez vnějšího  schodiště a přístavku celkem" -(385,85 "užitná plocha dle tab."+6,3+6,45" schodiště" ))*(3,095) "zdi 1.PP"</t>
  </si>
  <si>
    <t>1,6 "zdivo přístavku"*2,2</t>
  </si>
  <si>
    <t>0,4 "zdivo přístavku"*2,2</t>
  </si>
  <si>
    <t>2,385 "zdivo přístavku"*1,58</t>
  </si>
  <si>
    <t>1,28 "zídka u pravého schodiště"*1,6</t>
  </si>
  <si>
    <t>(535,27"zastavěná plocha bez vnějšího  schodiště hlavní objekt"-(403,42"užitná plocha bez přístavku"+10,56"plocha schodiště" ))*(2,8) "zdi  1.NP"</t>
  </si>
  <si>
    <t>(266,13 "zastavěná plocha podkroví část"-(147,51+72,66) )"užitná plocha podkroví"*(1,82)"zdivo podkroví</t>
  </si>
  <si>
    <t>(130,97 "zastavěná plocha podkroví část" -(23,27+70,57+17,19)) "užitná plocha podkroví" *(1,45) "zdivo podkroví"</t>
  </si>
  <si>
    <t>(101,37 "zastavěná plocha podkroví část"-(89,04)) "užitná plocha podkroví"*(0,5)"zdi podkroví"</t>
  </si>
  <si>
    <t>štítová zeď</t>
  </si>
  <si>
    <t>plocha celkem x tl.</t>
  </si>
  <si>
    <t>6,2*0,4</t>
  </si>
  <si>
    <t xml:space="preserve">plocha schodiště x tl. </t>
  </si>
  <si>
    <t>1,62*0,35 "schodiště do přístavku 1.PP"</t>
  </si>
  <si>
    <t>6,3 *0,3 "schodiště vnitřní 1.PP"</t>
  </si>
  <si>
    <t>6,45*0,35 "schodiště pravé 1.PP"</t>
  </si>
  <si>
    <t>10,56*0,3 "1.NP vnitřní schodiště vedlejší objekt"</t>
  </si>
  <si>
    <t>plocha stropu x tl.</t>
  </si>
  <si>
    <t>343,7*0,45 "1.PP hlavní objekt"</t>
  </si>
  <si>
    <t>(90,43-6,3)*0,45 "1.PP vedlejší objekt"</t>
  </si>
  <si>
    <t>360,75*0,55"1.NP hlavní objekt, zohledněny klenby"</t>
  </si>
  <si>
    <t>(90,43-10,56)*0,447"1.NP vedlejší objekt"</t>
  </si>
  <si>
    <t>"D.1.1.2 Půdorys 1.PP"</t>
  </si>
  <si>
    <t>"D.1.1.3 Půdorys 1.NP"</t>
  </si>
  <si>
    <t>"D.1.1.4 Půdorys krovu"</t>
  </si>
  <si>
    <t xml:space="preserve">Mezisoučet </t>
  </si>
  <si>
    <t>CELKEM Ov =1401,299m3 hmoty konstrukcí</t>
  </si>
  <si>
    <t>Ot "hmota zastrešení"</t>
  </si>
  <si>
    <t>plocha střechy v m2 x tlouštka kce</t>
  </si>
  <si>
    <t>((4*47,33)+(4*(9,98+7,55))+(2*28,9)+(7,7*28,9))*0,2"krov"</t>
  </si>
  <si>
    <t>CELKEM Ot = 107,954m3 hmoty zastřešení</t>
  </si>
  <si>
    <t>CELKEM HMOTA KCÍ Op=95+1329,116+107,954=1532,07m3 tj. 34,33% z obestaveného prostoru dle PD tj. z 4462</t>
  </si>
  <si>
    <t>Pozn. Výpočet je pouze orientační a je určen pro zatřídění dle objemu hmoty celkem dle ÚRS v %</t>
  </si>
  <si>
    <t>odpočet základ.kcí a zdi na SV tl.0,75m, délky 14,8m, výšky 2m</t>
  </si>
  <si>
    <t>4462-95-(0,75*14,8*2)</t>
  </si>
  <si>
    <t>997</t>
  </si>
  <si>
    <t>Přesun sutě</t>
  </si>
  <si>
    <t>19</t>
  </si>
  <si>
    <t>997006002</t>
  </si>
  <si>
    <t>Úprava stavebního odpadu třídění na jednotlivé druhy</t>
  </si>
  <si>
    <t>1017286348</t>
  </si>
  <si>
    <t>https://podminky.urs.cz/item/CS_URS_2021_02/997006002</t>
  </si>
  <si>
    <t>20</t>
  </si>
  <si>
    <t>997006003</t>
  </si>
  <si>
    <t>Úprava stavebního odpadu pytlování závadného odpadu</t>
  </si>
  <si>
    <t>-2015162521</t>
  </si>
  <si>
    <t>https://podminky.urs.cz/item/CS_URS_2021_02/997006003</t>
  </si>
  <si>
    <t>pytlování stržené eternitové krytiny</t>
  </si>
  <si>
    <t>9,597</t>
  </si>
  <si>
    <t>997006005</t>
  </si>
  <si>
    <t>Úprava stavebního odpadu drcení s dopravou na vzdálenost do 100 m a naložením do drtícího zařízení ze zdiva cihelného, kamenného a smíšeného</t>
  </si>
  <si>
    <t>-1316952254</t>
  </si>
  <si>
    <t>https://podminky.urs.cz/item/CS_URS_2021_02/997006005</t>
  </si>
  <si>
    <t xml:space="preserve">předrcení kce zdiva pro zásyp 1.PP </t>
  </si>
  <si>
    <t>množství m3 * objem hmotnost</t>
  </si>
  <si>
    <t>974,484*1,9</t>
  </si>
  <si>
    <t>22</t>
  </si>
  <si>
    <t>997006511</t>
  </si>
  <si>
    <t>Vodorovná doprava suti na skládku s naložením na dopravní prostředek a složením do 100 m</t>
  </si>
  <si>
    <t>-381893906</t>
  </si>
  <si>
    <t>https://podminky.urs.cz/item/CS_URS_2021_02/997006511</t>
  </si>
  <si>
    <t>23</t>
  </si>
  <si>
    <t>997006512</t>
  </si>
  <si>
    <t>Vodorovná doprava suti na skládku s naložením na dopravní prostředek a složením přes 100 m do 1 km</t>
  </si>
  <si>
    <t>1867125203</t>
  </si>
  <si>
    <t>https://podminky.urs.cz/item/CS_URS_2021_02/997006512</t>
  </si>
  <si>
    <t>3098,519"odpad celkem"</t>
  </si>
  <si>
    <t>šrot bude odvezen do výkupny</t>
  </si>
  <si>
    <t>odpočet recyklovaného materiálu pro zásyp</t>
  </si>
  <si>
    <t>-1851,52 "t"</t>
  </si>
  <si>
    <t>Součet</t>
  </si>
  <si>
    <t>24</t>
  </si>
  <si>
    <t>997006519</t>
  </si>
  <si>
    <t>Vodorovná doprava suti na skládku s naložením na dopravní prostředek a složením Příplatek k ceně za každý další i započatý 1 km</t>
  </si>
  <si>
    <t>1158388804</t>
  </si>
  <si>
    <t>https://podminky.urs.cz/item/CS_URS_2021_02/997006519</t>
  </si>
  <si>
    <t>množství odpadu (t) x počet km</t>
  </si>
  <si>
    <t>šrot do výkupny</t>
  </si>
  <si>
    <t>1246,999*15"vytříděný odpad"</t>
  </si>
  <si>
    <t>9,597*30"eternit"</t>
  </si>
  <si>
    <t>25</t>
  </si>
  <si>
    <t>997006551</t>
  </si>
  <si>
    <t>Hrubé urovnání suti na skládce bez zhutnění</t>
  </si>
  <si>
    <t>2002708277</t>
  </si>
  <si>
    <t>https://podminky.urs.cz/item/CS_URS_2021_02/997006551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</si>
  <si>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</si>
  <si>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</si>
  <si>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</si>
  <si>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876268126</t>
  </si>
  <si>
    <t>https://podminky.urs.cz/item/CS_URS_2021_02/997013631</t>
  </si>
  <si>
    <t>3098,519 "suť celkem"</t>
  </si>
  <si>
    <t>-1851,82 "odpočet recyklát"</t>
  </si>
  <si>
    <t>-9,597 "odpočet eternit"</t>
  </si>
  <si>
    <t>-1,049"odpočet šrot"</t>
  </si>
  <si>
    <t>27</t>
  </si>
  <si>
    <t>997013821</t>
  </si>
  <si>
    <t>Poplatek za uložení stavebního odpadu na skládce (skládkovné) ze stavebních materiálů obsahujících azbest zatříděných do Katalogu odpadů pod kódem 17 06 05</t>
  </si>
  <si>
    <t>-619057975</t>
  </si>
  <si>
    <t>https://podminky.urs.cz/item/CS_URS_2021_02/997013821</t>
  </si>
  <si>
    <t>PSV</t>
  </si>
  <si>
    <t>Práce a dodávky PSV</t>
  </si>
  <si>
    <t>711</t>
  </si>
  <si>
    <t>Izolace proti vodě, vlhkosti a plynům</t>
  </si>
  <si>
    <t>28</t>
  </si>
  <si>
    <t>711131811</t>
  </si>
  <si>
    <t>Odstranění izolace proti zemní vlhkosti na ploše vodorovné V</t>
  </si>
  <si>
    <t>-1475394226</t>
  </si>
  <si>
    <t>https://podminky.urs.cz/item/CS_URS_2021_02/711131811</t>
  </si>
  <si>
    <t xml:space="preserve">plocha </t>
  </si>
  <si>
    <t>385,85</t>
  </si>
  <si>
    <t>725</t>
  </si>
  <si>
    <t>Zdravotechnika - zařizovací předměty</t>
  </si>
  <si>
    <t>29</t>
  </si>
  <si>
    <t>725110811</t>
  </si>
  <si>
    <t>Demontáž klozetů splachovacích s nádrží nebo tlakovým splachovačem</t>
  </si>
  <si>
    <t>soubor</t>
  </si>
  <si>
    <t>1932485379</t>
  </si>
  <si>
    <t>https://podminky.urs.cz/item/CS_URS_2021_02/725110811</t>
  </si>
  <si>
    <t>3 "1.PP"</t>
  </si>
  <si>
    <t>3 "1.NP"</t>
  </si>
  <si>
    <t>30</t>
  </si>
  <si>
    <t>725130811</t>
  </si>
  <si>
    <t>Demontáž pisoárových stání s nádrží jednodílných</t>
  </si>
  <si>
    <t>263682040</t>
  </si>
  <si>
    <t>https://podminky.urs.cz/item/CS_URS_2021_02/725130811</t>
  </si>
  <si>
    <t>2 "1.NP"</t>
  </si>
  <si>
    <t>31</t>
  </si>
  <si>
    <t>725210821</t>
  </si>
  <si>
    <t>Demontáž umyvadel bez výtokových armatur umyvadel</t>
  </si>
  <si>
    <t>804366613</t>
  </si>
  <si>
    <t>https://podminky.urs.cz/item/CS_URS_2021_02/725210821</t>
  </si>
  <si>
    <t>8 "1.PP"</t>
  </si>
  <si>
    <t>14 "1.NP"</t>
  </si>
  <si>
    <t>764</t>
  </si>
  <si>
    <t>Konstrukce klempířské</t>
  </si>
  <si>
    <t>32</t>
  </si>
  <si>
    <t>764001841</t>
  </si>
  <si>
    <t>Demontáž klempířských konstrukcí krytiny/oplechování ze šablon do suti</t>
  </si>
  <si>
    <t>-1712456442</t>
  </si>
  <si>
    <t>https://podminky.urs.cz/item/CS_URS_2021_02/764001841</t>
  </si>
  <si>
    <t>zastřešení vstupu</t>
  </si>
  <si>
    <t>765</t>
  </si>
  <si>
    <t>Krytina skládaná</t>
  </si>
  <si>
    <t>33</t>
  </si>
  <si>
    <t>765131803</t>
  </si>
  <si>
    <t>Demontáž azbestocementové krytiny skládané sklonu do 30° do suti</t>
  </si>
  <si>
    <t>1235344110</t>
  </si>
  <si>
    <t>https://podminky.urs.cz/item/CS_URS_2021_02/765131803</t>
  </si>
  <si>
    <t>767</t>
  </si>
  <si>
    <t>Konstrukce zámečnické</t>
  </si>
  <si>
    <t>34</t>
  </si>
  <si>
    <t>767641800</t>
  </si>
  <si>
    <t>Demontáž dveřních zárubní odřezáním od upevnění, plochy dveří do 2,5 m2</t>
  </si>
  <si>
    <t>-336007631</t>
  </si>
  <si>
    <t>https://podminky.urs.cz/item/CS_URS_2021_02/767641800</t>
  </si>
  <si>
    <t>19 "1.PP"</t>
  </si>
  <si>
    <t>22 "1.NP"</t>
  </si>
  <si>
    <t>35</t>
  </si>
  <si>
    <t>767641805</t>
  </si>
  <si>
    <t>Demontáž dveřních zárubní odřezáním od upevnění, plochy dveří přes 2,5 do 4,5 m2</t>
  </si>
  <si>
    <t>-169238681</t>
  </si>
  <si>
    <t>https://podminky.urs.cz/item/CS_URS_2021_02/767641805</t>
  </si>
  <si>
    <t>9 "1.PP"</t>
  </si>
  <si>
    <t>4 "1.NP"</t>
  </si>
  <si>
    <t>36</t>
  </si>
  <si>
    <t>767651821</t>
  </si>
  <si>
    <t>Demontáž oc. dveří otvíravých, plochy do 6 m2</t>
  </si>
  <si>
    <t>347797565</t>
  </si>
  <si>
    <t>https://podminky.urs.cz/item/CS_URS_2021_02/767651821</t>
  </si>
  <si>
    <t>vstupní dveře 1,3/2,1</t>
  </si>
  <si>
    <t>vstupní dveře1,2/2</t>
  </si>
  <si>
    <t>776</t>
  </si>
  <si>
    <t>Podlahy povlakové</t>
  </si>
  <si>
    <t>37</t>
  </si>
  <si>
    <t>776201812</t>
  </si>
  <si>
    <t>Demontáž povlakových podlahovin lepených ručně s podložkou</t>
  </si>
  <si>
    <t>-1142450361</t>
  </si>
  <si>
    <t>https://podminky.urs.cz/item/CS_URS_2021_02/776201812</t>
  </si>
  <si>
    <t>358,85 "užitná plocha"</t>
  </si>
  <si>
    <t>-39,92 "odpočet dlažba"</t>
  </si>
  <si>
    <t>Práce a dodávky M</t>
  </si>
  <si>
    <t>21-M</t>
  </si>
  <si>
    <t>Elektromontáže</t>
  </si>
  <si>
    <t>38</t>
  </si>
  <si>
    <t>21010000R</t>
  </si>
  <si>
    <t>Odpojení stávajícího napojení na rozvody VN/NN</t>
  </si>
  <si>
    <t>kpl</t>
  </si>
  <si>
    <t>64</t>
  </si>
  <si>
    <t>-1793270536</t>
  </si>
  <si>
    <t>SO 03 - Demolice objektu SO - 03</t>
  </si>
  <si>
    <t xml:space="preserve">    762 - Konstrukce tesařské</t>
  </si>
  <si>
    <t>854798016</t>
  </si>
  <si>
    <t xml:space="preserve"> společné oplocení pro SO 01, 02 a 03</t>
  </si>
  <si>
    <t>1975865147</t>
  </si>
  <si>
    <t>122251103</t>
  </si>
  <si>
    <t>Odkopávky a prokopávky nezapažené strojně v hornině třídy těžitelnosti I skupiny 3 přes 50 do 100 m3</t>
  </si>
  <si>
    <t>931920827</t>
  </si>
  <si>
    <t>https://podminky.urs.cz/item/CS_URS_2021_02/122251103</t>
  </si>
  <si>
    <t>zemní práce spojené s obnažením základových konstrukcí-odhad</t>
  </si>
  <si>
    <t>-988500313</t>
  </si>
  <si>
    <t>zásyp odkopávek základů</t>
  </si>
  <si>
    <t xml:space="preserve">zásyp jam po odbourání základů drceným recyklátem </t>
  </si>
  <si>
    <t>22,1</t>
  </si>
  <si>
    <t>123782256</t>
  </si>
  <si>
    <t>25*7</t>
  </si>
  <si>
    <t>-877245787</t>
  </si>
  <si>
    <t>-1700577666</t>
  </si>
  <si>
    <t>43,75*1,5 "Přepočtené koeficientem množství</t>
  </si>
  <si>
    <t>-1855209820</t>
  </si>
  <si>
    <t>-34517970</t>
  </si>
  <si>
    <t>476099516</t>
  </si>
  <si>
    <t>1750477643</t>
  </si>
  <si>
    <t>175*0,025 "Přepočtené koeficientem množství</t>
  </si>
  <si>
    <t>528181948</t>
  </si>
  <si>
    <t>-144574645</t>
  </si>
  <si>
    <t>175*0,015*5</t>
  </si>
  <si>
    <t>13,125*0,0015 "Přepočtené koeficientem množství</t>
  </si>
  <si>
    <t>1793289322</t>
  </si>
  <si>
    <t>-725448970</t>
  </si>
  <si>
    <t>384933989</t>
  </si>
  <si>
    <t>961044111</t>
  </si>
  <si>
    <t>Bourání základů z betonu prostého</t>
  </si>
  <si>
    <t>279827766</t>
  </si>
  <si>
    <t>https://podminky.urs.cz/item/CS_URS_2021_02/961044111</t>
  </si>
  <si>
    <t>předpoklad/odhad</t>
  </si>
  <si>
    <t>22,11</t>
  </si>
  <si>
    <t>965042141</t>
  </si>
  <si>
    <t>Bourání mazanin betonových nebo z litého asfaltu tl. do 100 mm, plochy přes 4 m2</t>
  </si>
  <si>
    <t>1832362524</t>
  </si>
  <si>
    <t>https://podminky.urs.cz/item/CS_URS_2021_02/965042141</t>
  </si>
  <si>
    <t>80,90*0,10</t>
  </si>
  <si>
    <t>965043441</t>
  </si>
  <si>
    <t>Bourání mazanin betonových s potěrem nebo teracem tl. do 150 mm, plochy přes 4 m2</t>
  </si>
  <si>
    <t>1790603897</t>
  </si>
  <si>
    <t>https://podminky.urs.cz/item/CS_URS_2021_02/965043441</t>
  </si>
  <si>
    <t>80,90*0,15</t>
  </si>
  <si>
    <t>1733168883</t>
  </si>
  <si>
    <t>Demolice objektu</t>
  </si>
  <si>
    <t>Oz "hmota základ. kce"</t>
  </si>
  <si>
    <t>plocha v m2 x hl. základu</t>
  </si>
  <si>
    <t>((20*5,05) "zastavěná plocha celkem"-80,9"užitná plocha" )*(1,1)</t>
  </si>
  <si>
    <t>80,9*0,2 "deska"</t>
  </si>
  <si>
    <t>CELKEM Oz=38,29m3 hmoty základu</t>
  </si>
  <si>
    <t>((20*5,05)"zastavěná plocha"-80,90"užitná plocha" )*(3,11) "zdi  1.NP"</t>
  </si>
  <si>
    <t>"D.1.1.2 Půdorys 1.NP"</t>
  </si>
  <si>
    <t>plocha stropu x tl.kce</t>
  </si>
  <si>
    <t>80,90*0,155</t>
  </si>
  <si>
    <t>CELKEM Ov =75,051 m3 hmoty konstrukcí</t>
  </si>
  <si>
    <t>plocha střechy/stropu v m2 x tlouštka kce</t>
  </si>
  <si>
    <t>((3,3*20,9)+(3,3*20,9))*0,2"krov"</t>
  </si>
  <si>
    <t>CELKEM Ot =27,588 m3 hmoty zastřešení</t>
  </si>
  <si>
    <t>CELKEM HMOTA KCÍ Op=38,29+75,051+27,588=140,93 m3 tj.  31,2 % z obestaveného prostoru dle PD tj. z 452</t>
  </si>
  <si>
    <t>452 -38,29 "odpočet základů, řešeny samostatnými položkami"</t>
  </si>
  <si>
    <t>-1862410503</t>
  </si>
  <si>
    <t>741871409</t>
  </si>
  <si>
    <t>2,453</t>
  </si>
  <si>
    <t>-1178159610</t>
  </si>
  <si>
    <t>předrcení kce zdiva pro zásyp jam po zákl.kcí</t>
  </si>
  <si>
    <t>22,1*1,9</t>
  </si>
  <si>
    <t>-497047962</t>
  </si>
  <si>
    <t>1473238632</t>
  </si>
  <si>
    <t>373,046"odpad celkem"</t>
  </si>
  <si>
    <t>-41,99 "odpočet recyklát"</t>
  </si>
  <si>
    <t>-609203511</t>
  </si>
  <si>
    <t>331,056*15"vytříděný odpad"</t>
  </si>
  <si>
    <t>2,453*30"eternit"</t>
  </si>
  <si>
    <t>-1889655757</t>
  </si>
  <si>
    <t>236712253</t>
  </si>
  <si>
    <t>373,046 "suť celkem"</t>
  </si>
  <si>
    <t>-2,453 "odpočet eternit"</t>
  </si>
  <si>
    <t>-0,069 "odpočet šrot"</t>
  </si>
  <si>
    <t>1920174064</t>
  </si>
  <si>
    <t>-683489585</t>
  </si>
  <si>
    <t>80,90</t>
  </si>
  <si>
    <t>762</t>
  </si>
  <si>
    <t>Konstrukce tesařské</t>
  </si>
  <si>
    <t>762631802</t>
  </si>
  <si>
    <t>Demontáž vrat s demontáží kování, plochy do 8 m2</t>
  </si>
  <si>
    <t>926641872</t>
  </si>
  <si>
    <t>https://podminky.urs.cz/item/CS_URS_2021_02/762631802</t>
  </si>
  <si>
    <t>šířka x výška x ks</t>
  </si>
  <si>
    <t>2,4*2*2</t>
  </si>
  <si>
    <t>1830947910</t>
  </si>
  <si>
    <t>1996636519</t>
  </si>
  <si>
    <t>dveře 0,9/2,05</t>
  </si>
  <si>
    <t>dveře 1,6/2,05</t>
  </si>
  <si>
    <t>2136150617</t>
  </si>
  <si>
    <t>vrata 2,4/2</t>
  </si>
  <si>
    <t>1538345345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</si>
  <si>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</si>
  <si>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</si>
  <si>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</si>
  <si>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</si>
  <si>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</si>
  <si>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</si>
  <si>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</si>
  <si>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</si>
  <si>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</si>
  <si>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</si>
  <si>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</si>
  <si>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</si>
  <si>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</si>
  <si>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-1293927793</t>
  </si>
  <si>
    <t>https://podminky.urs.cz/item/CS_URS_2021_02/011002000</t>
  </si>
  <si>
    <t>Průzkum stavby dle přílohy D.1.1. TZ Postup bouracích prací</t>
  </si>
  <si>
    <t>VRN3</t>
  </si>
  <si>
    <t>Zařízení staveniště</t>
  </si>
  <si>
    <t>030001000</t>
  </si>
  <si>
    <t>-84229088</t>
  </si>
  <si>
    <t>https://podminky.urs.cz/item/CS_URS_2021_02/030001000</t>
  </si>
  <si>
    <t>033002000</t>
  </si>
  <si>
    <t>Připojení staveniště na inženýrské sítě</t>
  </si>
  <si>
    <t>1552343173</t>
  </si>
  <si>
    <t>https://podminky.urs.cz/item/CS_URS_2021_02/033002000</t>
  </si>
  <si>
    <t>039002000</t>
  </si>
  <si>
    <t>Zrušení zařízení staveniště</t>
  </si>
  <si>
    <t>1065970223</t>
  </si>
  <si>
    <t>https://podminky.urs.cz/item/CS_URS_2021_02/039002000</t>
  </si>
  <si>
    <t>VRN4</t>
  </si>
  <si>
    <t>Inženýrská činnost</t>
  </si>
  <si>
    <t>042503000</t>
  </si>
  <si>
    <t>Plnění opatření dle plánu BOZP na staveništi</t>
  </si>
  <si>
    <t>-1533574871</t>
  </si>
  <si>
    <t>https://podminky.urs.cz/item/CS_URS_2021_02/042503000</t>
  </si>
  <si>
    <t>043194000</t>
  </si>
  <si>
    <t>Plán postupu bouracích prací</t>
  </si>
  <si>
    <t>1197849651</t>
  </si>
  <si>
    <t>https://podminky.urs.cz/item/CS_URS_2021_02/043194000</t>
  </si>
  <si>
    <t>VRN9</t>
  </si>
  <si>
    <t>Ostatní náklady</t>
  </si>
  <si>
    <t>094103000</t>
  </si>
  <si>
    <t>Náklady na plánované vyklizení objektu</t>
  </si>
  <si>
    <t>149239937</t>
  </si>
  <si>
    <t>https://podminky.urs.cz/item/CS_URS_2021_02/094103000</t>
  </si>
  <si>
    <t>vyklizení objektu SO 01, 02 a 03 vč. ekologické likvidace suti nad rámec ZRN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</si>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</sst>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4" fontId="20" fillId="0" borderId="23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3405211" TargetMode="External"/><Relationship Id="rId13" Type="http://schemas.openxmlformats.org/officeDocument/2006/relationships/hyperlink" Target="https://podminky.urs.cz/item/CS_URS_2021_02/965081323" TargetMode="External"/><Relationship Id="rId18" Type="http://schemas.openxmlformats.org/officeDocument/2006/relationships/hyperlink" Target="https://podminky.urs.cz/item/CS_URS_2021_02/997006511" TargetMode="External"/><Relationship Id="rId26" Type="http://schemas.openxmlformats.org/officeDocument/2006/relationships/hyperlink" Target="https://podminky.urs.cz/item/CS_URS_2021_02/725130811" TargetMode="External"/><Relationship Id="rId3" Type="http://schemas.openxmlformats.org/officeDocument/2006/relationships/hyperlink" Target="https://podminky.urs.cz/item/CS_URS_2021_02/174151101" TargetMode="External"/><Relationship Id="rId21" Type="http://schemas.openxmlformats.org/officeDocument/2006/relationships/hyperlink" Target="https://podminky.urs.cz/item/CS_URS_2021_02/99700655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podminky.urs.cz/item/CS_URS_2021_02/183403161" TargetMode="External"/><Relationship Id="rId12" Type="http://schemas.openxmlformats.org/officeDocument/2006/relationships/hyperlink" Target="https://podminky.urs.cz/item/CS_URS_2021_02/965042241" TargetMode="External"/><Relationship Id="rId17" Type="http://schemas.openxmlformats.org/officeDocument/2006/relationships/hyperlink" Target="https://podminky.urs.cz/item/CS_URS_2021_02/997006005" TargetMode="External"/><Relationship Id="rId25" Type="http://schemas.openxmlformats.org/officeDocument/2006/relationships/hyperlink" Target="https://podminky.urs.cz/item/CS_URS_2021_02/725110811" TargetMode="External"/><Relationship Id="rId33" Type="http://schemas.openxmlformats.org/officeDocument/2006/relationships/hyperlink" Target="https://podminky.urs.cz/item/CS_URS_2021_02/776201812" TargetMode="External"/><Relationship Id="rId2" Type="http://schemas.openxmlformats.org/officeDocument/2006/relationships/hyperlink" Target="https://podminky.urs.cz/item/CS_URS_2021_02/119003224" TargetMode="External"/><Relationship Id="rId16" Type="http://schemas.openxmlformats.org/officeDocument/2006/relationships/hyperlink" Target="https://podminky.urs.cz/item/CS_URS_2021_02/997006003" TargetMode="External"/><Relationship Id="rId20" Type="http://schemas.openxmlformats.org/officeDocument/2006/relationships/hyperlink" Target="https://podminky.urs.cz/item/CS_URS_2021_02/997006519" TargetMode="External"/><Relationship Id="rId29" Type="http://schemas.openxmlformats.org/officeDocument/2006/relationships/hyperlink" Target="https://podminky.urs.cz/item/CS_URS_2021_02/765131803" TargetMode="External"/><Relationship Id="rId1" Type="http://schemas.openxmlformats.org/officeDocument/2006/relationships/hyperlink" Target="https://podminky.urs.cz/item/CS_URS_2021_02/119003223" TargetMode="External"/><Relationship Id="rId6" Type="http://schemas.openxmlformats.org/officeDocument/2006/relationships/hyperlink" Target="https://podminky.urs.cz/item/CS_URS_2021_02/183403114" TargetMode="External"/><Relationship Id="rId11" Type="http://schemas.openxmlformats.org/officeDocument/2006/relationships/hyperlink" Target="https://podminky.urs.cz/item/CS_URS_2021_02/185851121" TargetMode="External"/><Relationship Id="rId24" Type="http://schemas.openxmlformats.org/officeDocument/2006/relationships/hyperlink" Target="https://podminky.urs.cz/item/CS_URS_2021_02/711131811" TargetMode="External"/><Relationship Id="rId32" Type="http://schemas.openxmlformats.org/officeDocument/2006/relationships/hyperlink" Target="https://podminky.urs.cz/item/CS_URS_2021_02/767651821" TargetMode="External"/><Relationship Id="rId5" Type="http://schemas.openxmlformats.org/officeDocument/2006/relationships/hyperlink" Target="https://podminky.urs.cz/item/CS_URS_2021_02/181351104" TargetMode="External"/><Relationship Id="rId15" Type="http://schemas.openxmlformats.org/officeDocument/2006/relationships/hyperlink" Target="https://podminky.urs.cz/item/CS_URS_2021_02/997006002" TargetMode="External"/><Relationship Id="rId23" Type="http://schemas.openxmlformats.org/officeDocument/2006/relationships/hyperlink" Target="https://podminky.urs.cz/item/CS_URS_2021_02/997013821" TargetMode="External"/><Relationship Id="rId28" Type="http://schemas.openxmlformats.org/officeDocument/2006/relationships/hyperlink" Target="https://podminky.urs.cz/item/CS_URS_2021_02/764001841" TargetMode="External"/><Relationship Id="rId10" Type="http://schemas.openxmlformats.org/officeDocument/2006/relationships/hyperlink" Target="https://podminky.urs.cz/item/CS_URS_2021_02/185804312" TargetMode="External"/><Relationship Id="rId19" Type="http://schemas.openxmlformats.org/officeDocument/2006/relationships/hyperlink" Target="https://podminky.urs.cz/item/CS_URS_2021_02/997006512" TargetMode="External"/><Relationship Id="rId31" Type="http://schemas.openxmlformats.org/officeDocument/2006/relationships/hyperlink" Target="https://podminky.urs.cz/item/CS_URS_2021_02/767641805" TargetMode="External"/><Relationship Id="rId4" Type="http://schemas.openxmlformats.org/officeDocument/2006/relationships/hyperlink" Target="https://podminky.urs.cz/item/CS_URS_2021_02/181111131" TargetMode="External"/><Relationship Id="rId9" Type="http://schemas.openxmlformats.org/officeDocument/2006/relationships/hyperlink" Target="https://podminky.urs.cz/item/CS_URS_2021_02/184802111" TargetMode="External"/><Relationship Id="rId14" Type="http://schemas.openxmlformats.org/officeDocument/2006/relationships/hyperlink" Target="https://podminky.urs.cz/item/CS_URS_2021_02/981013416" TargetMode="External"/><Relationship Id="rId22" Type="http://schemas.openxmlformats.org/officeDocument/2006/relationships/hyperlink" Target="https://podminky.urs.cz/item/CS_URS_2021_02/997013631" TargetMode="External"/><Relationship Id="rId27" Type="http://schemas.openxmlformats.org/officeDocument/2006/relationships/hyperlink" Target="https://podminky.urs.cz/item/CS_URS_2021_02/725210821" TargetMode="External"/><Relationship Id="rId30" Type="http://schemas.openxmlformats.org/officeDocument/2006/relationships/hyperlink" Target="https://podminky.urs.cz/item/CS_URS_2021_02/767641800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3403161" TargetMode="External"/><Relationship Id="rId13" Type="http://schemas.openxmlformats.org/officeDocument/2006/relationships/hyperlink" Target="https://podminky.urs.cz/item/CS_URS_2021_02/961044111" TargetMode="External"/><Relationship Id="rId18" Type="http://schemas.openxmlformats.org/officeDocument/2006/relationships/hyperlink" Target="https://podminky.urs.cz/item/CS_URS_2021_02/997006003" TargetMode="External"/><Relationship Id="rId26" Type="http://schemas.openxmlformats.org/officeDocument/2006/relationships/hyperlink" Target="https://podminky.urs.cz/item/CS_URS_2021_02/711131811" TargetMode="External"/><Relationship Id="rId3" Type="http://schemas.openxmlformats.org/officeDocument/2006/relationships/hyperlink" Target="https://podminky.urs.cz/item/CS_URS_2021_02/122251103" TargetMode="External"/><Relationship Id="rId21" Type="http://schemas.openxmlformats.org/officeDocument/2006/relationships/hyperlink" Target="https://podminky.urs.cz/item/CS_URS_2021_02/997006512" TargetMode="External"/><Relationship Id="rId7" Type="http://schemas.openxmlformats.org/officeDocument/2006/relationships/hyperlink" Target="https://podminky.urs.cz/item/CS_URS_2021_02/183403114" TargetMode="External"/><Relationship Id="rId12" Type="http://schemas.openxmlformats.org/officeDocument/2006/relationships/hyperlink" Target="https://podminky.urs.cz/item/CS_URS_2021_02/185851121" TargetMode="External"/><Relationship Id="rId17" Type="http://schemas.openxmlformats.org/officeDocument/2006/relationships/hyperlink" Target="https://podminky.urs.cz/item/CS_URS_2021_02/997006002" TargetMode="External"/><Relationship Id="rId25" Type="http://schemas.openxmlformats.org/officeDocument/2006/relationships/hyperlink" Target="https://podminky.urs.cz/item/CS_URS_2021_02/997013821" TargetMode="External"/><Relationship Id="rId2" Type="http://schemas.openxmlformats.org/officeDocument/2006/relationships/hyperlink" Target="https://podminky.urs.cz/item/CS_URS_2021_02/119003224" TargetMode="External"/><Relationship Id="rId16" Type="http://schemas.openxmlformats.org/officeDocument/2006/relationships/hyperlink" Target="https://podminky.urs.cz/item/CS_URS_2021_02/981013416" TargetMode="External"/><Relationship Id="rId20" Type="http://schemas.openxmlformats.org/officeDocument/2006/relationships/hyperlink" Target="https://podminky.urs.cz/item/CS_URS_2021_02/997006511" TargetMode="External"/><Relationship Id="rId29" Type="http://schemas.openxmlformats.org/officeDocument/2006/relationships/hyperlink" Target="https://podminky.urs.cz/item/CS_URS_2021_02/767641800" TargetMode="External"/><Relationship Id="rId1" Type="http://schemas.openxmlformats.org/officeDocument/2006/relationships/hyperlink" Target="https://podminky.urs.cz/item/CS_URS_2021_02/119003223" TargetMode="External"/><Relationship Id="rId6" Type="http://schemas.openxmlformats.org/officeDocument/2006/relationships/hyperlink" Target="https://podminky.urs.cz/item/CS_URS_2021_02/181351104" TargetMode="External"/><Relationship Id="rId11" Type="http://schemas.openxmlformats.org/officeDocument/2006/relationships/hyperlink" Target="https://podminky.urs.cz/item/CS_URS_2021_02/185804312" TargetMode="External"/><Relationship Id="rId24" Type="http://schemas.openxmlformats.org/officeDocument/2006/relationships/hyperlink" Target="https://podminky.urs.cz/item/CS_URS_2021_02/997013631" TargetMode="External"/><Relationship Id="rId5" Type="http://schemas.openxmlformats.org/officeDocument/2006/relationships/hyperlink" Target="https://podminky.urs.cz/item/CS_URS_2021_02/181111131" TargetMode="External"/><Relationship Id="rId15" Type="http://schemas.openxmlformats.org/officeDocument/2006/relationships/hyperlink" Target="https://podminky.urs.cz/item/CS_URS_2021_02/965043441" TargetMode="External"/><Relationship Id="rId23" Type="http://schemas.openxmlformats.org/officeDocument/2006/relationships/hyperlink" Target="https://podminky.urs.cz/item/CS_URS_2021_02/997006551" TargetMode="External"/><Relationship Id="rId28" Type="http://schemas.openxmlformats.org/officeDocument/2006/relationships/hyperlink" Target="https://podminky.urs.cz/item/CS_URS_2021_02/765131803" TargetMode="External"/><Relationship Id="rId10" Type="http://schemas.openxmlformats.org/officeDocument/2006/relationships/hyperlink" Target="https://podminky.urs.cz/item/CS_URS_2021_02/184802111" TargetMode="External"/><Relationship Id="rId19" Type="http://schemas.openxmlformats.org/officeDocument/2006/relationships/hyperlink" Target="https://podminky.urs.cz/item/CS_URS_2021_02/997006005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174151101" TargetMode="External"/><Relationship Id="rId9" Type="http://schemas.openxmlformats.org/officeDocument/2006/relationships/hyperlink" Target="https://podminky.urs.cz/item/CS_URS_2021_02/183405211" TargetMode="External"/><Relationship Id="rId14" Type="http://schemas.openxmlformats.org/officeDocument/2006/relationships/hyperlink" Target="https://podminky.urs.cz/item/CS_URS_2021_02/965042141" TargetMode="External"/><Relationship Id="rId22" Type="http://schemas.openxmlformats.org/officeDocument/2006/relationships/hyperlink" Target="https://podminky.urs.cz/item/CS_URS_2021_02/997006519" TargetMode="External"/><Relationship Id="rId27" Type="http://schemas.openxmlformats.org/officeDocument/2006/relationships/hyperlink" Target="https://podminky.urs.cz/item/CS_URS_2021_02/762631802" TargetMode="External"/><Relationship Id="rId30" Type="http://schemas.openxmlformats.org/officeDocument/2006/relationships/hyperlink" Target="https://podminky.urs.cz/item/CS_URS_2021_02/76764180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1_02/033002000" TargetMode="External"/><Relationship Id="rId7" Type="http://schemas.openxmlformats.org/officeDocument/2006/relationships/hyperlink" Target="https://podminky.urs.cz/item/CS_URS_2021_02/094103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1002000" TargetMode="External"/><Relationship Id="rId6" Type="http://schemas.openxmlformats.org/officeDocument/2006/relationships/hyperlink" Target="https://podminky.urs.cz/item/CS_URS_2021_02/043194000" TargetMode="External"/><Relationship Id="rId5" Type="http://schemas.openxmlformats.org/officeDocument/2006/relationships/hyperlink" Target="https://podminky.urs.cz/item/CS_URS_2021_02/042503000" TargetMode="External"/><Relationship Id="rId4" Type="http://schemas.openxmlformats.org/officeDocument/2006/relationships/hyperlink" Target="https://podminky.urs.cz/item/CS_URS_2021_02/039002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opLeftCell="A4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9" t="s">
        <v>0</v>
      </c>
      <c r="AZ1" s="9" t="s">
        <v>1</v>
      </c>
      <c r="BA1" s="9" t="s">
        <v>2</v>
      </c>
      <c r="BB1" s="9" t="s">
        <v>3</v>
      </c>
      <c r="BT1" s="9" t="s">
        <v>4</v>
      </c>
      <c r="BU1" s="9" t="s">
        <v>4</v>
      </c>
      <c r="BV1" s="9" t="s">
        <v>5</v>
      </c>
    </row>
    <row r="2" spans="1:74" s="1" customFormat="1" ht="36.950000000000003" customHeight="1">
      <c r="AR2" s="333" t="s">
        <v>6</v>
      </c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0" t="s">
        <v>7</v>
      </c>
      <c r="BT2" s="10" t="s">
        <v>8</v>
      </c>
    </row>
    <row r="3" spans="1:74" s="1" customFormat="1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7</v>
      </c>
      <c r="BT3" s="10" t="s">
        <v>9</v>
      </c>
    </row>
    <row r="4" spans="1:74" s="1" customFormat="1" ht="24.95" customHeight="1">
      <c r="B4" s="13"/>
      <c r="D4" s="14" t="s">
        <v>10</v>
      </c>
      <c r="AR4" s="13"/>
      <c r="AS4" s="15" t="s">
        <v>11</v>
      </c>
      <c r="BS4" s="10" t="s">
        <v>12</v>
      </c>
    </row>
    <row r="5" spans="1:74" s="1" customFormat="1" ht="12" customHeight="1">
      <c r="B5" s="13"/>
      <c r="D5" s="16" t="s">
        <v>13</v>
      </c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R5" s="13"/>
      <c r="BS5" s="10" t="s">
        <v>7</v>
      </c>
    </row>
    <row r="6" spans="1:74" s="1" customFormat="1" ht="36.950000000000003" customHeight="1">
      <c r="B6" s="13"/>
      <c r="D6" s="18" t="s">
        <v>15</v>
      </c>
      <c r="K6" s="316" t="s">
        <v>16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R6" s="13"/>
      <c r="BS6" s="10" t="s">
        <v>7</v>
      </c>
    </row>
    <row r="7" spans="1:74" s="1" customFormat="1" ht="12" customHeight="1">
      <c r="B7" s="13"/>
      <c r="D7" s="19" t="s">
        <v>17</v>
      </c>
      <c r="K7" s="17" t="s">
        <v>3</v>
      </c>
      <c r="AK7" s="19" t="s">
        <v>18</v>
      </c>
      <c r="AN7" s="17" t="s">
        <v>3</v>
      </c>
      <c r="AR7" s="13"/>
      <c r="BS7" s="10" t="s">
        <v>7</v>
      </c>
    </row>
    <row r="8" spans="1:74" s="1" customFormat="1" ht="12" customHeight="1">
      <c r="B8" s="13"/>
      <c r="D8" s="19" t="s">
        <v>19</v>
      </c>
      <c r="K8" s="17" t="s">
        <v>20</v>
      </c>
      <c r="AK8" s="19" t="s">
        <v>21</v>
      </c>
      <c r="AN8" s="17" t="s">
        <v>22</v>
      </c>
      <c r="AR8" s="13"/>
      <c r="BS8" s="10" t="s">
        <v>7</v>
      </c>
    </row>
    <row r="9" spans="1:74" s="1" customFormat="1" ht="14.45" customHeight="1">
      <c r="B9" s="13"/>
      <c r="AR9" s="13"/>
      <c r="BS9" s="10" t="s">
        <v>7</v>
      </c>
    </row>
    <row r="10" spans="1:74" s="1" customFormat="1" ht="12" customHeight="1">
      <c r="B10" s="13"/>
      <c r="D10" s="19" t="s">
        <v>23</v>
      </c>
      <c r="AK10" s="19" t="s">
        <v>24</v>
      </c>
      <c r="AN10" s="17" t="s">
        <v>3</v>
      </c>
      <c r="AR10" s="13"/>
      <c r="BS10" s="10" t="s">
        <v>7</v>
      </c>
    </row>
    <row r="11" spans="1:74" s="1" customFormat="1" ht="18.399999999999999" customHeight="1">
      <c r="B11" s="13"/>
      <c r="E11" s="17" t="s">
        <v>25</v>
      </c>
      <c r="AK11" s="19" t="s">
        <v>26</v>
      </c>
      <c r="AN11" s="17" t="s">
        <v>3</v>
      </c>
      <c r="AR11" s="13"/>
      <c r="BS11" s="10" t="s">
        <v>7</v>
      </c>
    </row>
    <row r="12" spans="1:74" s="1" customFormat="1" ht="6.95" customHeight="1">
      <c r="B12" s="13"/>
      <c r="AR12" s="13"/>
      <c r="BS12" s="10" t="s">
        <v>7</v>
      </c>
    </row>
    <row r="13" spans="1:74" s="1" customFormat="1" ht="12" customHeight="1">
      <c r="B13" s="13"/>
      <c r="D13" s="19" t="s">
        <v>27</v>
      </c>
      <c r="AK13" s="19" t="s">
        <v>24</v>
      </c>
      <c r="AN13" s="17" t="s">
        <v>3</v>
      </c>
      <c r="AR13" s="13"/>
      <c r="BS13" s="10" t="s">
        <v>7</v>
      </c>
    </row>
    <row r="14" spans="1:74" ht="12.75">
      <c r="B14" s="13"/>
      <c r="E14" s="17" t="s">
        <v>25</v>
      </c>
      <c r="AK14" s="19" t="s">
        <v>26</v>
      </c>
      <c r="AN14" s="17" t="s">
        <v>3</v>
      </c>
      <c r="AR14" s="13"/>
      <c r="BS14" s="10" t="s">
        <v>7</v>
      </c>
    </row>
    <row r="15" spans="1:74" s="1" customFormat="1" ht="6.95" customHeight="1">
      <c r="B15" s="13"/>
      <c r="AR15" s="13"/>
      <c r="BS15" s="10" t="s">
        <v>4</v>
      </c>
    </row>
    <row r="16" spans="1:74" s="1" customFormat="1" ht="12" customHeight="1">
      <c r="B16" s="13"/>
      <c r="D16" s="19" t="s">
        <v>28</v>
      </c>
      <c r="AK16" s="19" t="s">
        <v>24</v>
      </c>
      <c r="AN16" s="17" t="s">
        <v>29</v>
      </c>
      <c r="AR16" s="13"/>
      <c r="BS16" s="10" t="s">
        <v>4</v>
      </c>
    </row>
    <row r="17" spans="1:71" s="1" customFormat="1" ht="18.399999999999999" customHeight="1">
      <c r="B17" s="13"/>
      <c r="E17" s="17" t="s">
        <v>30</v>
      </c>
      <c r="AK17" s="19" t="s">
        <v>26</v>
      </c>
      <c r="AN17" s="17" t="s">
        <v>3</v>
      </c>
      <c r="AR17" s="13"/>
      <c r="BS17" s="10" t="s">
        <v>31</v>
      </c>
    </row>
    <row r="18" spans="1:71" s="1" customFormat="1" ht="6.95" customHeight="1">
      <c r="B18" s="13"/>
      <c r="AR18" s="13"/>
      <c r="BS18" s="10" t="s">
        <v>7</v>
      </c>
    </row>
    <row r="19" spans="1:71" s="1" customFormat="1" ht="12" customHeight="1">
      <c r="B19" s="13"/>
      <c r="D19" s="19" t="s">
        <v>32</v>
      </c>
      <c r="AK19" s="19" t="s">
        <v>24</v>
      </c>
      <c r="AN19" s="17" t="s">
        <v>33</v>
      </c>
      <c r="AR19" s="13"/>
      <c r="BS19" s="10" t="s">
        <v>7</v>
      </c>
    </row>
    <row r="20" spans="1:71" s="1" customFormat="1" ht="18.399999999999999" customHeight="1">
      <c r="B20" s="13"/>
      <c r="E20" s="17" t="s">
        <v>34</v>
      </c>
      <c r="AK20" s="19" t="s">
        <v>26</v>
      </c>
      <c r="AN20" s="17" t="s">
        <v>3</v>
      </c>
      <c r="AR20" s="13"/>
      <c r="BS20" s="10" t="s">
        <v>31</v>
      </c>
    </row>
    <row r="21" spans="1:71" s="1" customFormat="1" ht="6.95" customHeight="1">
      <c r="B21" s="13"/>
      <c r="AR21" s="13"/>
    </row>
    <row r="22" spans="1:71" s="1" customFormat="1" ht="12" customHeight="1">
      <c r="B22" s="13"/>
      <c r="D22" s="19" t="s">
        <v>35</v>
      </c>
      <c r="AR22" s="13"/>
    </row>
    <row r="23" spans="1:71" s="1" customFormat="1" ht="47.25" customHeight="1">
      <c r="B23" s="13"/>
      <c r="E23" s="317" t="s">
        <v>36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13"/>
    </row>
    <row r="24" spans="1:71" s="1" customFormat="1" ht="6.95" customHeight="1">
      <c r="B24" s="13"/>
      <c r="AR24" s="13"/>
    </row>
    <row r="25" spans="1:71" s="1" customFormat="1" ht="6.95" customHeight="1">
      <c r="B25" s="13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13"/>
    </row>
    <row r="26" spans="1:71" s="2" customFormat="1" ht="25.9" customHeight="1">
      <c r="A26" s="21"/>
      <c r="B26" s="22"/>
      <c r="C26" s="21"/>
      <c r="D26" s="23" t="s">
        <v>37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18">
        <f>ROUND(AG54,2)</f>
        <v>0</v>
      </c>
      <c r="AL26" s="319"/>
      <c r="AM26" s="319"/>
      <c r="AN26" s="319"/>
      <c r="AO26" s="319"/>
      <c r="AP26" s="21"/>
      <c r="AQ26" s="21"/>
      <c r="AR26" s="22"/>
      <c r="BE26" s="21"/>
    </row>
    <row r="27" spans="1:71" s="2" customFormat="1" ht="6.95" customHeight="1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2"/>
      <c r="BE27" s="21"/>
    </row>
    <row r="28" spans="1:71" s="2" customFormat="1" ht="12.7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320" t="s">
        <v>38</v>
      </c>
      <c r="M28" s="320"/>
      <c r="N28" s="320"/>
      <c r="O28" s="320"/>
      <c r="P28" s="320"/>
      <c r="Q28" s="21"/>
      <c r="R28" s="21"/>
      <c r="S28" s="21"/>
      <c r="T28" s="21"/>
      <c r="U28" s="21"/>
      <c r="V28" s="21"/>
      <c r="W28" s="320" t="s">
        <v>39</v>
      </c>
      <c r="X28" s="320"/>
      <c r="Y28" s="320"/>
      <c r="Z28" s="320"/>
      <c r="AA28" s="320"/>
      <c r="AB28" s="320"/>
      <c r="AC28" s="320"/>
      <c r="AD28" s="320"/>
      <c r="AE28" s="320"/>
      <c r="AF28" s="21"/>
      <c r="AG28" s="21"/>
      <c r="AH28" s="21"/>
      <c r="AI28" s="21"/>
      <c r="AJ28" s="21"/>
      <c r="AK28" s="320" t="s">
        <v>40</v>
      </c>
      <c r="AL28" s="320"/>
      <c r="AM28" s="320"/>
      <c r="AN28" s="320"/>
      <c r="AO28" s="320"/>
      <c r="AP28" s="21"/>
      <c r="AQ28" s="21"/>
      <c r="AR28" s="22"/>
      <c r="BE28" s="21"/>
    </row>
    <row r="29" spans="1:71" s="3" customFormat="1" ht="14.45" customHeight="1">
      <c r="B29" s="25"/>
      <c r="D29" s="19" t="s">
        <v>41</v>
      </c>
      <c r="F29" s="19" t="s">
        <v>42</v>
      </c>
      <c r="L29" s="323">
        <v>0.21</v>
      </c>
      <c r="M29" s="322"/>
      <c r="N29" s="322"/>
      <c r="O29" s="322"/>
      <c r="P29" s="32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K29" s="321">
        <f>ROUND(AV54, 2)</f>
        <v>0</v>
      </c>
      <c r="AL29" s="322"/>
      <c r="AM29" s="322"/>
      <c r="AN29" s="322"/>
      <c r="AO29" s="322"/>
      <c r="AR29" s="25"/>
    </row>
    <row r="30" spans="1:71" s="3" customFormat="1" ht="14.45" customHeight="1">
      <c r="B30" s="25"/>
      <c r="F30" s="19" t="s">
        <v>43</v>
      </c>
      <c r="L30" s="323">
        <v>0.15</v>
      </c>
      <c r="M30" s="322"/>
      <c r="N30" s="322"/>
      <c r="O30" s="322"/>
      <c r="P30" s="32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K30" s="321">
        <f>ROUND(AW54, 2)</f>
        <v>0</v>
      </c>
      <c r="AL30" s="322"/>
      <c r="AM30" s="322"/>
      <c r="AN30" s="322"/>
      <c r="AO30" s="322"/>
      <c r="AR30" s="25"/>
    </row>
    <row r="31" spans="1:71" s="3" customFormat="1" ht="14.45" hidden="1" customHeight="1">
      <c r="B31" s="25"/>
      <c r="F31" s="19" t="s">
        <v>44</v>
      </c>
      <c r="L31" s="323">
        <v>0.21</v>
      </c>
      <c r="M31" s="322"/>
      <c r="N31" s="322"/>
      <c r="O31" s="322"/>
      <c r="P31" s="32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K31" s="321">
        <v>0</v>
      </c>
      <c r="AL31" s="322"/>
      <c r="AM31" s="322"/>
      <c r="AN31" s="322"/>
      <c r="AO31" s="322"/>
      <c r="AR31" s="25"/>
    </row>
    <row r="32" spans="1:71" s="3" customFormat="1" ht="14.45" hidden="1" customHeight="1">
      <c r="B32" s="25"/>
      <c r="F32" s="19" t="s">
        <v>45</v>
      </c>
      <c r="L32" s="323">
        <v>0.15</v>
      </c>
      <c r="M32" s="322"/>
      <c r="N32" s="322"/>
      <c r="O32" s="322"/>
      <c r="P32" s="32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K32" s="321">
        <v>0</v>
      </c>
      <c r="AL32" s="322"/>
      <c r="AM32" s="322"/>
      <c r="AN32" s="322"/>
      <c r="AO32" s="322"/>
      <c r="AR32" s="25"/>
    </row>
    <row r="33" spans="1:57" s="3" customFormat="1" ht="14.45" hidden="1" customHeight="1">
      <c r="B33" s="25"/>
      <c r="F33" s="19" t="s">
        <v>46</v>
      </c>
      <c r="L33" s="323">
        <v>0</v>
      </c>
      <c r="M33" s="322"/>
      <c r="N33" s="322"/>
      <c r="O33" s="322"/>
      <c r="P33" s="32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K33" s="321">
        <v>0</v>
      </c>
      <c r="AL33" s="322"/>
      <c r="AM33" s="322"/>
      <c r="AN33" s="322"/>
      <c r="AO33" s="322"/>
      <c r="AR33" s="25"/>
    </row>
    <row r="34" spans="1:57" s="2" customFormat="1" ht="6.95" customHeight="1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2"/>
      <c r="BE34" s="21"/>
    </row>
    <row r="35" spans="1:57" s="2" customFormat="1" ht="25.9" customHeight="1">
      <c r="A35" s="21"/>
      <c r="B35" s="22"/>
      <c r="C35" s="26"/>
      <c r="D35" s="27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48</v>
      </c>
      <c r="U35" s="28"/>
      <c r="V35" s="28"/>
      <c r="W35" s="28"/>
      <c r="X35" s="343" t="s">
        <v>49</v>
      </c>
      <c r="Y35" s="344"/>
      <c r="Z35" s="344"/>
      <c r="AA35" s="344"/>
      <c r="AB35" s="344"/>
      <c r="AC35" s="28"/>
      <c r="AD35" s="28"/>
      <c r="AE35" s="28"/>
      <c r="AF35" s="28"/>
      <c r="AG35" s="28"/>
      <c r="AH35" s="28"/>
      <c r="AI35" s="28"/>
      <c r="AJ35" s="28"/>
      <c r="AK35" s="345">
        <f>SUM(AK26:AK33)</f>
        <v>0</v>
      </c>
      <c r="AL35" s="344"/>
      <c r="AM35" s="344"/>
      <c r="AN35" s="344"/>
      <c r="AO35" s="346"/>
      <c r="AP35" s="26"/>
      <c r="AQ35" s="26"/>
      <c r="AR35" s="22"/>
      <c r="BE35" s="21"/>
    </row>
    <row r="36" spans="1:57" s="2" customFormat="1" ht="6.95" customHeight="1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2"/>
      <c r="BE36" s="21"/>
    </row>
    <row r="37" spans="1:57" s="2" customFormat="1" ht="6.95" customHeight="1">
      <c r="A37" s="2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22"/>
      <c r="BE37" s="21"/>
    </row>
    <row r="41" spans="1:57" s="2" customFormat="1" ht="6.95" customHeight="1">
      <c r="A41" s="2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22"/>
      <c r="BE41" s="21"/>
    </row>
    <row r="42" spans="1:57" s="2" customFormat="1" ht="24.95" customHeight="1">
      <c r="A42" s="21"/>
      <c r="B42" s="22"/>
      <c r="C42" s="14" t="s">
        <v>50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/>
      <c r="BE42" s="21"/>
    </row>
    <row r="43" spans="1:57" s="2" customFormat="1" ht="6.95" customHeight="1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2"/>
      <c r="BE43" s="21"/>
    </row>
    <row r="44" spans="1:57" s="4" customFormat="1" ht="12" customHeight="1">
      <c r="B44" s="34"/>
      <c r="C44" s="19" t="s">
        <v>13</v>
      </c>
      <c r="L44" s="4" t="str">
        <f>K5</f>
        <v>06102021</v>
      </c>
      <c r="AR44" s="34"/>
    </row>
    <row r="45" spans="1:57" s="5" customFormat="1" ht="36.950000000000003" customHeight="1">
      <c r="B45" s="35"/>
      <c r="C45" s="36" t="s">
        <v>15</v>
      </c>
      <c r="L45" s="334" t="str">
        <f>K6</f>
        <v>Demolice objektů Zátiší – lázeňský areál Kyselka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R45" s="35"/>
    </row>
    <row r="46" spans="1:57" s="2" customFormat="1" ht="6.95" customHeight="1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2"/>
      <c r="BE46" s="21"/>
    </row>
    <row r="47" spans="1:57" s="2" customFormat="1" ht="12" customHeight="1">
      <c r="A47" s="21"/>
      <c r="B47" s="22"/>
      <c r="C47" s="19" t="s">
        <v>19</v>
      </c>
      <c r="D47" s="21"/>
      <c r="E47" s="21"/>
      <c r="F47" s="21"/>
      <c r="G47" s="21"/>
      <c r="H47" s="21"/>
      <c r="I47" s="21"/>
      <c r="J47" s="21"/>
      <c r="K47" s="21"/>
      <c r="L47" s="37" t="str">
        <f>IF(K8="","",K8)</f>
        <v>Bílina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9" t="s">
        <v>21</v>
      </c>
      <c r="AJ47" s="21"/>
      <c r="AK47" s="21"/>
      <c r="AL47" s="21"/>
      <c r="AM47" s="336" t="str">
        <f>IF(AN8= "","",AN8)</f>
        <v>6. 10. 2021</v>
      </c>
      <c r="AN47" s="336"/>
      <c r="AO47" s="21"/>
      <c r="AP47" s="21"/>
      <c r="AQ47" s="21"/>
      <c r="AR47" s="22"/>
      <c r="BE47" s="21"/>
    </row>
    <row r="48" spans="1:57" s="2" customFormat="1" ht="6.95" customHeight="1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2"/>
      <c r="BE48" s="21"/>
    </row>
    <row r="49" spans="1:91" s="2" customFormat="1" ht="15.2" customHeight="1">
      <c r="A49" s="21"/>
      <c r="B49" s="22"/>
      <c r="C49" s="19" t="s">
        <v>23</v>
      </c>
      <c r="D49" s="21"/>
      <c r="E49" s="21"/>
      <c r="F49" s="21"/>
      <c r="G49" s="21"/>
      <c r="H49" s="21"/>
      <c r="I49" s="21"/>
      <c r="J49" s="21"/>
      <c r="K49" s="21"/>
      <c r="L49" s="4" t="str">
        <f>IF(E11= "","",E11)</f>
        <v xml:space="preserve"> 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9" t="s">
        <v>28</v>
      </c>
      <c r="AJ49" s="21"/>
      <c r="AK49" s="21"/>
      <c r="AL49" s="21"/>
      <c r="AM49" s="337" t="str">
        <f>IF(E17="","",E17)</f>
        <v>Petr Andrejkovič</v>
      </c>
      <c r="AN49" s="338"/>
      <c r="AO49" s="338"/>
      <c r="AP49" s="338"/>
      <c r="AQ49" s="21"/>
      <c r="AR49" s="22"/>
      <c r="AS49" s="339" t="s">
        <v>51</v>
      </c>
      <c r="AT49" s="340"/>
      <c r="AU49" s="38"/>
      <c r="AV49" s="38"/>
      <c r="AW49" s="38"/>
      <c r="AX49" s="38"/>
      <c r="AY49" s="38"/>
      <c r="AZ49" s="38"/>
      <c r="BA49" s="38"/>
      <c r="BB49" s="38"/>
      <c r="BC49" s="38"/>
      <c r="BD49" s="39"/>
      <c r="BE49" s="21"/>
    </row>
    <row r="50" spans="1:91" s="2" customFormat="1" ht="15.2" customHeight="1">
      <c r="A50" s="21"/>
      <c r="B50" s="22"/>
      <c r="C50" s="19" t="s">
        <v>27</v>
      </c>
      <c r="D50" s="21"/>
      <c r="E50" s="21"/>
      <c r="F50" s="21"/>
      <c r="G50" s="21"/>
      <c r="H50" s="21"/>
      <c r="I50" s="21"/>
      <c r="J50" s="21"/>
      <c r="K50" s="21"/>
      <c r="L50" s="4" t="str">
        <f>IF(E14="","",E14)</f>
        <v xml:space="preserve"> 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9" t="s">
        <v>32</v>
      </c>
      <c r="AJ50" s="21"/>
      <c r="AK50" s="21"/>
      <c r="AL50" s="21"/>
      <c r="AM50" s="337" t="str">
        <f>IF(E20="","",E20)</f>
        <v>Ing. Lada Rýdlová</v>
      </c>
      <c r="AN50" s="338"/>
      <c r="AO50" s="338"/>
      <c r="AP50" s="338"/>
      <c r="AQ50" s="21"/>
      <c r="AR50" s="22"/>
      <c r="AS50" s="341"/>
      <c r="AT50" s="342"/>
      <c r="AU50" s="40"/>
      <c r="AV50" s="40"/>
      <c r="AW50" s="40"/>
      <c r="AX50" s="40"/>
      <c r="AY50" s="40"/>
      <c r="AZ50" s="40"/>
      <c r="BA50" s="40"/>
      <c r="BB50" s="40"/>
      <c r="BC50" s="40"/>
      <c r="BD50" s="41"/>
      <c r="BE50" s="21"/>
    </row>
    <row r="51" spans="1:91" s="2" customFormat="1" ht="10.9" customHeight="1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2"/>
      <c r="AS51" s="341"/>
      <c r="AT51" s="342"/>
      <c r="AU51" s="40"/>
      <c r="AV51" s="40"/>
      <c r="AW51" s="40"/>
      <c r="AX51" s="40"/>
      <c r="AY51" s="40"/>
      <c r="AZ51" s="40"/>
      <c r="BA51" s="40"/>
      <c r="BB51" s="40"/>
      <c r="BC51" s="40"/>
      <c r="BD51" s="41"/>
      <c r="BE51" s="21"/>
    </row>
    <row r="52" spans="1:91" s="2" customFormat="1" ht="29.25" customHeight="1">
      <c r="A52" s="21"/>
      <c r="B52" s="22"/>
      <c r="C52" s="327" t="s">
        <v>52</v>
      </c>
      <c r="D52" s="328"/>
      <c r="E52" s="328"/>
      <c r="F52" s="328"/>
      <c r="G52" s="328"/>
      <c r="H52" s="42"/>
      <c r="I52" s="329" t="s">
        <v>53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54</v>
      </c>
      <c r="AH52" s="328"/>
      <c r="AI52" s="328"/>
      <c r="AJ52" s="328"/>
      <c r="AK52" s="328"/>
      <c r="AL52" s="328"/>
      <c r="AM52" s="328"/>
      <c r="AN52" s="329" t="s">
        <v>55</v>
      </c>
      <c r="AO52" s="328"/>
      <c r="AP52" s="328"/>
      <c r="AQ52" s="43" t="s">
        <v>56</v>
      </c>
      <c r="AR52" s="22"/>
      <c r="AS52" s="44" t="s">
        <v>57</v>
      </c>
      <c r="AT52" s="45" t="s">
        <v>58</v>
      </c>
      <c r="AU52" s="45" t="s">
        <v>59</v>
      </c>
      <c r="AV52" s="45" t="s">
        <v>60</v>
      </c>
      <c r="AW52" s="45" t="s">
        <v>61</v>
      </c>
      <c r="AX52" s="45" t="s">
        <v>62</v>
      </c>
      <c r="AY52" s="45" t="s">
        <v>63</v>
      </c>
      <c r="AZ52" s="45" t="s">
        <v>64</v>
      </c>
      <c r="BA52" s="45" t="s">
        <v>65</v>
      </c>
      <c r="BB52" s="45" t="s">
        <v>66</v>
      </c>
      <c r="BC52" s="45" t="s">
        <v>67</v>
      </c>
      <c r="BD52" s="46" t="s">
        <v>68</v>
      </c>
      <c r="BE52" s="21"/>
    </row>
    <row r="53" spans="1:91" s="2" customFormat="1" ht="10.9" customHeight="1">
      <c r="A53" s="21"/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2"/>
      <c r="AS53" s="4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  <c r="BE53" s="21"/>
    </row>
    <row r="54" spans="1:91" s="6" customFormat="1" ht="32.450000000000003" customHeight="1">
      <c r="B54" s="50"/>
      <c r="C54" s="51" t="s">
        <v>69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331">
        <f>ROUND(SUM(AG55:AG57),2)</f>
        <v>0</v>
      </c>
      <c r="AH54" s="331"/>
      <c r="AI54" s="331"/>
      <c r="AJ54" s="331"/>
      <c r="AK54" s="331"/>
      <c r="AL54" s="331"/>
      <c r="AM54" s="331"/>
      <c r="AN54" s="332">
        <f>SUM(AG54,AT54)</f>
        <v>0</v>
      </c>
      <c r="AO54" s="332"/>
      <c r="AP54" s="332"/>
      <c r="AQ54" s="53" t="s">
        <v>3</v>
      </c>
      <c r="AR54" s="50"/>
      <c r="AS54" s="54">
        <f>ROUND(SUM(AS55:AS57),2)</f>
        <v>0</v>
      </c>
      <c r="AT54" s="55">
        <f>ROUND(SUM(AV54:AW54),2)</f>
        <v>0</v>
      </c>
      <c r="AU54" s="56">
        <f>ROUND(SUM(AU55:AU57),5)</f>
        <v>5081.5658999999996</v>
      </c>
      <c r="AV54" s="55">
        <f>ROUND(AZ54*L29,2)</f>
        <v>0</v>
      </c>
      <c r="AW54" s="55">
        <f>ROUND(BA54*L30,2)</f>
        <v>0</v>
      </c>
      <c r="AX54" s="55">
        <f>ROUND(BB54*L29,2)</f>
        <v>0</v>
      </c>
      <c r="AY54" s="55">
        <f>ROUND(BC54*L30,2)</f>
        <v>0</v>
      </c>
      <c r="AZ54" s="55">
        <f>ROUND(SUM(AZ55:AZ57),2)</f>
        <v>0</v>
      </c>
      <c r="BA54" s="55">
        <f>ROUND(SUM(BA55:BA57),2)</f>
        <v>0</v>
      </c>
      <c r="BB54" s="55">
        <f>ROUND(SUM(BB55:BB57),2)</f>
        <v>0</v>
      </c>
      <c r="BC54" s="55">
        <f>ROUND(SUM(BC55:BC57),2)</f>
        <v>0</v>
      </c>
      <c r="BD54" s="57">
        <f>ROUND(SUM(BD55:BD57),2)</f>
        <v>0</v>
      </c>
      <c r="BS54" s="58" t="s">
        <v>70</v>
      </c>
      <c r="BT54" s="58" t="s">
        <v>71</v>
      </c>
      <c r="BU54" s="59" t="s">
        <v>72</v>
      </c>
      <c r="BV54" s="58" t="s">
        <v>73</v>
      </c>
      <c r="BW54" s="58" t="s">
        <v>5</v>
      </c>
      <c r="BX54" s="58" t="s">
        <v>74</v>
      </c>
      <c r="CL54" s="58" t="s">
        <v>3</v>
      </c>
    </row>
    <row r="55" spans="1:91" s="7" customFormat="1" ht="16.5" customHeight="1">
      <c r="A55" s="60" t="s">
        <v>75</v>
      </c>
      <c r="B55" s="61"/>
      <c r="C55" s="62"/>
      <c r="D55" s="326" t="s">
        <v>76</v>
      </c>
      <c r="E55" s="326"/>
      <c r="F55" s="326"/>
      <c r="G55" s="326"/>
      <c r="H55" s="326"/>
      <c r="I55" s="63"/>
      <c r="J55" s="326" t="s">
        <v>77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'SO 02 - Demolice objektu ...'!J30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64" t="s">
        <v>78</v>
      </c>
      <c r="AR55" s="61"/>
      <c r="AS55" s="65">
        <v>0</v>
      </c>
      <c r="AT55" s="66">
        <f>ROUND(SUM(AV55:AW55),2)</f>
        <v>0</v>
      </c>
      <c r="AU55" s="67">
        <f>'SO 02 - Demolice objektu ...'!P93</f>
        <v>4301.0080870000011</v>
      </c>
      <c r="AV55" s="66">
        <f>'SO 02 - Demolice objektu ...'!J33</f>
        <v>0</v>
      </c>
      <c r="AW55" s="66">
        <f>'SO 02 - Demolice objektu ...'!J34</f>
        <v>0</v>
      </c>
      <c r="AX55" s="66">
        <f>'SO 02 - Demolice objektu ...'!J35</f>
        <v>0</v>
      </c>
      <c r="AY55" s="66">
        <f>'SO 02 - Demolice objektu ...'!J36</f>
        <v>0</v>
      </c>
      <c r="AZ55" s="66">
        <f>'SO 02 - Demolice objektu ...'!F33</f>
        <v>0</v>
      </c>
      <c r="BA55" s="66">
        <f>'SO 02 - Demolice objektu ...'!F34</f>
        <v>0</v>
      </c>
      <c r="BB55" s="66">
        <f>'SO 02 - Demolice objektu ...'!F35</f>
        <v>0</v>
      </c>
      <c r="BC55" s="66">
        <f>'SO 02 - Demolice objektu ...'!F36</f>
        <v>0</v>
      </c>
      <c r="BD55" s="68">
        <f>'SO 02 - Demolice objektu ...'!F37</f>
        <v>0</v>
      </c>
      <c r="BT55" s="69" t="s">
        <v>79</v>
      </c>
      <c r="BV55" s="69" t="s">
        <v>73</v>
      </c>
      <c r="BW55" s="69" t="s">
        <v>80</v>
      </c>
      <c r="BX55" s="69" t="s">
        <v>5</v>
      </c>
      <c r="CL55" s="69" t="s">
        <v>3</v>
      </c>
      <c r="CM55" s="69" t="s">
        <v>81</v>
      </c>
    </row>
    <row r="56" spans="1:91" s="7" customFormat="1" ht="16.5" customHeight="1">
      <c r="A56" s="60" t="s">
        <v>75</v>
      </c>
      <c r="B56" s="61"/>
      <c r="C56" s="62"/>
      <c r="D56" s="326" t="s">
        <v>82</v>
      </c>
      <c r="E56" s="326"/>
      <c r="F56" s="326"/>
      <c r="G56" s="326"/>
      <c r="H56" s="326"/>
      <c r="I56" s="63"/>
      <c r="J56" s="326" t="s">
        <v>83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'SO 03 - Demolice objektu ...'!J30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64" t="s">
        <v>78</v>
      </c>
      <c r="AR56" s="61"/>
      <c r="AS56" s="65">
        <v>0</v>
      </c>
      <c r="AT56" s="66">
        <f>ROUND(SUM(AV56:AW56),2)</f>
        <v>0</v>
      </c>
      <c r="AU56" s="67">
        <f>'SO 03 - Demolice objektu ...'!P91</f>
        <v>780.55781699999989</v>
      </c>
      <c r="AV56" s="66">
        <f>'SO 03 - Demolice objektu ...'!J33</f>
        <v>0</v>
      </c>
      <c r="AW56" s="66">
        <f>'SO 03 - Demolice objektu ...'!J34</f>
        <v>0</v>
      </c>
      <c r="AX56" s="66">
        <f>'SO 03 - Demolice objektu ...'!J35</f>
        <v>0</v>
      </c>
      <c r="AY56" s="66">
        <f>'SO 03 - Demolice objektu ...'!J36</f>
        <v>0</v>
      </c>
      <c r="AZ56" s="66">
        <f>'SO 03 - Demolice objektu ...'!F33</f>
        <v>0</v>
      </c>
      <c r="BA56" s="66">
        <f>'SO 03 - Demolice objektu ...'!F34</f>
        <v>0</v>
      </c>
      <c r="BB56" s="66">
        <f>'SO 03 - Demolice objektu ...'!F35</f>
        <v>0</v>
      </c>
      <c r="BC56" s="66">
        <f>'SO 03 - Demolice objektu ...'!F36</f>
        <v>0</v>
      </c>
      <c r="BD56" s="68">
        <f>'SO 03 - Demolice objektu ...'!F37</f>
        <v>0</v>
      </c>
      <c r="BT56" s="69" t="s">
        <v>79</v>
      </c>
      <c r="BV56" s="69" t="s">
        <v>73</v>
      </c>
      <c r="BW56" s="69" t="s">
        <v>84</v>
      </c>
      <c r="BX56" s="69" t="s">
        <v>5</v>
      </c>
      <c r="CL56" s="69" t="s">
        <v>3</v>
      </c>
      <c r="CM56" s="69" t="s">
        <v>81</v>
      </c>
    </row>
    <row r="57" spans="1:91" s="7" customFormat="1" ht="16.5" customHeight="1">
      <c r="A57" s="60" t="s">
        <v>75</v>
      </c>
      <c r="B57" s="61"/>
      <c r="C57" s="62"/>
      <c r="D57" s="326" t="s">
        <v>85</v>
      </c>
      <c r="E57" s="326"/>
      <c r="F57" s="326"/>
      <c r="G57" s="326"/>
      <c r="H57" s="326"/>
      <c r="I57" s="63"/>
      <c r="J57" s="326" t="s">
        <v>86</v>
      </c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4">
        <f>'VON - Vedlejší a ostatní ...'!J30</f>
        <v>0</v>
      </c>
      <c r="AH57" s="325"/>
      <c r="AI57" s="325"/>
      <c r="AJ57" s="325"/>
      <c r="AK57" s="325"/>
      <c r="AL57" s="325"/>
      <c r="AM57" s="325"/>
      <c r="AN57" s="324">
        <f>SUM(AG57,AT57)</f>
        <v>0</v>
      </c>
      <c r="AO57" s="325"/>
      <c r="AP57" s="325"/>
      <c r="AQ57" s="64" t="s">
        <v>78</v>
      </c>
      <c r="AR57" s="61"/>
      <c r="AS57" s="70">
        <v>0</v>
      </c>
      <c r="AT57" s="71">
        <f>ROUND(SUM(AV57:AW57),2)</f>
        <v>0</v>
      </c>
      <c r="AU57" s="72">
        <f>'VON - Vedlejší a ostatní ...'!P84</f>
        <v>0</v>
      </c>
      <c r="AV57" s="71">
        <f>'VON - Vedlejší a ostatní ...'!J33</f>
        <v>0</v>
      </c>
      <c r="AW57" s="71">
        <f>'VON - Vedlejší a ostatní ...'!J34</f>
        <v>0</v>
      </c>
      <c r="AX57" s="71">
        <f>'VON - Vedlejší a ostatní ...'!J35</f>
        <v>0</v>
      </c>
      <c r="AY57" s="71">
        <f>'VON - Vedlejší a ostatní ...'!J36</f>
        <v>0</v>
      </c>
      <c r="AZ57" s="71">
        <f>'VON - Vedlejší a ostatní ...'!F33</f>
        <v>0</v>
      </c>
      <c r="BA57" s="71">
        <f>'VON - Vedlejší a ostatní ...'!F34</f>
        <v>0</v>
      </c>
      <c r="BB57" s="71">
        <f>'VON - Vedlejší a ostatní ...'!F35</f>
        <v>0</v>
      </c>
      <c r="BC57" s="71">
        <f>'VON - Vedlejší a ostatní ...'!F36</f>
        <v>0</v>
      </c>
      <c r="BD57" s="73">
        <f>'VON - Vedlejší a ostatní ...'!F37</f>
        <v>0</v>
      </c>
      <c r="BT57" s="69" t="s">
        <v>79</v>
      </c>
      <c r="BV57" s="69" t="s">
        <v>73</v>
      </c>
      <c r="BW57" s="69" t="s">
        <v>87</v>
      </c>
      <c r="BX57" s="69" t="s">
        <v>5</v>
      </c>
      <c r="CL57" s="69" t="s">
        <v>3</v>
      </c>
      <c r="CM57" s="69" t="s">
        <v>81</v>
      </c>
    </row>
    <row r="58" spans="1:91" s="2" customFormat="1" ht="30" customHeight="1">
      <c r="A58" s="21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2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91" s="2" customFormat="1" ht="6.95" customHeight="1">
      <c r="A59" s="21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22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</sheetData>
  <mergeCells count="48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2 - Demolice objektu ...'!C2" display="/"/>
    <hyperlink ref="A56" location="'SO 03 - Demolice objektu ...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tabSelected="1" topLeftCell="A49" workbookViewId="0">
      <selection activeCell="Z110" sqref="Z110"/>
    </sheetView>
  </sheetViews>
  <sheetFormatPr defaultRowHeight="11.25"/>
  <cols>
    <col min="1" max="1" width="8.33203125" style="74" customWidth="1"/>
    <col min="2" max="2" width="1.1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.5" style="74" customWidth="1"/>
    <col min="8" max="8" width="14" style="74" customWidth="1"/>
    <col min="9" max="9" width="15.83203125" style="74" customWidth="1"/>
    <col min="10" max="10" width="22.33203125" style="74" customWidth="1"/>
    <col min="11" max="11" width="22.33203125" style="74" hidden="1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1:46" ht="36.950000000000003" customHeight="1">
      <c r="L2" s="351" t="s">
        <v>6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58" t="s">
        <v>80</v>
      </c>
    </row>
    <row r="3" spans="1:46" ht="6.95" customHeight="1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1"/>
      <c r="AT3" s="158" t="s">
        <v>81</v>
      </c>
    </row>
    <row r="4" spans="1:46" ht="24.95" customHeight="1">
      <c r="B4" s="161"/>
      <c r="D4" s="162" t="s">
        <v>88</v>
      </c>
      <c r="L4" s="161"/>
      <c r="M4" s="163" t="s">
        <v>11</v>
      </c>
      <c r="AT4" s="158" t="s">
        <v>4</v>
      </c>
    </row>
    <row r="5" spans="1:46" ht="6.95" customHeight="1">
      <c r="B5" s="161"/>
      <c r="L5" s="161"/>
    </row>
    <row r="6" spans="1:46" ht="12" customHeight="1">
      <c r="B6" s="161"/>
      <c r="D6" s="164" t="s">
        <v>15</v>
      </c>
      <c r="L6" s="161"/>
    </row>
    <row r="7" spans="1:46" ht="16.5" customHeight="1">
      <c r="B7" s="161"/>
      <c r="E7" s="347" t="str">
        <f>'Rekapitulace stavby'!K6</f>
        <v>Demolice objektů Zátiší – lázeňský areál Kyselka</v>
      </c>
      <c r="F7" s="348"/>
      <c r="G7" s="348"/>
      <c r="H7" s="348"/>
      <c r="L7" s="161"/>
    </row>
    <row r="8" spans="1:46" s="168" customFormat="1" ht="12" customHeight="1">
      <c r="A8" s="165"/>
      <c r="B8" s="166"/>
      <c r="C8" s="165"/>
      <c r="D8" s="164" t="s">
        <v>89</v>
      </c>
      <c r="E8" s="165"/>
      <c r="F8" s="165"/>
      <c r="G8" s="165"/>
      <c r="H8" s="165"/>
      <c r="I8" s="165"/>
      <c r="J8" s="165"/>
      <c r="K8" s="165"/>
      <c r="L8" s="167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46" s="168" customFormat="1" ht="16.5" customHeight="1">
      <c r="A9" s="165"/>
      <c r="B9" s="166"/>
      <c r="C9" s="165"/>
      <c r="D9" s="165"/>
      <c r="E9" s="349" t="s">
        <v>90</v>
      </c>
      <c r="F9" s="350"/>
      <c r="G9" s="350"/>
      <c r="H9" s="350"/>
      <c r="I9" s="165"/>
      <c r="J9" s="165"/>
      <c r="K9" s="165"/>
      <c r="L9" s="167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46" s="168" customFormat="1">
      <c r="A10" s="165"/>
      <c r="B10" s="166"/>
      <c r="C10" s="165"/>
      <c r="D10" s="165"/>
      <c r="E10" s="165"/>
      <c r="F10" s="165"/>
      <c r="G10" s="165"/>
      <c r="H10" s="165"/>
      <c r="I10" s="165"/>
      <c r="J10" s="165"/>
      <c r="K10" s="165"/>
      <c r="L10" s="167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</row>
    <row r="11" spans="1:46" s="168" customFormat="1" ht="12" customHeight="1">
      <c r="A11" s="165"/>
      <c r="B11" s="166"/>
      <c r="C11" s="165"/>
      <c r="D11" s="164" t="s">
        <v>17</v>
      </c>
      <c r="E11" s="165"/>
      <c r="F11" s="169" t="s">
        <v>3</v>
      </c>
      <c r="G11" s="165"/>
      <c r="H11" s="165"/>
      <c r="I11" s="164" t="s">
        <v>18</v>
      </c>
      <c r="J11" s="169" t="s">
        <v>3</v>
      </c>
      <c r="K11" s="165"/>
      <c r="L11" s="167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</row>
    <row r="12" spans="1:46" s="168" customFormat="1" ht="12" customHeight="1">
      <c r="A12" s="165"/>
      <c r="B12" s="166"/>
      <c r="C12" s="165"/>
      <c r="D12" s="164" t="s">
        <v>19</v>
      </c>
      <c r="E12" s="165"/>
      <c r="F12" s="169" t="s">
        <v>20</v>
      </c>
      <c r="G12" s="165"/>
      <c r="H12" s="165"/>
      <c r="I12" s="164" t="s">
        <v>21</v>
      </c>
      <c r="J12" s="170" t="str">
        <f>'Rekapitulace stavby'!AN8</f>
        <v>6. 10. 2021</v>
      </c>
      <c r="K12" s="165"/>
      <c r="L12" s="167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</row>
    <row r="13" spans="1:46" s="168" customFormat="1" ht="10.9" customHeight="1">
      <c r="A13" s="165"/>
      <c r="B13" s="166"/>
      <c r="C13" s="165"/>
      <c r="D13" s="165"/>
      <c r="E13" s="165"/>
      <c r="F13" s="165"/>
      <c r="G13" s="165"/>
      <c r="H13" s="165"/>
      <c r="I13" s="165"/>
      <c r="J13" s="165"/>
      <c r="K13" s="165"/>
      <c r="L13" s="167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</row>
    <row r="14" spans="1:46" s="168" customFormat="1" ht="12" customHeight="1">
      <c r="A14" s="165"/>
      <c r="B14" s="166"/>
      <c r="C14" s="165"/>
      <c r="D14" s="164" t="s">
        <v>23</v>
      </c>
      <c r="E14" s="165"/>
      <c r="F14" s="165"/>
      <c r="G14" s="165"/>
      <c r="H14" s="165"/>
      <c r="I14" s="164" t="s">
        <v>24</v>
      </c>
      <c r="J14" s="169" t="s">
        <v>3</v>
      </c>
      <c r="K14" s="165"/>
      <c r="L14" s="167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</row>
    <row r="15" spans="1:46" s="168" customFormat="1" ht="18" customHeight="1">
      <c r="A15" s="165"/>
      <c r="B15" s="166"/>
      <c r="C15" s="165"/>
      <c r="D15" s="165"/>
      <c r="E15" s="169" t="s">
        <v>25</v>
      </c>
      <c r="F15" s="165"/>
      <c r="G15" s="165"/>
      <c r="H15" s="165"/>
      <c r="I15" s="164" t="s">
        <v>26</v>
      </c>
      <c r="J15" s="169" t="s">
        <v>3</v>
      </c>
      <c r="K15" s="165"/>
      <c r="L15" s="167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</row>
    <row r="16" spans="1:46" s="168" customFormat="1" ht="6.95" customHeight="1">
      <c r="A16" s="165"/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7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</row>
    <row r="17" spans="1:31" s="168" customFormat="1" ht="12" customHeight="1">
      <c r="A17" s="165"/>
      <c r="B17" s="166"/>
      <c r="C17" s="165"/>
      <c r="D17" s="164" t="s">
        <v>27</v>
      </c>
      <c r="E17" s="165"/>
      <c r="F17" s="165"/>
      <c r="G17" s="165"/>
      <c r="H17" s="165"/>
      <c r="I17" s="164" t="s">
        <v>24</v>
      </c>
      <c r="J17" s="169" t="s">
        <v>3</v>
      </c>
      <c r="K17" s="165"/>
      <c r="L17" s="167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</row>
    <row r="18" spans="1:31" s="168" customFormat="1" ht="18" customHeight="1">
      <c r="A18" s="165"/>
      <c r="B18" s="166"/>
      <c r="C18" s="165"/>
      <c r="D18" s="165"/>
      <c r="E18" s="169" t="s">
        <v>25</v>
      </c>
      <c r="F18" s="165"/>
      <c r="G18" s="165"/>
      <c r="H18" s="165"/>
      <c r="I18" s="164" t="s">
        <v>26</v>
      </c>
      <c r="J18" s="169" t="s">
        <v>3</v>
      </c>
      <c r="K18" s="165"/>
      <c r="L18" s="167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</row>
    <row r="19" spans="1:31" s="168" customFormat="1" ht="6.95" customHeight="1">
      <c r="A19" s="165"/>
      <c r="B19" s="166"/>
      <c r="C19" s="165"/>
      <c r="D19" s="165"/>
      <c r="E19" s="165"/>
      <c r="F19" s="165"/>
      <c r="G19" s="165"/>
      <c r="H19" s="165"/>
      <c r="I19" s="165"/>
      <c r="J19" s="165"/>
      <c r="K19" s="165"/>
      <c r="L19" s="167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</row>
    <row r="20" spans="1:31" s="168" customFormat="1" ht="12" customHeight="1">
      <c r="A20" s="165"/>
      <c r="B20" s="166"/>
      <c r="C20" s="165"/>
      <c r="D20" s="164" t="s">
        <v>28</v>
      </c>
      <c r="E20" s="165"/>
      <c r="F20" s="165"/>
      <c r="G20" s="165"/>
      <c r="H20" s="165"/>
      <c r="I20" s="164" t="s">
        <v>24</v>
      </c>
      <c r="J20" s="169" t="s">
        <v>29</v>
      </c>
      <c r="K20" s="165"/>
      <c r="L20" s="167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</row>
    <row r="21" spans="1:31" s="168" customFormat="1" ht="18" customHeight="1">
      <c r="A21" s="165"/>
      <c r="B21" s="166"/>
      <c r="C21" s="165"/>
      <c r="D21" s="165"/>
      <c r="E21" s="169" t="s">
        <v>30</v>
      </c>
      <c r="F21" s="165"/>
      <c r="G21" s="165"/>
      <c r="H21" s="165"/>
      <c r="I21" s="164" t="s">
        <v>26</v>
      </c>
      <c r="J21" s="169" t="s">
        <v>3</v>
      </c>
      <c r="K21" s="165"/>
      <c r="L21" s="167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</row>
    <row r="22" spans="1:31" s="168" customFormat="1" ht="6.95" customHeight="1">
      <c r="A22" s="165"/>
      <c r="B22" s="166"/>
      <c r="C22" s="165"/>
      <c r="D22" s="165"/>
      <c r="E22" s="165"/>
      <c r="F22" s="165"/>
      <c r="G22" s="165"/>
      <c r="H22" s="165"/>
      <c r="I22" s="165"/>
      <c r="J22" s="165"/>
      <c r="K22" s="165"/>
      <c r="L22" s="167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</row>
    <row r="23" spans="1:31" s="168" customFormat="1" ht="12" customHeight="1">
      <c r="A23" s="165"/>
      <c r="B23" s="166"/>
      <c r="C23" s="165"/>
      <c r="D23" s="164" t="s">
        <v>32</v>
      </c>
      <c r="E23" s="165"/>
      <c r="F23" s="165"/>
      <c r="G23" s="165"/>
      <c r="H23" s="165"/>
      <c r="I23" s="164" t="s">
        <v>24</v>
      </c>
      <c r="J23" s="169" t="s">
        <v>33</v>
      </c>
      <c r="K23" s="165"/>
      <c r="L23" s="167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</row>
    <row r="24" spans="1:31" s="168" customFormat="1" ht="18" customHeight="1">
      <c r="A24" s="165"/>
      <c r="B24" s="166"/>
      <c r="C24" s="165"/>
      <c r="D24" s="165"/>
      <c r="E24" s="169" t="s">
        <v>34</v>
      </c>
      <c r="F24" s="165"/>
      <c r="G24" s="165"/>
      <c r="H24" s="165"/>
      <c r="I24" s="164" t="s">
        <v>26</v>
      </c>
      <c r="J24" s="169" t="s">
        <v>3</v>
      </c>
      <c r="K24" s="165"/>
      <c r="L24" s="167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</row>
    <row r="25" spans="1:31" s="168" customFormat="1" ht="6.95" customHeight="1">
      <c r="A25" s="165"/>
      <c r="B25" s="166"/>
      <c r="C25" s="165"/>
      <c r="D25" s="165"/>
      <c r="E25" s="165"/>
      <c r="F25" s="165"/>
      <c r="G25" s="165"/>
      <c r="H25" s="165"/>
      <c r="I25" s="165"/>
      <c r="J25" s="165"/>
      <c r="K25" s="165"/>
      <c r="L25" s="167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</row>
    <row r="26" spans="1:31" s="168" customFormat="1" ht="12" customHeight="1">
      <c r="A26" s="165"/>
      <c r="B26" s="166"/>
      <c r="C26" s="165"/>
      <c r="D26" s="164" t="s">
        <v>35</v>
      </c>
      <c r="E26" s="165"/>
      <c r="F26" s="165"/>
      <c r="G26" s="165"/>
      <c r="H26" s="165"/>
      <c r="I26" s="165"/>
      <c r="J26" s="165"/>
      <c r="K26" s="165"/>
      <c r="L26" s="167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</row>
    <row r="27" spans="1:31" s="174" customFormat="1" ht="16.5" customHeight="1">
      <c r="A27" s="171"/>
      <c r="B27" s="172"/>
      <c r="C27" s="171"/>
      <c r="D27" s="171"/>
      <c r="E27" s="353" t="s">
        <v>3</v>
      </c>
      <c r="F27" s="353"/>
      <c r="G27" s="353"/>
      <c r="H27" s="353"/>
      <c r="I27" s="171"/>
      <c r="J27" s="171"/>
      <c r="K27" s="171"/>
      <c r="L27" s="173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spans="1:31" s="168" customFormat="1" ht="6.95" customHeight="1">
      <c r="A28" s="165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7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</row>
    <row r="29" spans="1:31" s="168" customFormat="1" ht="6.95" customHeight="1">
      <c r="A29" s="165"/>
      <c r="B29" s="166"/>
      <c r="C29" s="165"/>
      <c r="D29" s="175"/>
      <c r="E29" s="175"/>
      <c r="F29" s="175"/>
      <c r="G29" s="175"/>
      <c r="H29" s="175"/>
      <c r="I29" s="175"/>
      <c r="J29" s="175"/>
      <c r="K29" s="175"/>
      <c r="L29" s="167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168" customFormat="1" ht="25.35" customHeight="1">
      <c r="A30" s="165"/>
      <c r="B30" s="166"/>
      <c r="C30" s="165"/>
      <c r="D30" s="176" t="s">
        <v>37</v>
      </c>
      <c r="E30" s="165"/>
      <c r="F30" s="165"/>
      <c r="G30" s="165"/>
      <c r="H30" s="165"/>
      <c r="I30" s="165"/>
      <c r="J30" s="177">
        <f>ROUND(J93, 2)</f>
        <v>0</v>
      </c>
      <c r="K30" s="165"/>
      <c r="L30" s="167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1:31" s="168" customFormat="1" ht="6.95" customHeight="1">
      <c r="A31" s="165"/>
      <c r="B31" s="166"/>
      <c r="C31" s="165"/>
      <c r="D31" s="175"/>
      <c r="E31" s="175"/>
      <c r="F31" s="175"/>
      <c r="G31" s="175"/>
      <c r="H31" s="175"/>
      <c r="I31" s="175"/>
      <c r="J31" s="175"/>
      <c r="K31" s="175"/>
      <c r="L31" s="167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</row>
    <row r="32" spans="1:31" s="168" customFormat="1" ht="14.45" customHeight="1">
      <c r="A32" s="165"/>
      <c r="B32" s="166"/>
      <c r="C32" s="165"/>
      <c r="D32" s="165"/>
      <c r="E32" s="165"/>
      <c r="F32" s="178" t="s">
        <v>39</v>
      </c>
      <c r="G32" s="165"/>
      <c r="H32" s="165"/>
      <c r="I32" s="178" t="s">
        <v>38</v>
      </c>
      <c r="J32" s="178" t="s">
        <v>40</v>
      </c>
      <c r="K32" s="165"/>
      <c r="L32" s="167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168" customFormat="1" ht="14.45" customHeight="1">
      <c r="A33" s="165"/>
      <c r="B33" s="166"/>
      <c r="C33" s="165"/>
      <c r="D33" s="179" t="s">
        <v>41</v>
      </c>
      <c r="E33" s="164" t="s">
        <v>42</v>
      </c>
      <c r="F33" s="180">
        <f>ROUND((SUM(BE93:BE324)),  2)</f>
        <v>0</v>
      </c>
      <c r="G33" s="165"/>
      <c r="H33" s="165"/>
      <c r="I33" s="181">
        <v>0.21</v>
      </c>
      <c r="J33" s="180">
        <f>ROUND(((SUM(BE93:BE324))*I33),  2)</f>
        <v>0</v>
      </c>
      <c r="K33" s="165"/>
      <c r="L33" s="167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1:31" s="168" customFormat="1" ht="14.45" customHeight="1">
      <c r="A34" s="165"/>
      <c r="B34" s="166"/>
      <c r="C34" s="165"/>
      <c r="D34" s="165"/>
      <c r="E34" s="164" t="s">
        <v>43</v>
      </c>
      <c r="F34" s="180">
        <f>ROUND((SUM(BF93:BF324)),  2)</f>
        <v>0</v>
      </c>
      <c r="G34" s="165"/>
      <c r="H34" s="165"/>
      <c r="I34" s="181">
        <v>0.15</v>
      </c>
      <c r="J34" s="180">
        <f>ROUND(((SUM(BF93:BF324))*I34),  2)</f>
        <v>0</v>
      </c>
      <c r="K34" s="165"/>
      <c r="L34" s="167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s="168" customFormat="1" ht="14.45" hidden="1" customHeight="1">
      <c r="A35" s="165"/>
      <c r="B35" s="166"/>
      <c r="C35" s="165"/>
      <c r="D35" s="165"/>
      <c r="E35" s="164" t="s">
        <v>44</v>
      </c>
      <c r="F35" s="180">
        <f>ROUND((SUM(BG93:BG324)),  2)</f>
        <v>0</v>
      </c>
      <c r="G35" s="165"/>
      <c r="H35" s="165"/>
      <c r="I35" s="181">
        <v>0.21</v>
      </c>
      <c r="J35" s="180">
        <f>0</f>
        <v>0</v>
      </c>
      <c r="K35" s="165"/>
      <c r="L35" s="167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  <row r="36" spans="1:31" s="168" customFormat="1" ht="14.45" hidden="1" customHeight="1">
      <c r="A36" s="165"/>
      <c r="B36" s="166"/>
      <c r="C36" s="165"/>
      <c r="D36" s="165"/>
      <c r="E36" s="164" t="s">
        <v>45</v>
      </c>
      <c r="F36" s="180">
        <f>ROUND((SUM(BH93:BH324)),  2)</f>
        <v>0</v>
      </c>
      <c r="G36" s="165"/>
      <c r="H36" s="165"/>
      <c r="I36" s="181">
        <v>0.15</v>
      </c>
      <c r="J36" s="180">
        <f>0</f>
        <v>0</v>
      </c>
      <c r="K36" s="165"/>
      <c r="L36" s="167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</row>
    <row r="37" spans="1:31" s="168" customFormat="1" ht="14.45" hidden="1" customHeight="1">
      <c r="A37" s="165"/>
      <c r="B37" s="166"/>
      <c r="C37" s="165"/>
      <c r="D37" s="165"/>
      <c r="E37" s="164" t="s">
        <v>46</v>
      </c>
      <c r="F37" s="180">
        <f>ROUND((SUM(BI93:BI324)),  2)</f>
        <v>0</v>
      </c>
      <c r="G37" s="165"/>
      <c r="H37" s="165"/>
      <c r="I37" s="181">
        <v>0</v>
      </c>
      <c r="J37" s="180">
        <f>0</f>
        <v>0</v>
      </c>
      <c r="K37" s="165"/>
      <c r="L37" s="167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s="168" customFormat="1" ht="6.95" customHeight="1">
      <c r="A38" s="165"/>
      <c r="B38" s="166"/>
      <c r="C38" s="165"/>
      <c r="D38" s="165"/>
      <c r="E38" s="165"/>
      <c r="F38" s="165"/>
      <c r="G38" s="165"/>
      <c r="H38" s="165"/>
      <c r="I38" s="165"/>
      <c r="J38" s="165"/>
      <c r="K38" s="165"/>
      <c r="L38" s="167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1:31" s="168" customFormat="1" ht="25.35" customHeight="1">
      <c r="A39" s="165"/>
      <c r="B39" s="166"/>
      <c r="C39" s="182"/>
      <c r="D39" s="183" t="s">
        <v>47</v>
      </c>
      <c r="E39" s="184"/>
      <c r="F39" s="184"/>
      <c r="G39" s="185" t="s">
        <v>48</v>
      </c>
      <c r="H39" s="186" t="s">
        <v>49</v>
      </c>
      <c r="I39" s="184"/>
      <c r="J39" s="187">
        <f>SUM(J30:J37)</f>
        <v>0</v>
      </c>
      <c r="K39" s="188"/>
      <c r="L39" s="167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s="168" customFormat="1" ht="14.45" customHeight="1">
      <c r="A40" s="165"/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67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4" spans="1:31" s="168" customFormat="1" ht="6.95" customHeight="1">
      <c r="A44" s="165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67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</row>
    <row r="45" spans="1:31" s="168" customFormat="1" ht="24.95" customHeight="1">
      <c r="A45" s="165"/>
      <c r="B45" s="166"/>
      <c r="C45" s="162" t="s">
        <v>91</v>
      </c>
      <c r="D45" s="165"/>
      <c r="E45" s="165"/>
      <c r="F45" s="165"/>
      <c r="G45" s="165"/>
      <c r="H45" s="165"/>
      <c r="I45" s="165"/>
      <c r="J45" s="165"/>
      <c r="K45" s="165"/>
      <c r="L45" s="167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168" customFormat="1" ht="6.95" customHeight="1">
      <c r="A46" s="165"/>
      <c r="B46" s="166"/>
      <c r="C46" s="165"/>
      <c r="D46" s="165"/>
      <c r="E46" s="165"/>
      <c r="F46" s="165"/>
      <c r="G46" s="165"/>
      <c r="H46" s="165"/>
      <c r="I46" s="165"/>
      <c r="J46" s="165"/>
      <c r="K46" s="165"/>
      <c r="L46" s="167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</row>
    <row r="47" spans="1:31" s="168" customFormat="1" ht="12" customHeight="1">
      <c r="A47" s="165"/>
      <c r="B47" s="166"/>
      <c r="C47" s="164" t="s">
        <v>15</v>
      </c>
      <c r="D47" s="165"/>
      <c r="E47" s="165"/>
      <c r="F47" s="165"/>
      <c r="G47" s="165"/>
      <c r="H47" s="165"/>
      <c r="I47" s="165"/>
      <c r="J47" s="165"/>
      <c r="K47" s="165"/>
      <c r="L47" s="167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</row>
    <row r="48" spans="1:31" s="168" customFormat="1" ht="16.5" customHeight="1">
      <c r="A48" s="165"/>
      <c r="B48" s="166"/>
      <c r="C48" s="165"/>
      <c r="D48" s="165"/>
      <c r="E48" s="347" t="str">
        <f>E7</f>
        <v>Demolice objektů Zátiší – lázeňský areál Kyselka</v>
      </c>
      <c r="F48" s="348"/>
      <c r="G48" s="348"/>
      <c r="H48" s="348"/>
      <c r="I48" s="165"/>
      <c r="J48" s="165"/>
      <c r="K48" s="165"/>
      <c r="L48" s="167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47" s="168" customFormat="1" ht="12" customHeight="1">
      <c r="A49" s="165"/>
      <c r="B49" s="166"/>
      <c r="C49" s="164" t="s">
        <v>89</v>
      </c>
      <c r="D49" s="165"/>
      <c r="E49" s="165"/>
      <c r="F49" s="165"/>
      <c r="G49" s="165"/>
      <c r="H49" s="165"/>
      <c r="I49" s="165"/>
      <c r="J49" s="165"/>
      <c r="K49" s="165"/>
      <c r="L49" s="167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47" s="168" customFormat="1" ht="16.5" customHeight="1">
      <c r="A50" s="165"/>
      <c r="B50" s="166"/>
      <c r="C50" s="165"/>
      <c r="D50" s="165"/>
      <c r="E50" s="349" t="str">
        <f>E9</f>
        <v>SO 02 - Demolice objektu SO - 02</v>
      </c>
      <c r="F50" s="350"/>
      <c r="G50" s="350"/>
      <c r="H50" s="350"/>
      <c r="I50" s="165"/>
      <c r="J50" s="165"/>
      <c r="K50" s="165"/>
      <c r="L50" s="167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47" s="168" customFormat="1" ht="6.95" customHeight="1">
      <c r="A51" s="165"/>
      <c r="B51" s="166"/>
      <c r="C51" s="165"/>
      <c r="D51" s="165"/>
      <c r="E51" s="165"/>
      <c r="F51" s="165"/>
      <c r="G51" s="165"/>
      <c r="H51" s="165"/>
      <c r="I51" s="165"/>
      <c r="J51" s="165"/>
      <c r="K51" s="165"/>
      <c r="L51" s="167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</row>
    <row r="52" spans="1:47" s="168" customFormat="1" ht="12" customHeight="1">
      <c r="A52" s="165"/>
      <c r="B52" s="166"/>
      <c r="C52" s="164" t="s">
        <v>19</v>
      </c>
      <c r="D52" s="165"/>
      <c r="E52" s="165"/>
      <c r="F52" s="169" t="str">
        <f>F12</f>
        <v>Bílina</v>
      </c>
      <c r="G52" s="165"/>
      <c r="H52" s="165"/>
      <c r="I52" s="164" t="s">
        <v>21</v>
      </c>
      <c r="J52" s="170" t="str">
        <f>IF(J12="","",J12)</f>
        <v>6. 10. 2021</v>
      </c>
      <c r="K52" s="165"/>
      <c r="L52" s="167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</row>
    <row r="53" spans="1:47" s="168" customFormat="1" ht="6.95" customHeight="1">
      <c r="A53" s="165"/>
      <c r="B53" s="166"/>
      <c r="C53" s="165"/>
      <c r="D53" s="165"/>
      <c r="E53" s="165"/>
      <c r="F53" s="165"/>
      <c r="G53" s="165"/>
      <c r="H53" s="165"/>
      <c r="I53" s="165"/>
      <c r="J53" s="165"/>
      <c r="K53" s="165"/>
      <c r="L53" s="167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</row>
    <row r="54" spans="1:47" s="168" customFormat="1" ht="15.2" customHeight="1">
      <c r="A54" s="165"/>
      <c r="B54" s="166"/>
      <c r="C54" s="164" t="s">
        <v>23</v>
      </c>
      <c r="D54" s="165"/>
      <c r="E54" s="165"/>
      <c r="F54" s="169" t="str">
        <f>E15</f>
        <v xml:space="preserve"> </v>
      </c>
      <c r="G54" s="165"/>
      <c r="H54" s="165"/>
      <c r="I54" s="164" t="s">
        <v>28</v>
      </c>
      <c r="J54" s="193" t="str">
        <f>E21</f>
        <v>Petr Andrejkovič</v>
      </c>
      <c r="K54" s="165"/>
      <c r="L54" s="167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</row>
    <row r="55" spans="1:47" s="168" customFormat="1" ht="15.2" customHeight="1">
      <c r="A55" s="165"/>
      <c r="B55" s="166"/>
      <c r="C55" s="164" t="s">
        <v>27</v>
      </c>
      <c r="D55" s="165"/>
      <c r="E55" s="165"/>
      <c r="F55" s="169" t="str">
        <f>IF(E18="","",E18)</f>
        <v xml:space="preserve"> </v>
      </c>
      <c r="G55" s="165"/>
      <c r="H55" s="165"/>
      <c r="I55" s="164" t="s">
        <v>32</v>
      </c>
      <c r="J55" s="193" t="str">
        <f>E24</f>
        <v>Ing. Lada Rýdlová</v>
      </c>
      <c r="K55" s="165"/>
      <c r="L55" s="167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</row>
    <row r="56" spans="1:47" s="168" customFormat="1" ht="10.35" customHeight="1">
      <c r="A56" s="165"/>
      <c r="B56" s="166"/>
      <c r="C56" s="165"/>
      <c r="D56" s="165"/>
      <c r="E56" s="165"/>
      <c r="F56" s="165"/>
      <c r="G56" s="165"/>
      <c r="H56" s="165"/>
      <c r="I56" s="165"/>
      <c r="J56" s="165"/>
      <c r="K56" s="165"/>
      <c r="L56" s="167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</row>
    <row r="57" spans="1:47" s="168" customFormat="1" ht="29.25" customHeight="1">
      <c r="A57" s="165"/>
      <c r="B57" s="166"/>
      <c r="C57" s="194" t="s">
        <v>92</v>
      </c>
      <c r="D57" s="182"/>
      <c r="E57" s="182"/>
      <c r="F57" s="182"/>
      <c r="G57" s="182"/>
      <c r="H57" s="182"/>
      <c r="I57" s="182"/>
      <c r="J57" s="195" t="s">
        <v>93</v>
      </c>
      <c r="K57" s="182"/>
      <c r="L57" s="167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</row>
    <row r="58" spans="1:47" s="168" customFormat="1" ht="10.35" customHeight="1">
      <c r="A58" s="165"/>
      <c r="B58" s="166"/>
      <c r="C58" s="165"/>
      <c r="D58" s="165"/>
      <c r="E58" s="165"/>
      <c r="F58" s="165"/>
      <c r="G58" s="165"/>
      <c r="H58" s="165"/>
      <c r="I58" s="165"/>
      <c r="J58" s="165"/>
      <c r="K58" s="165"/>
      <c r="L58" s="167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47" s="168" customFormat="1" ht="22.9" customHeight="1">
      <c r="A59" s="165"/>
      <c r="B59" s="166"/>
      <c r="C59" s="196" t="s">
        <v>69</v>
      </c>
      <c r="D59" s="165"/>
      <c r="E59" s="165"/>
      <c r="F59" s="165"/>
      <c r="G59" s="165"/>
      <c r="H59" s="165"/>
      <c r="I59" s="165"/>
      <c r="J59" s="177">
        <f>J93</f>
        <v>0</v>
      </c>
      <c r="K59" s="165"/>
      <c r="L59" s="167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U59" s="158" t="s">
        <v>94</v>
      </c>
    </row>
    <row r="60" spans="1:47" s="197" customFormat="1" ht="24.95" customHeight="1">
      <c r="B60" s="198"/>
      <c r="D60" s="199" t="s">
        <v>95</v>
      </c>
      <c r="E60" s="200"/>
      <c r="F60" s="200"/>
      <c r="G60" s="200"/>
      <c r="H60" s="200"/>
      <c r="I60" s="200"/>
      <c r="J60" s="201">
        <f>J94</f>
        <v>0</v>
      </c>
      <c r="L60" s="198"/>
    </row>
    <row r="61" spans="1:47" s="202" customFormat="1" ht="19.899999999999999" customHeight="1">
      <c r="B61" s="203"/>
      <c r="D61" s="204" t="s">
        <v>96</v>
      </c>
      <c r="E61" s="205"/>
      <c r="F61" s="205"/>
      <c r="G61" s="205"/>
      <c r="H61" s="205"/>
      <c r="I61" s="205"/>
      <c r="J61" s="206">
        <f>J95</f>
        <v>0</v>
      </c>
      <c r="L61" s="203"/>
    </row>
    <row r="62" spans="1:47" s="202" customFormat="1" ht="19.899999999999999" customHeight="1">
      <c r="B62" s="203"/>
      <c r="D62" s="204" t="s">
        <v>97</v>
      </c>
      <c r="E62" s="205"/>
      <c r="F62" s="205"/>
      <c r="G62" s="205"/>
      <c r="H62" s="205"/>
      <c r="I62" s="205"/>
      <c r="J62" s="206">
        <f>J144</f>
        <v>0</v>
      </c>
      <c r="L62" s="203"/>
    </row>
    <row r="63" spans="1:47" s="202" customFormat="1" ht="19.899999999999999" customHeight="1">
      <c r="B63" s="203"/>
      <c r="D63" s="204" t="s">
        <v>98</v>
      </c>
      <c r="E63" s="205"/>
      <c r="F63" s="205"/>
      <c r="G63" s="205"/>
      <c r="H63" s="205"/>
      <c r="I63" s="205"/>
      <c r="J63" s="206">
        <f>J149</f>
        <v>0</v>
      </c>
      <c r="L63" s="203"/>
    </row>
    <row r="64" spans="1:47" s="202" customFormat="1" ht="19.899999999999999" customHeight="1">
      <c r="B64" s="203"/>
      <c r="D64" s="204" t="s">
        <v>99</v>
      </c>
      <c r="E64" s="205"/>
      <c r="F64" s="205"/>
      <c r="G64" s="205"/>
      <c r="H64" s="205"/>
      <c r="I64" s="205"/>
      <c r="J64" s="206">
        <f>J210</f>
        <v>0</v>
      </c>
      <c r="L64" s="203"/>
    </row>
    <row r="65" spans="1:31" s="197" customFormat="1" ht="24.95" customHeight="1">
      <c r="B65" s="198"/>
      <c r="D65" s="199" t="s">
        <v>100</v>
      </c>
      <c r="E65" s="200"/>
      <c r="F65" s="200"/>
      <c r="G65" s="200"/>
      <c r="H65" s="200"/>
      <c r="I65" s="200"/>
      <c r="J65" s="201">
        <f>J258</f>
        <v>0</v>
      </c>
      <c r="L65" s="198"/>
    </row>
    <row r="66" spans="1:31" s="202" customFormat="1" ht="19.899999999999999" customHeight="1">
      <c r="B66" s="203"/>
      <c r="D66" s="204" t="s">
        <v>101</v>
      </c>
      <c r="E66" s="205"/>
      <c r="F66" s="205"/>
      <c r="G66" s="205"/>
      <c r="H66" s="205"/>
      <c r="I66" s="205"/>
      <c r="J66" s="206">
        <f>J259</f>
        <v>0</v>
      </c>
      <c r="L66" s="203"/>
    </row>
    <row r="67" spans="1:31" s="202" customFormat="1" ht="19.899999999999999" customHeight="1">
      <c r="B67" s="203"/>
      <c r="D67" s="204" t="s">
        <v>102</v>
      </c>
      <c r="E67" s="205"/>
      <c r="F67" s="205"/>
      <c r="G67" s="205"/>
      <c r="H67" s="205"/>
      <c r="I67" s="205"/>
      <c r="J67" s="206">
        <f>J265</f>
        <v>0</v>
      </c>
      <c r="L67" s="203"/>
    </row>
    <row r="68" spans="1:31" s="202" customFormat="1" ht="19.899999999999999" customHeight="1">
      <c r="B68" s="203"/>
      <c r="D68" s="204" t="s">
        <v>103</v>
      </c>
      <c r="E68" s="205"/>
      <c r="F68" s="205"/>
      <c r="G68" s="205"/>
      <c r="H68" s="205"/>
      <c r="I68" s="205"/>
      <c r="J68" s="206">
        <f>J282</f>
        <v>0</v>
      </c>
      <c r="L68" s="203"/>
    </row>
    <row r="69" spans="1:31" s="202" customFormat="1" ht="19.899999999999999" customHeight="1">
      <c r="B69" s="203"/>
      <c r="D69" s="204" t="s">
        <v>104</v>
      </c>
      <c r="E69" s="205"/>
      <c r="F69" s="205"/>
      <c r="G69" s="205"/>
      <c r="H69" s="205"/>
      <c r="I69" s="205"/>
      <c r="J69" s="206">
        <f>J288</f>
        <v>0</v>
      </c>
      <c r="L69" s="203"/>
    </row>
    <row r="70" spans="1:31" s="202" customFormat="1" ht="19.899999999999999" customHeight="1">
      <c r="B70" s="203"/>
      <c r="D70" s="204" t="s">
        <v>105</v>
      </c>
      <c r="E70" s="205"/>
      <c r="F70" s="205"/>
      <c r="G70" s="205"/>
      <c r="H70" s="205"/>
      <c r="I70" s="205"/>
      <c r="J70" s="206">
        <f>J292</f>
        <v>0</v>
      </c>
      <c r="L70" s="203"/>
    </row>
    <row r="71" spans="1:31" s="202" customFormat="1" ht="19.899999999999999" customHeight="1">
      <c r="B71" s="203"/>
      <c r="D71" s="204" t="s">
        <v>106</v>
      </c>
      <c r="E71" s="205"/>
      <c r="F71" s="205"/>
      <c r="G71" s="205"/>
      <c r="H71" s="205"/>
      <c r="I71" s="205"/>
      <c r="J71" s="206">
        <f>J313</f>
        <v>0</v>
      </c>
      <c r="L71" s="203"/>
    </row>
    <row r="72" spans="1:31" s="197" customFormat="1" ht="24.95" customHeight="1">
      <c r="B72" s="198"/>
      <c r="D72" s="199" t="s">
        <v>107</v>
      </c>
      <c r="E72" s="200"/>
      <c r="F72" s="200"/>
      <c r="G72" s="200"/>
      <c r="H72" s="200"/>
      <c r="I72" s="200"/>
      <c r="J72" s="201">
        <f>J321</f>
        <v>0</v>
      </c>
      <c r="L72" s="198"/>
    </row>
    <row r="73" spans="1:31" s="202" customFormat="1" ht="19.899999999999999" customHeight="1">
      <c r="B73" s="203"/>
      <c r="D73" s="204" t="s">
        <v>108</v>
      </c>
      <c r="E73" s="205"/>
      <c r="F73" s="205"/>
      <c r="G73" s="205"/>
      <c r="H73" s="205"/>
      <c r="I73" s="205"/>
      <c r="J73" s="206">
        <f>J322</f>
        <v>0</v>
      </c>
      <c r="L73" s="203"/>
    </row>
    <row r="74" spans="1:31" s="168" customFormat="1" ht="21.75" customHeight="1">
      <c r="A74" s="165"/>
      <c r="B74" s="166"/>
      <c r="C74" s="165"/>
      <c r="D74" s="165"/>
      <c r="E74" s="165"/>
      <c r="F74" s="165"/>
      <c r="G74" s="165"/>
      <c r="H74" s="165"/>
      <c r="I74" s="165"/>
      <c r="J74" s="165"/>
      <c r="K74" s="165"/>
      <c r="L74" s="167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</row>
    <row r="75" spans="1:31" s="168" customFormat="1" ht="6.95" customHeight="1">
      <c r="A75" s="165"/>
      <c r="B75" s="189"/>
      <c r="C75" s="190"/>
      <c r="D75" s="190"/>
      <c r="E75" s="190"/>
      <c r="F75" s="190"/>
      <c r="G75" s="190"/>
      <c r="H75" s="190"/>
      <c r="I75" s="190"/>
      <c r="J75" s="190"/>
      <c r="K75" s="190"/>
      <c r="L75" s="167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</row>
    <row r="79" spans="1:31" s="168" customFormat="1" ht="6.95" customHeight="1">
      <c r="A79" s="165"/>
      <c r="B79" s="191"/>
      <c r="C79" s="192"/>
      <c r="D79" s="192"/>
      <c r="E79" s="192"/>
      <c r="F79" s="192"/>
      <c r="G79" s="192"/>
      <c r="H79" s="192"/>
      <c r="I79" s="192"/>
      <c r="J79" s="192"/>
      <c r="K79" s="192"/>
      <c r="L79" s="167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31" s="168" customFormat="1" ht="24.95" customHeight="1">
      <c r="A80" s="165"/>
      <c r="B80" s="166"/>
      <c r="C80" s="162" t="s">
        <v>109</v>
      </c>
      <c r="D80" s="165"/>
      <c r="E80" s="165"/>
      <c r="F80" s="165"/>
      <c r="G80" s="165"/>
      <c r="H80" s="165"/>
      <c r="I80" s="165"/>
      <c r="J80" s="165"/>
      <c r="K80" s="165"/>
      <c r="L80" s="167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168" customFormat="1" ht="6.95" customHeight="1">
      <c r="A81" s="165"/>
      <c r="B81" s="166"/>
      <c r="C81" s="165"/>
      <c r="D81" s="165"/>
      <c r="E81" s="165"/>
      <c r="F81" s="165"/>
      <c r="G81" s="165"/>
      <c r="H81" s="165"/>
      <c r="I81" s="165"/>
      <c r="J81" s="165"/>
      <c r="K81" s="165"/>
      <c r="L81" s="167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168" customFormat="1" ht="12" customHeight="1">
      <c r="A82" s="165"/>
      <c r="B82" s="166"/>
      <c r="C82" s="164" t="s">
        <v>15</v>
      </c>
      <c r="D82" s="165"/>
      <c r="E82" s="165"/>
      <c r="F82" s="165"/>
      <c r="G82" s="165"/>
      <c r="H82" s="165"/>
      <c r="I82" s="165"/>
      <c r="J82" s="165"/>
      <c r="K82" s="165"/>
      <c r="L82" s="167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168" customFormat="1" ht="16.5" customHeight="1">
      <c r="A83" s="165"/>
      <c r="B83" s="166"/>
      <c r="C83" s="165"/>
      <c r="D83" s="165"/>
      <c r="E83" s="347" t="str">
        <f>E7</f>
        <v>Demolice objektů Zátiší – lázeňský areál Kyselka</v>
      </c>
      <c r="F83" s="348"/>
      <c r="G83" s="348"/>
      <c r="H83" s="348"/>
      <c r="I83" s="165"/>
      <c r="J83" s="165"/>
      <c r="K83" s="165"/>
      <c r="L83" s="167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168" customFormat="1" ht="12" customHeight="1">
      <c r="A84" s="165"/>
      <c r="B84" s="166"/>
      <c r="C84" s="164" t="s">
        <v>89</v>
      </c>
      <c r="D84" s="165"/>
      <c r="E84" s="165"/>
      <c r="F84" s="165"/>
      <c r="G84" s="165"/>
      <c r="H84" s="165"/>
      <c r="I84" s="165"/>
      <c r="J84" s="165"/>
      <c r="K84" s="165"/>
      <c r="L84" s="167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65" s="168" customFormat="1" ht="16.5" customHeight="1">
      <c r="A85" s="165"/>
      <c r="B85" s="166"/>
      <c r="C85" s="165"/>
      <c r="D85" s="165"/>
      <c r="E85" s="349" t="str">
        <f>E9</f>
        <v>SO 02 - Demolice objektu SO - 02</v>
      </c>
      <c r="F85" s="350"/>
      <c r="G85" s="350"/>
      <c r="H85" s="350"/>
      <c r="I85" s="165"/>
      <c r="J85" s="165"/>
      <c r="K85" s="165"/>
      <c r="L85" s="167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65" s="168" customFormat="1" ht="6.95" customHeight="1">
      <c r="A86" s="165"/>
      <c r="B86" s="166"/>
      <c r="C86" s="165"/>
      <c r="D86" s="165"/>
      <c r="E86" s="165"/>
      <c r="F86" s="165"/>
      <c r="G86" s="165"/>
      <c r="H86" s="165"/>
      <c r="I86" s="165"/>
      <c r="J86" s="165"/>
      <c r="K86" s="165"/>
      <c r="L86" s="167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168" customFormat="1" ht="12" customHeight="1">
      <c r="A87" s="165"/>
      <c r="B87" s="166"/>
      <c r="C87" s="164" t="s">
        <v>19</v>
      </c>
      <c r="D87" s="165"/>
      <c r="E87" s="165"/>
      <c r="F87" s="169" t="str">
        <f>F12</f>
        <v>Bílina</v>
      </c>
      <c r="G87" s="165"/>
      <c r="H87" s="165"/>
      <c r="I87" s="164" t="s">
        <v>21</v>
      </c>
      <c r="J87" s="170" t="str">
        <f>IF(J12="","",J12)</f>
        <v>6. 10. 2021</v>
      </c>
      <c r="K87" s="165"/>
      <c r="L87" s="167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168" customFormat="1" ht="6.95" customHeight="1">
      <c r="A88" s="165"/>
      <c r="B88" s="166"/>
      <c r="C88" s="165"/>
      <c r="D88" s="165"/>
      <c r="E88" s="165"/>
      <c r="F88" s="165"/>
      <c r="G88" s="165"/>
      <c r="H88" s="165"/>
      <c r="I88" s="165"/>
      <c r="J88" s="165"/>
      <c r="K88" s="165"/>
      <c r="L88" s="167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168" customFormat="1" ht="15.2" customHeight="1">
      <c r="A89" s="165"/>
      <c r="B89" s="166"/>
      <c r="C89" s="164" t="s">
        <v>23</v>
      </c>
      <c r="D89" s="165"/>
      <c r="E89" s="165"/>
      <c r="F89" s="169" t="str">
        <f>E15</f>
        <v xml:space="preserve"> </v>
      </c>
      <c r="G89" s="165"/>
      <c r="H89" s="165"/>
      <c r="I89" s="164" t="s">
        <v>28</v>
      </c>
      <c r="J89" s="193" t="str">
        <f>E21</f>
        <v>Petr Andrejkovič</v>
      </c>
      <c r="K89" s="165"/>
      <c r="L89" s="167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</row>
    <row r="90" spans="1:65" s="168" customFormat="1" ht="15.2" customHeight="1">
      <c r="A90" s="165"/>
      <c r="B90" s="166"/>
      <c r="C90" s="164" t="s">
        <v>27</v>
      </c>
      <c r="D90" s="165"/>
      <c r="E90" s="165"/>
      <c r="F90" s="169" t="str">
        <f>IF(E18="","",E18)</f>
        <v xml:space="preserve"> </v>
      </c>
      <c r="G90" s="165"/>
      <c r="H90" s="165"/>
      <c r="I90" s="164" t="s">
        <v>32</v>
      </c>
      <c r="J90" s="193" t="str">
        <f>E24</f>
        <v>Ing. Lada Rýdlová</v>
      </c>
      <c r="K90" s="165"/>
      <c r="L90" s="167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</row>
    <row r="91" spans="1:65" s="168" customFormat="1" ht="10.35" customHeight="1">
      <c r="A91" s="165"/>
      <c r="B91" s="166"/>
      <c r="C91" s="165"/>
      <c r="D91" s="165"/>
      <c r="E91" s="165"/>
      <c r="F91" s="165"/>
      <c r="G91" s="165"/>
      <c r="H91" s="165"/>
      <c r="I91" s="165"/>
      <c r="J91" s="165"/>
      <c r="K91" s="165"/>
      <c r="L91" s="167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</row>
    <row r="92" spans="1:65" s="217" customFormat="1" ht="29.25" customHeight="1">
      <c r="A92" s="207"/>
      <c r="B92" s="208"/>
      <c r="C92" s="209" t="s">
        <v>110</v>
      </c>
      <c r="D92" s="210" t="s">
        <v>56</v>
      </c>
      <c r="E92" s="210" t="s">
        <v>52</v>
      </c>
      <c r="F92" s="210" t="s">
        <v>53</v>
      </c>
      <c r="G92" s="210" t="s">
        <v>111</v>
      </c>
      <c r="H92" s="210" t="s">
        <v>112</v>
      </c>
      <c r="I92" s="210" t="s">
        <v>113</v>
      </c>
      <c r="J92" s="211" t="s">
        <v>93</v>
      </c>
      <c r="K92" s="212" t="s">
        <v>114</v>
      </c>
      <c r="L92" s="213"/>
      <c r="M92" s="214" t="s">
        <v>3</v>
      </c>
      <c r="N92" s="215" t="s">
        <v>41</v>
      </c>
      <c r="O92" s="215" t="s">
        <v>115</v>
      </c>
      <c r="P92" s="215" t="s">
        <v>116</v>
      </c>
      <c r="Q92" s="215" t="s">
        <v>117</v>
      </c>
      <c r="R92" s="215" t="s">
        <v>118</v>
      </c>
      <c r="S92" s="215" t="s">
        <v>119</v>
      </c>
      <c r="T92" s="216" t="s">
        <v>120</v>
      </c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</row>
    <row r="93" spans="1:65" s="168" customFormat="1" ht="22.9" customHeight="1">
      <c r="A93" s="165"/>
      <c r="B93" s="166"/>
      <c r="C93" s="218" t="s">
        <v>121</v>
      </c>
      <c r="D93" s="165"/>
      <c r="E93" s="165"/>
      <c r="F93" s="165"/>
      <c r="G93" s="165"/>
      <c r="H93" s="165"/>
      <c r="I93" s="165"/>
      <c r="J93" s="219">
        <f>BK93</f>
        <v>0</v>
      </c>
      <c r="K93" s="165"/>
      <c r="L93" s="166"/>
      <c r="M93" s="220"/>
      <c r="N93" s="221"/>
      <c r="O93" s="175"/>
      <c r="P93" s="222">
        <f>P94+P258+P321</f>
        <v>4301.0080870000011</v>
      </c>
      <c r="Q93" s="175"/>
      <c r="R93" s="222">
        <f>R94+R258+R321</f>
        <v>226.11089389999998</v>
      </c>
      <c r="S93" s="175"/>
      <c r="T93" s="223">
        <f>T94+T258+T321</f>
        <v>3098.5194406000005</v>
      </c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T93" s="158" t="s">
        <v>70</v>
      </c>
      <c r="AU93" s="158" t="s">
        <v>94</v>
      </c>
      <c r="BK93" s="224">
        <f>BK94+BK258+BK321</f>
        <v>0</v>
      </c>
    </row>
    <row r="94" spans="1:65" s="225" customFormat="1" ht="25.9" customHeight="1">
      <c r="B94" s="226"/>
      <c r="D94" s="227" t="s">
        <v>70</v>
      </c>
      <c r="E94" s="228" t="s">
        <v>122</v>
      </c>
      <c r="F94" s="228" t="s">
        <v>123</v>
      </c>
      <c r="J94" s="229">
        <f>BK94</f>
        <v>0</v>
      </c>
      <c r="L94" s="226"/>
      <c r="M94" s="230"/>
      <c r="N94" s="231"/>
      <c r="O94" s="231"/>
      <c r="P94" s="232">
        <f>P95+P144+P149+P210</f>
        <v>3823.6206570000004</v>
      </c>
      <c r="Q94" s="231"/>
      <c r="R94" s="232">
        <f>R95+R144+R149+R210</f>
        <v>226.00293989999997</v>
      </c>
      <c r="S94" s="231"/>
      <c r="T94" s="233">
        <f>T95+T144+T149+T210</f>
        <v>3084.7496800000004</v>
      </c>
      <c r="AR94" s="227" t="s">
        <v>79</v>
      </c>
      <c r="AT94" s="234" t="s">
        <v>70</v>
      </c>
      <c r="AU94" s="234" t="s">
        <v>71</v>
      </c>
      <c r="AY94" s="227" t="s">
        <v>124</v>
      </c>
      <c r="BK94" s="235">
        <f>BK95+BK144+BK149+BK210</f>
        <v>0</v>
      </c>
    </row>
    <row r="95" spans="1:65" s="225" customFormat="1" ht="22.9" customHeight="1">
      <c r="B95" s="226"/>
      <c r="D95" s="227" t="s">
        <v>70</v>
      </c>
      <c r="E95" s="236" t="s">
        <v>79</v>
      </c>
      <c r="F95" s="236" t="s">
        <v>125</v>
      </c>
      <c r="J95" s="237">
        <f>BK95</f>
        <v>0</v>
      </c>
      <c r="L95" s="226"/>
      <c r="M95" s="230"/>
      <c r="N95" s="231"/>
      <c r="O95" s="231"/>
      <c r="P95" s="232">
        <f>SUM(P96:P143)</f>
        <v>482.01249600000006</v>
      </c>
      <c r="Q95" s="231"/>
      <c r="R95" s="232">
        <f>SUM(R96:R143)</f>
        <v>225.81099989999998</v>
      </c>
      <c r="S95" s="231"/>
      <c r="T95" s="233">
        <f>SUM(T96:T143)</f>
        <v>0</v>
      </c>
      <c r="AR95" s="227" t="s">
        <v>79</v>
      </c>
      <c r="AT95" s="234" t="s">
        <v>70</v>
      </c>
      <c r="AU95" s="234" t="s">
        <v>79</v>
      </c>
      <c r="AY95" s="227" t="s">
        <v>124</v>
      </c>
      <c r="BK95" s="235">
        <f>SUM(BK96:BK143)</f>
        <v>0</v>
      </c>
    </row>
    <row r="96" spans="1:65" s="168" customFormat="1" ht="44.25" customHeight="1">
      <c r="A96" s="165"/>
      <c r="B96" s="166"/>
      <c r="C96" s="238" t="s">
        <v>79</v>
      </c>
      <c r="D96" s="238" t="s">
        <v>126</v>
      </c>
      <c r="E96" s="239" t="s">
        <v>127</v>
      </c>
      <c r="F96" s="240" t="s">
        <v>128</v>
      </c>
      <c r="G96" s="241" t="s">
        <v>129</v>
      </c>
      <c r="H96" s="242">
        <v>113.333</v>
      </c>
      <c r="I96" s="75"/>
      <c r="J96" s="243">
        <f>ROUND(I96*H96,2)</f>
        <v>0</v>
      </c>
      <c r="K96" s="244"/>
      <c r="L96" s="166"/>
      <c r="M96" s="245" t="s">
        <v>3</v>
      </c>
      <c r="N96" s="246" t="s">
        <v>42</v>
      </c>
      <c r="O96" s="247">
        <v>0.124</v>
      </c>
      <c r="P96" s="247">
        <f>O96*H96</f>
        <v>14.053291999999999</v>
      </c>
      <c r="Q96" s="247">
        <v>2.9999999999999997E-4</v>
      </c>
      <c r="R96" s="247">
        <f>Q96*H96</f>
        <v>3.39999E-2</v>
      </c>
      <c r="S96" s="247">
        <v>0</v>
      </c>
      <c r="T96" s="248">
        <f>S96*H96</f>
        <v>0</v>
      </c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R96" s="249" t="s">
        <v>130</v>
      </c>
      <c r="AT96" s="249" t="s">
        <v>126</v>
      </c>
      <c r="AU96" s="249" t="s">
        <v>81</v>
      </c>
      <c r="AY96" s="158" t="s">
        <v>124</v>
      </c>
      <c r="BE96" s="250">
        <f>IF(N96="základní",J96,0)</f>
        <v>0</v>
      </c>
      <c r="BF96" s="250">
        <f>IF(N96="snížená",J96,0)</f>
        <v>0</v>
      </c>
      <c r="BG96" s="250">
        <f>IF(N96="zákl. přenesená",J96,0)</f>
        <v>0</v>
      </c>
      <c r="BH96" s="250">
        <f>IF(N96="sníž. přenesená",J96,0)</f>
        <v>0</v>
      </c>
      <c r="BI96" s="250">
        <f>IF(N96="nulová",J96,0)</f>
        <v>0</v>
      </c>
      <c r="BJ96" s="158" t="s">
        <v>79</v>
      </c>
      <c r="BK96" s="250">
        <f>ROUND(I96*H96,2)</f>
        <v>0</v>
      </c>
      <c r="BL96" s="158" t="s">
        <v>130</v>
      </c>
      <c r="BM96" s="249" t="s">
        <v>131</v>
      </c>
    </row>
    <row r="97" spans="1:65" s="168" customFormat="1" ht="29.25">
      <c r="A97" s="165"/>
      <c r="B97" s="166"/>
      <c r="C97" s="165"/>
      <c r="D97" s="251" t="s">
        <v>132</v>
      </c>
      <c r="E97" s="165"/>
      <c r="F97" s="252" t="s">
        <v>128</v>
      </c>
      <c r="G97" s="165"/>
      <c r="H97" s="165"/>
      <c r="I97" s="304"/>
      <c r="J97" s="165"/>
      <c r="K97" s="165"/>
      <c r="L97" s="166"/>
      <c r="M97" s="253"/>
      <c r="N97" s="254"/>
      <c r="O97" s="255"/>
      <c r="P97" s="255"/>
      <c r="Q97" s="255"/>
      <c r="R97" s="255"/>
      <c r="S97" s="255"/>
      <c r="T97" s="256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T97" s="158" t="s">
        <v>132</v>
      </c>
      <c r="AU97" s="158" t="s">
        <v>81</v>
      </c>
    </row>
    <row r="98" spans="1:65" s="168" customFormat="1">
      <c r="A98" s="165"/>
      <c r="B98" s="166"/>
      <c r="C98" s="165"/>
      <c r="D98" s="257" t="s">
        <v>133</v>
      </c>
      <c r="E98" s="165"/>
      <c r="F98" s="258" t="s">
        <v>134</v>
      </c>
      <c r="G98" s="165"/>
      <c r="H98" s="165"/>
      <c r="I98" s="304"/>
      <c r="J98" s="165"/>
      <c r="K98" s="165"/>
      <c r="L98" s="166"/>
      <c r="M98" s="253"/>
      <c r="N98" s="254"/>
      <c r="O98" s="255"/>
      <c r="P98" s="255"/>
      <c r="Q98" s="255"/>
      <c r="R98" s="255"/>
      <c r="S98" s="255"/>
      <c r="T98" s="256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T98" s="158" t="s">
        <v>133</v>
      </c>
      <c r="AU98" s="158" t="s">
        <v>81</v>
      </c>
    </row>
    <row r="99" spans="1:65" s="259" customFormat="1">
      <c r="B99" s="260"/>
      <c r="D99" s="251" t="s">
        <v>135</v>
      </c>
      <c r="E99" s="261" t="s">
        <v>3</v>
      </c>
      <c r="F99" s="262" t="s">
        <v>136</v>
      </c>
      <c r="H99" s="261" t="s">
        <v>3</v>
      </c>
      <c r="I99" s="305"/>
      <c r="L99" s="260"/>
      <c r="M99" s="263"/>
      <c r="N99" s="264"/>
      <c r="O99" s="264"/>
      <c r="P99" s="264"/>
      <c r="Q99" s="264"/>
      <c r="R99" s="264"/>
      <c r="S99" s="264"/>
      <c r="T99" s="265"/>
      <c r="AT99" s="261" t="s">
        <v>135</v>
      </c>
      <c r="AU99" s="261" t="s">
        <v>81</v>
      </c>
      <c r="AV99" s="259" t="s">
        <v>79</v>
      </c>
      <c r="AW99" s="259" t="s">
        <v>31</v>
      </c>
      <c r="AX99" s="259" t="s">
        <v>71</v>
      </c>
      <c r="AY99" s="261" t="s">
        <v>124</v>
      </c>
    </row>
    <row r="100" spans="1:65" s="266" customFormat="1">
      <c r="B100" s="267"/>
      <c r="D100" s="251" t="s">
        <v>135</v>
      </c>
      <c r="E100" s="268" t="s">
        <v>3</v>
      </c>
      <c r="F100" s="269" t="s">
        <v>137</v>
      </c>
      <c r="H100" s="270">
        <v>113.333</v>
      </c>
      <c r="I100" s="306"/>
      <c r="L100" s="267"/>
      <c r="M100" s="271"/>
      <c r="N100" s="272"/>
      <c r="O100" s="272"/>
      <c r="P100" s="272"/>
      <c r="Q100" s="272"/>
      <c r="R100" s="272"/>
      <c r="S100" s="272"/>
      <c r="T100" s="273"/>
      <c r="AT100" s="268" t="s">
        <v>135</v>
      </c>
      <c r="AU100" s="268" t="s">
        <v>81</v>
      </c>
      <c r="AV100" s="266" t="s">
        <v>81</v>
      </c>
      <c r="AW100" s="266" t="s">
        <v>31</v>
      </c>
      <c r="AX100" s="266" t="s">
        <v>79</v>
      </c>
      <c r="AY100" s="268" t="s">
        <v>124</v>
      </c>
    </row>
    <row r="101" spans="1:65" s="168" customFormat="1" ht="44.25" customHeight="1">
      <c r="A101" s="165"/>
      <c r="B101" s="166"/>
      <c r="C101" s="238" t="s">
        <v>81</v>
      </c>
      <c r="D101" s="238" t="s">
        <v>126</v>
      </c>
      <c r="E101" s="239" t="s">
        <v>138</v>
      </c>
      <c r="F101" s="240" t="s">
        <v>139</v>
      </c>
      <c r="G101" s="241" t="s">
        <v>129</v>
      </c>
      <c r="H101" s="242">
        <v>113.333</v>
      </c>
      <c r="I101" s="75"/>
      <c r="J101" s="243">
        <f>ROUND(I101*H101,2)</f>
        <v>0</v>
      </c>
      <c r="K101" s="244"/>
      <c r="L101" s="166"/>
      <c r="M101" s="245" t="s">
        <v>3</v>
      </c>
      <c r="N101" s="246" t="s">
        <v>42</v>
      </c>
      <c r="O101" s="247">
        <v>9.6000000000000002E-2</v>
      </c>
      <c r="P101" s="247">
        <f>O101*H101</f>
        <v>10.879968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R101" s="249" t="s">
        <v>130</v>
      </c>
      <c r="AT101" s="249" t="s">
        <v>126</v>
      </c>
      <c r="AU101" s="249" t="s">
        <v>81</v>
      </c>
      <c r="AY101" s="158" t="s">
        <v>124</v>
      </c>
      <c r="BE101" s="250">
        <f>IF(N101="základní",J101,0)</f>
        <v>0</v>
      </c>
      <c r="BF101" s="250">
        <f>IF(N101="snížená",J101,0)</f>
        <v>0</v>
      </c>
      <c r="BG101" s="250">
        <f>IF(N101="zákl. přenesená",J101,0)</f>
        <v>0</v>
      </c>
      <c r="BH101" s="250">
        <f>IF(N101="sníž. přenesená",J101,0)</f>
        <v>0</v>
      </c>
      <c r="BI101" s="250">
        <f>IF(N101="nulová",J101,0)</f>
        <v>0</v>
      </c>
      <c r="BJ101" s="158" t="s">
        <v>79</v>
      </c>
      <c r="BK101" s="250">
        <f>ROUND(I101*H101,2)</f>
        <v>0</v>
      </c>
      <c r="BL101" s="158" t="s">
        <v>130</v>
      </c>
      <c r="BM101" s="249" t="s">
        <v>140</v>
      </c>
    </row>
    <row r="102" spans="1:65" s="168" customFormat="1" ht="29.25">
      <c r="A102" s="165"/>
      <c r="B102" s="166"/>
      <c r="C102" s="165"/>
      <c r="D102" s="251" t="s">
        <v>132</v>
      </c>
      <c r="E102" s="165"/>
      <c r="F102" s="252" t="s">
        <v>139</v>
      </c>
      <c r="G102" s="165"/>
      <c r="H102" s="165"/>
      <c r="I102" s="304"/>
      <c r="J102" s="165"/>
      <c r="K102" s="165"/>
      <c r="L102" s="166"/>
      <c r="M102" s="253"/>
      <c r="N102" s="254"/>
      <c r="O102" s="255"/>
      <c r="P102" s="255"/>
      <c r="Q102" s="255"/>
      <c r="R102" s="255"/>
      <c r="S102" s="255"/>
      <c r="T102" s="256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T102" s="158" t="s">
        <v>132</v>
      </c>
      <c r="AU102" s="158" t="s">
        <v>81</v>
      </c>
    </row>
    <row r="103" spans="1:65" s="168" customFormat="1">
      <c r="A103" s="165"/>
      <c r="B103" s="166"/>
      <c r="C103" s="165"/>
      <c r="D103" s="257" t="s">
        <v>133</v>
      </c>
      <c r="E103" s="165"/>
      <c r="F103" s="258" t="s">
        <v>141</v>
      </c>
      <c r="G103" s="165"/>
      <c r="H103" s="165"/>
      <c r="I103" s="304"/>
      <c r="J103" s="165"/>
      <c r="K103" s="165"/>
      <c r="L103" s="166"/>
      <c r="M103" s="253"/>
      <c r="N103" s="254"/>
      <c r="O103" s="255"/>
      <c r="P103" s="255"/>
      <c r="Q103" s="255"/>
      <c r="R103" s="255"/>
      <c r="S103" s="255"/>
      <c r="T103" s="256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T103" s="158" t="s">
        <v>133</v>
      </c>
      <c r="AU103" s="158" t="s">
        <v>81</v>
      </c>
    </row>
    <row r="104" spans="1:65" s="168" customFormat="1" ht="44.25" customHeight="1">
      <c r="A104" s="165"/>
      <c r="B104" s="166"/>
      <c r="C104" s="238" t="s">
        <v>142</v>
      </c>
      <c r="D104" s="238" t="s">
        <v>126</v>
      </c>
      <c r="E104" s="239" t="s">
        <v>143</v>
      </c>
      <c r="F104" s="240" t="s">
        <v>144</v>
      </c>
      <c r="G104" s="241" t="s">
        <v>145</v>
      </c>
      <c r="H104" s="242">
        <v>974.48400000000004</v>
      </c>
      <c r="I104" s="75"/>
      <c r="J104" s="243">
        <f>ROUND(I104*H104,2)</f>
        <v>0</v>
      </c>
      <c r="K104" s="244"/>
      <c r="L104" s="166"/>
      <c r="M104" s="245" t="s">
        <v>3</v>
      </c>
      <c r="N104" s="246" t="s">
        <v>42</v>
      </c>
      <c r="O104" s="247">
        <v>0.32800000000000001</v>
      </c>
      <c r="P104" s="247">
        <f>O104*H104</f>
        <v>319.63075200000003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R104" s="249" t="s">
        <v>130</v>
      </c>
      <c r="AT104" s="249" t="s">
        <v>126</v>
      </c>
      <c r="AU104" s="249" t="s">
        <v>81</v>
      </c>
      <c r="AY104" s="158" t="s">
        <v>124</v>
      </c>
      <c r="BE104" s="250">
        <f>IF(N104="základní",J104,0)</f>
        <v>0</v>
      </c>
      <c r="BF104" s="250">
        <f>IF(N104="snížená",J104,0)</f>
        <v>0</v>
      </c>
      <c r="BG104" s="250">
        <f>IF(N104="zákl. přenesená",J104,0)</f>
        <v>0</v>
      </c>
      <c r="BH104" s="250">
        <f>IF(N104="sníž. přenesená",J104,0)</f>
        <v>0</v>
      </c>
      <c r="BI104" s="250">
        <f>IF(N104="nulová",J104,0)</f>
        <v>0</v>
      </c>
      <c r="BJ104" s="158" t="s">
        <v>79</v>
      </c>
      <c r="BK104" s="250">
        <f>ROUND(I104*H104,2)</f>
        <v>0</v>
      </c>
      <c r="BL104" s="158" t="s">
        <v>130</v>
      </c>
      <c r="BM104" s="249" t="s">
        <v>146</v>
      </c>
    </row>
    <row r="105" spans="1:65" s="168" customFormat="1" ht="29.25">
      <c r="A105" s="165"/>
      <c r="B105" s="166"/>
      <c r="C105" s="165"/>
      <c r="D105" s="251" t="s">
        <v>132</v>
      </c>
      <c r="E105" s="165"/>
      <c r="F105" s="252" t="s">
        <v>144</v>
      </c>
      <c r="G105" s="165"/>
      <c r="H105" s="165"/>
      <c r="I105" s="304"/>
      <c r="J105" s="165"/>
      <c r="K105" s="165"/>
      <c r="L105" s="166"/>
      <c r="M105" s="253"/>
      <c r="N105" s="254"/>
      <c r="O105" s="255"/>
      <c r="P105" s="255"/>
      <c r="Q105" s="255"/>
      <c r="R105" s="255"/>
      <c r="S105" s="255"/>
      <c r="T105" s="256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T105" s="158" t="s">
        <v>132</v>
      </c>
      <c r="AU105" s="158" t="s">
        <v>81</v>
      </c>
    </row>
    <row r="106" spans="1:65" s="168" customFormat="1">
      <c r="A106" s="165"/>
      <c r="B106" s="166"/>
      <c r="C106" s="165"/>
      <c r="D106" s="257" t="s">
        <v>133</v>
      </c>
      <c r="E106" s="165"/>
      <c r="F106" s="258" t="s">
        <v>147</v>
      </c>
      <c r="G106" s="165"/>
      <c r="H106" s="165"/>
      <c r="I106" s="304"/>
      <c r="J106" s="165"/>
      <c r="K106" s="165"/>
      <c r="L106" s="166"/>
      <c r="M106" s="253"/>
      <c r="N106" s="254"/>
      <c r="O106" s="255"/>
      <c r="P106" s="255"/>
      <c r="Q106" s="255"/>
      <c r="R106" s="255"/>
      <c r="S106" s="255"/>
      <c r="T106" s="256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T106" s="158" t="s">
        <v>133</v>
      </c>
      <c r="AU106" s="158" t="s">
        <v>81</v>
      </c>
    </row>
    <row r="107" spans="1:65" s="259" customFormat="1" ht="22.5">
      <c r="B107" s="260"/>
      <c r="D107" s="251" t="s">
        <v>135</v>
      </c>
      <c r="E107" s="261" t="s">
        <v>3</v>
      </c>
      <c r="F107" s="262" t="s">
        <v>148</v>
      </c>
      <c r="H107" s="261" t="s">
        <v>3</v>
      </c>
      <c r="I107" s="305"/>
      <c r="L107" s="260"/>
      <c r="M107" s="263"/>
      <c r="N107" s="264"/>
      <c r="O107" s="264"/>
      <c r="P107" s="264"/>
      <c r="Q107" s="264"/>
      <c r="R107" s="264"/>
      <c r="S107" s="264"/>
      <c r="T107" s="265"/>
      <c r="AT107" s="261" t="s">
        <v>135</v>
      </c>
      <c r="AU107" s="261" t="s">
        <v>81</v>
      </c>
      <c r="AV107" s="259" t="s">
        <v>79</v>
      </c>
      <c r="AW107" s="259" t="s">
        <v>31</v>
      </c>
      <c r="AX107" s="259" t="s">
        <v>71</v>
      </c>
      <c r="AY107" s="261" t="s">
        <v>124</v>
      </c>
    </row>
    <row r="108" spans="1:65" s="259" customFormat="1">
      <c r="B108" s="260"/>
      <c r="D108" s="251" t="s">
        <v>135</v>
      </c>
      <c r="E108" s="261" t="s">
        <v>3</v>
      </c>
      <c r="F108" s="262" t="s">
        <v>149</v>
      </c>
      <c r="H108" s="261" t="s">
        <v>3</v>
      </c>
      <c r="I108" s="305"/>
      <c r="L108" s="260"/>
      <c r="M108" s="263"/>
      <c r="N108" s="264"/>
      <c r="O108" s="264"/>
      <c r="P108" s="264"/>
      <c r="Q108" s="264"/>
      <c r="R108" s="264"/>
      <c r="S108" s="264"/>
      <c r="T108" s="265"/>
      <c r="AT108" s="261" t="s">
        <v>135</v>
      </c>
      <c r="AU108" s="261" t="s">
        <v>81</v>
      </c>
      <c r="AV108" s="259" t="s">
        <v>79</v>
      </c>
      <c r="AW108" s="259" t="s">
        <v>31</v>
      </c>
      <c r="AX108" s="259" t="s">
        <v>71</v>
      </c>
      <c r="AY108" s="261" t="s">
        <v>124</v>
      </c>
    </row>
    <row r="109" spans="1:65" s="266" customFormat="1">
      <c r="B109" s="267"/>
      <c r="D109" s="251" t="s">
        <v>135</v>
      </c>
      <c r="E109" s="268" t="s">
        <v>3</v>
      </c>
      <c r="F109" s="269" t="s">
        <v>150</v>
      </c>
      <c r="H109" s="270">
        <v>974.48400000000004</v>
      </c>
      <c r="I109" s="306"/>
      <c r="L109" s="267"/>
      <c r="M109" s="271"/>
      <c r="N109" s="272"/>
      <c r="O109" s="272"/>
      <c r="P109" s="272"/>
      <c r="Q109" s="272"/>
      <c r="R109" s="272"/>
      <c r="S109" s="272"/>
      <c r="T109" s="273"/>
      <c r="AT109" s="268" t="s">
        <v>135</v>
      </c>
      <c r="AU109" s="268" t="s">
        <v>81</v>
      </c>
      <c r="AV109" s="266" t="s">
        <v>81</v>
      </c>
      <c r="AW109" s="266" t="s">
        <v>31</v>
      </c>
      <c r="AX109" s="266" t="s">
        <v>79</v>
      </c>
      <c r="AY109" s="268" t="s">
        <v>124</v>
      </c>
    </row>
    <row r="110" spans="1:65" s="168" customFormat="1" ht="55.5" customHeight="1">
      <c r="A110" s="165"/>
      <c r="B110" s="166"/>
      <c r="C110" s="238" t="s">
        <v>130</v>
      </c>
      <c r="D110" s="238" t="s">
        <v>126</v>
      </c>
      <c r="E110" s="239" t="s">
        <v>151</v>
      </c>
      <c r="F110" s="240" t="s">
        <v>152</v>
      </c>
      <c r="G110" s="241" t="s">
        <v>153</v>
      </c>
      <c r="H110" s="242">
        <v>600</v>
      </c>
      <c r="I110" s="75"/>
      <c r="J110" s="243">
        <f>ROUND(I110*H110,2)</f>
        <v>0</v>
      </c>
      <c r="K110" s="244"/>
      <c r="L110" s="166"/>
      <c r="M110" s="245" t="s">
        <v>3</v>
      </c>
      <c r="N110" s="246" t="s">
        <v>42</v>
      </c>
      <c r="O110" s="247">
        <v>0.153</v>
      </c>
      <c r="P110" s="247">
        <f>O110*H110</f>
        <v>91.8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R110" s="249" t="s">
        <v>130</v>
      </c>
      <c r="AT110" s="249" t="s">
        <v>126</v>
      </c>
      <c r="AU110" s="249" t="s">
        <v>81</v>
      </c>
      <c r="AY110" s="158" t="s">
        <v>124</v>
      </c>
      <c r="BE110" s="250">
        <f>IF(N110="základní",J110,0)</f>
        <v>0</v>
      </c>
      <c r="BF110" s="250">
        <f>IF(N110="snížená",J110,0)</f>
        <v>0</v>
      </c>
      <c r="BG110" s="250">
        <f>IF(N110="zákl. přenesená",J110,0)</f>
        <v>0</v>
      </c>
      <c r="BH110" s="250">
        <f>IF(N110="sníž. přenesená",J110,0)</f>
        <v>0</v>
      </c>
      <c r="BI110" s="250">
        <f>IF(N110="nulová",J110,0)</f>
        <v>0</v>
      </c>
      <c r="BJ110" s="158" t="s">
        <v>79</v>
      </c>
      <c r="BK110" s="250">
        <f>ROUND(I110*H110,2)</f>
        <v>0</v>
      </c>
      <c r="BL110" s="158" t="s">
        <v>130</v>
      </c>
      <c r="BM110" s="249" t="s">
        <v>154</v>
      </c>
    </row>
    <row r="111" spans="1:65" s="168" customFormat="1" ht="29.25">
      <c r="A111" s="165"/>
      <c r="B111" s="166"/>
      <c r="C111" s="165"/>
      <c r="D111" s="251" t="s">
        <v>132</v>
      </c>
      <c r="E111" s="165"/>
      <c r="F111" s="252" t="s">
        <v>152</v>
      </c>
      <c r="G111" s="165"/>
      <c r="H111" s="165"/>
      <c r="I111" s="304"/>
      <c r="J111" s="165"/>
      <c r="K111" s="165"/>
      <c r="L111" s="166"/>
      <c r="M111" s="253"/>
      <c r="N111" s="254"/>
      <c r="O111" s="255"/>
      <c r="P111" s="255"/>
      <c r="Q111" s="255"/>
      <c r="R111" s="255"/>
      <c r="S111" s="255"/>
      <c r="T111" s="256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T111" s="158" t="s">
        <v>132</v>
      </c>
      <c r="AU111" s="158" t="s">
        <v>81</v>
      </c>
    </row>
    <row r="112" spans="1:65" s="168" customFormat="1">
      <c r="A112" s="165"/>
      <c r="B112" s="166"/>
      <c r="C112" s="165"/>
      <c r="D112" s="257" t="s">
        <v>133</v>
      </c>
      <c r="E112" s="165"/>
      <c r="F112" s="258" t="s">
        <v>155</v>
      </c>
      <c r="G112" s="165"/>
      <c r="H112" s="165"/>
      <c r="I112" s="304"/>
      <c r="J112" s="165"/>
      <c r="K112" s="165"/>
      <c r="L112" s="166"/>
      <c r="M112" s="253"/>
      <c r="N112" s="254"/>
      <c r="O112" s="255"/>
      <c r="P112" s="255"/>
      <c r="Q112" s="255"/>
      <c r="R112" s="255"/>
      <c r="S112" s="255"/>
      <c r="T112" s="256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T112" s="158" t="s">
        <v>133</v>
      </c>
      <c r="AU112" s="158" t="s">
        <v>81</v>
      </c>
    </row>
    <row r="113" spans="1:65" s="266" customFormat="1">
      <c r="B113" s="267"/>
      <c r="D113" s="251" t="s">
        <v>135</v>
      </c>
      <c r="E113" s="268" t="s">
        <v>3</v>
      </c>
      <c r="F113" s="269" t="s">
        <v>156</v>
      </c>
      <c r="H113" s="270">
        <v>600</v>
      </c>
      <c r="I113" s="306"/>
      <c r="L113" s="267"/>
      <c r="M113" s="271"/>
      <c r="N113" s="272"/>
      <c r="O113" s="272"/>
      <c r="P113" s="272"/>
      <c r="Q113" s="272"/>
      <c r="R113" s="272"/>
      <c r="S113" s="272"/>
      <c r="T113" s="273"/>
      <c r="AT113" s="268" t="s">
        <v>135</v>
      </c>
      <c r="AU113" s="268" t="s">
        <v>81</v>
      </c>
      <c r="AV113" s="266" t="s">
        <v>81</v>
      </c>
      <c r="AW113" s="266" t="s">
        <v>31</v>
      </c>
      <c r="AX113" s="266" t="s">
        <v>79</v>
      </c>
      <c r="AY113" s="268" t="s">
        <v>124</v>
      </c>
    </row>
    <row r="114" spans="1:65" s="168" customFormat="1" ht="44.25" customHeight="1">
      <c r="A114" s="165"/>
      <c r="B114" s="166"/>
      <c r="C114" s="238" t="s">
        <v>157</v>
      </c>
      <c r="D114" s="238" t="s">
        <v>126</v>
      </c>
      <c r="E114" s="239" t="s">
        <v>158</v>
      </c>
      <c r="F114" s="240" t="s">
        <v>159</v>
      </c>
      <c r="G114" s="241" t="s">
        <v>153</v>
      </c>
      <c r="H114" s="242">
        <v>600</v>
      </c>
      <c r="I114" s="75"/>
      <c r="J114" s="243">
        <f>ROUND(I114*H114,2)</f>
        <v>0</v>
      </c>
      <c r="K114" s="244"/>
      <c r="L114" s="166"/>
      <c r="M114" s="245" t="s">
        <v>3</v>
      </c>
      <c r="N114" s="246" t="s">
        <v>42</v>
      </c>
      <c r="O114" s="247">
        <v>5.8000000000000003E-2</v>
      </c>
      <c r="P114" s="247">
        <f>O114*H114</f>
        <v>34.800000000000004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R114" s="249" t="s">
        <v>130</v>
      </c>
      <c r="AT114" s="249" t="s">
        <v>126</v>
      </c>
      <c r="AU114" s="249" t="s">
        <v>81</v>
      </c>
      <c r="AY114" s="158" t="s">
        <v>124</v>
      </c>
      <c r="BE114" s="250">
        <f>IF(N114="základní",J114,0)</f>
        <v>0</v>
      </c>
      <c r="BF114" s="250">
        <f>IF(N114="snížená",J114,0)</f>
        <v>0</v>
      </c>
      <c r="BG114" s="250">
        <f>IF(N114="zákl. přenesená",J114,0)</f>
        <v>0</v>
      </c>
      <c r="BH114" s="250">
        <f>IF(N114="sníž. přenesená",J114,0)</f>
        <v>0</v>
      </c>
      <c r="BI114" s="250">
        <f>IF(N114="nulová",J114,0)</f>
        <v>0</v>
      </c>
      <c r="BJ114" s="158" t="s">
        <v>79</v>
      </c>
      <c r="BK114" s="250">
        <f>ROUND(I114*H114,2)</f>
        <v>0</v>
      </c>
      <c r="BL114" s="158" t="s">
        <v>130</v>
      </c>
      <c r="BM114" s="249" t="s">
        <v>160</v>
      </c>
    </row>
    <row r="115" spans="1:65" s="168" customFormat="1" ht="29.25">
      <c r="A115" s="165"/>
      <c r="B115" s="166"/>
      <c r="C115" s="165"/>
      <c r="D115" s="251" t="s">
        <v>132</v>
      </c>
      <c r="E115" s="165"/>
      <c r="F115" s="252" t="s">
        <v>159</v>
      </c>
      <c r="G115" s="165"/>
      <c r="H115" s="165"/>
      <c r="I115" s="304"/>
      <c r="J115" s="165"/>
      <c r="K115" s="165"/>
      <c r="L115" s="166"/>
      <c r="M115" s="253"/>
      <c r="N115" s="254"/>
      <c r="O115" s="255"/>
      <c r="P115" s="255"/>
      <c r="Q115" s="255"/>
      <c r="R115" s="255"/>
      <c r="S115" s="255"/>
      <c r="T115" s="256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T115" s="158" t="s">
        <v>132</v>
      </c>
      <c r="AU115" s="158" t="s">
        <v>81</v>
      </c>
    </row>
    <row r="116" spans="1:65" s="168" customFormat="1">
      <c r="A116" s="165"/>
      <c r="B116" s="166"/>
      <c r="C116" s="165"/>
      <c r="D116" s="257" t="s">
        <v>133</v>
      </c>
      <c r="E116" s="165"/>
      <c r="F116" s="258" t="s">
        <v>161</v>
      </c>
      <c r="G116" s="165"/>
      <c r="H116" s="165"/>
      <c r="I116" s="304"/>
      <c r="J116" s="165"/>
      <c r="K116" s="165"/>
      <c r="L116" s="166"/>
      <c r="M116" s="253"/>
      <c r="N116" s="254"/>
      <c r="O116" s="255"/>
      <c r="P116" s="255"/>
      <c r="Q116" s="255"/>
      <c r="R116" s="255"/>
      <c r="S116" s="255"/>
      <c r="T116" s="256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T116" s="158" t="s">
        <v>133</v>
      </c>
      <c r="AU116" s="158" t="s">
        <v>81</v>
      </c>
    </row>
    <row r="117" spans="1:65" s="266" customFormat="1">
      <c r="B117" s="267"/>
      <c r="D117" s="251" t="s">
        <v>135</v>
      </c>
      <c r="E117" s="268" t="s">
        <v>3</v>
      </c>
      <c r="F117" s="269" t="s">
        <v>156</v>
      </c>
      <c r="H117" s="270">
        <v>600</v>
      </c>
      <c r="I117" s="306"/>
      <c r="L117" s="267"/>
      <c r="M117" s="271"/>
      <c r="N117" s="272"/>
      <c r="O117" s="272"/>
      <c r="P117" s="272"/>
      <c r="Q117" s="272"/>
      <c r="R117" s="272"/>
      <c r="S117" s="272"/>
      <c r="T117" s="273"/>
      <c r="AT117" s="268" t="s">
        <v>135</v>
      </c>
      <c r="AU117" s="268" t="s">
        <v>81</v>
      </c>
      <c r="AV117" s="266" t="s">
        <v>81</v>
      </c>
      <c r="AW117" s="266" t="s">
        <v>31</v>
      </c>
      <c r="AX117" s="266" t="s">
        <v>79</v>
      </c>
      <c r="AY117" s="268" t="s">
        <v>124</v>
      </c>
    </row>
    <row r="118" spans="1:65" s="168" customFormat="1" ht="16.5" customHeight="1">
      <c r="A118" s="165"/>
      <c r="B118" s="166"/>
      <c r="C118" s="274" t="s">
        <v>162</v>
      </c>
      <c r="D118" s="274" t="s">
        <v>163</v>
      </c>
      <c r="E118" s="275" t="s">
        <v>164</v>
      </c>
      <c r="F118" s="276" t="s">
        <v>165</v>
      </c>
      <c r="G118" s="277" t="s">
        <v>166</v>
      </c>
      <c r="H118" s="278">
        <v>225</v>
      </c>
      <c r="I118" s="76"/>
      <c r="J118" s="279">
        <f>ROUND(I118*H118,2)</f>
        <v>0</v>
      </c>
      <c r="K118" s="280"/>
      <c r="L118" s="281"/>
      <c r="M118" s="282" t="s">
        <v>3</v>
      </c>
      <c r="N118" s="283" t="s">
        <v>42</v>
      </c>
      <c r="O118" s="247">
        <v>0</v>
      </c>
      <c r="P118" s="247">
        <f>O118*H118</f>
        <v>0</v>
      </c>
      <c r="Q118" s="247">
        <v>1</v>
      </c>
      <c r="R118" s="247">
        <f>Q118*H118</f>
        <v>225</v>
      </c>
      <c r="S118" s="247">
        <v>0</v>
      </c>
      <c r="T118" s="248">
        <f>S118*H118</f>
        <v>0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R118" s="249" t="s">
        <v>167</v>
      </c>
      <c r="AT118" s="249" t="s">
        <v>163</v>
      </c>
      <c r="AU118" s="249" t="s">
        <v>81</v>
      </c>
      <c r="AY118" s="158" t="s">
        <v>124</v>
      </c>
      <c r="BE118" s="250">
        <f>IF(N118="základní",J118,0)</f>
        <v>0</v>
      </c>
      <c r="BF118" s="250">
        <f>IF(N118="snížená",J118,0)</f>
        <v>0</v>
      </c>
      <c r="BG118" s="250">
        <f>IF(N118="zákl. přenesená",J118,0)</f>
        <v>0</v>
      </c>
      <c r="BH118" s="250">
        <f>IF(N118="sníž. přenesená",J118,0)</f>
        <v>0</v>
      </c>
      <c r="BI118" s="250">
        <f>IF(N118="nulová",J118,0)</f>
        <v>0</v>
      </c>
      <c r="BJ118" s="158" t="s">
        <v>79</v>
      </c>
      <c r="BK118" s="250">
        <f>ROUND(I118*H118,2)</f>
        <v>0</v>
      </c>
      <c r="BL118" s="158" t="s">
        <v>130</v>
      </c>
      <c r="BM118" s="249" t="s">
        <v>168</v>
      </c>
    </row>
    <row r="119" spans="1:65" s="168" customFormat="1">
      <c r="A119" s="165"/>
      <c r="B119" s="166"/>
      <c r="C119" s="165"/>
      <c r="D119" s="251" t="s">
        <v>132</v>
      </c>
      <c r="E119" s="165"/>
      <c r="F119" s="252" t="s">
        <v>165</v>
      </c>
      <c r="G119" s="165"/>
      <c r="H119" s="165"/>
      <c r="I119" s="304"/>
      <c r="J119" s="165"/>
      <c r="K119" s="165"/>
      <c r="L119" s="166"/>
      <c r="M119" s="253"/>
      <c r="N119" s="254"/>
      <c r="O119" s="255"/>
      <c r="P119" s="255"/>
      <c r="Q119" s="255"/>
      <c r="R119" s="255"/>
      <c r="S119" s="255"/>
      <c r="T119" s="256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T119" s="158" t="s">
        <v>132</v>
      </c>
      <c r="AU119" s="158" t="s">
        <v>81</v>
      </c>
    </row>
    <row r="120" spans="1:65" s="266" customFormat="1">
      <c r="B120" s="267"/>
      <c r="D120" s="251" t="s">
        <v>135</v>
      </c>
      <c r="E120" s="268" t="s">
        <v>3</v>
      </c>
      <c r="F120" s="269" t="s">
        <v>169</v>
      </c>
      <c r="H120" s="270">
        <v>225</v>
      </c>
      <c r="I120" s="306"/>
      <c r="L120" s="267"/>
      <c r="M120" s="271"/>
      <c r="N120" s="272"/>
      <c r="O120" s="272"/>
      <c r="P120" s="272"/>
      <c r="Q120" s="272"/>
      <c r="R120" s="272"/>
      <c r="S120" s="272"/>
      <c r="T120" s="273"/>
      <c r="AT120" s="268" t="s">
        <v>135</v>
      </c>
      <c r="AU120" s="268" t="s">
        <v>81</v>
      </c>
      <c r="AV120" s="266" t="s">
        <v>81</v>
      </c>
      <c r="AW120" s="266" t="s">
        <v>31</v>
      </c>
      <c r="AX120" s="266" t="s">
        <v>79</v>
      </c>
      <c r="AY120" s="268" t="s">
        <v>124</v>
      </c>
    </row>
    <row r="121" spans="1:65" s="168" customFormat="1" ht="24.2" customHeight="1">
      <c r="A121" s="165"/>
      <c r="B121" s="166"/>
      <c r="C121" s="238" t="s">
        <v>170</v>
      </c>
      <c r="D121" s="238" t="s">
        <v>126</v>
      </c>
      <c r="E121" s="239" t="s">
        <v>171</v>
      </c>
      <c r="F121" s="240" t="s">
        <v>172</v>
      </c>
      <c r="G121" s="241" t="s">
        <v>153</v>
      </c>
      <c r="H121" s="242">
        <v>600</v>
      </c>
      <c r="I121" s="75"/>
      <c r="J121" s="243">
        <f>ROUND(I121*H121,2)</f>
        <v>0</v>
      </c>
      <c r="K121" s="244"/>
      <c r="L121" s="166"/>
      <c r="M121" s="245" t="s">
        <v>3</v>
      </c>
      <c r="N121" s="246" t="s">
        <v>42</v>
      </c>
      <c r="O121" s="247">
        <v>1E-3</v>
      </c>
      <c r="P121" s="247">
        <f>O121*H121</f>
        <v>0.6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R121" s="249" t="s">
        <v>130</v>
      </c>
      <c r="AT121" s="249" t="s">
        <v>126</v>
      </c>
      <c r="AU121" s="249" t="s">
        <v>81</v>
      </c>
      <c r="AY121" s="158" t="s">
        <v>124</v>
      </c>
      <c r="BE121" s="250">
        <f>IF(N121="základní",J121,0)</f>
        <v>0</v>
      </c>
      <c r="BF121" s="250">
        <f>IF(N121="snížená",J121,0)</f>
        <v>0</v>
      </c>
      <c r="BG121" s="250">
        <f>IF(N121="zákl. přenesená",J121,0)</f>
        <v>0</v>
      </c>
      <c r="BH121" s="250">
        <f>IF(N121="sníž. přenesená",J121,0)</f>
        <v>0</v>
      </c>
      <c r="BI121" s="250">
        <f>IF(N121="nulová",J121,0)</f>
        <v>0</v>
      </c>
      <c r="BJ121" s="158" t="s">
        <v>79</v>
      </c>
      <c r="BK121" s="250">
        <f>ROUND(I121*H121,2)</f>
        <v>0</v>
      </c>
      <c r="BL121" s="158" t="s">
        <v>130</v>
      </c>
      <c r="BM121" s="249" t="s">
        <v>173</v>
      </c>
    </row>
    <row r="122" spans="1:65" s="168" customFormat="1">
      <c r="A122" s="165"/>
      <c r="B122" s="166"/>
      <c r="C122" s="165"/>
      <c r="D122" s="251" t="s">
        <v>132</v>
      </c>
      <c r="E122" s="165"/>
      <c r="F122" s="252" t="s">
        <v>172</v>
      </c>
      <c r="G122" s="165"/>
      <c r="H122" s="165"/>
      <c r="I122" s="304"/>
      <c r="J122" s="165"/>
      <c r="K122" s="165"/>
      <c r="L122" s="166"/>
      <c r="M122" s="253"/>
      <c r="N122" s="254"/>
      <c r="O122" s="255"/>
      <c r="P122" s="255"/>
      <c r="Q122" s="255"/>
      <c r="R122" s="255"/>
      <c r="S122" s="255"/>
      <c r="T122" s="256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T122" s="158" t="s">
        <v>132</v>
      </c>
      <c r="AU122" s="158" t="s">
        <v>81</v>
      </c>
    </row>
    <row r="123" spans="1:65" s="168" customFormat="1">
      <c r="A123" s="165"/>
      <c r="B123" s="166"/>
      <c r="C123" s="165"/>
      <c r="D123" s="257" t="s">
        <v>133</v>
      </c>
      <c r="E123" s="165"/>
      <c r="F123" s="258" t="s">
        <v>174</v>
      </c>
      <c r="G123" s="165"/>
      <c r="H123" s="165"/>
      <c r="I123" s="304"/>
      <c r="J123" s="165"/>
      <c r="K123" s="165"/>
      <c r="L123" s="166"/>
      <c r="M123" s="253"/>
      <c r="N123" s="254"/>
      <c r="O123" s="255"/>
      <c r="P123" s="255"/>
      <c r="Q123" s="255"/>
      <c r="R123" s="255"/>
      <c r="S123" s="255"/>
      <c r="T123" s="256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T123" s="158" t="s">
        <v>133</v>
      </c>
      <c r="AU123" s="158" t="s">
        <v>81</v>
      </c>
    </row>
    <row r="124" spans="1:65" s="168" customFormat="1" ht="21.75" customHeight="1">
      <c r="A124" s="165"/>
      <c r="B124" s="166"/>
      <c r="C124" s="238" t="s">
        <v>167</v>
      </c>
      <c r="D124" s="238" t="s">
        <v>126</v>
      </c>
      <c r="E124" s="239" t="s">
        <v>175</v>
      </c>
      <c r="F124" s="240" t="s">
        <v>176</v>
      </c>
      <c r="G124" s="241" t="s">
        <v>153</v>
      </c>
      <c r="H124" s="242">
        <v>600</v>
      </c>
      <c r="I124" s="75"/>
      <c r="J124" s="243">
        <f>ROUND(I124*H124,2)</f>
        <v>0</v>
      </c>
      <c r="K124" s="244"/>
      <c r="L124" s="166"/>
      <c r="M124" s="245" t="s">
        <v>3</v>
      </c>
      <c r="N124" s="246" t="s">
        <v>42</v>
      </c>
      <c r="O124" s="247">
        <v>1E-3</v>
      </c>
      <c r="P124" s="247">
        <f>O124*H124</f>
        <v>0.6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R124" s="249" t="s">
        <v>130</v>
      </c>
      <c r="AT124" s="249" t="s">
        <v>126</v>
      </c>
      <c r="AU124" s="249" t="s">
        <v>81</v>
      </c>
      <c r="AY124" s="158" t="s">
        <v>124</v>
      </c>
      <c r="BE124" s="250">
        <f>IF(N124="základní",J124,0)</f>
        <v>0</v>
      </c>
      <c r="BF124" s="250">
        <f>IF(N124="snížená",J124,0)</f>
        <v>0</v>
      </c>
      <c r="BG124" s="250">
        <f>IF(N124="zákl. přenesená",J124,0)</f>
        <v>0</v>
      </c>
      <c r="BH124" s="250">
        <f>IF(N124="sníž. přenesená",J124,0)</f>
        <v>0</v>
      </c>
      <c r="BI124" s="250">
        <f>IF(N124="nulová",J124,0)</f>
        <v>0</v>
      </c>
      <c r="BJ124" s="158" t="s">
        <v>79</v>
      </c>
      <c r="BK124" s="250">
        <f>ROUND(I124*H124,2)</f>
        <v>0</v>
      </c>
      <c r="BL124" s="158" t="s">
        <v>130</v>
      </c>
      <c r="BM124" s="249" t="s">
        <v>177</v>
      </c>
    </row>
    <row r="125" spans="1:65" s="168" customFormat="1">
      <c r="A125" s="165"/>
      <c r="B125" s="166"/>
      <c r="C125" s="165"/>
      <c r="D125" s="251" t="s">
        <v>132</v>
      </c>
      <c r="E125" s="165"/>
      <c r="F125" s="252" t="s">
        <v>176</v>
      </c>
      <c r="G125" s="165"/>
      <c r="H125" s="165"/>
      <c r="I125" s="304"/>
      <c r="J125" s="165"/>
      <c r="K125" s="165"/>
      <c r="L125" s="166"/>
      <c r="M125" s="253"/>
      <c r="N125" s="254"/>
      <c r="O125" s="255"/>
      <c r="P125" s="255"/>
      <c r="Q125" s="255"/>
      <c r="R125" s="255"/>
      <c r="S125" s="255"/>
      <c r="T125" s="256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T125" s="158" t="s">
        <v>132</v>
      </c>
      <c r="AU125" s="158" t="s">
        <v>81</v>
      </c>
    </row>
    <row r="126" spans="1:65" s="168" customFormat="1">
      <c r="A126" s="165"/>
      <c r="B126" s="166"/>
      <c r="C126" s="165"/>
      <c r="D126" s="257" t="s">
        <v>133</v>
      </c>
      <c r="E126" s="165"/>
      <c r="F126" s="258" t="s">
        <v>178</v>
      </c>
      <c r="G126" s="165"/>
      <c r="H126" s="165"/>
      <c r="I126" s="304"/>
      <c r="J126" s="165"/>
      <c r="K126" s="165"/>
      <c r="L126" s="166"/>
      <c r="M126" s="253"/>
      <c r="N126" s="254"/>
      <c r="O126" s="255"/>
      <c r="P126" s="255"/>
      <c r="Q126" s="255"/>
      <c r="R126" s="255"/>
      <c r="S126" s="255"/>
      <c r="T126" s="256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T126" s="158" t="s">
        <v>133</v>
      </c>
      <c r="AU126" s="158" t="s">
        <v>81</v>
      </c>
    </row>
    <row r="127" spans="1:65" s="168" customFormat="1" ht="16.5" customHeight="1">
      <c r="A127" s="165"/>
      <c r="B127" s="166"/>
      <c r="C127" s="238" t="s">
        <v>179</v>
      </c>
      <c r="D127" s="238" t="s">
        <v>126</v>
      </c>
      <c r="E127" s="239" t="s">
        <v>180</v>
      </c>
      <c r="F127" s="240" t="s">
        <v>181</v>
      </c>
      <c r="G127" s="241" t="s">
        <v>153</v>
      </c>
      <c r="H127" s="242">
        <v>600</v>
      </c>
      <c r="I127" s="75"/>
      <c r="J127" s="243">
        <f>ROUND(I127*H127,2)</f>
        <v>0</v>
      </c>
      <c r="K127" s="244"/>
      <c r="L127" s="166"/>
      <c r="M127" s="245" t="s">
        <v>3</v>
      </c>
      <c r="N127" s="246" t="s">
        <v>42</v>
      </c>
      <c r="O127" s="247">
        <v>1.2E-2</v>
      </c>
      <c r="P127" s="247">
        <f>O127*H127</f>
        <v>7.2</v>
      </c>
      <c r="Q127" s="247">
        <v>1.2700000000000001E-3</v>
      </c>
      <c r="R127" s="247">
        <f>Q127*H127</f>
        <v>0.76200000000000001</v>
      </c>
      <c r="S127" s="247">
        <v>0</v>
      </c>
      <c r="T127" s="248">
        <f>S127*H127</f>
        <v>0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R127" s="249" t="s">
        <v>130</v>
      </c>
      <c r="AT127" s="249" t="s">
        <v>126</v>
      </c>
      <c r="AU127" s="249" t="s">
        <v>81</v>
      </c>
      <c r="AY127" s="158" t="s">
        <v>124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58" t="s">
        <v>79</v>
      </c>
      <c r="BK127" s="250">
        <f>ROUND(I127*H127,2)</f>
        <v>0</v>
      </c>
      <c r="BL127" s="158" t="s">
        <v>130</v>
      </c>
      <c r="BM127" s="249" t="s">
        <v>182</v>
      </c>
    </row>
    <row r="128" spans="1:65" s="168" customFormat="1">
      <c r="A128" s="165"/>
      <c r="B128" s="166"/>
      <c r="C128" s="165"/>
      <c r="D128" s="251" t="s">
        <v>132</v>
      </c>
      <c r="E128" s="165"/>
      <c r="F128" s="252" t="s">
        <v>181</v>
      </c>
      <c r="G128" s="165"/>
      <c r="H128" s="165"/>
      <c r="I128" s="304"/>
      <c r="J128" s="165"/>
      <c r="K128" s="165"/>
      <c r="L128" s="166"/>
      <c r="M128" s="253"/>
      <c r="N128" s="254"/>
      <c r="O128" s="255"/>
      <c r="P128" s="255"/>
      <c r="Q128" s="255"/>
      <c r="R128" s="255"/>
      <c r="S128" s="255"/>
      <c r="T128" s="256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T128" s="158" t="s">
        <v>132</v>
      </c>
      <c r="AU128" s="158" t="s">
        <v>81</v>
      </c>
    </row>
    <row r="129" spans="1:65" s="168" customFormat="1">
      <c r="A129" s="165"/>
      <c r="B129" s="166"/>
      <c r="C129" s="165"/>
      <c r="D129" s="257" t="s">
        <v>133</v>
      </c>
      <c r="E129" s="165"/>
      <c r="F129" s="258" t="s">
        <v>183</v>
      </c>
      <c r="G129" s="165"/>
      <c r="H129" s="165"/>
      <c r="I129" s="304"/>
      <c r="J129" s="165"/>
      <c r="K129" s="165"/>
      <c r="L129" s="166"/>
      <c r="M129" s="253"/>
      <c r="N129" s="254"/>
      <c r="O129" s="255"/>
      <c r="P129" s="255"/>
      <c r="Q129" s="255"/>
      <c r="R129" s="255"/>
      <c r="S129" s="255"/>
      <c r="T129" s="256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T129" s="158" t="s">
        <v>133</v>
      </c>
      <c r="AU129" s="158" t="s">
        <v>81</v>
      </c>
    </row>
    <row r="130" spans="1:65" s="168" customFormat="1" ht="16.5" customHeight="1">
      <c r="A130" s="165"/>
      <c r="B130" s="166"/>
      <c r="C130" s="274" t="s">
        <v>184</v>
      </c>
      <c r="D130" s="274" t="s">
        <v>163</v>
      </c>
      <c r="E130" s="275" t="s">
        <v>185</v>
      </c>
      <c r="F130" s="276" t="s">
        <v>186</v>
      </c>
      <c r="G130" s="277" t="s">
        <v>187</v>
      </c>
      <c r="H130" s="278">
        <v>15</v>
      </c>
      <c r="I130" s="76"/>
      <c r="J130" s="279">
        <f>ROUND(I130*H130,2)</f>
        <v>0</v>
      </c>
      <c r="K130" s="280"/>
      <c r="L130" s="281"/>
      <c r="M130" s="282" t="s">
        <v>3</v>
      </c>
      <c r="N130" s="283" t="s">
        <v>42</v>
      </c>
      <c r="O130" s="247">
        <v>0</v>
      </c>
      <c r="P130" s="247">
        <f>O130*H130</f>
        <v>0</v>
      </c>
      <c r="Q130" s="247">
        <v>1E-3</v>
      </c>
      <c r="R130" s="247">
        <f>Q130*H130</f>
        <v>1.4999999999999999E-2</v>
      </c>
      <c r="S130" s="247">
        <v>0</v>
      </c>
      <c r="T130" s="248">
        <f>S130*H130</f>
        <v>0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R130" s="249" t="s">
        <v>167</v>
      </c>
      <c r="AT130" s="249" t="s">
        <v>163</v>
      </c>
      <c r="AU130" s="249" t="s">
        <v>81</v>
      </c>
      <c r="AY130" s="158" t="s">
        <v>124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58" t="s">
        <v>79</v>
      </c>
      <c r="BK130" s="250">
        <f>ROUND(I130*H130,2)</f>
        <v>0</v>
      </c>
      <c r="BL130" s="158" t="s">
        <v>130</v>
      </c>
      <c r="BM130" s="249" t="s">
        <v>188</v>
      </c>
    </row>
    <row r="131" spans="1:65" s="168" customFormat="1">
      <c r="A131" s="165"/>
      <c r="B131" s="166"/>
      <c r="C131" s="165"/>
      <c r="D131" s="251" t="s">
        <v>132</v>
      </c>
      <c r="E131" s="165"/>
      <c r="F131" s="252" t="s">
        <v>186</v>
      </c>
      <c r="G131" s="165"/>
      <c r="H131" s="165"/>
      <c r="I131" s="304"/>
      <c r="J131" s="165"/>
      <c r="K131" s="165"/>
      <c r="L131" s="166"/>
      <c r="M131" s="253"/>
      <c r="N131" s="254"/>
      <c r="O131" s="255"/>
      <c r="P131" s="255"/>
      <c r="Q131" s="255"/>
      <c r="R131" s="255"/>
      <c r="S131" s="255"/>
      <c r="T131" s="256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T131" s="158" t="s">
        <v>132</v>
      </c>
      <c r="AU131" s="158" t="s">
        <v>81</v>
      </c>
    </row>
    <row r="132" spans="1:65" s="266" customFormat="1">
      <c r="B132" s="267"/>
      <c r="D132" s="251" t="s">
        <v>135</v>
      </c>
      <c r="E132" s="268" t="s">
        <v>3</v>
      </c>
      <c r="F132" s="269" t="s">
        <v>189</v>
      </c>
      <c r="H132" s="270">
        <v>15</v>
      </c>
      <c r="I132" s="306"/>
      <c r="L132" s="267"/>
      <c r="M132" s="271"/>
      <c r="N132" s="272"/>
      <c r="O132" s="272"/>
      <c r="P132" s="272"/>
      <c r="Q132" s="272"/>
      <c r="R132" s="272"/>
      <c r="S132" s="272"/>
      <c r="T132" s="273"/>
      <c r="AT132" s="268" t="s">
        <v>135</v>
      </c>
      <c r="AU132" s="268" t="s">
        <v>81</v>
      </c>
      <c r="AV132" s="266" t="s">
        <v>81</v>
      </c>
      <c r="AW132" s="266" t="s">
        <v>31</v>
      </c>
      <c r="AX132" s="266" t="s">
        <v>79</v>
      </c>
      <c r="AY132" s="268" t="s">
        <v>124</v>
      </c>
    </row>
    <row r="133" spans="1:65" s="168" customFormat="1" ht="49.15" customHeight="1">
      <c r="A133" s="165"/>
      <c r="B133" s="166"/>
      <c r="C133" s="238" t="s">
        <v>190</v>
      </c>
      <c r="D133" s="238" t="s">
        <v>126</v>
      </c>
      <c r="E133" s="239" t="s">
        <v>191</v>
      </c>
      <c r="F133" s="240" t="s">
        <v>192</v>
      </c>
      <c r="G133" s="241" t="s">
        <v>153</v>
      </c>
      <c r="H133" s="242">
        <v>600</v>
      </c>
      <c r="I133" s="75"/>
      <c r="J133" s="243">
        <f>ROUND(I133*H133,2)</f>
        <v>0</v>
      </c>
      <c r="K133" s="244"/>
      <c r="L133" s="166"/>
      <c r="M133" s="245" t="s">
        <v>3</v>
      </c>
      <c r="N133" s="246" t="s">
        <v>42</v>
      </c>
      <c r="O133" s="247">
        <v>4.0000000000000001E-3</v>
      </c>
      <c r="P133" s="247">
        <f>O133*H133</f>
        <v>2.4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R133" s="249" t="s">
        <v>130</v>
      </c>
      <c r="AT133" s="249" t="s">
        <v>126</v>
      </c>
      <c r="AU133" s="249" t="s">
        <v>81</v>
      </c>
      <c r="AY133" s="158" t="s">
        <v>124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58" t="s">
        <v>79</v>
      </c>
      <c r="BK133" s="250">
        <f>ROUND(I133*H133,2)</f>
        <v>0</v>
      </c>
      <c r="BL133" s="158" t="s">
        <v>130</v>
      </c>
      <c r="BM133" s="249" t="s">
        <v>193</v>
      </c>
    </row>
    <row r="134" spans="1:65" s="168" customFormat="1" ht="29.25">
      <c r="A134" s="165"/>
      <c r="B134" s="166"/>
      <c r="C134" s="165"/>
      <c r="D134" s="251" t="s">
        <v>132</v>
      </c>
      <c r="E134" s="165"/>
      <c r="F134" s="252" t="s">
        <v>192</v>
      </c>
      <c r="G134" s="165"/>
      <c r="H134" s="165"/>
      <c r="I134" s="304"/>
      <c r="J134" s="165"/>
      <c r="K134" s="165"/>
      <c r="L134" s="166"/>
      <c r="M134" s="253"/>
      <c r="N134" s="254"/>
      <c r="O134" s="255"/>
      <c r="P134" s="255"/>
      <c r="Q134" s="255"/>
      <c r="R134" s="255"/>
      <c r="S134" s="255"/>
      <c r="T134" s="256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T134" s="158" t="s">
        <v>132</v>
      </c>
      <c r="AU134" s="158" t="s">
        <v>81</v>
      </c>
    </row>
    <row r="135" spans="1:65" s="168" customFormat="1">
      <c r="A135" s="165"/>
      <c r="B135" s="166"/>
      <c r="C135" s="165"/>
      <c r="D135" s="257" t="s">
        <v>133</v>
      </c>
      <c r="E135" s="165"/>
      <c r="F135" s="258" t="s">
        <v>194</v>
      </c>
      <c r="G135" s="165"/>
      <c r="H135" s="165"/>
      <c r="I135" s="304"/>
      <c r="J135" s="165"/>
      <c r="K135" s="165"/>
      <c r="L135" s="166"/>
      <c r="M135" s="253"/>
      <c r="N135" s="254"/>
      <c r="O135" s="255"/>
      <c r="P135" s="255"/>
      <c r="Q135" s="255"/>
      <c r="R135" s="255"/>
      <c r="S135" s="255"/>
      <c r="T135" s="256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T135" s="158" t="s">
        <v>133</v>
      </c>
      <c r="AU135" s="158" t="s">
        <v>81</v>
      </c>
    </row>
    <row r="136" spans="1:65" s="168" customFormat="1" ht="21.75" customHeight="1">
      <c r="A136" s="165"/>
      <c r="B136" s="166"/>
      <c r="C136" s="238" t="s">
        <v>195</v>
      </c>
      <c r="D136" s="238" t="s">
        <v>126</v>
      </c>
      <c r="E136" s="239" t="s">
        <v>196</v>
      </c>
      <c r="F136" s="240" t="s">
        <v>197</v>
      </c>
      <c r="G136" s="241" t="s">
        <v>145</v>
      </c>
      <c r="H136" s="242">
        <v>6.8000000000000005E-2</v>
      </c>
      <c r="I136" s="75"/>
      <c r="J136" s="243">
        <f>ROUND(I136*H136,2)</f>
        <v>0</v>
      </c>
      <c r="K136" s="244"/>
      <c r="L136" s="166"/>
      <c r="M136" s="245" t="s">
        <v>3</v>
      </c>
      <c r="N136" s="246" t="s">
        <v>42</v>
      </c>
      <c r="O136" s="247">
        <v>0.26100000000000001</v>
      </c>
      <c r="P136" s="247">
        <f>O136*H136</f>
        <v>1.7748000000000003E-2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R136" s="249" t="s">
        <v>130</v>
      </c>
      <c r="AT136" s="249" t="s">
        <v>126</v>
      </c>
      <c r="AU136" s="249" t="s">
        <v>81</v>
      </c>
      <c r="AY136" s="158" t="s">
        <v>124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58" t="s">
        <v>79</v>
      </c>
      <c r="BK136" s="250">
        <f>ROUND(I136*H136,2)</f>
        <v>0</v>
      </c>
      <c r="BL136" s="158" t="s">
        <v>130</v>
      </c>
      <c r="BM136" s="249" t="s">
        <v>198</v>
      </c>
    </row>
    <row r="137" spans="1:65" s="168" customFormat="1">
      <c r="A137" s="165"/>
      <c r="B137" s="166"/>
      <c r="C137" s="165"/>
      <c r="D137" s="251" t="s">
        <v>132</v>
      </c>
      <c r="E137" s="165"/>
      <c r="F137" s="252" t="s">
        <v>197</v>
      </c>
      <c r="G137" s="165"/>
      <c r="H137" s="165"/>
      <c r="I137" s="304"/>
      <c r="J137" s="165"/>
      <c r="K137" s="165"/>
      <c r="L137" s="166"/>
      <c r="M137" s="253"/>
      <c r="N137" s="254"/>
      <c r="O137" s="255"/>
      <c r="P137" s="255"/>
      <c r="Q137" s="255"/>
      <c r="R137" s="255"/>
      <c r="S137" s="255"/>
      <c r="T137" s="256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T137" s="158" t="s">
        <v>132</v>
      </c>
      <c r="AU137" s="158" t="s">
        <v>81</v>
      </c>
    </row>
    <row r="138" spans="1:65" s="168" customFormat="1">
      <c r="A138" s="165"/>
      <c r="B138" s="166"/>
      <c r="C138" s="165"/>
      <c r="D138" s="257" t="s">
        <v>133</v>
      </c>
      <c r="E138" s="165"/>
      <c r="F138" s="258" t="s">
        <v>199</v>
      </c>
      <c r="G138" s="165"/>
      <c r="H138" s="165"/>
      <c r="I138" s="304"/>
      <c r="J138" s="165"/>
      <c r="K138" s="165"/>
      <c r="L138" s="166"/>
      <c r="M138" s="253"/>
      <c r="N138" s="254"/>
      <c r="O138" s="255"/>
      <c r="P138" s="255"/>
      <c r="Q138" s="255"/>
      <c r="R138" s="255"/>
      <c r="S138" s="255"/>
      <c r="T138" s="256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T138" s="158" t="s">
        <v>133</v>
      </c>
      <c r="AU138" s="158" t="s">
        <v>81</v>
      </c>
    </row>
    <row r="139" spans="1:65" s="266" customFormat="1">
      <c r="B139" s="267"/>
      <c r="D139" s="251" t="s">
        <v>135</v>
      </c>
      <c r="E139" s="268" t="s">
        <v>3</v>
      </c>
      <c r="F139" s="269" t="s">
        <v>200</v>
      </c>
      <c r="H139" s="270">
        <v>45</v>
      </c>
      <c r="I139" s="306"/>
      <c r="L139" s="267"/>
      <c r="M139" s="271"/>
      <c r="N139" s="272"/>
      <c r="O139" s="272"/>
      <c r="P139" s="272"/>
      <c r="Q139" s="272"/>
      <c r="R139" s="272"/>
      <c r="S139" s="272"/>
      <c r="T139" s="273"/>
      <c r="AT139" s="268" t="s">
        <v>135</v>
      </c>
      <c r="AU139" s="268" t="s">
        <v>81</v>
      </c>
      <c r="AV139" s="266" t="s">
        <v>81</v>
      </c>
      <c r="AW139" s="266" t="s">
        <v>31</v>
      </c>
      <c r="AX139" s="266" t="s">
        <v>71</v>
      </c>
      <c r="AY139" s="268" t="s">
        <v>124</v>
      </c>
    </row>
    <row r="140" spans="1:65" s="266" customFormat="1">
      <c r="B140" s="267"/>
      <c r="D140" s="251" t="s">
        <v>135</v>
      </c>
      <c r="E140" s="268" t="s">
        <v>3</v>
      </c>
      <c r="F140" s="269" t="s">
        <v>201</v>
      </c>
      <c r="H140" s="270">
        <v>6.8000000000000005E-2</v>
      </c>
      <c r="I140" s="306"/>
      <c r="L140" s="267"/>
      <c r="M140" s="271"/>
      <c r="N140" s="272"/>
      <c r="O140" s="272"/>
      <c r="P140" s="272"/>
      <c r="Q140" s="272"/>
      <c r="R140" s="272"/>
      <c r="S140" s="272"/>
      <c r="T140" s="273"/>
      <c r="AT140" s="268" t="s">
        <v>135</v>
      </c>
      <c r="AU140" s="268" t="s">
        <v>81</v>
      </c>
      <c r="AV140" s="266" t="s">
        <v>81</v>
      </c>
      <c r="AW140" s="266" t="s">
        <v>31</v>
      </c>
      <c r="AX140" s="266" t="s">
        <v>79</v>
      </c>
      <c r="AY140" s="268" t="s">
        <v>124</v>
      </c>
    </row>
    <row r="141" spans="1:65" s="168" customFormat="1" ht="21.75" customHeight="1">
      <c r="A141" s="165"/>
      <c r="B141" s="166"/>
      <c r="C141" s="238" t="s">
        <v>202</v>
      </c>
      <c r="D141" s="238" t="s">
        <v>126</v>
      </c>
      <c r="E141" s="239" t="s">
        <v>203</v>
      </c>
      <c r="F141" s="240" t="s">
        <v>204</v>
      </c>
      <c r="G141" s="241" t="s">
        <v>145</v>
      </c>
      <c r="H141" s="242">
        <v>6.8000000000000005E-2</v>
      </c>
      <c r="I141" s="75"/>
      <c r="J141" s="243">
        <f>ROUND(I141*H141,2)</f>
        <v>0</v>
      </c>
      <c r="K141" s="244"/>
      <c r="L141" s="166"/>
      <c r="M141" s="245" t="s">
        <v>3</v>
      </c>
      <c r="N141" s="246" t="s">
        <v>42</v>
      </c>
      <c r="O141" s="247">
        <v>0.45200000000000001</v>
      </c>
      <c r="P141" s="247">
        <f>O141*H141</f>
        <v>3.0736000000000003E-2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R141" s="249" t="s">
        <v>130</v>
      </c>
      <c r="AT141" s="249" t="s">
        <v>126</v>
      </c>
      <c r="AU141" s="249" t="s">
        <v>81</v>
      </c>
      <c r="AY141" s="158" t="s">
        <v>124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58" t="s">
        <v>79</v>
      </c>
      <c r="BK141" s="250">
        <f>ROUND(I141*H141,2)</f>
        <v>0</v>
      </c>
      <c r="BL141" s="158" t="s">
        <v>130</v>
      </c>
      <c r="BM141" s="249" t="s">
        <v>205</v>
      </c>
    </row>
    <row r="142" spans="1:65" s="168" customFormat="1">
      <c r="A142" s="165"/>
      <c r="B142" s="166"/>
      <c r="C142" s="165"/>
      <c r="D142" s="251" t="s">
        <v>132</v>
      </c>
      <c r="E142" s="165"/>
      <c r="F142" s="252" t="s">
        <v>204</v>
      </c>
      <c r="G142" s="165"/>
      <c r="H142" s="165"/>
      <c r="I142" s="304"/>
      <c r="J142" s="165"/>
      <c r="K142" s="165"/>
      <c r="L142" s="166"/>
      <c r="M142" s="253"/>
      <c r="N142" s="254"/>
      <c r="O142" s="255"/>
      <c r="P142" s="255"/>
      <c r="Q142" s="255"/>
      <c r="R142" s="255"/>
      <c r="S142" s="255"/>
      <c r="T142" s="256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T142" s="158" t="s">
        <v>132</v>
      </c>
      <c r="AU142" s="158" t="s">
        <v>81</v>
      </c>
    </row>
    <row r="143" spans="1:65" s="168" customFormat="1">
      <c r="A143" s="165"/>
      <c r="B143" s="166"/>
      <c r="C143" s="165"/>
      <c r="D143" s="257" t="s">
        <v>133</v>
      </c>
      <c r="E143" s="165"/>
      <c r="F143" s="258" t="s">
        <v>206</v>
      </c>
      <c r="G143" s="165"/>
      <c r="H143" s="165"/>
      <c r="I143" s="304"/>
      <c r="J143" s="165"/>
      <c r="K143" s="165"/>
      <c r="L143" s="166"/>
      <c r="M143" s="253"/>
      <c r="N143" s="254"/>
      <c r="O143" s="255"/>
      <c r="P143" s="255"/>
      <c r="Q143" s="255"/>
      <c r="R143" s="255"/>
      <c r="S143" s="255"/>
      <c r="T143" s="256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T143" s="158" t="s">
        <v>133</v>
      </c>
      <c r="AU143" s="158" t="s">
        <v>81</v>
      </c>
    </row>
    <row r="144" spans="1:65" s="225" customFormat="1" ht="22.9" customHeight="1">
      <c r="B144" s="226"/>
      <c r="D144" s="227" t="s">
        <v>70</v>
      </c>
      <c r="E144" s="236" t="s">
        <v>167</v>
      </c>
      <c r="F144" s="236" t="s">
        <v>207</v>
      </c>
      <c r="I144" s="307"/>
      <c r="J144" s="237">
        <f>BK144</f>
        <v>0</v>
      </c>
      <c r="L144" s="226"/>
      <c r="M144" s="230"/>
      <c r="N144" s="231"/>
      <c r="O144" s="231"/>
      <c r="P144" s="232">
        <f>SUM(P145:P148)</f>
        <v>2.1550000000000002</v>
      </c>
      <c r="Q144" s="231"/>
      <c r="R144" s="232">
        <f>SUM(R145:R148)</f>
        <v>0</v>
      </c>
      <c r="S144" s="231"/>
      <c r="T144" s="233">
        <f>SUM(T145:T148)</f>
        <v>0</v>
      </c>
      <c r="AR144" s="227" t="s">
        <v>79</v>
      </c>
      <c r="AT144" s="234" t="s">
        <v>70</v>
      </c>
      <c r="AU144" s="234" t="s">
        <v>79</v>
      </c>
      <c r="AY144" s="227" t="s">
        <v>124</v>
      </c>
      <c r="BK144" s="235">
        <f>SUM(BK145:BK148)</f>
        <v>0</v>
      </c>
    </row>
    <row r="145" spans="1:65" s="168" customFormat="1" ht="16.5" customHeight="1">
      <c r="A145" s="165"/>
      <c r="B145" s="166"/>
      <c r="C145" s="238" t="s">
        <v>208</v>
      </c>
      <c r="D145" s="238" t="s">
        <v>126</v>
      </c>
      <c r="E145" s="239" t="s">
        <v>209</v>
      </c>
      <c r="F145" s="240" t="s">
        <v>210</v>
      </c>
      <c r="G145" s="241" t="s">
        <v>211</v>
      </c>
      <c r="H145" s="242">
        <v>1</v>
      </c>
      <c r="I145" s="75"/>
      <c r="J145" s="243">
        <f>ROUND(I145*H145,2)</f>
        <v>0</v>
      </c>
      <c r="K145" s="244"/>
      <c r="L145" s="166"/>
      <c r="M145" s="245" t="s">
        <v>3</v>
      </c>
      <c r="N145" s="246" t="s">
        <v>42</v>
      </c>
      <c r="O145" s="247">
        <v>0.877</v>
      </c>
      <c r="P145" s="247">
        <f>O145*H145</f>
        <v>0.877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R145" s="249" t="s">
        <v>130</v>
      </c>
      <c r="AT145" s="249" t="s">
        <v>126</v>
      </c>
      <c r="AU145" s="249" t="s">
        <v>81</v>
      </c>
      <c r="AY145" s="158" t="s">
        <v>124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58" t="s">
        <v>79</v>
      </c>
      <c r="BK145" s="250">
        <f>ROUND(I145*H145,2)</f>
        <v>0</v>
      </c>
      <c r="BL145" s="158" t="s">
        <v>130</v>
      </c>
      <c r="BM145" s="249" t="s">
        <v>212</v>
      </c>
    </row>
    <row r="146" spans="1:65" s="168" customFormat="1">
      <c r="A146" s="165"/>
      <c r="B146" s="166"/>
      <c r="C146" s="165"/>
      <c r="D146" s="251" t="s">
        <v>132</v>
      </c>
      <c r="E146" s="165"/>
      <c r="F146" s="252" t="s">
        <v>210</v>
      </c>
      <c r="G146" s="165"/>
      <c r="H146" s="165"/>
      <c r="I146" s="304"/>
      <c r="J146" s="165"/>
      <c r="K146" s="165"/>
      <c r="L146" s="166"/>
      <c r="M146" s="253"/>
      <c r="N146" s="254"/>
      <c r="O146" s="255"/>
      <c r="P146" s="255"/>
      <c r="Q146" s="255"/>
      <c r="R146" s="255"/>
      <c r="S146" s="255"/>
      <c r="T146" s="256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T146" s="158" t="s">
        <v>132</v>
      </c>
      <c r="AU146" s="158" t="s">
        <v>81</v>
      </c>
    </row>
    <row r="147" spans="1:65" s="168" customFormat="1" ht="16.5" customHeight="1">
      <c r="A147" s="165"/>
      <c r="B147" s="166"/>
      <c r="C147" s="238" t="s">
        <v>9</v>
      </c>
      <c r="D147" s="238" t="s">
        <v>126</v>
      </c>
      <c r="E147" s="239" t="s">
        <v>213</v>
      </c>
      <c r="F147" s="240" t="s">
        <v>214</v>
      </c>
      <c r="G147" s="241" t="s">
        <v>211</v>
      </c>
      <c r="H147" s="242">
        <v>1</v>
      </c>
      <c r="I147" s="75"/>
      <c r="J147" s="243">
        <f>ROUND(I147*H147,2)</f>
        <v>0</v>
      </c>
      <c r="K147" s="244"/>
      <c r="L147" s="166"/>
      <c r="M147" s="245" t="s">
        <v>3</v>
      </c>
      <c r="N147" s="246" t="s">
        <v>42</v>
      </c>
      <c r="O147" s="247">
        <v>1.278</v>
      </c>
      <c r="P147" s="247">
        <f>O147*H147</f>
        <v>1.278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R147" s="249" t="s">
        <v>130</v>
      </c>
      <c r="AT147" s="249" t="s">
        <v>126</v>
      </c>
      <c r="AU147" s="249" t="s">
        <v>81</v>
      </c>
      <c r="AY147" s="158" t="s">
        <v>124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58" t="s">
        <v>79</v>
      </c>
      <c r="BK147" s="250">
        <f>ROUND(I147*H147,2)</f>
        <v>0</v>
      </c>
      <c r="BL147" s="158" t="s">
        <v>130</v>
      </c>
      <c r="BM147" s="249" t="s">
        <v>215</v>
      </c>
    </row>
    <row r="148" spans="1:65" s="168" customFormat="1">
      <c r="A148" s="165"/>
      <c r="B148" s="166"/>
      <c r="C148" s="165"/>
      <c r="D148" s="251" t="s">
        <v>132</v>
      </c>
      <c r="E148" s="165"/>
      <c r="F148" s="252" t="s">
        <v>214</v>
      </c>
      <c r="G148" s="165"/>
      <c r="H148" s="165"/>
      <c r="I148" s="304"/>
      <c r="J148" s="165"/>
      <c r="K148" s="165"/>
      <c r="L148" s="166"/>
      <c r="M148" s="253"/>
      <c r="N148" s="254"/>
      <c r="O148" s="255"/>
      <c r="P148" s="255"/>
      <c r="Q148" s="255"/>
      <c r="R148" s="255"/>
      <c r="S148" s="255"/>
      <c r="T148" s="256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T148" s="158" t="s">
        <v>132</v>
      </c>
      <c r="AU148" s="158" t="s">
        <v>81</v>
      </c>
    </row>
    <row r="149" spans="1:65" s="225" customFormat="1" ht="22.9" customHeight="1">
      <c r="B149" s="226"/>
      <c r="D149" s="227" t="s">
        <v>70</v>
      </c>
      <c r="E149" s="236" t="s">
        <v>179</v>
      </c>
      <c r="F149" s="236" t="s">
        <v>216</v>
      </c>
      <c r="I149" s="307"/>
      <c r="J149" s="237">
        <f>BK149</f>
        <v>0</v>
      </c>
      <c r="L149" s="226"/>
      <c r="M149" s="230"/>
      <c r="N149" s="231"/>
      <c r="O149" s="231"/>
      <c r="P149" s="232">
        <f>SUM(P150:P209)</f>
        <v>2036.410466</v>
      </c>
      <c r="Q149" s="231"/>
      <c r="R149" s="232">
        <f>SUM(R150:R209)</f>
        <v>0</v>
      </c>
      <c r="S149" s="231"/>
      <c r="T149" s="233">
        <f>SUM(T150:T209)</f>
        <v>3084.7496800000004</v>
      </c>
      <c r="AR149" s="227" t="s">
        <v>79</v>
      </c>
      <c r="AT149" s="234" t="s">
        <v>70</v>
      </c>
      <c r="AU149" s="234" t="s">
        <v>79</v>
      </c>
      <c r="AY149" s="227" t="s">
        <v>124</v>
      </c>
      <c r="BK149" s="235">
        <f>SUM(BK150:BK209)</f>
        <v>0</v>
      </c>
    </row>
    <row r="150" spans="1:65" s="168" customFormat="1" ht="24.2" customHeight="1">
      <c r="A150" s="165"/>
      <c r="B150" s="166"/>
      <c r="C150" s="238" t="s">
        <v>217</v>
      </c>
      <c r="D150" s="238" t="s">
        <v>126</v>
      </c>
      <c r="E150" s="239" t="s">
        <v>218</v>
      </c>
      <c r="F150" s="240" t="s">
        <v>219</v>
      </c>
      <c r="G150" s="241" t="s">
        <v>145</v>
      </c>
      <c r="H150" s="242">
        <v>57.878</v>
      </c>
      <c r="I150" s="75"/>
      <c r="J150" s="243">
        <f>ROUND(I150*H150,2)</f>
        <v>0</v>
      </c>
      <c r="K150" s="244"/>
      <c r="L150" s="166"/>
      <c r="M150" s="245" t="s">
        <v>3</v>
      </c>
      <c r="N150" s="246" t="s">
        <v>42</v>
      </c>
      <c r="O150" s="247">
        <v>5.867</v>
      </c>
      <c r="P150" s="247">
        <f>O150*H150</f>
        <v>339.57022599999999</v>
      </c>
      <c r="Q150" s="247">
        <v>0</v>
      </c>
      <c r="R150" s="247">
        <f>Q150*H150</f>
        <v>0</v>
      </c>
      <c r="S150" s="247">
        <v>2.2000000000000002</v>
      </c>
      <c r="T150" s="248">
        <f>S150*H150</f>
        <v>127.33160000000001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R150" s="249" t="s">
        <v>130</v>
      </c>
      <c r="AT150" s="249" t="s">
        <v>126</v>
      </c>
      <c r="AU150" s="249" t="s">
        <v>81</v>
      </c>
      <c r="AY150" s="158" t="s">
        <v>124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58" t="s">
        <v>79</v>
      </c>
      <c r="BK150" s="250">
        <f>ROUND(I150*H150,2)</f>
        <v>0</v>
      </c>
      <c r="BL150" s="158" t="s">
        <v>130</v>
      </c>
      <c r="BM150" s="249" t="s">
        <v>220</v>
      </c>
    </row>
    <row r="151" spans="1:65" s="168" customFormat="1" ht="19.5">
      <c r="A151" s="165"/>
      <c r="B151" s="166"/>
      <c r="C151" s="165"/>
      <c r="D151" s="251" t="s">
        <v>132</v>
      </c>
      <c r="E151" s="165"/>
      <c r="F151" s="252" t="s">
        <v>219</v>
      </c>
      <c r="G151" s="165"/>
      <c r="H151" s="165"/>
      <c r="I151" s="304"/>
      <c r="J151" s="165"/>
      <c r="K151" s="165"/>
      <c r="L151" s="166"/>
      <c r="M151" s="253"/>
      <c r="N151" s="254"/>
      <c r="O151" s="255"/>
      <c r="P151" s="255"/>
      <c r="Q151" s="255"/>
      <c r="R151" s="255"/>
      <c r="S151" s="255"/>
      <c r="T151" s="256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T151" s="158" t="s">
        <v>132</v>
      </c>
      <c r="AU151" s="158" t="s">
        <v>81</v>
      </c>
    </row>
    <row r="152" spans="1:65" s="168" customFormat="1">
      <c r="A152" s="165"/>
      <c r="B152" s="166"/>
      <c r="C152" s="165"/>
      <c r="D152" s="257" t="s">
        <v>133</v>
      </c>
      <c r="E152" s="165"/>
      <c r="F152" s="258" t="s">
        <v>221</v>
      </c>
      <c r="G152" s="165"/>
      <c r="H152" s="165"/>
      <c r="I152" s="304"/>
      <c r="J152" s="165"/>
      <c r="K152" s="165"/>
      <c r="L152" s="166"/>
      <c r="M152" s="253"/>
      <c r="N152" s="254"/>
      <c r="O152" s="255"/>
      <c r="P152" s="255"/>
      <c r="Q152" s="255"/>
      <c r="R152" s="255"/>
      <c r="S152" s="255"/>
      <c r="T152" s="256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T152" s="158" t="s">
        <v>133</v>
      </c>
      <c r="AU152" s="158" t="s">
        <v>81</v>
      </c>
    </row>
    <row r="153" spans="1:65" s="259" customFormat="1">
      <c r="B153" s="260"/>
      <c r="D153" s="251" t="s">
        <v>135</v>
      </c>
      <c r="E153" s="261" t="s">
        <v>3</v>
      </c>
      <c r="F153" s="262" t="s">
        <v>222</v>
      </c>
      <c r="H153" s="261" t="s">
        <v>3</v>
      </c>
      <c r="I153" s="305"/>
      <c r="L153" s="260"/>
      <c r="M153" s="263"/>
      <c r="N153" s="264"/>
      <c r="O153" s="264"/>
      <c r="P153" s="264"/>
      <c r="Q153" s="264"/>
      <c r="R153" s="264"/>
      <c r="S153" s="264"/>
      <c r="T153" s="265"/>
      <c r="AT153" s="261" t="s">
        <v>135</v>
      </c>
      <c r="AU153" s="261" t="s">
        <v>81</v>
      </c>
      <c r="AV153" s="259" t="s">
        <v>79</v>
      </c>
      <c r="AW153" s="259" t="s">
        <v>31</v>
      </c>
      <c r="AX153" s="259" t="s">
        <v>71</v>
      </c>
      <c r="AY153" s="261" t="s">
        <v>124</v>
      </c>
    </row>
    <row r="154" spans="1:65" s="266" customFormat="1">
      <c r="B154" s="267"/>
      <c r="D154" s="251" t="s">
        <v>135</v>
      </c>
      <c r="E154" s="268" t="s">
        <v>3</v>
      </c>
      <c r="F154" s="269" t="s">
        <v>223</v>
      </c>
      <c r="H154" s="270">
        <v>57.878</v>
      </c>
      <c r="I154" s="306"/>
      <c r="L154" s="267"/>
      <c r="M154" s="271"/>
      <c r="N154" s="272"/>
      <c r="O154" s="272"/>
      <c r="P154" s="272"/>
      <c r="Q154" s="272"/>
      <c r="R154" s="272"/>
      <c r="S154" s="272"/>
      <c r="T154" s="273"/>
      <c r="AT154" s="268" t="s">
        <v>135</v>
      </c>
      <c r="AU154" s="268" t="s">
        <v>81</v>
      </c>
      <c r="AV154" s="266" t="s">
        <v>81</v>
      </c>
      <c r="AW154" s="266" t="s">
        <v>31</v>
      </c>
      <c r="AX154" s="266" t="s">
        <v>79</v>
      </c>
      <c r="AY154" s="268" t="s">
        <v>124</v>
      </c>
    </row>
    <row r="155" spans="1:65" s="168" customFormat="1" ht="49.15" customHeight="1">
      <c r="A155" s="165"/>
      <c r="B155" s="166"/>
      <c r="C155" s="238" t="s">
        <v>224</v>
      </c>
      <c r="D155" s="238" t="s">
        <v>126</v>
      </c>
      <c r="E155" s="239" t="s">
        <v>225</v>
      </c>
      <c r="F155" s="240" t="s">
        <v>226</v>
      </c>
      <c r="G155" s="241" t="s">
        <v>153</v>
      </c>
      <c r="H155" s="242">
        <v>39.92</v>
      </c>
      <c r="I155" s="75"/>
      <c r="J155" s="243">
        <f>ROUND(I155*H155,2)</f>
        <v>0</v>
      </c>
      <c r="K155" s="244"/>
      <c r="L155" s="166"/>
      <c r="M155" s="245" t="s">
        <v>3</v>
      </c>
      <c r="N155" s="246" t="s">
        <v>42</v>
      </c>
      <c r="O155" s="247">
        <v>0.27700000000000002</v>
      </c>
      <c r="P155" s="247">
        <f>O155*H155</f>
        <v>11.057840000000001</v>
      </c>
      <c r="Q155" s="247">
        <v>0</v>
      </c>
      <c r="R155" s="247">
        <f>Q155*H155</f>
        <v>0</v>
      </c>
      <c r="S155" s="247">
        <v>7.3999999999999996E-2</v>
      </c>
      <c r="T155" s="248">
        <f>S155*H155</f>
        <v>2.9540799999999998</v>
      </c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R155" s="249" t="s">
        <v>130</v>
      </c>
      <c r="AT155" s="249" t="s">
        <v>126</v>
      </c>
      <c r="AU155" s="249" t="s">
        <v>81</v>
      </c>
      <c r="AY155" s="158" t="s">
        <v>124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58" t="s">
        <v>79</v>
      </c>
      <c r="BK155" s="250">
        <f>ROUND(I155*H155,2)</f>
        <v>0</v>
      </c>
      <c r="BL155" s="158" t="s">
        <v>130</v>
      </c>
      <c r="BM155" s="249" t="s">
        <v>227</v>
      </c>
    </row>
    <row r="156" spans="1:65" s="168" customFormat="1" ht="29.25">
      <c r="A156" s="165"/>
      <c r="B156" s="166"/>
      <c r="C156" s="165"/>
      <c r="D156" s="251" t="s">
        <v>132</v>
      </c>
      <c r="E156" s="165"/>
      <c r="F156" s="252" t="s">
        <v>226</v>
      </c>
      <c r="G156" s="165"/>
      <c r="H156" s="165"/>
      <c r="I156" s="304"/>
      <c r="J156" s="165"/>
      <c r="K156" s="165"/>
      <c r="L156" s="166"/>
      <c r="M156" s="253"/>
      <c r="N156" s="254"/>
      <c r="O156" s="255"/>
      <c r="P156" s="255"/>
      <c r="Q156" s="255"/>
      <c r="R156" s="255"/>
      <c r="S156" s="255"/>
      <c r="T156" s="256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T156" s="158" t="s">
        <v>132</v>
      </c>
      <c r="AU156" s="158" t="s">
        <v>81</v>
      </c>
    </row>
    <row r="157" spans="1:65" s="168" customFormat="1">
      <c r="A157" s="165"/>
      <c r="B157" s="166"/>
      <c r="C157" s="165"/>
      <c r="D157" s="257" t="s">
        <v>133</v>
      </c>
      <c r="E157" s="165"/>
      <c r="F157" s="258" t="s">
        <v>228</v>
      </c>
      <c r="G157" s="165"/>
      <c r="H157" s="165"/>
      <c r="I157" s="304"/>
      <c r="J157" s="165"/>
      <c r="K157" s="165"/>
      <c r="L157" s="166"/>
      <c r="M157" s="253"/>
      <c r="N157" s="254"/>
      <c r="O157" s="255"/>
      <c r="P157" s="255"/>
      <c r="Q157" s="255"/>
      <c r="R157" s="255"/>
      <c r="S157" s="255"/>
      <c r="T157" s="256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T157" s="158" t="s">
        <v>133</v>
      </c>
      <c r="AU157" s="158" t="s">
        <v>81</v>
      </c>
    </row>
    <row r="158" spans="1:65" s="259" customFormat="1">
      <c r="B158" s="260"/>
      <c r="D158" s="251" t="s">
        <v>135</v>
      </c>
      <c r="E158" s="261" t="s">
        <v>3</v>
      </c>
      <c r="F158" s="262" t="s">
        <v>229</v>
      </c>
      <c r="H158" s="261" t="s">
        <v>3</v>
      </c>
      <c r="I158" s="305"/>
      <c r="L158" s="260"/>
      <c r="M158" s="263"/>
      <c r="N158" s="264"/>
      <c r="O158" s="264"/>
      <c r="P158" s="264"/>
      <c r="Q158" s="264"/>
      <c r="R158" s="264"/>
      <c r="S158" s="264"/>
      <c r="T158" s="265"/>
      <c r="AT158" s="261" t="s">
        <v>135</v>
      </c>
      <c r="AU158" s="261" t="s">
        <v>81</v>
      </c>
      <c r="AV158" s="259" t="s">
        <v>79</v>
      </c>
      <c r="AW158" s="259" t="s">
        <v>31</v>
      </c>
      <c r="AX158" s="259" t="s">
        <v>71</v>
      </c>
      <c r="AY158" s="261" t="s">
        <v>124</v>
      </c>
    </row>
    <row r="159" spans="1:65" s="266" customFormat="1">
      <c r="B159" s="267"/>
      <c r="D159" s="251" t="s">
        <v>135</v>
      </c>
      <c r="E159" s="268" t="s">
        <v>3</v>
      </c>
      <c r="F159" s="269" t="s">
        <v>230</v>
      </c>
      <c r="H159" s="270">
        <v>39.92</v>
      </c>
      <c r="I159" s="306"/>
      <c r="L159" s="267"/>
      <c r="M159" s="271"/>
      <c r="N159" s="272"/>
      <c r="O159" s="272"/>
      <c r="P159" s="272"/>
      <c r="Q159" s="272"/>
      <c r="R159" s="272"/>
      <c r="S159" s="272"/>
      <c r="T159" s="273"/>
      <c r="AT159" s="268" t="s">
        <v>135</v>
      </c>
      <c r="AU159" s="268" t="s">
        <v>81</v>
      </c>
      <c r="AV159" s="266" t="s">
        <v>81</v>
      </c>
      <c r="AW159" s="266" t="s">
        <v>31</v>
      </c>
      <c r="AX159" s="266" t="s">
        <v>79</v>
      </c>
      <c r="AY159" s="268" t="s">
        <v>124</v>
      </c>
    </row>
    <row r="160" spans="1:65" s="168" customFormat="1" ht="44.25" customHeight="1">
      <c r="A160" s="165"/>
      <c r="B160" s="166"/>
      <c r="C160" s="238" t="s">
        <v>231</v>
      </c>
      <c r="D160" s="238" t="s">
        <v>126</v>
      </c>
      <c r="E160" s="239" t="s">
        <v>232</v>
      </c>
      <c r="F160" s="240" t="s">
        <v>233</v>
      </c>
      <c r="G160" s="241" t="s">
        <v>145</v>
      </c>
      <c r="H160" s="242">
        <v>4344.8</v>
      </c>
      <c r="I160" s="75"/>
      <c r="J160" s="243">
        <f>ROUND(I160*H160,2)</f>
        <v>0</v>
      </c>
      <c r="K160" s="244"/>
      <c r="L160" s="166"/>
      <c r="M160" s="245" t="s">
        <v>3</v>
      </c>
      <c r="N160" s="246" t="s">
        <v>42</v>
      </c>
      <c r="O160" s="247">
        <v>0.38800000000000001</v>
      </c>
      <c r="P160" s="247">
        <f>O160*H160</f>
        <v>1685.7824000000001</v>
      </c>
      <c r="Q160" s="247">
        <v>0</v>
      </c>
      <c r="R160" s="247">
        <f>Q160*H160</f>
        <v>0</v>
      </c>
      <c r="S160" s="247">
        <v>0.68</v>
      </c>
      <c r="T160" s="248">
        <f>S160*H160</f>
        <v>2954.4640000000004</v>
      </c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R160" s="249" t="s">
        <v>130</v>
      </c>
      <c r="AT160" s="249" t="s">
        <v>126</v>
      </c>
      <c r="AU160" s="249" t="s">
        <v>81</v>
      </c>
      <c r="AY160" s="158" t="s">
        <v>124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58" t="s">
        <v>79</v>
      </c>
      <c r="BK160" s="250">
        <f>ROUND(I160*H160,2)</f>
        <v>0</v>
      </c>
      <c r="BL160" s="158" t="s">
        <v>130</v>
      </c>
      <c r="BM160" s="249" t="s">
        <v>234</v>
      </c>
    </row>
    <row r="161" spans="1:51" s="168" customFormat="1" ht="29.25">
      <c r="A161" s="165"/>
      <c r="B161" s="166"/>
      <c r="C161" s="165"/>
      <c r="D161" s="251" t="s">
        <v>132</v>
      </c>
      <c r="E161" s="165"/>
      <c r="F161" s="252" t="s">
        <v>233</v>
      </c>
      <c r="G161" s="165"/>
      <c r="H161" s="165"/>
      <c r="I161" s="304"/>
      <c r="J161" s="165"/>
      <c r="K161" s="165"/>
      <c r="L161" s="166"/>
      <c r="M161" s="253"/>
      <c r="N161" s="254"/>
      <c r="O161" s="255"/>
      <c r="P161" s="255"/>
      <c r="Q161" s="255"/>
      <c r="R161" s="255"/>
      <c r="S161" s="255"/>
      <c r="T161" s="256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T161" s="158" t="s">
        <v>132</v>
      </c>
      <c r="AU161" s="158" t="s">
        <v>81</v>
      </c>
    </row>
    <row r="162" spans="1:51" s="168" customFormat="1">
      <c r="A162" s="165"/>
      <c r="B162" s="166"/>
      <c r="C162" s="165"/>
      <c r="D162" s="257" t="s">
        <v>133</v>
      </c>
      <c r="E162" s="165"/>
      <c r="F162" s="258" t="s">
        <v>235</v>
      </c>
      <c r="G162" s="165"/>
      <c r="H162" s="165"/>
      <c r="I162" s="304"/>
      <c r="J162" s="165"/>
      <c r="K162" s="165"/>
      <c r="L162" s="166"/>
      <c r="M162" s="253"/>
      <c r="N162" s="254"/>
      <c r="O162" s="255"/>
      <c r="P162" s="255"/>
      <c r="Q162" s="255"/>
      <c r="R162" s="255"/>
      <c r="S162" s="255"/>
      <c r="T162" s="256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T162" s="158" t="s">
        <v>133</v>
      </c>
      <c r="AU162" s="158" t="s">
        <v>81</v>
      </c>
    </row>
    <row r="163" spans="1:51" s="259" customFormat="1" ht="22.5">
      <c r="B163" s="260"/>
      <c r="D163" s="251" t="s">
        <v>135</v>
      </c>
      <c r="E163" s="261" t="s">
        <v>3</v>
      </c>
      <c r="F163" s="262" t="s">
        <v>236</v>
      </c>
      <c r="H163" s="261" t="s">
        <v>3</v>
      </c>
      <c r="I163" s="305"/>
      <c r="L163" s="260"/>
      <c r="M163" s="263"/>
      <c r="N163" s="264"/>
      <c r="O163" s="264"/>
      <c r="P163" s="264"/>
      <c r="Q163" s="264"/>
      <c r="R163" s="264"/>
      <c r="S163" s="264"/>
      <c r="T163" s="265"/>
      <c r="AT163" s="261" t="s">
        <v>135</v>
      </c>
      <c r="AU163" s="261" t="s">
        <v>81</v>
      </c>
      <c r="AV163" s="259" t="s">
        <v>79</v>
      </c>
      <c r="AW163" s="259" t="s">
        <v>31</v>
      </c>
      <c r="AX163" s="259" t="s">
        <v>71</v>
      </c>
      <c r="AY163" s="261" t="s">
        <v>124</v>
      </c>
    </row>
    <row r="164" spans="1:51" s="259" customFormat="1">
      <c r="B164" s="260"/>
      <c r="D164" s="251" t="s">
        <v>135</v>
      </c>
      <c r="E164" s="261" t="s">
        <v>3</v>
      </c>
      <c r="F164" s="262" t="s">
        <v>237</v>
      </c>
      <c r="H164" s="261" t="s">
        <v>3</v>
      </c>
      <c r="I164" s="305"/>
      <c r="L164" s="260"/>
      <c r="M164" s="263"/>
      <c r="N164" s="264"/>
      <c r="O164" s="264"/>
      <c r="P164" s="264"/>
      <c r="Q164" s="264"/>
      <c r="R164" s="264"/>
      <c r="S164" s="264"/>
      <c r="T164" s="265"/>
      <c r="AT164" s="261" t="s">
        <v>135</v>
      </c>
      <c r="AU164" s="261" t="s">
        <v>81</v>
      </c>
      <c r="AV164" s="259" t="s">
        <v>79</v>
      </c>
      <c r="AW164" s="259" t="s">
        <v>31</v>
      </c>
      <c r="AX164" s="259" t="s">
        <v>71</v>
      </c>
      <c r="AY164" s="261" t="s">
        <v>124</v>
      </c>
    </row>
    <row r="165" spans="1:51" s="259" customFormat="1" ht="22.5">
      <c r="B165" s="260"/>
      <c r="D165" s="251" t="s">
        <v>135</v>
      </c>
      <c r="E165" s="261" t="s">
        <v>3</v>
      </c>
      <c r="F165" s="262" t="s">
        <v>238</v>
      </c>
      <c r="H165" s="261" t="s">
        <v>3</v>
      </c>
      <c r="I165" s="305"/>
      <c r="L165" s="260"/>
      <c r="M165" s="263"/>
      <c r="N165" s="264"/>
      <c r="O165" s="264"/>
      <c r="P165" s="264"/>
      <c r="Q165" s="264"/>
      <c r="R165" s="264"/>
      <c r="S165" s="264"/>
      <c r="T165" s="265"/>
      <c r="AT165" s="261" t="s">
        <v>135</v>
      </c>
      <c r="AU165" s="261" t="s">
        <v>81</v>
      </c>
      <c r="AV165" s="259" t="s">
        <v>79</v>
      </c>
      <c r="AW165" s="259" t="s">
        <v>31</v>
      </c>
      <c r="AX165" s="259" t="s">
        <v>71</v>
      </c>
      <c r="AY165" s="261" t="s">
        <v>124</v>
      </c>
    </row>
    <row r="166" spans="1:51" s="259" customFormat="1">
      <c r="B166" s="260"/>
      <c r="D166" s="251" t="s">
        <v>135</v>
      </c>
      <c r="E166" s="261" t="s">
        <v>3</v>
      </c>
      <c r="F166" s="262" t="s">
        <v>239</v>
      </c>
      <c r="H166" s="261" t="s">
        <v>3</v>
      </c>
      <c r="I166" s="305"/>
      <c r="L166" s="260"/>
      <c r="M166" s="263"/>
      <c r="N166" s="264"/>
      <c r="O166" s="264"/>
      <c r="P166" s="264"/>
      <c r="Q166" s="264"/>
      <c r="R166" s="264"/>
      <c r="S166" s="264"/>
      <c r="T166" s="265"/>
      <c r="AT166" s="261" t="s">
        <v>135</v>
      </c>
      <c r="AU166" s="261" t="s">
        <v>81</v>
      </c>
      <c r="AV166" s="259" t="s">
        <v>79</v>
      </c>
      <c r="AW166" s="259" t="s">
        <v>31</v>
      </c>
      <c r="AX166" s="259" t="s">
        <v>71</v>
      </c>
      <c r="AY166" s="261" t="s">
        <v>124</v>
      </c>
    </row>
    <row r="167" spans="1:51" s="259" customFormat="1">
      <c r="B167" s="260"/>
      <c r="D167" s="251" t="s">
        <v>135</v>
      </c>
      <c r="E167" s="261" t="s">
        <v>3</v>
      </c>
      <c r="F167" s="262" t="s">
        <v>240</v>
      </c>
      <c r="H167" s="261" t="s">
        <v>3</v>
      </c>
      <c r="I167" s="305"/>
      <c r="L167" s="260"/>
      <c r="M167" s="263"/>
      <c r="N167" s="264"/>
      <c r="O167" s="264"/>
      <c r="P167" s="264"/>
      <c r="Q167" s="264"/>
      <c r="R167" s="264"/>
      <c r="S167" s="264"/>
      <c r="T167" s="265"/>
      <c r="AT167" s="261" t="s">
        <v>135</v>
      </c>
      <c r="AU167" s="261" t="s">
        <v>81</v>
      </c>
      <c r="AV167" s="259" t="s">
        <v>79</v>
      </c>
      <c r="AW167" s="259" t="s">
        <v>31</v>
      </c>
      <c r="AX167" s="259" t="s">
        <v>71</v>
      </c>
      <c r="AY167" s="261" t="s">
        <v>124</v>
      </c>
    </row>
    <row r="168" spans="1:51" s="266" customFormat="1">
      <c r="B168" s="267"/>
      <c r="D168" s="251" t="s">
        <v>135</v>
      </c>
      <c r="E168" s="268" t="s">
        <v>3</v>
      </c>
      <c r="F168" s="269" t="s">
        <v>241</v>
      </c>
      <c r="H168" s="270">
        <v>95</v>
      </c>
      <c r="I168" s="306"/>
      <c r="L168" s="267"/>
      <c r="M168" s="271"/>
      <c r="N168" s="272"/>
      <c r="O168" s="272"/>
      <c r="P168" s="272"/>
      <c r="Q168" s="272"/>
      <c r="R168" s="272"/>
      <c r="S168" s="272"/>
      <c r="T168" s="273"/>
      <c r="AT168" s="268" t="s">
        <v>135</v>
      </c>
      <c r="AU168" s="268" t="s">
        <v>81</v>
      </c>
      <c r="AV168" s="266" t="s">
        <v>81</v>
      </c>
      <c r="AW168" s="266" t="s">
        <v>31</v>
      </c>
      <c r="AX168" s="266" t="s">
        <v>71</v>
      </c>
      <c r="AY168" s="268" t="s">
        <v>124</v>
      </c>
    </row>
    <row r="169" spans="1:51" s="284" customFormat="1">
      <c r="B169" s="285"/>
      <c r="D169" s="251" t="s">
        <v>135</v>
      </c>
      <c r="E169" s="286" t="s">
        <v>3</v>
      </c>
      <c r="F169" s="287" t="s">
        <v>242</v>
      </c>
      <c r="H169" s="288">
        <v>95</v>
      </c>
      <c r="I169" s="308"/>
      <c r="L169" s="285"/>
      <c r="M169" s="289"/>
      <c r="N169" s="290"/>
      <c r="O169" s="290"/>
      <c r="P169" s="290"/>
      <c r="Q169" s="290"/>
      <c r="R169" s="290"/>
      <c r="S169" s="290"/>
      <c r="T169" s="291"/>
      <c r="AT169" s="286" t="s">
        <v>135</v>
      </c>
      <c r="AU169" s="286" t="s">
        <v>81</v>
      </c>
      <c r="AV169" s="284" t="s">
        <v>142</v>
      </c>
      <c r="AW169" s="284" t="s">
        <v>31</v>
      </c>
      <c r="AX169" s="284" t="s">
        <v>71</v>
      </c>
      <c r="AY169" s="286" t="s">
        <v>124</v>
      </c>
    </row>
    <row r="170" spans="1:51" s="259" customFormat="1">
      <c r="B170" s="260"/>
      <c r="D170" s="251" t="s">
        <v>135</v>
      </c>
      <c r="E170" s="261" t="s">
        <v>3</v>
      </c>
      <c r="F170" s="262" t="s">
        <v>243</v>
      </c>
      <c r="H170" s="261" t="s">
        <v>3</v>
      </c>
      <c r="I170" s="305"/>
      <c r="L170" s="260"/>
      <c r="M170" s="263"/>
      <c r="N170" s="264"/>
      <c r="O170" s="264"/>
      <c r="P170" s="264"/>
      <c r="Q170" s="264"/>
      <c r="R170" s="264"/>
      <c r="S170" s="264"/>
      <c r="T170" s="265"/>
      <c r="AT170" s="261" t="s">
        <v>135</v>
      </c>
      <c r="AU170" s="261" t="s">
        <v>81</v>
      </c>
      <c r="AV170" s="259" t="s">
        <v>79</v>
      </c>
      <c r="AW170" s="259" t="s">
        <v>31</v>
      </c>
      <c r="AX170" s="259" t="s">
        <v>71</v>
      </c>
      <c r="AY170" s="261" t="s">
        <v>124</v>
      </c>
    </row>
    <row r="171" spans="1:51" s="259" customFormat="1">
      <c r="B171" s="260"/>
      <c r="D171" s="251" t="s">
        <v>135</v>
      </c>
      <c r="E171" s="261" t="s">
        <v>3</v>
      </c>
      <c r="F171" s="262" t="s">
        <v>244</v>
      </c>
      <c r="H171" s="261" t="s">
        <v>3</v>
      </c>
      <c r="I171" s="305"/>
      <c r="L171" s="260"/>
      <c r="M171" s="263"/>
      <c r="N171" s="264"/>
      <c r="O171" s="264"/>
      <c r="P171" s="264"/>
      <c r="Q171" s="264"/>
      <c r="R171" s="264"/>
      <c r="S171" s="264"/>
      <c r="T171" s="265"/>
      <c r="AT171" s="261" t="s">
        <v>135</v>
      </c>
      <c r="AU171" s="261" t="s">
        <v>81</v>
      </c>
      <c r="AV171" s="259" t="s">
        <v>79</v>
      </c>
      <c r="AW171" s="259" t="s">
        <v>31</v>
      </c>
      <c r="AX171" s="259" t="s">
        <v>71</v>
      </c>
      <c r="AY171" s="261" t="s">
        <v>124</v>
      </c>
    </row>
    <row r="172" spans="1:51" s="259" customFormat="1">
      <c r="B172" s="260"/>
      <c r="D172" s="251" t="s">
        <v>135</v>
      </c>
      <c r="E172" s="261" t="s">
        <v>3</v>
      </c>
      <c r="F172" s="262" t="s">
        <v>245</v>
      </c>
      <c r="H172" s="261" t="s">
        <v>3</v>
      </c>
      <c r="I172" s="305"/>
      <c r="L172" s="260"/>
      <c r="M172" s="263"/>
      <c r="N172" s="264"/>
      <c r="O172" s="264"/>
      <c r="P172" s="264"/>
      <c r="Q172" s="264"/>
      <c r="R172" s="264"/>
      <c r="S172" s="264"/>
      <c r="T172" s="265"/>
      <c r="AT172" s="261" t="s">
        <v>135</v>
      </c>
      <c r="AU172" s="261" t="s">
        <v>81</v>
      </c>
      <c r="AV172" s="259" t="s">
        <v>79</v>
      </c>
      <c r="AW172" s="259" t="s">
        <v>31</v>
      </c>
      <c r="AX172" s="259" t="s">
        <v>71</v>
      </c>
      <c r="AY172" s="261" t="s">
        <v>124</v>
      </c>
    </row>
    <row r="173" spans="1:51" s="266" customFormat="1" ht="33.75">
      <c r="B173" s="267"/>
      <c r="D173" s="251" t="s">
        <v>135</v>
      </c>
      <c r="E173" s="268" t="s">
        <v>3</v>
      </c>
      <c r="F173" s="269" t="s">
        <v>246</v>
      </c>
      <c r="H173" s="270">
        <v>422.99400000000003</v>
      </c>
      <c r="I173" s="306"/>
      <c r="L173" s="267"/>
      <c r="M173" s="271"/>
      <c r="N173" s="272"/>
      <c r="O173" s="272"/>
      <c r="P173" s="272"/>
      <c r="Q173" s="272"/>
      <c r="R173" s="272"/>
      <c r="S173" s="272"/>
      <c r="T173" s="273"/>
      <c r="AT173" s="268" t="s">
        <v>135</v>
      </c>
      <c r="AU173" s="268" t="s">
        <v>81</v>
      </c>
      <c r="AV173" s="266" t="s">
        <v>81</v>
      </c>
      <c r="AW173" s="266" t="s">
        <v>31</v>
      </c>
      <c r="AX173" s="266" t="s">
        <v>71</v>
      </c>
      <c r="AY173" s="268" t="s">
        <v>124</v>
      </c>
    </row>
    <row r="174" spans="1:51" s="266" customFormat="1">
      <c r="B174" s="267"/>
      <c r="D174" s="251" t="s">
        <v>135</v>
      </c>
      <c r="E174" s="268" t="s">
        <v>3</v>
      </c>
      <c r="F174" s="269" t="s">
        <v>247</v>
      </c>
      <c r="H174" s="270">
        <v>3.52</v>
      </c>
      <c r="I174" s="306"/>
      <c r="L174" s="267"/>
      <c r="M174" s="271"/>
      <c r="N174" s="272"/>
      <c r="O174" s="272"/>
      <c r="P174" s="272"/>
      <c r="Q174" s="272"/>
      <c r="R174" s="272"/>
      <c r="S174" s="272"/>
      <c r="T174" s="273"/>
      <c r="AT174" s="268" t="s">
        <v>135</v>
      </c>
      <c r="AU174" s="268" t="s">
        <v>81</v>
      </c>
      <c r="AV174" s="266" t="s">
        <v>81</v>
      </c>
      <c r="AW174" s="266" t="s">
        <v>31</v>
      </c>
      <c r="AX174" s="266" t="s">
        <v>71</v>
      </c>
      <c r="AY174" s="268" t="s">
        <v>124</v>
      </c>
    </row>
    <row r="175" spans="1:51" s="266" customFormat="1">
      <c r="B175" s="267"/>
      <c r="D175" s="251" t="s">
        <v>135</v>
      </c>
      <c r="E175" s="268" t="s">
        <v>3</v>
      </c>
      <c r="F175" s="269" t="s">
        <v>248</v>
      </c>
      <c r="H175" s="270">
        <v>0.88</v>
      </c>
      <c r="I175" s="306"/>
      <c r="L175" s="267"/>
      <c r="M175" s="271"/>
      <c r="N175" s="272"/>
      <c r="O175" s="272"/>
      <c r="P175" s="272"/>
      <c r="Q175" s="272"/>
      <c r="R175" s="272"/>
      <c r="S175" s="272"/>
      <c r="T175" s="273"/>
      <c r="AT175" s="268" t="s">
        <v>135</v>
      </c>
      <c r="AU175" s="268" t="s">
        <v>81</v>
      </c>
      <c r="AV175" s="266" t="s">
        <v>81</v>
      </c>
      <c r="AW175" s="266" t="s">
        <v>31</v>
      </c>
      <c r="AX175" s="266" t="s">
        <v>71</v>
      </c>
      <c r="AY175" s="268" t="s">
        <v>124</v>
      </c>
    </row>
    <row r="176" spans="1:51" s="266" customFormat="1">
      <c r="B176" s="267"/>
      <c r="D176" s="251" t="s">
        <v>135</v>
      </c>
      <c r="E176" s="268" t="s">
        <v>3</v>
      </c>
      <c r="F176" s="269" t="s">
        <v>249</v>
      </c>
      <c r="H176" s="270">
        <v>3.7679999999999998</v>
      </c>
      <c r="I176" s="306"/>
      <c r="L176" s="267"/>
      <c r="M176" s="271"/>
      <c r="N176" s="272"/>
      <c r="O176" s="272"/>
      <c r="P176" s="272"/>
      <c r="Q176" s="272"/>
      <c r="R176" s="272"/>
      <c r="S176" s="272"/>
      <c r="T176" s="273"/>
      <c r="AT176" s="268" t="s">
        <v>135</v>
      </c>
      <c r="AU176" s="268" t="s">
        <v>81</v>
      </c>
      <c r="AV176" s="266" t="s">
        <v>81</v>
      </c>
      <c r="AW176" s="266" t="s">
        <v>31</v>
      </c>
      <c r="AX176" s="266" t="s">
        <v>71</v>
      </c>
      <c r="AY176" s="268" t="s">
        <v>124</v>
      </c>
    </row>
    <row r="177" spans="2:51" s="266" customFormat="1">
      <c r="B177" s="267"/>
      <c r="D177" s="251" t="s">
        <v>135</v>
      </c>
      <c r="E177" s="268" t="s">
        <v>3</v>
      </c>
      <c r="F177" s="269" t="s">
        <v>250</v>
      </c>
      <c r="H177" s="270">
        <v>2.048</v>
      </c>
      <c r="I177" s="306"/>
      <c r="L177" s="267"/>
      <c r="M177" s="271"/>
      <c r="N177" s="272"/>
      <c r="O177" s="272"/>
      <c r="P177" s="272"/>
      <c r="Q177" s="272"/>
      <c r="R177" s="272"/>
      <c r="S177" s="272"/>
      <c r="T177" s="273"/>
      <c r="AT177" s="268" t="s">
        <v>135</v>
      </c>
      <c r="AU177" s="268" t="s">
        <v>81</v>
      </c>
      <c r="AV177" s="266" t="s">
        <v>81</v>
      </c>
      <c r="AW177" s="266" t="s">
        <v>31</v>
      </c>
      <c r="AX177" s="266" t="s">
        <v>71</v>
      </c>
      <c r="AY177" s="268" t="s">
        <v>124</v>
      </c>
    </row>
    <row r="178" spans="2:51" s="266" customFormat="1" ht="33.75">
      <c r="B178" s="267"/>
      <c r="D178" s="251" t="s">
        <v>135</v>
      </c>
      <c r="E178" s="268" t="s">
        <v>3</v>
      </c>
      <c r="F178" s="269" t="s">
        <v>251</v>
      </c>
      <c r="H178" s="270">
        <v>339.61200000000002</v>
      </c>
      <c r="I178" s="306"/>
      <c r="L178" s="267"/>
      <c r="M178" s="271"/>
      <c r="N178" s="272"/>
      <c r="O178" s="272"/>
      <c r="P178" s="272"/>
      <c r="Q178" s="272"/>
      <c r="R178" s="272"/>
      <c r="S178" s="272"/>
      <c r="T178" s="273"/>
      <c r="AT178" s="268" t="s">
        <v>135</v>
      </c>
      <c r="AU178" s="268" t="s">
        <v>81</v>
      </c>
      <c r="AV178" s="266" t="s">
        <v>81</v>
      </c>
      <c r="AW178" s="266" t="s">
        <v>31</v>
      </c>
      <c r="AX178" s="266" t="s">
        <v>71</v>
      </c>
      <c r="AY178" s="268" t="s">
        <v>124</v>
      </c>
    </row>
    <row r="179" spans="2:51" s="266" customFormat="1" ht="22.5">
      <c r="B179" s="267"/>
      <c r="D179" s="251" t="s">
        <v>135</v>
      </c>
      <c r="E179" s="268" t="s">
        <v>3</v>
      </c>
      <c r="F179" s="269" t="s">
        <v>252</v>
      </c>
      <c r="H179" s="270">
        <v>83.647000000000006</v>
      </c>
      <c r="I179" s="306"/>
      <c r="L179" s="267"/>
      <c r="M179" s="271"/>
      <c r="N179" s="272"/>
      <c r="O179" s="272"/>
      <c r="P179" s="272"/>
      <c r="Q179" s="272"/>
      <c r="R179" s="272"/>
      <c r="S179" s="272"/>
      <c r="T179" s="273"/>
      <c r="AT179" s="268" t="s">
        <v>135</v>
      </c>
      <c r="AU179" s="268" t="s">
        <v>81</v>
      </c>
      <c r="AV179" s="266" t="s">
        <v>81</v>
      </c>
      <c r="AW179" s="266" t="s">
        <v>31</v>
      </c>
      <c r="AX179" s="266" t="s">
        <v>71</v>
      </c>
      <c r="AY179" s="268" t="s">
        <v>124</v>
      </c>
    </row>
    <row r="180" spans="2:51" s="266" customFormat="1" ht="33.75">
      <c r="B180" s="267"/>
      <c r="D180" s="251" t="s">
        <v>135</v>
      </c>
      <c r="E180" s="268" t="s">
        <v>3</v>
      </c>
      <c r="F180" s="269" t="s">
        <v>253</v>
      </c>
      <c r="H180" s="270">
        <v>28.913</v>
      </c>
      <c r="I180" s="306"/>
      <c r="L180" s="267"/>
      <c r="M180" s="271"/>
      <c r="N180" s="272"/>
      <c r="O180" s="272"/>
      <c r="P180" s="272"/>
      <c r="Q180" s="272"/>
      <c r="R180" s="272"/>
      <c r="S180" s="272"/>
      <c r="T180" s="273"/>
      <c r="AT180" s="268" t="s">
        <v>135</v>
      </c>
      <c r="AU180" s="268" t="s">
        <v>81</v>
      </c>
      <c r="AV180" s="266" t="s">
        <v>81</v>
      </c>
      <c r="AW180" s="266" t="s">
        <v>31</v>
      </c>
      <c r="AX180" s="266" t="s">
        <v>71</v>
      </c>
      <c r="AY180" s="268" t="s">
        <v>124</v>
      </c>
    </row>
    <row r="181" spans="2:51" s="266" customFormat="1" ht="22.5">
      <c r="B181" s="267"/>
      <c r="D181" s="251" t="s">
        <v>135</v>
      </c>
      <c r="E181" s="268" t="s">
        <v>3</v>
      </c>
      <c r="F181" s="269" t="s">
        <v>254</v>
      </c>
      <c r="H181" s="270">
        <v>6.165</v>
      </c>
      <c r="I181" s="306"/>
      <c r="L181" s="267"/>
      <c r="M181" s="271"/>
      <c r="N181" s="272"/>
      <c r="O181" s="272"/>
      <c r="P181" s="272"/>
      <c r="Q181" s="272"/>
      <c r="R181" s="272"/>
      <c r="S181" s="272"/>
      <c r="T181" s="273"/>
      <c r="AT181" s="268" t="s">
        <v>135</v>
      </c>
      <c r="AU181" s="268" t="s">
        <v>81</v>
      </c>
      <c r="AV181" s="266" t="s">
        <v>81</v>
      </c>
      <c r="AW181" s="266" t="s">
        <v>31</v>
      </c>
      <c r="AX181" s="266" t="s">
        <v>71</v>
      </c>
      <c r="AY181" s="268" t="s">
        <v>124</v>
      </c>
    </row>
    <row r="182" spans="2:51" s="259" customFormat="1">
      <c r="B182" s="260"/>
      <c r="D182" s="251" t="s">
        <v>135</v>
      </c>
      <c r="E182" s="261" t="s">
        <v>3</v>
      </c>
      <c r="F182" s="262" t="s">
        <v>255</v>
      </c>
      <c r="H182" s="261" t="s">
        <v>3</v>
      </c>
      <c r="I182" s="305"/>
      <c r="L182" s="260"/>
      <c r="M182" s="263"/>
      <c r="N182" s="264"/>
      <c r="O182" s="264"/>
      <c r="P182" s="264"/>
      <c r="Q182" s="264"/>
      <c r="R182" s="264"/>
      <c r="S182" s="264"/>
      <c r="T182" s="265"/>
      <c r="AT182" s="261" t="s">
        <v>135</v>
      </c>
      <c r="AU182" s="261" t="s">
        <v>81</v>
      </c>
      <c r="AV182" s="259" t="s">
        <v>79</v>
      </c>
      <c r="AW182" s="259" t="s">
        <v>31</v>
      </c>
      <c r="AX182" s="259" t="s">
        <v>71</v>
      </c>
      <c r="AY182" s="261" t="s">
        <v>124</v>
      </c>
    </row>
    <row r="183" spans="2:51" s="259" customFormat="1">
      <c r="B183" s="260"/>
      <c r="D183" s="251" t="s">
        <v>135</v>
      </c>
      <c r="E183" s="261" t="s">
        <v>3</v>
      </c>
      <c r="F183" s="262" t="s">
        <v>256</v>
      </c>
      <c r="H183" s="261" t="s">
        <v>3</v>
      </c>
      <c r="I183" s="305"/>
      <c r="L183" s="260"/>
      <c r="M183" s="263"/>
      <c r="N183" s="264"/>
      <c r="O183" s="264"/>
      <c r="P183" s="264"/>
      <c r="Q183" s="264"/>
      <c r="R183" s="264"/>
      <c r="S183" s="264"/>
      <c r="T183" s="265"/>
      <c r="AT183" s="261" t="s">
        <v>135</v>
      </c>
      <c r="AU183" s="261" t="s">
        <v>81</v>
      </c>
      <c r="AV183" s="259" t="s">
        <v>79</v>
      </c>
      <c r="AW183" s="259" t="s">
        <v>31</v>
      </c>
      <c r="AX183" s="259" t="s">
        <v>71</v>
      </c>
      <c r="AY183" s="261" t="s">
        <v>124</v>
      </c>
    </row>
    <row r="184" spans="2:51" s="266" customFormat="1">
      <c r="B184" s="267"/>
      <c r="D184" s="251" t="s">
        <v>135</v>
      </c>
      <c r="E184" s="268" t="s">
        <v>3</v>
      </c>
      <c r="F184" s="269" t="s">
        <v>257</v>
      </c>
      <c r="H184" s="270">
        <v>2.48</v>
      </c>
      <c r="I184" s="306"/>
      <c r="L184" s="267"/>
      <c r="M184" s="271"/>
      <c r="N184" s="272"/>
      <c r="O184" s="272"/>
      <c r="P184" s="272"/>
      <c r="Q184" s="272"/>
      <c r="R184" s="272"/>
      <c r="S184" s="272"/>
      <c r="T184" s="273"/>
      <c r="AT184" s="268" t="s">
        <v>135</v>
      </c>
      <c r="AU184" s="268" t="s">
        <v>81</v>
      </c>
      <c r="AV184" s="266" t="s">
        <v>81</v>
      </c>
      <c r="AW184" s="266" t="s">
        <v>31</v>
      </c>
      <c r="AX184" s="266" t="s">
        <v>71</v>
      </c>
      <c r="AY184" s="268" t="s">
        <v>124</v>
      </c>
    </row>
    <row r="185" spans="2:51" s="259" customFormat="1">
      <c r="B185" s="260"/>
      <c r="D185" s="251" t="s">
        <v>135</v>
      </c>
      <c r="E185" s="261" t="s">
        <v>3</v>
      </c>
      <c r="F185" s="262" t="s">
        <v>258</v>
      </c>
      <c r="H185" s="261" t="s">
        <v>3</v>
      </c>
      <c r="I185" s="305"/>
      <c r="L185" s="260"/>
      <c r="M185" s="263"/>
      <c r="N185" s="264"/>
      <c r="O185" s="264"/>
      <c r="P185" s="264"/>
      <c r="Q185" s="264"/>
      <c r="R185" s="264"/>
      <c r="S185" s="264"/>
      <c r="T185" s="265"/>
      <c r="AT185" s="261" t="s">
        <v>135</v>
      </c>
      <c r="AU185" s="261" t="s">
        <v>81</v>
      </c>
      <c r="AV185" s="259" t="s">
        <v>79</v>
      </c>
      <c r="AW185" s="259" t="s">
        <v>31</v>
      </c>
      <c r="AX185" s="259" t="s">
        <v>71</v>
      </c>
      <c r="AY185" s="261" t="s">
        <v>124</v>
      </c>
    </row>
    <row r="186" spans="2:51" s="266" customFormat="1">
      <c r="B186" s="267"/>
      <c r="D186" s="251" t="s">
        <v>135</v>
      </c>
      <c r="E186" s="268" t="s">
        <v>3</v>
      </c>
      <c r="F186" s="269" t="s">
        <v>259</v>
      </c>
      <c r="H186" s="270">
        <v>0.56699999999999995</v>
      </c>
      <c r="I186" s="306"/>
      <c r="L186" s="267"/>
      <c r="M186" s="271"/>
      <c r="N186" s="272"/>
      <c r="O186" s="272"/>
      <c r="P186" s="272"/>
      <c r="Q186" s="272"/>
      <c r="R186" s="272"/>
      <c r="S186" s="272"/>
      <c r="T186" s="273"/>
      <c r="AT186" s="268" t="s">
        <v>135</v>
      </c>
      <c r="AU186" s="268" t="s">
        <v>81</v>
      </c>
      <c r="AV186" s="266" t="s">
        <v>81</v>
      </c>
      <c r="AW186" s="266" t="s">
        <v>31</v>
      </c>
      <c r="AX186" s="266" t="s">
        <v>71</v>
      </c>
      <c r="AY186" s="268" t="s">
        <v>124</v>
      </c>
    </row>
    <row r="187" spans="2:51" s="266" customFormat="1">
      <c r="B187" s="267"/>
      <c r="D187" s="251" t="s">
        <v>135</v>
      </c>
      <c r="E187" s="268" t="s">
        <v>3</v>
      </c>
      <c r="F187" s="269" t="s">
        <v>259</v>
      </c>
      <c r="H187" s="270">
        <v>0.56699999999999995</v>
      </c>
      <c r="I187" s="306"/>
      <c r="L187" s="267"/>
      <c r="M187" s="271"/>
      <c r="N187" s="272"/>
      <c r="O187" s="272"/>
      <c r="P187" s="272"/>
      <c r="Q187" s="272"/>
      <c r="R187" s="272"/>
      <c r="S187" s="272"/>
      <c r="T187" s="273"/>
      <c r="AT187" s="268" t="s">
        <v>135</v>
      </c>
      <c r="AU187" s="268" t="s">
        <v>81</v>
      </c>
      <c r="AV187" s="266" t="s">
        <v>81</v>
      </c>
      <c r="AW187" s="266" t="s">
        <v>31</v>
      </c>
      <c r="AX187" s="266" t="s">
        <v>71</v>
      </c>
      <c r="AY187" s="268" t="s">
        <v>124</v>
      </c>
    </row>
    <row r="188" spans="2:51" s="266" customFormat="1">
      <c r="B188" s="267"/>
      <c r="D188" s="251" t="s">
        <v>135</v>
      </c>
      <c r="E188" s="268" t="s">
        <v>3</v>
      </c>
      <c r="F188" s="269" t="s">
        <v>260</v>
      </c>
      <c r="H188" s="270">
        <v>1.89</v>
      </c>
      <c r="I188" s="306"/>
      <c r="L188" s="267"/>
      <c r="M188" s="271"/>
      <c r="N188" s="272"/>
      <c r="O188" s="272"/>
      <c r="P188" s="272"/>
      <c r="Q188" s="272"/>
      <c r="R188" s="272"/>
      <c r="S188" s="272"/>
      <c r="T188" s="273"/>
      <c r="AT188" s="268" t="s">
        <v>135</v>
      </c>
      <c r="AU188" s="268" t="s">
        <v>81</v>
      </c>
      <c r="AV188" s="266" t="s">
        <v>81</v>
      </c>
      <c r="AW188" s="266" t="s">
        <v>31</v>
      </c>
      <c r="AX188" s="266" t="s">
        <v>71</v>
      </c>
      <c r="AY188" s="268" t="s">
        <v>124</v>
      </c>
    </row>
    <row r="189" spans="2:51" s="266" customFormat="1">
      <c r="B189" s="267"/>
      <c r="D189" s="251" t="s">
        <v>135</v>
      </c>
      <c r="E189" s="268" t="s">
        <v>3</v>
      </c>
      <c r="F189" s="269" t="s">
        <v>261</v>
      </c>
      <c r="H189" s="270">
        <v>2.258</v>
      </c>
      <c r="I189" s="306"/>
      <c r="L189" s="267"/>
      <c r="M189" s="271"/>
      <c r="N189" s="272"/>
      <c r="O189" s="272"/>
      <c r="P189" s="272"/>
      <c r="Q189" s="272"/>
      <c r="R189" s="272"/>
      <c r="S189" s="272"/>
      <c r="T189" s="273"/>
      <c r="AT189" s="268" t="s">
        <v>135</v>
      </c>
      <c r="AU189" s="268" t="s">
        <v>81</v>
      </c>
      <c r="AV189" s="266" t="s">
        <v>81</v>
      </c>
      <c r="AW189" s="266" t="s">
        <v>31</v>
      </c>
      <c r="AX189" s="266" t="s">
        <v>71</v>
      </c>
      <c r="AY189" s="268" t="s">
        <v>124</v>
      </c>
    </row>
    <row r="190" spans="2:51" s="266" customFormat="1">
      <c r="B190" s="267"/>
      <c r="D190" s="251" t="s">
        <v>135</v>
      </c>
      <c r="E190" s="268" t="s">
        <v>3</v>
      </c>
      <c r="F190" s="269" t="s">
        <v>262</v>
      </c>
      <c r="H190" s="270">
        <v>3.1680000000000001</v>
      </c>
      <c r="I190" s="306"/>
      <c r="L190" s="267"/>
      <c r="M190" s="271"/>
      <c r="N190" s="272"/>
      <c r="O190" s="272"/>
      <c r="P190" s="272"/>
      <c r="Q190" s="272"/>
      <c r="R190" s="272"/>
      <c r="S190" s="272"/>
      <c r="T190" s="273"/>
      <c r="AT190" s="268" t="s">
        <v>135</v>
      </c>
      <c r="AU190" s="268" t="s">
        <v>81</v>
      </c>
      <c r="AV190" s="266" t="s">
        <v>81</v>
      </c>
      <c r="AW190" s="266" t="s">
        <v>31</v>
      </c>
      <c r="AX190" s="266" t="s">
        <v>71</v>
      </c>
      <c r="AY190" s="268" t="s">
        <v>124</v>
      </c>
    </row>
    <row r="191" spans="2:51" s="259" customFormat="1">
      <c r="B191" s="260"/>
      <c r="D191" s="251" t="s">
        <v>135</v>
      </c>
      <c r="E191" s="261" t="s">
        <v>3</v>
      </c>
      <c r="F191" s="262" t="s">
        <v>263</v>
      </c>
      <c r="H191" s="261" t="s">
        <v>3</v>
      </c>
      <c r="I191" s="305"/>
      <c r="L191" s="260"/>
      <c r="M191" s="263"/>
      <c r="N191" s="264"/>
      <c r="O191" s="264"/>
      <c r="P191" s="264"/>
      <c r="Q191" s="264"/>
      <c r="R191" s="264"/>
      <c r="S191" s="264"/>
      <c r="T191" s="265"/>
      <c r="AT191" s="261" t="s">
        <v>135</v>
      </c>
      <c r="AU191" s="261" t="s">
        <v>81</v>
      </c>
      <c r="AV191" s="259" t="s">
        <v>79</v>
      </c>
      <c r="AW191" s="259" t="s">
        <v>31</v>
      </c>
      <c r="AX191" s="259" t="s">
        <v>71</v>
      </c>
      <c r="AY191" s="261" t="s">
        <v>124</v>
      </c>
    </row>
    <row r="192" spans="2:51" s="266" customFormat="1">
      <c r="B192" s="267"/>
      <c r="D192" s="251" t="s">
        <v>135</v>
      </c>
      <c r="E192" s="268" t="s">
        <v>3</v>
      </c>
      <c r="F192" s="269" t="s">
        <v>264</v>
      </c>
      <c r="H192" s="270">
        <v>154.66499999999999</v>
      </c>
      <c r="I192" s="306"/>
      <c r="L192" s="267"/>
      <c r="M192" s="271"/>
      <c r="N192" s="272"/>
      <c r="O192" s="272"/>
      <c r="P192" s="272"/>
      <c r="Q192" s="272"/>
      <c r="R192" s="272"/>
      <c r="S192" s="272"/>
      <c r="T192" s="273"/>
      <c r="AT192" s="268" t="s">
        <v>135</v>
      </c>
      <c r="AU192" s="268" t="s">
        <v>81</v>
      </c>
      <c r="AV192" s="266" t="s">
        <v>81</v>
      </c>
      <c r="AW192" s="266" t="s">
        <v>31</v>
      </c>
      <c r="AX192" s="266" t="s">
        <v>71</v>
      </c>
      <c r="AY192" s="268" t="s">
        <v>124</v>
      </c>
    </row>
    <row r="193" spans="2:51" s="266" customFormat="1">
      <c r="B193" s="267"/>
      <c r="D193" s="251" t="s">
        <v>135</v>
      </c>
      <c r="E193" s="268" t="s">
        <v>3</v>
      </c>
      <c r="F193" s="269" t="s">
        <v>265</v>
      </c>
      <c r="H193" s="270">
        <v>37.859000000000002</v>
      </c>
      <c r="I193" s="306"/>
      <c r="L193" s="267"/>
      <c r="M193" s="271"/>
      <c r="N193" s="272"/>
      <c r="O193" s="272"/>
      <c r="P193" s="272"/>
      <c r="Q193" s="272"/>
      <c r="R193" s="272"/>
      <c r="S193" s="272"/>
      <c r="T193" s="273"/>
      <c r="AT193" s="268" t="s">
        <v>135</v>
      </c>
      <c r="AU193" s="268" t="s">
        <v>81</v>
      </c>
      <c r="AV193" s="266" t="s">
        <v>81</v>
      </c>
      <c r="AW193" s="266" t="s">
        <v>31</v>
      </c>
      <c r="AX193" s="266" t="s">
        <v>71</v>
      </c>
      <c r="AY193" s="268" t="s">
        <v>124</v>
      </c>
    </row>
    <row r="194" spans="2:51" s="266" customFormat="1">
      <c r="B194" s="267"/>
      <c r="D194" s="251" t="s">
        <v>135</v>
      </c>
      <c r="E194" s="268" t="s">
        <v>3</v>
      </c>
      <c r="F194" s="269" t="s">
        <v>266</v>
      </c>
      <c r="H194" s="270">
        <v>198.41300000000001</v>
      </c>
      <c r="I194" s="306"/>
      <c r="L194" s="267"/>
      <c r="M194" s="271"/>
      <c r="N194" s="272"/>
      <c r="O194" s="272"/>
      <c r="P194" s="272"/>
      <c r="Q194" s="272"/>
      <c r="R194" s="272"/>
      <c r="S194" s="272"/>
      <c r="T194" s="273"/>
      <c r="AT194" s="268" t="s">
        <v>135</v>
      </c>
      <c r="AU194" s="268" t="s">
        <v>81</v>
      </c>
      <c r="AV194" s="266" t="s">
        <v>81</v>
      </c>
      <c r="AW194" s="266" t="s">
        <v>31</v>
      </c>
      <c r="AX194" s="266" t="s">
        <v>71</v>
      </c>
      <c r="AY194" s="268" t="s">
        <v>124</v>
      </c>
    </row>
    <row r="195" spans="2:51" s="266" customFormat="1">
      <c r="B195" s="267"/>
      <c r="D195" s="251" t="s">
        <v>135</v>
      </c>
      <c r="E195" s="268" t="s">
        <v>3</v>
      </c>
      <c r="F195" s="269" t="s">
        <v>267</v>
      </c>
      <c r="H195" s="270">
        <v>35.701999999999998</v>
      </c>
      <c r="I195" s="306"/>
      <c r="L195" s="267"/>
      <c r="M195" s="271"/>
      <c r="N195" s="272"/>
      <c r="O195" s="272"/>
      <c r="P195" s="272"/>
      <c r="Q195" s="272"/>
      <c r="R195" s="272"/>
      <c r="S195" s="272"/>
      <c r="T195" s="273"/>
      <c r="AT195" s="268" t="s">
        <v>135</v>
      </c>
      <c r="AU195" s="268" t="s">
        <v>81</v>
      </c>
      <c r="AV195" s="266" t="s">
        <v>81</v>
      </c>
      <c r="AW195" s="266" t="s">
        <v>31</v>
      </c>
      <c r="AX195" s="266" t="s">
        <v>71</v>
      </c>
      <c r="AY195" s="268" t="s">
        <v>124</v>
      </c>
    </row>
    <row r="196" spans="2:51" s="259" customFormat="1">
      <c r="B196" s="260"/>
      <c r="D196" s="251" t="s">
        <v>135</v>
      </c>
      <c r="E196" s="261" t="s">
        <v>3</v>
      </c>
      <c r="F196" s="262" t="s">
        <v>268</v>
      </c>
      <c r="H196" s="261" t="s">
        <v>3</v>
      </c>
      <c r="I196" s="305"/>
      <c r="L196" s="260"/>
      <c r="M196" s="263"/>
      <c r="N196" s="264"/>
      <c r="O196" s="264"/>
      <c r="P196" s="264"/>
      <c r="Q196" s="264"/>
      <c r="R196" s="264"/>
      <c r="S196" s="264"/>
      <c r="T196" s="265"/>
      <c r="AT196" s="261" t="s">
        <v>135</v>
      </c>
      <c r="AU196" s="261" t="s">
        <v>81</v>
      </c>
      <c r="AV196" s="259" t="s">
        <v>79</v>
      </c>
      <c r="AW196" s="259" t="s">
        <v>31</v>
      </c>
      <c r="AX196" s="259" t="s">
        <v>71</v>
      </c>
      <c r="AY196" s="261" t="s">
        <v>124</v>
      </c>
    </row>
    <row r="197" spans="2:51" s="259" customFormat="1">
      <c r="B197" s="260"/>
      <c r="D197" s="251" t="s">
        <v>135</v>
      </c>
      <c r="E197" s="261" t="s">
        <v>3</v>
      </c>
      <c r="F197" s="262" t="s">
        <v>269</v>
      </c>
      <c r="H197" s="261" t="s">
        <v>3</v>
      </c>
      <c r="I197" s="305"/>
      <c r="L197" s="260"/>
      <c r="M197" s="263"/>
      <c r="N197" s="264"/>
      <c r="O197" s="264"/>
      <c r="P197" s="264"/>
      <c r="Q197" s="264"/>
      <c r="R197" s="264"/>
      <c r="S197" s="264"/>
      <c r="T197" s="265"/>
      <c r="AT197" s="261" t="s">
        <v>135</v>
      </c>
      <c r="AU197" s="261" t="s">
        <v>81</v>
      </c>
      <c r="AV197" s="259" t="s">
        <v>79</v>
      </c>
      <c r="AW197" s="259" t="s">
        <v>31</v>
      </c>
      <c r="AX197" s="259" t="s">
        <v>71</v>
      </c>
      <c r="AY197" s="261" t="s">
        <v>124</v>
      </c>
    </row>
    <row r="198" spans="2:51" s="259" customFormat="1">
      <c r="B198" s="260"/>
      <c r="D198" s="251" t="s">
        <v>135</v>
      </c>
      <c r="E198" s="261" t="s">
        <v>3</v>
      </c>
      <c r="F198" s="262" t="s">
        <v>270</v>
      </c>
      <c r="H198" s="261" t="s">
        <v>3</v>
      </c>
      <c r="I198" s="305"/>
      <c r="L198" s="260"/>
      <c r="M198" s="263"/>
      <c r="N198" s="264"/>
      <c r="O198" s="264"/>
      <c r="P198" s="264"/>
      <c r="Q198" s="264"/>
      <c r="R198" s="264"/>
      <c r="S198" s="264"/>
      <c r="T198" s="265"/>
      <c r="AT198" s="261" t="s">
        <v>135</v>
      </c>
      <c r="AU198" s="261" t="s">
        <v>81</v>
      </c>
      <c r="AV198" s="259" t="s">
        <v>79</v>
      </c>
      <c r="AW198" s="259" t="s">
        <v>31</v>
      </c>
      <c r="AX198" s="259" t="s">
        <v>71</v>
      </c>
      <c r="AY198" s="261" t="s">
        <v>124</v>
      </c>
    </row>
    <row r="199" spans="2:51" s="284" customFormat="1">
      <c r="B199" s="285"/>
      <c r="D199" s="251" t="s">
        <v>135</v>
      </c>
      <c r="E199" s="286" t="s">
        <v>3</v>
      </c>
      <c r="F199" s="287" t="s">
        <v>271</v>
      </c>
      <c r="H199" s="288">
        <v>1329.116</v>
      </c>
      <c r="I199" s="308"/>
      <c r="L199" s="285"/>
      <c r="M199" s="289"/>
      <c r="N199" s="290"/>
      <c r="O199" s="290"/>
      <c r="P199" s="290"/>
      <c r="Q199" s="290"/>
      <c r="R199" s="290"/>
      <c r="S199" s="290"/>
      <c r="T199" s="291"/>
      <c r="AT199" s="286" t="s">
        <v>135</v>
      </c>
      <c r="AU199" s="286" t="s">
        <v>81</v>
      </c>
      <c r="AV199" s="284" t="s">
        <v>142</v>
      </c>
      <c r="AW199" s="284" t="s">
        <v>31</v>
      </c>
      <c r="AX199" s="284" t="s">
        <v>71</v>
      </c>
      <c r="AY199" s="286" t="s">
        <v>124</v>
      </c>
    </row>
    <row r="200" spans="2:51" s="259" customFormat="1">
      <c r="B200" s="260"/>
      <c r="D200" s="251" t="s">
        <v>135</v>
      </c>
      <c r="E200" s="261" t="s">
        <v>3</v>
      </c>
      <c r="F200" s="262" t="s">
        <v>272</v>
      </c>
      <c r="H200" s="261" t="s">
        <v>3</v>
      </c>
      <c r="I200" s="305"/>
      <c r="L200" s="260"/>
      <c r="M200" s="263"/>
      <c r="N200" s="264"/>
      <c r="O200" s="264"/>
      <c r="P200" s="264"/>
      <c r="Q200" s="264"/>
      <c r="R200" s="264"/>
      <c r="S200" s="264"/>
      <c r="T200" s="265"/>
      <c r="AT200" s="261" t="s">
        <v>135</v>
      </c>
      <c r="AU200" s="261" t="s">
        <v>81</v>
      </c>
      <c r="AV200" s="259" t="s">
        <v>79</v>
      </c>
      <c r="AW200" s="259" t="s">
        <v>31</v>
      </c>
      <c r="AX200" s="259" t="s">
        <v>71</v>
      </c>
      <c r="AY200" s="261" t="s">
        <v>124</v>
      </c>
    </row>
    <row r="201" spans="2:51" s="259" customFormat="1">
      <c r="B201" s="260"/>
      <c r="D201" s="251" t="s">
        <v>135</v>
      </c>
      <c r="E201" s="261" t="s">
        <v>3</v>
      </c>
      <c r="F201" s="262" t="s">
        <v>273</v>
      </c>
      <c r="H201" s="261" t="s">
        <v>3</v>
      </c>
      <c r="I201" s="305"/>
      <c r="L201" s="260"/>
      <c r="M201" s="263"/>
      <c r="N201" s="264"/>
      <c r="O201" s="264"/>
      <c r="P201" s="264"/>
      <c r="Q201" s="264"/>
      <c r="R201" s="264"/>
      <c r="S201" s="264"/>
      <c r="T201" s="265"/>
      <c r="AT201" s="261" t="s">
        <v>135</v>
      </c>
      <c r="AU201" s="261" t="s">
        <v>81</v>
      </c>
      <c r="AV201" s="259" t="s">
        <v>79</v>
      </c>
      <c r="AW201" s="259" t="s">
        <v>31</v>
      </c>
      <c r="AX201" s="259" t="s">
        <v>71</v>
      </c>
      <c r="AY201" s="261" t="s">
        <v>124</v>
      </c>
    </row>
    <row r="202" spans="2:51" s="259" customFormat="1">
      <c r="B202" s="260"/>
      <c r="D202" s="251" t="s">
        <v>135</v>
      </c>
      <c r="E202" s="261" t="s">
        <v>3</v>
      </c>
      <c r="F202" s="262" t="s">
        <v>274</v>
      </c>
      <c r="H202" s="261" t="s">
        <v>3</v>
      </c>
      <c r="I202" s="305"/>
      <c r="L202" s="260"/>
      <c r="M202" s="263"/>
      <c r="N202" s="264"/>
      <c r="O202" s="264"/>
      <c r="P202" s="264"/>
      <c r="Q202" s="264"/>
      <c r="R202" s="264"/>
      <c r="S202" s="264"/>
      <c r="T202" s="265"/>
      <c r="AT202" s="261" t="s">
        <v>135</v>
      </c>
      <c r="AU202" s="261" t="s">
        <v>81</v>
      </c>
      <c r="AV202" s="259" t="s">
        <v>79</v>
      </c>
      <c r="AW202" s="259" t="s">
        <v>31</v>
      </c>
      <c r="AX202" s="259" t="s">
        <v>71</v>
      </c>
      <c r="AY202" s="261" t="s">
        <v>124</v>
      </c>
    </row>
    <row r="203" spans="2:51" s="266" customFormat="1">
      <c r="B203" s="267"/>
      <c r="D203" s="251" t="s">
        <v>135</v>
      </c>
      <c r="E203" s="268" t="s">
        <v>3</v>
      </c>
      <c r="F203" s="269" t="s">
        <v>275</v>
      </c>
      <c r="H203" s="270">
        <v>107.95399999999999</v>
      </c>
      <c r="I203" s="306"/>
      <c r="L203" s="267"/>
      <c r="M203" s="271"/>
      <c r="N203" s="272"/>
      <c r="O203" s="272"/>
      <c r="P203" s="272"/>
      <c r="Q203" s="272"/>
      <c r="R203" s="272"/>
      <c r="S203" s="272"/>
      <c r="T203" s="273"/>
      <c r="AT203" s="268" t="s">
        <v>135</v>
      </c>
      <c r="AU203" s="268" t="s">
        <v>81</v>
      </c>
      <c r="AV203" s="266" t="s">
        <v>81</v>
      </c>
      <c r="AW203" s="266" t="s">
        <v>31</v>
      </c>
      <c r="AX203" s="266" t="s">
        <v>71</v>
      </c>
      <c r="AY203" s="268" t="s">
        <v>124</v>
      </c>
    </row>
    <row r="204" spans="2:51" s="284" customFormat="1">
      <c r="B204" s="285"/>
      <c r="D204" s="251" t="s">
        <v>135</v>
      </c>
      <c r="E204" s="286" t="s">
        <v>3</v>
      </c>
      <c r="F204" s="287" t="s">
        <v>242</v>
      </c>
      <c r="H204" s="288">
        <v>107.95399999999999</v>
      </c>
      <c r="I204" s="308"/>
      <c r="L204" s="285"/>
      <c r="M204" s="289"/>
      <c r="N204" s="290"/>
      <c r="O204" s="290"/>
      <c r="P204" s="290"/>
      <c r="Q204" s="290"/>
      <c r="R204" s="290"/>
      <c r="S204" s="290"/>
      <c r="T204" s="291"/>
      <c r="AT204" s="286" t="s">
        <v>135</v>
      </c>
      <c r="AU204" s="286" t="s">
        <v>81</v>
      </c>
      <c r="AV204" s="284" t="s">
        <v>142</v>
      </c>
      <c r="AW204" s="284" t="s">
        <v>31</v>
      </c>
      <c r="AX204" s="284" t="s">
        <v>71</v>
      </c>
      <c r="AY204" s="286" t="s">
        <v>124</v>
      </c>
    </row>
    <row r="205" spans="2:51" s="259" customFormat="1">
      <c r="B205" s="260"/>
      <c r="D205" s="251" t="s">
        <v>135</v>
      </c>
      <c r="E205" s="261" t="s">
        <v>3</v>
      </c>
      <c r="F205" s="262" t="s">
        <v>276</v>
      </c>
      <c r="H205" s="261" t="s">
        <v>3</v>
      </c>
      <c r="I205" s="305"/>
      <c r="L205" s="260"/>
      <c r="M205" s="263"/>
      <c r="N205" s="264"/>
      <c r="O205" s="264"/>
      <c r="P205" s="264"/>
      <c r="Q205" s="264"/>
      <c r="R205" s="264"/>
      <c r="S205" s="264"/>
      <c r="T205" s="265"/>
      <c r="AT205" s="261" t="s">
        <v>135</v>
      </c>
      <c r="AU205" s="261" t="s">
        <v>81</v>
      </c>
      <c r="AV205" s="259" t="s">
        <v>79</v>
      </c>
      <c r="AW205" s="259" t="s">
        <v>31</v>
      </c>
      <c r="AX205" s="259" t="s">
        <v>71</v>
      </c>
      <c r="AY205" s="261" t="s">
        <v>124</v>
      </c>
    </row>
    <row r="206" spans="2:51" s="259" customFormat="1" ht="33.75">
      <c r="B206" s="260"/>
      <c r="D206" s="251" t="s">
        <v>135</v>
      </c>
      <c r="E206" s="261" t="s">
        <v>3</v>
      </c>
      <c r="F206" s="262" t="s">
        <v>277</v>
      </c>
      <c r="H206" s="261" t="s">
        <v>3</v>
      </c>
      <c r="I206" s="305"/>
      <c r="L206" s="260"/>
      <c r="M206" s="263"/>
      <c r="N206" s="264"/>
      <c r="O206" s="264"/>
      <c r="P206" s="264"/>
      <c r="Q206" s="264"/>
      <c r="R206" s="264"/>
      <c r="S206" s="264"/>
      <c r="T206" s="265"/>
      <c r="AT206" s="261" t="s">
        <v>135</v>
      </c>
      <c r="AU206" s="261" t="s">
        <v>81</v>
      </c>
      <c r="AV206" s="259" t="s">
        <v>79</v>
      </c>
      <c r="AW206" s="259" t="s">
        <v>31</v>
      </c>
      <c r="AX206" s="259" t="s">
        <v>71</v>
      </c>
      <c r="AY206" s="261" t="s">
        <v>124</v>
      </c>
    </row>
    <row r="207" spans="2:51" s="259" customFormat="1" ht="22.5">
      <c r="B207" s="260"/>
      <c r="D207" s="251" t="s">
        <v>135</v>
      </c>
      <c r="E207" s="261" t="s">
        <v>3</v>
      </c>
      <c r="F207" s="262" t="s">
        <v>278</v>
      </c>
      <c r="H207" s="261" t="s">
        <v>3</v>
      </c>
      <c r="I207" s="305"/>
      <c r="L207" s="260"/>
      <c r="M207" s="263"/>
      <c r="N207" s="264"/>
      <c r="O207" s="264"/>
      <c r="P207" s="264"/>
      <c r="Q207" s="264"/>
      <c r="R207" s="264"/>
      <c r="S207" s="264"/>
      <c r="T207" s="265"/>
      <c r="AT207" s="261" t="s">
        <v>135</v>
      </c>
      <c r="AU207" s="261" t="s">
        <v>81</v>
      </c>
      <c r="AV207" s="259" t="s">
        <v>79</v>
      </c>
      <c r="AW207" s="259" t="s">
        <v>31</v>
      </c>
      <c r="AX207" s="259" t="s">
        <v>71</v>
      </c>
      <c r="AY207" s="261" t="s">
        <v>124</v>
      </c>
    </row>
    <row r="208" spans="2:51" s="259" customFormat="1" ht="22.5">
      <c r="B208" s="260"/>
      <c r="D208" s="251" t="s">
        <v>135</v>
      </c>
      <c r="E208" s="261" t="s">
        <v>3</v>
      </c>
      <c r="F208" s="262" t="s">
        <v>279</v>
      </c>
      <c r="H208" s="261" t="s">
        <v>3</v>
      </c>
      <c r="I208" s="305"/>
      <c r="L208" s="260"/>
      <c r="M208" s="263"/>
      <c r="N208" s="264"/>
      <c r="O208" s="264"/>
      <c r="P208" s="264"/>
      <c r="Q208" s="264"/>
      <c r="R208" s="264"/>
      <c r="S208" s="264"/>
      <c r="T208" s="265"/>
      <c r="AT208" s="261" t="s">
        <v>135</v>
      </c>
      <c r="AU208" s="261" t="s">
        <v>81</v>
      </c>
      <c r="AV208" s="259" t="s">
        <v>79</v>
      </c>
      <c r="AW208" s="259" t="s">
        <v>31</v>
      </c>
      <c r="AX208" s="259" t="s">
        <v>71</v>
      </c>
      <c r="AY208" s="261" t="s">
        <v>124</v>
      </c>
    </row>
    <row r="209" spans="1:65" s="266" customFormat="1">
      <c r="B209" s="267"/>
      <c r="D209" s="251" t="s">
        <v>135</v>
      </c>
      <c r="E209" s="268" t="s">
        <v>3</v>
      </c>
      <c r="F209" s="269" t="s">
        <v>280</v>
      </c>
      <c r="H209" s="270">
        <v>4344.8</v>
      </c>
      <c r="I209" s="306"/>
      <c r="L209" s="267"/>
      <c r="M209" s="271"/>
      <c r="N209" s="272"/>
      <c r="O209" s="272"/>
      <c r="P209" s="272"/>
      <c r="Q209" s="272"/>
      <c r="R209" s="272"/>
      <c r="S209" s="272"/>
      <c r="T209" s="273"/>
      <c r="AT209" s="268" t="s">
        <v>135</v>
      </c>
      <c r="AU209" s="268" t="s">
        <v>81</v>
      </c>
      <c r="AV209" s="266" t="s">
        <v>81</v>
      </c>
      <c r="AW209" s="266" t="s">
        <v>31</v>
      </c>
      <c r="AX209" s="266" t="s">
        <v>79</v>
      </c>
      <c r="AY209" s="268" t="s">
        <v>124</v>
      </c>
    </row>
    <row r="210" spans="1:65" s="225" customFormat="1" ht="22.9" customHeight="1">
      <c r="B210" s="226"/>
      <c r="D210" s="227" t="s">
        <v>70</v>
      </c>
      <c r="E210" s="236" t="s">
        <v>281</v>
      </c>
      <c r="F210" s="236" t="s">
        <v>282</v>
      </c>
      <c r="I210" s="307"/>
      <c r="J210" s="237">
        <f>BK210</f>
        <v>0</v>
      </c>
      <c r="L210" s="226"/>
      <c r="M210" s="230"/>
      <c r="N210" s="231"/>
      <c r="O210" s="231"/>
      <c r="P210" s="232">
        <f>SUM(P211:P257)</f>
        <v>1303.0426950000001</v>
      </c>
      <c r="Q210" s="231"/>
      <c r="R210" s="232">
        <f>SUM(R211:R257)</f>
        <v>0.19194</v>
      </c>
      <c r="S210" s="231"/>
      <c r="T210" s="233">
        <f>SUM(T211:T257)</f>
        <v>0</v>
      </c>
      <c r="AR210" s="227" t="s">
        <v>79</v>
      </c>
      <c r="AT210" s="234" t="s">
        <v>70</v>
      </c>
      <c r="AU210" s="234" t="s">
        <v>79</v>
      </c>
      <c r="AY210" s="227" t="s">
        <v>124</v>
      </c>
      <c r="BK210" s="235">
        <f>SUM(BK211:BK257)</f>
        <v>0</v>
      </c>
    </row>
    <row r="211" spans="1:65" s="168" customFormat="1" ht="21.75" customHeight="1">
      <c r="A211" s="165"/>
      <c r="B211" s="166"/>
      <c r="C211" s="238" t="s">
        <v>283</v>
      </c>
      <c r="D211" s="238" t="s">
        <v>126</v>
      </c>
      <c r="E211" s="239" t="s">
        <v>284</v>
      </c>
      <c r="F211" s="240" t="s">
        <v>285</v>
      </c>
      <c r="G211" s="241" t="s">
        <v>166</v>
      </c>
      <c r="H211" s="242">
        <v>3098.5189999999998</v>
      </c>
      <c r="I211" s="75"/>
      <c r="J211" s="243">
        <f>ROUND(I211*H211,2)</f>
        <v>0</v>
      </c>
      <c r="K211" s="244"/>
      <c r="L211" s="166"/>
      <c r="M211" s="245" t="s">
        <v>3</v>
      </c>
      <c r="N211" s="246" t="s">
        <v>42</v>
      </c>
      <c r="O211" s="247">
        <v>0.27700000000000002</v>
      </c>
      <c r="P211" s="247">
        <f>O211*H211</f>
        <v>858.28976299999999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R211" s="249" t="s">
        <v>130</v>
      </c>
      <c r="AT211" s="249" t="s">
        <v>126</v>
      </c>
      <c r="AU211" s="249" t="s">
        <v>81</v>
      </c>
      <c r="AY211" s="158" t="s">
        <v>124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58" t="s">
        <v>79</v>
      </c>
      <c r="BK211" s="250">
        <f>ROUND(I211*H211,2)</f>
        <v>0</v>
      </c>
      <c r="BL211" s="158" t="s">
        <v>130</v>
      </c>
      <c r="BM211" s="249" t="s">
        <v>286</v>
      </c>
    </row>
    <row r="212" spans="1:65" s="168" customFormat="1">
      <c r="A212" s="165"/>
      <c r="B212" s="166"/>
      <c r="C212" s="165"/>
      <c r="D212" s="251" t="s">
        <v>132</v>
      </c>
      <c r="E212" s="165"/>
      <c r="F212" s="252" t="s">
        <v>285</v>
      </c>
      <c r="G212" s="165"/>
      <c r="H212" s="165"/>
      <c r="I212" s="304"/>
      <c r="J212" s="165"/>
      <c r="K212" s="165"/>
      <c r="L212" s="166"/>
      <c r="M212" s="253"/>
      <c r="N212" s="254"/>
      <c r="O212" s="255"/>
      <c r="P212" s="255"/>
      <c r="Q212" s="255"/>
      <c r="R212" s="255"/>
      <c r="S212" s="255"/>
      <c r="T212" s="256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T212" s="158" t="s">
        <v>132</v>
      </c>
      <c r="AU212" s="158" t="s">
        <v>81</v>
      </c>
    </row>
    <row r="213" spans="1:65" s="168" customFormat="1">
      <c r="A213" s="165"/>
      <c r="B213" s="166"/>
      <c r="C213" s="165"/>
      <c r="D213" s="257" t="s">
        <v>133</v>
      </c>
      <c r="E213" s="165"/>
      <c r="F213" s="258" t="s">
        <v>287</v>
      </c>
      <c r="G213" s="165"/>
      <c r="H213" s="165"/>
      <c r="I213" s="304"/>
      <c r="J213" s="165"/>
      <c r="K213" s="165"/>
      <c r="L213" s="166"/>
      <c r="M213" s="253"/>
      <c r="N213" s="254"/>
      <c r="O213" s="255"/>
      <c r="P213" s="255"/>
      <c r="Q213" s="255"/>
      <c r="R213" s="255"/>
      <c r="S213" s="255"/>
      <c r="T213" s="256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T213" s="158" t="s">
        <v>133</v>
      </c>
      <c r="AU213" s="158" t="s">
        <v>81</v>
      </c>
    </row>
    <row r="214" spans="1:65" s="168" customFormat="1" ht="24.2" customHeight="1">
      <c r="A214" s="165"/>
      <c r="B214" s="166"/>
      <c r="C214" s="238" t="s">
        <v>288</v>
      </c>
      <c r="D214" s="238" t="s">
        <v>126</v>
      </c>
      <c r="E214" s="239" t="s">
        <v>289</v>
      </c>
      <c r="F214" s="240" t="s">
        <v>290</v>
      </c>
      <c r="G214" s="241" t="s">
        <v>166</v>
      </c>
      <c r="H214" s="242">
        <v>9.5969999999999995</v>
      </c>
      <c r="I214" s="75"/>
      <c r="J214" s="243">
        <f>ROUND(I214*H214,2)</f>
        <v>0</v>
      </c>
      <c r="K214" s="244"/>
      <c r="L214" s="166"/>
      <c r="M214" s="245" t="s">
        <v>3</v>
      </c>
      <c r="N214" s="246" t="s">
        <v>42</v>
      </c>
      <c r="O214" s="247">
        <v>3.5</v>
      </c>
      <c r="P214" s="247">
        <f>O214*H214</f>
        <v>33.589500000000001</v>
      </c>
      <c r="Q214" s="247">
        <v>0.02</v>
      </c>
      <c r="R214" s="247">
        <f>Q214*H214</f>
        <v>0.19194</v>
      </c>
      <c r="S214" s="247">
        <v>0</v>
      </c>
      <c r="T214" s="248">
        <f>S214*H214</f>
        <v>0</v>
      </c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R214" s="249" t="s">
        <v>130</v>
      </c>
      <c r="AT214" s="249" t="s">
        <v>126</v>
      </c>
      <c r="AU214" s="249" t="s">
        <v>81</v>
      </c>
      <c r="AY214" s="158" t="s">
        <v>124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58" t="s">
        <v>79</v>
      </c>
      <c r="BK214" s="250">
        <f>ROUND(I214*H214,2)</f>
        <v>0</v>
      </c>
      <c r="BL214" s="158" t="s">
        <v>130</v>
      </c>
      <c r="BM214" s="249" t="s">
        <v>291</v>
      </c>
    </row>
    <row r="215" spans="1:65" s="168" customFormat="1">
      <c r="A215" s="165"/>
      <c r="B215" s="166"/>
      <c r="C215" s="165"/>
      <c r="D215" s="251" t="s">
        <v>132</v>
      </c>
      <c r="E215" s="165"/>
      <c r="F215" s="252" t="s">
        <v>290</v>
      </c>
      <c r="G215" s="165"/>
      <c r="H215" s="165"/>
      <c r="I215" s="304"/>
      <c r="J215" s="165"/>
      <c r="K215" s="165"/>
      <c r="L215" s="166"/>
      <c r="M215" s="253"/>
      <c r="N215" s="254"/>
      <c r="O215" s="255"/>
      <c r="P215" s="255"/>
      <c r="Q215" s="255"/>
      <c r="R215" s="255"/>
      <c r="S215" s="255"/>
      <c r="T215" s="256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T215" s="158" t="s">
        <v>132</v>
      </c>
      <c r="AU215" s="158" t="s">
        <v>81</v>
      </c>
    </row>
    <row r="216" spans="1:65" s="168" customFormat="1">
      <c r="A216" s="165"/>
      <c r="B216" s="166"/>
      <c r="C216" s="165"/>
      <c r="D216" s="257" t="s">
        <v>133</v>
      </c>
      <c r="E216" s="165"/>
      <c r="F216" s="258" t="s">
        <v>292</v>
      </c>
      <c r="G216" s="165"/>
      <c r="H216" s="165"/>
      <c r="I216" s="304"/>
      <c r="J216" s="165"/>
      <c r="K216" s="165"/>
      <c r="L216" s="166"/>
      <c r="M216" s="253"/>
      <c r="N216" s="254"/>
      <c r="O216" s="255"/>
      <c r="P216" s="255"/>
      <c r="Q216" s="255"/>
      <c r="R216" s="255"/>
      <c r="S216" s="255"/>
      <c r="T216" s="256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T216" s="158" t="s">
        <v>133</v>
      </c>
      <c r="AU216" s="158" t="s">
        <v>81</v>
      </c>
    </row>
    <row r="217" spans="1:65" s="259" customFormat="1">
      <c r="B217" s="260"/>
      <c r="D217" s="251" t="s">
        <v>135</v>
      </c>
      <c r="E217" s="261" t="s">
        <v>3</v>
      </c>
      <c r="F217" s="262" t="s">
        <v>293</v>
      </c>
      <c r="H217" s="261" t="s">
        <v>3</v>
      </c>
      <c r="I217" s="305"/>
      <c r="L217" s="260"/>
      <c r="M217" s="263"/>
      <c r="N217" s="264"/>
      <c r="O217" s="264"/>
      <c r="P217" s="264"/>
      <c r="Q217" s="264"/>
      <c r="R217" s="264"/>
      <c r="S217" s="264"/>
      <c r="T217" s="265"/>
      <c r="AT217" s="261" t="s">
        <v>135</v>
      </c>
      <c r="AU217" s="261" t="s">
        <v>81</v>
      </c>
      <c r="AV217" s="259" t="s">
        <v>79</v>
      </c>
      <c r="AW217" s="259" t="s">
        <v>31</v>
      </c>
      <c r="AX217" s="259" t="s">
        <v>71</v>
      </c>
      <c r="AY217" s="261" t="s">
        <v>124</v>
      </c>
    </row>
    <row r="218" spans="1:65" s="266" customFormat="1">
      <c r="B218" s="267"/>
      <c r="D218" s="251" t="s">
        <v>135</v>
      </c>
      <c r="E218" s="268" t="s">
        <v>3</v>
      </c>
      <c r="F218" s="269" t="s">
        <v>294</v>
      </c>
      <c r="H218" s="270">
        <v>9.5969999999999995</v>
      </c>
      <c r="I218" s="306"/>
      <c r="L218" s="267"/>
      <c r="M218" s="271"/>
      <c r="N218" s="272"/>
      <c r="O218" s="272"/>
      <c r="P218" s="272"/>
      <c r="Q218" s="272"/>
      <c r="R218" s="272"/>
      <c r="S218" s="272"/>
      <c r="T218" s="273"/>
      <c r="AT218" s="268" t="s">
        <v>135</v>
      </c>
      <c r="AU218" s="268" t="s">
        <v>81</v>
      </c>
      <c r="AV218" s="266" t="s">
        <v>81</v>
      </c>
      <c r="AW218" s="266" t="s">
        <v>31</v>
      </c>
      <c r="AX218" s="266" t="s">
        <v>79</v>
      </c>
      <c r="AY218" s="268" t="s">
        <v>124</v>
      </c>
    </row>
    <row r="219" spans="1:65" s="168" customFormat="1" ht="44.25" customHeight="1">
      <c r="A219" s="165"/>
      <c r="B219" s="166"/>
      <c r="C219" s="238" t="s">
        <v>8</v>
      </c>
      <c r="D219" s="238" t="s">
        <v>126</v>
      </c>
      <c r="E219" s="239" t="s">
        <v>295</v>
      </c>
      <c r="F219" s="240" t="s">
        <v>296</v>
      </c>
      <c r="G219" s="241" t="s">
        <v>166</v>
      </c>
      <c r="H219" s="242">
        <v>1851.52</v>
      </c>
      <c r="I219" s="75"/>
      <c r="J219" s="243">
        <f>ROUND(I219*H219,2)</f>
        <v>0</v>
      </c>
      <c r="K219" s="244"/>
      <c r="L219" s="166"/>
      <c r="M219" s="245" t="s">
        <v>3</v>
      </c>
      <c r="N219" s="246" t="s">
        <v>42</v>
      </c>
      <c r="O219" s="247">
        <v>9.1999999999999998E-2</v>
      </c>
      <c r="P219" s="247">
        <f>O219*H219</f>
        <v>170.33984000000001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R219" s="249" t="s">
        <v>130</v>
      </c>
      <c r="AT219" s="249" t="s">
        <v>126</v>
      </c>
      <c r="AU219" s="249" t="s">
        <v>81</v>
      </c>
      <c r="AY219" s="158" t="s">
        <v>124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58" t="s">
        <v>79</v>
      </c>
      <c r="BK219" s="250">
        <f>ROUND(I219*H219,2)</f>
        <v>0</v>
      </c>
      <c r="BL219" s="158" t="s">
        <v>130</v>
      </c>
      <c r="BM219" s="249" t="s">
        <v>297</v>
      </c>
    </row>
    <row r="220" spans="1:65" s="168" customFormat="1" ht="29.25">
      <c r="A220" s="165"/>
      <c r="B220" s="166"/>
      <c r="C220" s="165"/>
      <c r="D220" s="251" t="s">
        <v>132</v>
      </c>
      <c r="E220" s="165"/>
      <c r="F220" s="252" t="s">
        <v>296</v>
      </c>
      <c r="G220" s="165"/>
      <c r="H220" s="165"/>
      <c r="I220" s="304"/>
      <c r="J220" s="165"/>
      <c r="K220" s="165"/>
      <c r="L220" s="166"/>
      <c r="M220" s="253"/>
      <c r="N220" s="254"/>
      <c r="O220" s="255"/>
      <c r="P220" s="255"/>
      <c r="Q220" s="255"/>
      <c r="R220" s="255"/>
      <c r="S220" s="255"/>
      <c r="T220" s="256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T220" s="158" t="s">
        <v>132</v>
      </c>
      <c r="AU220" s="158" t="s">
        <v>81</v>
      </c>
    </row>
    <row r="221" spans="1:65" s="168" customFormat="1">
      <c r="A221" s="165"/>
      <c r="B221" s="166"/>
      <c r="C221" s="165"/>
      <c r="D221" s="257" t="s">
        <v>133</v>
      </c>
      <c r="E221" s="165"/>
      <c r="F221" s="258" t="s">
        <v>298</v>
      </c>
      <c r="G221" s="165"/>
      <c r="H221" s="165"/>
      <c r="I221" s="304"/>
      <c r="J221" s="165"/>
      <c r="K221" s="165"/>
      <c r="L221" s="166"/>
      <c r="M221" s="253"/>
      <c r="N221" s="254"/>
      <c r="O221" s="255"/>
      <c r="P221" s="255"/>
      <c r="Q221" s="255"/>
      <c r="R221" s="255"/>
      <c r="S221" s="255"/>
      <c r="T221" s="256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T221" s="158" t="s">
        <v>133</v>
      </c>
      <c r="AU221" s="158" t="s">
        <v>81</v>
      </c>
    </row>
    <row r="222" spans="1:65" s="259" customFormat="1">
      <c r="B222" s="260"/>
      <c r="D222" s="251" t="s">
        <v>135</v>
      </c>
      <c r="E222" s="261" t="s">
        <v>3</v>
      </c>
      <c r="F222" s="262" t="s">
        <v>299</v>
      </c>
      <c r="H222" s="261" t="s">
        <v>3</v>
      </c>
      <c r="I222" s="305"/>
      <c r="L222" s="260"/>
      <c r="M222" s="263"/>
      <c r="N222" s="264"/>
      <c r="O222" s="264"/>
      <c r="P222" s="264"/>
      <c r="Q222" s="264"/>
      <c r="R222" s="264"/>
      <c r="S222" s="264"/>
      <c r="T222" s="265"/>
      <c r="AT222" s="261" t="s">
        <v>135</v>
      </c>
      <c r="AU222" s="261" t="s">
        <v>81</v>
      </c>
      <c r="AV222" s="259" t="s">
        <v>79</v>
      </c>
      <c r="AW222" s="259" t="s">
        <v>31</v>
      </c>
      <c r="AX222" s="259" t="s">
        <v>71</v>
      </c>
      <c r="AY222" s="261" t="s">
        <v>124</v>
      </c>
    </row>
    <row r="223" spans="1:65" s="259" customFormat="1">
      <c r="B223" s="260"/>
      <c r="D223" s="251" t="s">
        <v>135</v>
      </c>
      <c r="E223" s="261" t="s">
        <v>3</v>
      </c>
      <c r="F223" s="262" t="s">
        <v>300</v>
      </c>
      <c r="H223" s="261" t="s">
        <v>3</v>
      </c>
      <c r="I223" s="305"/>
      <c r="L223" s="260"/>
      <c r="M223" s="263"/>
      <c r="N223" s="264"/>
      <c r="O223" s="264"/>
      <c r="P223" s="264"/>
      <c r="Q223" s="264"/>
      <c r="R223" s="264"/>
      <c r="S223" s="264"/>
      <c r="T223" s="265"/>
      <c r="AT223" s="261" t="s">
        <v>135</v>
      </c>
      <c r="AU223" s="261" t="s">
        <v>81</v>
      </c>
      <c r="AV223" s="259" t="s">
        <v>79</v>
      </c>
      <c r="AW223" s="259" t="s">
        <v>31</v>
      </c>
      <c r="AX223" s="259" t="s">
        <v>71</v>
      </c>
      <c r="AY223" s="261" t="s">
        <v>124</v>
      </c>
    </row>
    <row r="224" spans="1:65" s="266" customFormat="1">
      <c r="B224" s="267"/>
      <c r="D224" s="251" t="s">
        <v>135</v>
      </c>
      <c r="E224" s="268" t="s">
        <v>3</v>
      </c>
      <c r="F224" s="269" t="s">
        <v>301</v>
      </c>
      <c r="H224" s="270">
        <v>1851.52</v>
      </c>
      <c r="I224" s="306"/>
      <c r="L224" s="267"/>
      <c r="M224" s="271"/>
      <c r="N224" s="272"/>
      <c r="O224" s="272"/>
      <c r="P224" s="272"/>
      <c r="Q224" s="272"/>
      <c r="R224" s="272"/>
      <c r="S224" s="272"/>
      <c r="T224" s="273"/>
      <c r="AT224" s="268" t="s">
        <v>135</v>
      </c>
      <c r="AU224" s="268" t="s">
        <v>81</v>
      </c>
      <c r="AV224" s="266" t="s">
        <v>81</v>
      </c>
      <c r="AW224" s="266" t="s">
        <v>31</v>
      </c>
      <c r="AX224" s="266" t="s">
        <v>79</v>
      </c>
      <c r="AY224" s="268" t="s">
        <v>124</v>
      </c>
    </row>
    <row r="225" spans="1:65" s="168" customFormat="1" ht="24.2" customHeight="1">
      <c r="A225" s="165"/>
      <c r="B225" s="166"/>
      <c r="C225" s="238" t="s">
        <v>302</v>
      </c>
      <c r="D225" s="238" t="s">
        <v>126</v>
      </c>
      <c r="E225" s="239" t="s">
        <v>303</v>
      </c>
      <c r="F225" s="240" t="s">
        <v>304</v>
      </c>
      <c r="G225" s="241" t="s">
        <v>166</v>
      </c>
      <c r="H225" s="242">
        <v>1851.52</v>
      </c>
      <c r="I225" s="75"/>
      <c r="J225" s="243">
        <f>ROUND(I225*H225,2)</f>
        <v>0</v>
      </c>
      <c r="K225" s="244"/>
      <c r="L225" s="166"/>
      <c r="M225" s="245" t="s">
        <v>3</v>
      </c>
      <c r="N225" s="246" t="s">
        <v>42</v>
      </c>
      <c r="O225" s="247">
        <v>3.4000000000000002E-2</v>
      </c>
      <c r="P225" s="247">
        <f>O225*H225</f>
        <v>62.951680000000003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R225" s="249" t="s">
        <v>130</v>
      </c>
      <c r="AT225" s="249" t="s">
        <v>126</v>
      </c>
      <c r="AU225" s="249" t="s">
        <v>81</v>
      </c>
      <c r="AY225" s="158" t="s">
        <v>124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58" t="s">
        <v>79</v>
      </c>
      <c r="BK225" s="250">
        <f>ROUND(I225*H225,2)</f>
        <v>0</v>
      </c>
      <c r="BL225" s="158" t="s">
        <v>130</v>
      </c>
      <c r="BM225" s="249" t="s">
        <v>305</v>
      </c>
    </row>
    <row r="226" spans="1:65" s="168" customFormat="1" ht="19.5">
      <c r="A226" s="165"/>
      <c r="B226" s="166"/>
      <c r="C226" s="165"/>
      <c r="D226" s="251" t="s">
        <v>132</v>
      </c>
      <c r="E226" s="165"/>
      <c r="F226" s="252" t="s">
        <v>304</v>
      </c>
      <c r="G226" s="165"/>
      <c r="H226" s="165"/>
      <c r="I226" s="304"/>
      <c r="J226" s="165"/>
      <c r="K226" s="165"/>
      <c r="L226" s="166"/>
      <c r="M226" s="253"/>
      <c r="N226" s="254"/>
      <c r="O226" s="255"/>
      <c r="P226" s="255"/>
      <c r="Q226" s="255"/>
      <c r="R226" s="255"/>
      <c r="S226" s="255"/>
      <c r="T226" s="256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T226" s="158" t="s">
        <v>132</v>
      </c>
      <c r="AU226" s="158" t="s">
        <v>81</v>
      </c>
    </row>
    <row r="227" spans="1:65" s="168" customFormat="1">
      <c r="A227" s="165"/>
      <c r="B227" s="166"/>
      <c r="C227" s="165"/>
      <c r="D227" s="257" t="s">
        <v>133</v>
      </c>
      <c r="E227" s="165"/>
      <c r="F227" s="258" t="s">
        <v>306</v>
      </c>
      <c r="G227" s="165"/>
      <c r="H227" s="165"/>
      <c r="I227" s="304"/>
      <c r="J227" s="165"/>
      <c r="K227" s="165"/>
      <c r="L227" s="166"/>
      <c r="M227" s="253"/>
      <c r="N227" s="254"/>
      <c r="O227" s="255"/>
      <c r="P227" s="255"/>
      <c r="Q227" s="255"/>
      <c r="R227" s="255"/>
      <c r="S227" s="255"/>
      <c r="T227" s="256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T227" s="158" t="s">
        <v>133</v>
      </c>
      <c r="AU227" s="158" t="s">
        <v>81</v>
      </c>
    </row>
    <row r="228" spans="1:65" s="168" customFormat="1" ht="33" customHeight="1">
      <c r="A228" s="165"/>
      <c r="B228" s="166"/>
      <c r="C228" s="238" t="s">
        <v>307</v>
      </c>
      <c r="D228" s="238" t="s">
        <v>126</v>
      </c>
      <c r="E228" s="239" t="s">
        <v>308</v>
      </c>
      <c r="F228" s="240" t="s">
        <v>309</v>
      </c>
      <c r="G228" s="241" t="s">
        <v>166</v>
      </c>
      <c r="H228" s="242">
        <v>1246.999</v>
      </c>
      <c r="I228" s="75"/>
      <c r="J228" s="243">
        <f>ROUND(I228*H228,2)</f>
        <v>0</v>
      </c>
      <c r="K228" s="244"/>
      <c r="L228" s="166"/>
      <c r="M228" s="245" t="s">
        <v>3</v>
      </c>
      <c r="N228" s="246" t="s">
        <v>42</v>
      </c>
      <c r="O228" s="247">
        <v>9.0999999999999998E-2</v>
      </c>
      <c r="P228" s="247">
        <f>O228*H228</f>
        <v>113.47690899999999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R228" s="249" t="s">
        <v>130</v>
      </c>
      <c r="AT228" s="249" t="s">
        <v>126</v>
      </c>
      <c r="AU228" s="249" t="s">
        <v>81</v>
      </c>
      <c r="AY228" s="158" t="s">
        <v>124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58" t="s">
        <v>79</v>
      </c>
      <c r="BK228" s="250">
        <f>ROUND(I228*H228,2)</f>
        <v>0</v>
      </c>
      <c r="BL228" s="158" t="s">
        <v>130</v>
      </c>
      <c r="BM228" s="249" t="s">
        <v>310</v>
      </c>
    </row>
    <row r="229" spans="1:65" s="168" customFormat="1" ht="19.5">
      <c r="A229" s="165"/>
      <c r="B229" s="166"/>
      <c r="C229" s="165"/>
      <c r="D229" s="251" t="s">
        <v>132</v>
      </c>
      <c r="E229" s="165"/>
      <c r="F229" s="252" t="s">
        <v>309</v>
      </c>
      <c r="G229" s="165"/>
      <c r="H229" s="165"/>
      <c r="I229" s="304"/>
      <c r="J229" s="165"/>
      <c r="K229" s="165"/>
      <c r="L229" s="166"/>
      <c r="M229" s="253"/>
      <c r="N229" s="254"/>
      <c r="O229" s="255"/>
      <c r="P229" s="255"/>
      <c r="Q229" s="255"/>
      <c r="R229" s="255"/>
      <c r="S229" s="255"/>
      <c r="T229" s="256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T229" s="158" t="s">
        <v>132</v>
      </c>
      <c r="AU229" s="158" t="s">
        <v>81</v>
      </c>
    </row>
    <row r="230" spans="1:65" s="168" customFormat="1">
      <c r="A230" s="165"/>
      <c r="B230" s="166"/>
      <c r="C230" s="165"/>
      <c r="D230" s="257" t="s">
        <v>133</v>
      </c>
      <c r="E230" s="165"/>
      <c r="F230" s="258" t="s">
        <v>311</v>
      </c>
      <c r="G230" s="165"/>
      <c r="H230" s="165"/>
      <c r="I230" s="304"/>
      <c r="J230" s="165"/>
      <c r="K230" s="165"/>
      <c r="L230" s="166"/>
      <c r="M230" s="253"/>
      <c r="N230" s="254"/>
      <c r="O230" s="255"/>
      <c r="P230" s="255"/>
      <c r="Q230" s="255"/>
      <c r="R230" s="255"/>
      <c r="S230" s="255"/>
      <c r="T230" s="256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T230" s="158" t="s">
        <v>133</v>
      </c>
      <c r="AU230" s="158" t="s">
        <v>81</v>
      </c>
    </row>
    <row r="231" spans="1:65" s="266" customFormat="1">
      <c r="B231" s="267"/>
      <c r="D231" s="251" t="s">
        <v>135</v>
      </c>
      <c r="E231" s="268" t="s">
        <v>3</v>
      </c>
      <c r="F231" s="269" t="s">
        <v>312</v>
      </c>
      <c r="H231" s="270">
        <v>3098.5189999999998</v>
      </c>
      <c r="I231" s="306"/>
      <c r="L231" s="267"/>
      <c r="M231" s="271"/>
      <c r="N231" s="272"/>
      <c r="O231" s="272"/>
      <c r="P231" s="272"/>
      <c r="Q231" s="272"/>
      <c r="R231" s="272"/>
      <c r="S231" s="272"/>
      <c r="T231" s="273"/>
      <c r="AT231" s="268" t="s">
        <v>135</v>
      </c>
      <c r="AU231" s="268" t="s">
        <v>81</v>
      </c>
      <c r="AV231" s="266" t="s">
        <v>81</v>
      </c>
      <c r="AW231" s="266" t="s">
        <v>31</v>
      </c>
      <c r="AX231" s="266" t="s">
        <v>71</v>
      </c>
      <c r="AY231" s="268" t="s">
        <v>124</v>
      </c>
    </row>
    <row r="232" spans="1:65" s="259" customFormat="1">
      <c r="B232" s="260"/>
      <c r="D232" s="251" t="s">
        <v>135</v>
      </c>
      <c r="E232" s="261" t="s">
        <v>3</v>
      </c>
      <c r="F232" s="262" t="s">
        <v>313</v>
      </c>
      <c r="H232" s="261" t="s">
        <v>3</v>
      </c>
      <c r="I232" s="305"/>
      <c r="L232" s="260"/>
      <c r="M232" s="263"/>
      <c r="N232" s="264"/>
      <c r="O232" s="264"/>
      <c r="P232" s="264"/>
      <c r="Q232" s="264"/>
      <c r="R232" s="264"/>
      <c r="S232" s="264"/>
      <c r="T232" s="265"/>
      <c r="AT232" s="261" t="s">
        <v>135</v>
      </c>
      <c r="AU232" s="261" t="s">
        <v>81</v>
      </c>
      <c r="AV232" s="259" t="s">
        <v>79</v>
      </c>
      <c r="AW232" s="259" t="s">
        <v>31</v>
      </c>
      <c r="AX232" s="259" t="s">
        <v>71</v>
      </c>
      <c r="AY232" s="261" t="s">
        <v>124</v>
      </c>
    </row>
    <row r="233" spans="1:65" s="259" customFormat="1">
      <c r="B233" s="260"/>
      <c r="D233" s="251" t="s">
        <v>135</v>
      </c>
      <c r="E233" s="261" t="s">
        <v>3</v>
      </c>
      <c r="F233" s="262" t="s">
        <v>314</v>
      </c>
      <c r="H233" s="261" t="s">
        <v>3</v>
      </c>
      <c r="I233" s="305"/>
      <c r="L233" s="260"/>
      <c r="M233" s="263"/>
      <c r="N233" s="264"/>
      <c r="O233" s="264"/>
      <c r="P233" s="264"/>
      <c r="Q233" s="264"/>
      <c r="R233" s="264"/>
      <c r="S233" s="264"/>
      <c r="T233" s="265"/>
      <c r="AT233" s="261" t="s">
        <v>135</v>
      </c>
      <c r="AU233" s="261" t="s">
        <v>81</v>
      </c>
      <c r="AV233" s="259" t="s">
        <v>79</v>
      </c>
      <c r="AW233" s="259" t="s">
        <v>31</v>
      </c>
      <c r="AX233" s="259" t="s">
        <v>71</v>
      </c>
      <c r="AY233" s="261" t="s">
        <v>124</v>
      </c>
    </row>
    <row r="234" spans="1:65" s="266" customFormat="1">
      <c r="B234" s="267"/>
      <c r="D234" s="251" t="s">
        <v>135</v>
      </c>
      <c r="E234" s="268" t="s">
        <v>3</v>
      </c>
      <c r="F234" s="269" t="s">
        <v>315</v>
      </c>
      <c r="H234" s="270">
        <v>-1851.52</v>
      </c>
      <c r="I234" s="306"/>
      <c r="L234" s="267"/>
      <c r="M234" s="271"/>
      <c r="N234" s="272"/>
      <c r="O234" s="272"/>
      <c r="P234" s="272"/>
      <c r="Q234" s="272"/>
      <c r="R234" s="272"/>
      <c r="S234" s="272"/>
      <c r="T234" s="273"/>
      <c r="AT234" s="268" t="s">
        <v>135</v>
      </c>
      <c r="AU234" s="268" t="s">
        <v>81</v>
      </c>
      <c r="AV234" s="266" t="s">
        <v>81</v>
      </c>
      <c r="AW234" s="266" t="s">
        <v>31</v>
      </c>
      <c r="AX234" s="266" t="s">
        <v>71</v>
      </c>
      <c r="AY234" s="268" t="s">
        <v>124</v>
      </c>
    </row>
    <row r="235" spans="1:65" s="292" customFormat="1">
      <c r="B235" s="293"/>
      <c r="D235" s="251" t="s">
        <v>135</v>
      </c>
      <c r="E235" s="294" t="s">
        <v>3</v>
      </c>
      <c r="F235" s="295" t="s">
        <v>316</v>
      </c>
      <c r="H235" s="296">
        <v>1246.9989999999998</v>
      </c>
      <c r="I235" s="309"/>
      <c r="L235" s="293"/>
      <c r="M235" s="297"/>
      <c r="N235" s="298"/>
      <c r="O235" s="298"/>
      <c r="P235" s="298"/>
      <c r="Q235" s="298"/>
      <c r="R235" s="298"/>
      <c r="S235" s="298"/>
      <c r="T235" s="299"/>
      <c r="AT235" s="294" t="s">
        <v>135</v>
      </c>
      <c r="AU235" s="294" t="s">
        <v>81</v>
      </c>
      <c r="AV235" s="292" t="s">
        <v>130</v>
      </c>
      <c r="AW235" s="292" t="s">
        <v>31</v>
      </c>
      <c r="AX235" s="292" t="s">
        <v>79</v>
      </c>
      <c r="AY235" s="294" t="s">
        <v>124</v>
      </c>
    </row>
    <row r="236" spans="1:65" s="168" customFormat="1" ht="37.9" customHeight="1">
      <c r="A236" s="165"/>
      <c r="B236" s="166"/>
      <c r="C236" s="238" t="s">
        <v>317</v>
      </c>
      <c r="D236" s="238" t="s">
        <v>126</v>
      </c>
      <c r="E236" s="239" t="s">
        <v>318</v>
      </c>
      <c r="F236" s="240" t="s">
        <v>319</v>
      </c>
      <c r="G236" s="241" t="s">
        <v>166</v>
      </c>
      <c r="H236" s="242">
        <v>18992.895</v>
      </c>
      <c r="I236" s="75"/>
      <c r="J236" s="243">
        <f>ROUND(I236*H236,2)</f>
        <v>0</v>
      </c>
      <c r="K236" s="244"/>
      <c r="L236" s="166"/>
      <c r="M236" s="245" t="s">
        <v>3</v>
      </c>
      <c r="N236" s="246" t="s">
        <v>42</v>
      </c>
      <c r="O236" s="247">
        <v>3.0000000000000001E-3</v>
      </c>
      <c r="P236" s="247">
        <f>O236*H236</f>
        <v>56.978685000000006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R236" s="249" t="s">
        <v>130</v>
      </c>
      <c r="AT236" s="249" t="s">
        <v>126</v>
      </c>
      <c r="AU236" s="249" t="s">
        <v>81</v>
      </c>
      <c r="AY236" s="158" t="s">
        <v>124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58" t="s">
        <v>79</v>
      </c>
      <c r="BK236" s="250">
        <f>ROUND(I236*H236,2)</f>
        <v>0</v>
      </c>
      <c r="BL236" s="158" t="s">
        <v>130</v>
      </c>
      <c r="BM236" s="249" t="s">
        <v>320</v>
      </c>
    </row>
    <row r="237" spans="1:65" s="168" customFormat="1" ht="29.25">
      <c r="A237" s="165"/>
      <c r="B237" s="166"/>
      <c r="C237" s="165"/>
      <c r="D237" s="251" t="s">
        <v>132</v>
      </c>
      <c r="E237" s="165"/>
      <c r="F237" s="252" t="s">
        <v>319</v>
      </c>
      <c r="G237" s="165"/>
      <c r="H237" s="165"/>
      <c r="I237" s="304"/>
      <c r="J237" s="165"/>
      <c r="K237" s="165"/>
      <c r="L237" s="166"/>
      <c r="M237" s="253"/>
      <c r="N237" s="254"/>
      <c r="O237" s="255"/>
      <c r="P237" s="255"/>
      <c r="Q237" s="255"/>
      <c r="R237" s="255"/>
      <c r="S237" s="255"/>
      <c r="T237" s="256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T237" s="158" t="s">
        <v>132</v>
      </c>
      <c r="AU237" s="158" t="s">
        <v>81</v>
      </c>
    </row>
    <row r="238" spans="1:65" s="168" customFormat="1">
      <c r="A238" s="165"/>
      <c r="B238" s="166"/>
      <c r="C238" s="165"/>
      <c r="D238" s="257" t="s">
        <v>133</v>
      </c>
      <c r="E238" s="165"/>
      <c r="F238" s="258" t="s">
        <v>321</v>
      </c>
      <c r="G238" s="165"/>
      <c r="H238" s="165"/>
      <c r="I238" s="304"/>
      <c r="J238" s="165"/>
      <c r="K238" s="165"/>
      <c r="L238" s="166"/>
      <c r="M238" s="253"/>
      <c r="N238" s="254"/>
      <c r="O238" s="255"/>
      <c r="P238" s="255"/>
      <c r="Q238" s="255"/>
      <c r="R238" s="255"/>
      <c r="S238" s="255"/>
      <c r="T238" s="256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T238" s="158" t="s">
        <v>133</v>
      </c>
      <c r="AU238" s="158" t="s">
        <v>81</v>
      </c>
    </row>
    <row r="239" spans="1:65" s="259" customFormat="1">
      <c r="B239" s="260"/>
      <c r="D239" s="251" t="s">
        <v>135</v>
      </c>
      <c r="E239" s="261" t="s">
        <v>3</v>
      </c>
      <c r="F239" s="262" t="s">
        <v>322</v>
      </c>
      <c r="H239" s="261" t="s">
        <v>3</v>
      </c>
      <c r="I239" s="305"/>
      <c r="L239" s="260"/>
      <c r="M239" s="263"/>
      <c r="N239" s="264"/>
      <c r="O239" s="264"/>
      <c r="P239" s="264"/>
      <c r="Q239" s="264"/>
      <c r="R239" s="264"/>
      <c r="S239" s="264"/>
      <c r="T239" s="265"/>
      <c r="AT239" s="261" t="s">
        <v>135</v>
      </c>
      <c r="AU239" s="261" t="s">
        <v>81</v>
      </c>
      <c r="AV239" s="259" t="s">
        <v>79</v>
      </c>
      <c r="AW239" s="259" t="s">
        <v>31</v>
      </c>
      <c r="AX239" s="259" t="s">
        <v>71</v>
      </c>
      <c r="AY239" s="261" t="s">
        <v>124</v>
      </c>
    </row>
    <row r="240" spans="1:65" s="259" customFormat="1">
      <c r="B240" s="260"/>
      <c r="D240" s="251" t="s">
        <v>135</v>
      </c>
      <c r="E240" s="261" t="s">
        <v>3</v>
      </c>
      <c r="F240" s="262" t="s">
        <v>323</v>
      </c>
      <c r="H240" s="261" t="s">
        <v>3</v>
      </c>
      <c r="I240" s="305"/>
      <c r="L240" s="260"/>
      <c r="M240" s="263"/>
      <c r="N240" s="264"/>
      <c r="O240" s="264"/>
      <c r="P240" s="264"/>
      <c r="Q240" s="264"/>
      <c r="R240" s="264"/>
      <c r="S240" s="264"/>
      <c r="T240" s="265"/>
      <c r="AT240" s="261" t="s">
        <v>135</v>
      </c>
      <c r="AU240" s="261" t="s">
        <v>81</v>
      </c>
      <c r="AV240" s="259" t="s">
        <v>79</v>
      </c>
      <c r="AW240" s="259" t="s">
        <v>31</v>
      </c>
      <c r="AX240" s="259" t="s">
        <v>71</v>
      </c>
      <c r="AY240" s="261" t="s">
        <v>124</v>
      </c>
    </row>
    <row r="241" spans="1:65" s="266" customFormat="1">
      <c r="B241" s="267"/>
      <c r="D241" s="251" t="s">
        <v>135</v>
      </c>
      <c r="E241" s="268" t="s">
        <v>3</v>
      </c>
      <c r="F241" s="269" t="s">
        <v>324</v>
      </c>
      <c r="H241" s="270">
        <v>18704.985000000001</v>
      </c>
      <c r="I241" s="306"/>
      <c r="L241" s="267"/>
      <c r="M241" s="271"/>
      <c r="N241" s="272"/>
      <c r="O241" s="272"/>
      <c r="P241" s="272"/>
      <c r="Q241" s="272"/>
      <c r="R241" s="272"/>
      <c r="S241" s="272"/>
      <c r="T241" s="273"/>
      <c r="AT241" s="268" t="s">
        <v>135</v>
      </c>
      <c r="AU241" s="268" t="s">
        <v>81</v>
      </c>
      <c r="AV241" s="266" t="s">
        <v>81</v>
      </c>
      <c r="AW241" s="266" t="s">
        <v>31</v>
      </c>
      <c r="AX241" s="266" t="s">
        <v>71</v>
      </c>
      <c r="AY241" s="268" t="s">
        <v>124</v>
      </c>
    </row>
    <row r="242" spans="1:65" s="266" customFormat="1">
      <c r="B242" s="267"/>
      <c r="D242" s="251" t="s">
        <v>135</v>
      </c>
      <c r="E242" s="268" t="s">
        <v>3</v>
      </c>
      <c r="F242" s="269" t="s">
        <v>325</v>
      </c>
      <c r="H242" s="270">
        <v>287.91000000000003</v>
      </c>
      <c r="I242" s="306"/>
      <c r="L242" s="267"/>
      <c r="M242" s="271"/>
      <c r="N242" s="272"/>
      <c r="O242" s="272"/>
      <c r="P242" s="272"/>
      <c r="Q242" s="272"/>
      <c r="R242" s="272"/>
      <c r="S242" s="272"/>
      <c r="T242" s="273"/>
      <c r="AT242" s="268" t="s">
        <v>135</v>
      </c>
      <c r="AU242" s="268" t="s">
        <v>81</v>
      </c>
      <c r="AV242" s="266" t="s">
        <v>81</v>
      </c>
      <c r="AW242" s="266" t="s">
        <v>31</v>
      </c>
      <c r="AX242" s="266" t="s">
        <v>71</v>
      </c>
      <c r="AY242" s="268" t="s">
        <v>124</v>
      </c>
    </row>
    <row r="243" spans="1:65" s="292" customFormat="1">
      <c r="B243" s="293"/>
      <c r="D243" s="251" t="s">
        <v>135</v>
      </c>
      <c r="E243" s="294" t="s">
        <v>3</v>
      </c>
      <c r="F243" s="295" t="s">
        <v>316</v>
      </c>
      <c r="H243" s="296">
        <v>18992.895</v>
      </c>
      <c r="I243" s="309"/>
      <c r="L243" s="293"/>
      <c r="M243" s="297"/>
      <c r="N243" s="298"/>
      <c r="O243" s="298"/>
      <c r="P243" s="298"/>
      <c r="Q243" s="298"/>
      <c r="R243" s="298"/>
      <c r="S243" s="298"/>
      <c r="T243" s="299"/>
      <c r="AT243" s="294" t="s">
        <v>135</v>
      </c>
      <c r="AU243" s="294" t="s">
        <v>81</v>
      </c>
      <c r="AV243" s="292" t="s">
        <v>130</v>
      </c>
      <c r="AW243" s="292" t="s">
        <v>31</v>
      </c>
      <c r="AX243" s="292" t="s">
        <v>79</v>
      </c>
      <c r="AY243" s="294" t="s">
        <v>124</v>
      </c>
    </row>
    <row r="244" spans="1:65" s="168" customFormat="1" ht="16.5" customHeight="1">
      <c r="A244" s="165"/>
      <c r="B244" s="166"/>
      <c r="C244" s="238" t="s">
        <v>326</v>
      </c>
      <c r="D244" s="238" t="s">
        <v>126</v>
      </c>
      <c r="E244" s="239" t="s">
        <v>327</v>
      </c>
      <c r="F244" s="240" t="s">
        <v>328</v>
      </c>
      <c r="G244" s="241" t="s">
        <v>166</v>
      </c>
      <c r="H244" s="242">
        <v>1236.0530000000001</v>
      </c>
      <c r="I244" s="75"/>
      <c r="J244" s="243">
        <f>ROUND(I244*H244,2)</f>
        <v>0</v>
      </c>
      <c r="K244" s="244"/>
      <c r="L244" s="166"/>
      <c r="M244" s="245" t="s">
        <v>3</v>
      </c>
      <c r="N244" s="246" t="s">
        <v>42</v>
      </c>
      <c r="O244" s="247">
        <v>6.0000000000000001E-3</v>
      </c>
      <c r="P244" s="247">
        <f>O244*H244</f>
        <v>7.4163180000000004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R244" s="249" t="s">
        <v>130</v>
      </c>
      <c r="AT244" s="249" t="s">
        <v>126</v>
      </c>
      <c r="AU244" s="249" t="s">
        <v>81</v>
      </c>
      <c r="AY244" s="158" t="s">
        <v>124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58" t="s">
        <v>79</v>
      </c>
      <c r="BK244" s="250">
        <f>ROUND(I244*H244,2)</f>
        <v>0</v>
      </c>
      <c r="BL244" s="158" t="s">
        <v>130</v>
      </c>
      <c r="BM244" s="249" t="s">
        <v>329</v>
      </c>
    </row>
    <row r="245" spans="1:65" s="168" customFormat="1">
      <c r="A245" s="165"/>
      <c r="B245" s="166"/>
      <c r="C245" s="165"/>
      <c r="D245" s="251" t="s">
        <v>132</v>
      </c>
      <c r="E245" s="165"/>
      <c r="F245" s="252" t="s">
        <v>328</v>
      </c>
      <c r="G245" s="165"/>
      <c r="H245" s="165"/>
      <c r="I245" s="304"/>
      <c r="J245" s="165"/>
      <c r="K245" s="165"/>
      <c r="L245" s="166"/>
      <c r="M245" s="253"/>
      <c r="N245" s="254"/>
      <c r="O245" s="255"/>
      <c r="P245" s="255"/>
      <c r="Q245" s="255"/>
      <c r="R245" s="255"/>
      <c r="S245" s="255"/>
      <c r="T245" s="256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T245" s="158" t="s">
        <v>132</v>
      </c>
      <c r="AU245" s="158" t="s">
        <v>81</v>
      </c>
    </row>
    <row r="246" spans="1:65" s="168" customFormat="1">
      <c r="A246" s="165"/>
      <c r="B246" s="166"/>
      <c r="C246" s="165"/>
      <c r="D246" s="257" t="s">
        <v>133</v>
      </c>
      <c r="E246" s="165"/>
      <c r="F246" s="258" t="s">
        <v>330</v>
      </c>
      <c r="G246" s="165"/>
      <c r="H246" s="165"/>
      <c r="I246" s="304"/>
      <c r="J246" s="165"/>
      <c r="K246" s="165"/>
      <c r="L246" s="166"/>
      <c r="M246" s="253"/>
      <c r="N246" s="254"/>
      <c r="O246" s="255"/>
      <c r="P246" s="255"/>
      <c r="Q246" s="255"/>
      <c r="R246" s="255"/>
      <c r="S246" s="255"/>
      <c r="T246" s="256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T246" s="158" t="s">
        <v>133</v>
      </c>
      <c r="AU246" s="158" t="s">
        <v>81</v>
      </c>
    </row>
    <row r="247" spans="1:65" s="168" customFormat="1" ht="44.25" customHeight="1">
      <c r="A247" s="165"/>
      <c r="B247" s="166"/>
      <c r="C247" s="238" t="s">
        <v>331</v>
      </c>
      <c r="D247" s="238" t="s">
        <v>126</v>
      </c>
      <c r="E247" s="239" t="s">
        <v>332</v>
      </c>
      <c r="F247" s="240" t="s">
        <v>333</v>
      </c>
      <c r="G247" s="241" t="s">
        <v>166</v>
      </c>
      <c r="H247" s="242">
        <v>1236.0530000000001</v>
      </c>
      <c r="I247" s="75"/>
      <c r="J247" s="243">
        <f>ROUND(I247*H247,2)</f>
        <v>0</v>
      </c>
      <c r="K247" s="244"/>
      <c r="L247" s="166"/>
      <c r="M247" s="245" t="s">
        <v>3</v>
      </c>
      <c r="N247" s="246" t="s">
        <v>42</v>
      </c>
      <c r="O247" s="247">
        <v>0</v>
      </c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R247" s="249" t="s">
        <v>130</v>
      </c>
      <c r="AT247" s="249" t="s">
        <v>126</v>
      </c>
      <c r="AU247" s="249" t="s">
        <v>81</v>
      </c>
      <c r="AY247" s="158" t="s">
        <v>124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58" t="s">
        <v>79</v>
      </c>
      <c r="BK247" s="250">
        <f>ROUND(I247*H247,2)</f>
        <v>0</v>
      </c>
      <c r="BL247" s="158" t="s">
        <v>130</v>
      </c>
      <c r="BM247" s="249" t="s">
        <v>334</v>
      </c>
    </row>
    <row r="248" spans="1:65" s="168" customFormat="1" ht="29.25">
      <c r="A248" s="165"/>
      <c r="B248" s="166"/>
      <c r="C248" s="165"/>
      <c r="D248" s="251" t="s">
        <v>132</v>
      </c>
      <c r="E248" s="165"/>
      <c r="F248" s="252" t="s">
        <v>333</v>
      </c>
      <c r="G248" s="165"/>
      <c r="H248" s="165"/>
      <c r="I248" s="304"/>
      <c r="J248" s="165"/>
      <c r="K248" s="165"/>
      <c r="L248" s="166"/>
      <c r="M248" s="253"/>
      <c r="N248" s="254"/>
      <c r="O248" s="255"/>
      <c r="P248" s="255"/>
      <c r="Q248" s="255"/>
      <c r="R248" s="255"/>
      <c r="S248" s="255"/>
      <c r="T248" s="256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T248" s="158" t="s">
        <v>132</v>
      </c>
      <c r="AU248" s="158" t="s">
        <v>81</v>
      </c>
    </row>
    <row r="249" spans="1:65" s="168" customFormat="1">
      <c r="A249" s="165"/>
      <c r="B249" s="166"/>
      <c r="C249" s="165"/>
      <c r="D249" s="257" t="s">
        <v>133</v>
      </c>
      <c r="E249" s="165"/>
      <c r="F249" s="258" t="s">
        <v>335</v>
      </c>
      <c r="G249" s="165"/>
      <c r="H249" s="165"/>
      <c r="I249" s="304"/>
      <c r="J249" s="165"/>
      <c r="K249" s="165"/>
      <c r="L249" s="166"/>
      <c r="M249" s="253"/>
      <c r="N249" s="254"/>
      <c r="O249" s="255"/>
      <c r="P249" s="255"/>
      <c r="Q249" s="255"/>
      <c r="R249" s="255"/>
      <c r="S249" s="255"/>
      <c r="T249" s="256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T249" s="158" t="s">
        <v>133</v>
      </c>
      <c r="AU249" s="158" t="s">
        <v>81</v>
      </c>
    </row>
    <row r="250" spans="1:65" s="266" customFormat="1">
      <c r="B250" s="267"/>
      <c r="D250" s="251" t="s">
        <v>135</v>
      </c>
      <c r="E250" s="268" t="s">
        <v>3</v>
      </c>
      <c r="F250" s="269" t="s">
        <v>336</v>
      </c>
      <c r="H250" s="270">
        <v>3098.5189999999998</v>
      </c>
      <c r="I250" s="306"/>
      <c r="L250" s="267"/>
      <c r="M250" s="271"/>
      <c r="N250" s="272"/>
      <c r="O250" s="272"/>
      <c r="P250" s="272"/>
      <c r="Q250" s="272"/>
      <c r="R250" s="272"/>
      <c r="S250" s="272"/>
      <c r="T250" s="273"/>
      <c r="AT250" s="268" t="s">
        <v>135</v>
      </c>
      <c r="AU250" s="268" t="s">
        <v>81</v>
      </c>
      <c r="AV250" s="266" t="s">
        <v>81</v>
      </c>
      <c r="AW250" s="266" t="s">
        <v>31</v>
      </c>
      <c r="AX250" s="266" t="s">
        <v>71</v>
      </c>
      <c r="AY250" s="268" t="s">
        <v>124</v>
      </c>
    </row>
    <row r="251" spans="1:65" s="266" customFormat="1">
      <c r="B251" s="267"/>
      <c r="D251" s="251" t="s">
        <v>135</v>
      </c>
      <c r="E251" s="268" t="s">
        <v>3</v>
      </c>
      <c r="F251" s="269" t="s">
        <v>337</v>
      </c>
      <c r="H251" s="270">
        <v>-1851.82</v>
      </c>
      <c r="I251" s="306"/>
      <c r="L251" s="267"/>
      <c r="M251" s="271"/>
      <c r="N251" s="272"/>
      <c r="O251" s="272"/>
      <c r="P251" s="272"/>
      <c r="Q251" s="272"/>
      <c r="R251" s="272"/>
      <c r="S251" s="272"/>
      <c r="T251" s="273"/>
      <c r="AT251" s="268" t="s">
        <v>135</v>
      </c>
      <c r="AU251" s="268" t="s">
        <v>81</v>
      </c>
      <c r="AV251" s="266" t="s">
        <v>81</v>
      </c>
      <c r="AW251" s="266" t="s">
        <v>31</v>
      </c>
      <c r="AX251" s="266" t="s">
        <v>71</v>
      </c>
      <c r="AY251" s="268" t="s">
        <v>124</v>
      </c>
    </row>
    <row r="252" spans="1:65" s="266" customFormat="1">
      <c r="B252" s="267"/>
      <c r="D252" s="251" t="s">
        <v>135</v>
      </c>
      <c r="E252" s="268" t="s">
        <v>3</v>
      </c>
      <c r="F252" s="269" t="s">
        <v>338</v>
      </c>
      <c r="H252" s="270">
        <v>-9.5969999999999995</v>
      </c>
      <c r="I252" s="306"/>
      <c r="L252" s="267"/>
      <c r="M252" s="271"/>
      <c r="N252" s="272"/>
      <c r="O252" s="272"/>
      <c r="P252" s="272"/>
      <c r="Q252" s="272"/>
      <c r="R252" s="272"/>
      <c r="S252" s="272"/>
      <c r="T252" s="273"/>
      <c r="AT252" s="268" t="s">
        <v>135</v>
      </c>
      <c r="AU252" s="268" t="s">
        <v>81</v>
      </c>
      <c r="AV252" s="266" t="s">
        <v>81</v>
      </c>
      <c r="AW252" s="266" t="s">
        <v>31</v>
      </c>
      <c r="AX252" s="266" t="s">
        <v>71</v>
      </c>
      <c r="AY252" s="268" t="s">
        <v>124</v>
      </c>
    </row>
    <row r="253" spans="1:65" s="266" customFormat="1">
      <c r="B253" s="267"/>
      <c r="D253" s="251" t="s">
        <v>135</v>
      </c>
      <c r="E253" s="268" t="s">
        <v>3</v>
      </c>
      <c r="F253" s="269" t="s">
        <v>339</v>
      </c>
      <c r="H253" s="270">
        <v>-1.0489999999999999</v>
      </c>
      <c r="I253" s="306"/>
      <c r="L253" s="267"/>
      <c r="M253" s="271"/>
      <c r="N253" s="272"/>
      <c r="O253" s="272"/>
      <c r="P253" s="272"/>
      <c r="Q253" s="272"/>
      <c r="R253" s="272"/>
      <c r="S253" s="272"/>
      <c r="T253" s="273"/>
      <c r="AT253" s="268" t="s">
        <v>135</v>
      </c>
      <c r="AU253" s="268" t="s">
        <v>81</v>
      </c>
      <c r="AV253" s="266" t="s">
        <v>81</v>
      </c>
      <c r="AW253" s="266" t="s">
        <v>31</v>
      </c>
      <c r="AX253" s="266" t="s">
        <v>71</v>
      </c>
      <c r="AY253" s="268" t="s">
        <v>124</v>
      </c>
    </row>
    <row r="254" spans="1:65" s="292" customFormat="1">
      <c r="B254" s="293"/>
      <c r="D254" s="251" t="s">
        <v>135</v>
      </c>
      <c r="E254" s="294" t="s">
        <v>3</v>
      </c>
      <c r="F254" s="295" t="s">
        <v>316</v>
      </c>
      <c r="H254" s="296">
        <v>1236.0529999999999</v>
      </c>
      <c r="I254" s="309"/>
      <c r="L254" s="293"/>
      <c r="M254" s="297"/>
      <c r="N254" s="298"/>
      <c r="O254" s="298"/>
      <c r="P254" s="298"/>
      <c r="Q254" s="298"/>
      <c r="R254" s="298"/>
      <c r="S254" s="298"/>
      <c r="T254" s="299"/>
      <c r="AT254" s="294" t="s">
        <v>135</v>
      </c>
      <c r="AU254" s="294" t="s">
        <v>81</v>
      </c>
      <c r="AV254" s="292" t="s">
        <v>130</v>
      </c>
      <c r="AW254" s="292" t="s">
        <v>31</v>
      </c>
      <c r="AX254" s="292" t="s">
        <v>79</v>
      </c>
      <c r="AY254" s="294" t="s">
        <v>124</v>
      </c>
    </row>
    <row r="255" spans="1:65" s="168" customFormat="1" ht="49.15" customHeight="1">
      <c r="A255" s="165"/>
      <c r="B255" s="166"/>
      <c r="C255" s="238" t="s">
        <v>340</v>
      </c>
      <c r="D255" s="238" t="s">
        <v>126</v>
      </c>
      <c r="E255" s="239" t="s">
        <v>341</v>
      </c>
      <c r="F255" s="240" t="s">
        <v>342</v>
      </c>
      <c r="G255" s="241" t="s">
        <v>166</v>
      </c>
      <c r="H255" s="242">
        <v>9.5969999999999995</v>
      </c>
      <c r="I255" s="75"/>
      <c r="J255" s="243">
        <f>ROUND(I255*H255,2)</f>
        <v>0</v>
      </c>
      <c r="K255" s="244"/>
      <c r="L255" s="166"/>
      <c r="M255" s="245" t="s">
        <v>3</v>
      </c>
      <c r="N255" s="246" t="s">
        <v>42</v>
      </c>
      <c r="O255" s="247">
        <v>0</v>
      </c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R255" s="249" t="s">
        <v>130</v>
      </c>
      <c r="AT255" s="249" t="s">
        <v>126</v>
      </c>
      <c r="AU255" s="249" t="s">
        <v>81</v>
      </c>
      <c r="AY255" s="158" t="s">
        <v>124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58" t="s">
        <v>79</v>
      </c>
      <c r="BK255" s="250">
        <f>ROUND(I255*H255,2)</f>
        <v>0</v>
      </c>
      <c r="BL255" s="158" t="s">
        <v>130</v>
      </c>
      <c r="BM255" s="249" t="s">
        <v>343</v>
      </c>
    </row>
    <row r="256" spans="1:65" s="168" customFormat="1" ht="29.25">
      <c r="A256" s="165"/>
      <c r="B256" s="166"/>
      <c r="C256" s="165"/>
      <c r="D256" s="251" t="s">
        <v>132</v>
      </c>
      <c r="E256" s="165"/>
      <c r="F256" s="252" t="s">
        <v>342</v>
      </c>
      <c r="G256" s="165"/>
      <c r="H256" s="165"/>
      <c r="I256" s="304"/>
      <c r="J256" s="165"/>
      <c r="K256" s="165"/>
      <c r="L256" s="166"/>
      <c r="M256" s="253"/>
      <c r="N256" s="254"/>
      <c r="O256" s="255"/>
      <c r="P256" s="255"/>
      <c r="Q256" s="255"/>
      <c r="R256" s="255"/>
      <c r="S256" s="255"/>
      <c r="T256" s="256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T256" s="158" t="s">
        <v>132</v>
      </c>
      <c r="AU256" s="158" t="s">
        <v>81</v>
      </c>
    </row>
    <row r="257" spans="1:65" s="168" customFormat="1">
      <c r="A257" s="165"/>
      <c r="B257" s="166"/>
      <c r="C257" s="165"/>
      <c r="D257" s="257" t="s">
        <v>133</v>
      </c>
      <c r="E257" s="165"/>
      <c r="F257" s="258" t="s">
        <v>344</v>
      </c>
      <c r="G257" s="165"/>
      <c r="H257" s="165"/>
      <c r="I257" s="304"/>
      <c r="J257" s="165"/>
      <c r="K257" s="165"/>
      <c r="L257" s="166"/>
      <c r="M257" s="253"/>
      <c r="N257" s="254"/>
      <c r="O257" s="255"/>
      <c r="P257" s="255"/>
      <c r="Q257" s="255"/>
      <c r="R257" s="255"/>
      <c r="S257" s="255"/>
      <c r="T257" s="256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T257" s="158" t="s">
        <v>133</v>
      </c>
      <c r="AU257" s="158" t="s">
        <v>81</v>
      </c>
    </row>
    <row r="258" spans="1:65" s="225" customFormat="1" ht="25.9" customHeight="1">
      <c r="B258" s="226"/>
      <c r="D258" s="227" t="s">
        <v>70</v>
      </c>
      <c r="E258" s="228" t="s">
        <v>345</v>
      </c>
      <c r="F258" s="228" t="s">
        <v>346</v>
      </c>
      <c r="I258" s="307"/>
      <c r="J258" s="229">
        <f>BK258</f>
        <v>0</v>
      </c>
      <c r="L258" s="226"/>
      <c r="M258" s="230"/>
      <c r="N258" s="231"/>
      <c r="O258" s="231"/>
      <c r="P258" s="232">
        <f>P259+P265+P282+P288+P292+P313</f>
        <v>477.26042999999999</v>
      </c>
      <c r="Q258" s="231"/>
      <c r="R258" s="232">
        <f>R259+R265+R282+R288+R292+R313</f>
        <v>0.10795400000000001</v>
      </c>
      <c r="S258" s="231"/>
      <c r="T258" s="233">
        <f>T259+T265+T282+T288+T292+T313</f>
        <v>13.7697606</v>
      </c>
      <c r="AR258" s="227" t="s">
        <v>81</v>
      </c>
      <c r="AT258" s="234" t="s">
        <v>70</v>
      </c>
      <c r="AU258" s="234" t="s">
        <v>71</v>
      </c>
      <c r="AY258" s="227" t="s">
        <v>124</v>
      </c>
      <c r="BK258" s="235">
        <f>BK259+BK265+BK282+BK288+BK292+BK313</f>
        <v>0</v>
      </c>
    </row>
    <row r="259" spans="1:65" s="225" customFormat="1" ht="22.9" customHeight="1">
      <c r="B259" s="226"/>
      <c r="D259" s="227" t="s">
        <v>70</v>
      </c>
      <c r="E259" s="236" t="s">
        <v>347</v>
      </c>
      <c r="F259" s="236" t="s">
        <v>348</v>
      </c>
      <c r="I259" s="307"/>
      <c r="J259" s="237">
        <f>BK259</f>
        <v>0</v>
      </c>
      <c r="L259" s="226"/>
      <c r="M259" s="230"/>
      <c r="N259" s="231"/>
      <c r="O259" s="231"/>
      <c r="P259" s="232">
        <f>SUM(P260:P264)</f>
        <v>21.607600000000001</v>
      </c>
      <c r="Q259" s="231"/>
      <c r="R259" s="232">
        <f>SUM(R260:R264)</f>
        <v>0</v>
      </c>
      <c r="S259" s="231"/>
      <c r="T259" s="233">
        <f>SUM(T260:T264)</f>
        <v>1.5434000000000001</v>
      </c>
      <c r="AR259" s="227" t="s">
        <v>81</v>
      </c>
      <c r="AT259" s="234" t="s">
        <v>70</v>
      </c>
      <c r="AU259" s="234" t="s">
        <v>79</v>
      </c>
      <c r="AY259" s="227" t="s">
        <v>124</v>
      </c>
      <c r="BK259" s="235">
        <f>SUM(BK260:BK264)</f>
        <v>0</v>
      </c>
    </row>
    <row r="260" spans="1:65" s="168" customFormat="1" ht="24.2" customHeight="1">
      <c r="A260" s="165"/>
      <c r="B260" s="166"/>
      <c r="C260" s="238" t="s">
        <v>349</v>
      </c>
      <c r="D260" s="238" t="s">
        <v>126</v>
      </c>
      <c r="E260" s="239" t="s">
        <v>350</v>
      </c>
      <c r="F260" s="240" t="s">
        <v>351</v>
      </c>
      <c r="G260" s="241" t="s">
        <v>153</v>
      </c>
      <c r="H260" s="242">
        <v>385.85</v>
      </c>
      <c r="I260" s="75"/>
      <c r="J260" s="243">
        <f>ROUND(I260*H260,2)</f>
        <v>0</v>
      </c>
      <c r="K260" s="244"/>
      <c r="L260" s="166"/>
      <c r="M260" s="245" t="s">
        <v>3</v>
      </c>
      <c r="N260" s="246" t="s">
        <v>42</v>
      </c>
      <c r="O260" s="247">
        <v>5.6000000000000001E-2</v>
      </c>
      <c r="P260" s="247">
        <f>O260*H260</f>
        <v>21.607600000000001</v>
      </c>
      <c r="Q260" s="247">
        <v>0</v>
      </c>
      <c r="R260" s="247">
        <f>Q260*H260</f>
        <v>0</v>
      </c>
      <c r="S260" s="247">
        <v>4.0000000000000001E-3</v>
      </c>
      <c r="T260" s="248">
        <f>S260*H260</f>
        <v>1.5434000000000001</v>
      </c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R260" s="249" t="s">
        <v>217</v>
      </c>
      <c r="AT260" s="249" t="s">
        <v>126</v>
      </c>
      <c r="AU260" s="249" t="s">
        <v>81</v>
      </c>
      <c r="AY260" s="158" t="s">
        <v>124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58" t="s">
        <v>79</v>
      </c>
      <c r="BK260" s="250">
        <f>ROUND(I260*H260,2)</f>
        <v>0</v>
      </c>
      <c r="BL260" s="158" t="s">
        <v>217</v>
      </c>
      <c r="BM260" s="249" t="s">
        <v>352</v>
      </c>
    </row>
    <row r="261" spans="1:65" s="168" customFormat="1">
      <c r="A261" s="165"/>
      <c r="B261" s="166"/>
      <c r="C261" s="165"/>
      <c r="D261" s="251" t="s">
        <v>132</v>
      </c>
      <c r="E261" s="165"/>
      <c r="F261" s="252" t="s">
        <v>351</v>
      </c>
      <c r="G261" s="165"/>
      <c r="H261" s="165"/>
      <c r="I261" s="304"/>
      <c r="J261" s="165"/>
      <c r="K261" s="165"/>
      <c r="L261" s="166"/>
      <c r="M261" s="253"/>
      <c r="N261" s="254"/>
      <c r="O261" s="255"/>
      <c r="P261" s="255"/>
      <c r="Q261" s="255"/>
      <c r="R261" s="255"/>
      <c r="S261" s="255"/>
      <c r="T261" s="256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T261" s="158" t="s">
        <v>132</v>
      </c>
      <c r="AU261" s="158" t="s">
        <v>81</v>
      </c>
    </row>
    <row r="262" spans="1:65" s="168" customFormat="1">
      <c r="A262" s="165"/>
      <c r="B262" s="166"/>
      <c r="C262" s="165"/>
      <c r="D262" s="257" t="s">
        <v>133</v>
      </c>
      <c r="E262" s="165"/>
      <c r="F262" s="258" t="s">
        <v>353</v>
      </c>
      <c r="G262" s="165"/>
      <c r="H262" s="165"/>
      <c r="I262" s="304"/>
      <c r="J262" s="165"/>
      <c r="K262" s="165"/>
      <c r="L262" s="166"/>
      <c r="M262" s="253"/>
      <c r="N262" s="254"/>
      <c r="O262" s="255"/>
      <c r="P262" s="255"/>
      <c r="Q262" s="255"/>
      <c r="R262" s="255"/>
      <c r="S262" s="255"/>
      <c r="T262" s="256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T262" s="158" t="s">
        <v>133</v>
      </c>
      <c r="AU262" s="158" t="s">
        <v>81</v>
      </c>
    </row>
    <row r="263" spans="1:65" s="259" customFormat="1">
      <c r="B263" s="260"/>
      <c r="D263" s="251" t="s">
        <v>135</v>
      </c>
      <c r="E263" s="261" t="s">
        <v>3</v>
      </c>
      <c r="F263" s="262" t="s">
        <v>354</v>
      </c>
      <c r="H263" s="261" t="s">
        <v>3</v>
      </c>
      <c r="I263" s="305"/>
      <c r="L263" s="260"/>
      <c r="M263" s="263"/>
      <c r="N263" s="264"/>
      <c r="O263" s="264"/>
      <c r="P263" s="264"/>
      <c r="Q263" s="264"/>
      <c r="R263" s="264"/>
      <c r="S263" s="264"/>
      <c r="T263" s="265"/>
      <c r="AT263" s="261" t="s">
        <v>135</v>
      </c>
      <c r="AU263" s="261" t="s">
        <v>81</v>
      </c>
      <c r="AV263" s="259" t="s">
        <v>79</v>
      </c>
      <c r="AW263" s="259" t="s">
        <v>31</v>
      </c>
      <c r="AX263" s="259" t="s">
        <v>71</v>
      </c>
      <c r="AY263" s="261" t="s">
        <v>124</v>
      </c>
    </row>
    <row r="264" spans="1:65" s="266" customFormat="1">
      <c r="B264" s="267"/>
      <c r="D264" s="251" t="s">
        <v>135</v>
      </c>
      <c r="E264" s="268" t="s">
        <v>3</v>
      </c>
      <c r="F264" s="269" t="s">
        <v>355</v>
      </c>
      <c r="H264" s="270">
        <v>385.85</v>
      </c>
      <c r="I264" s="306"/>
      <c r="L264" s="267"/>
      <c r="M264" s="271"/>
      <c r="N264" s="272"/>
      <c r="O264" s="272"/>
      <c r="P264" s="272"/>
      <c r="Q264" s="272"/>
      <c r="R264" s="272"/>
      <c r="S264" s="272"/>
      <c r="T264" s="273"/>
      <c r="AT264" s="268" t="s">
        <v>135</v>
      </c>
      <c r="AU264" s="268" t="s">
        <v>81</v>
      </c>
      <c r="AV264" s="266" t="s">
        <v>81</v>
      </c>
      <c r="AW264" s="266" t="s">
        <v>31</v>
      </c>
      <c r="AX264" s="266" t="s">
        <v>79</v>
      </c>
      <c r="AY264" s="268" t="s">
        <v>124</v>
      </c>
    </row>
    <row r="265" spans="1:65" s="225" customFormat="1" ht="22.9" customHeight="1">
      <c r="B265" s="226"/>
      <c r="D265" s="227" t="s">
        <v>70</v>
      </c>
      <c r="E265" s="236" t="s">
        <v>356</v>
      </c>
      <c r="F265" s="236" t="s">
        <v>357</v>
      </c>
      <c r="I265" s="307"/>
      <c r="J265" s="237">
        <f>BK265</f>
        <v>0</v>
      </c>
      <c r="L265" s="226"/>
      <c r="M265" s="230"/>
      <c r="N265" s="231"/>
      <c r="O265" s="231"/>
      <c r="P265" s="232">
        <f>SUM(P266:P281)</f>
        <v>12.739999999999998</v>
      </c>
      <c r="Q265" s="231"/>
      <c r="R265" s="232">
        <f>SUM(R266:R281)</f>
        <v>0</v>
      </c>
      <c r="S265" s="231"/>
      <c r="T265" s="233">
        <f>SUM(T266:T281)</f>
        <v>0.62346000000000013</v>
      </c>
      <c r="AR265" s="227" t="s">
        <v>81</v>
      </c>
      <c r="AT265" s="234" t="s">
        <v>70</v>
      </c>
      <c r="AU265" s="234" t="s">
        <v>79</v>
      </c>
      <c r="AY265" s="227" t="s">
        <v>124</v>
      </c>
      <c r="BK265" s="235">
        <f>SUM(BK266:BK281)</f>
        <v>0</v>
      </c>
    </row>
    <row r="266" spans="1:65" s="168" customFormat="1" ht="24.2" customHeight="1">
      <c r="A266" s="165"/>
      <c r="B266" s="166"/>
      <c r="C266" s="238" t="s">
        <v>358</v>
      </c>
      <c r="D266" s="238" t="s">
        <v>126</v>
      </c>
      <c r="E266" s="239" t="s">
        <v>359</v>
      </c>
      <c r="F266" s="240" t="s">
        <v>360</v>
      </c>
      <c r="G266" s="241" t="s">
        <v>361</v>
      </c>
      <c r="H266" s="242">
        <v>6</v>
      </c>
      <c r="I266" s="75"/>
      <c r="J266" s="243">
        <f>ROUND(I266*H266,2)</f>
        <v>0</v>
      </c>
      <c r="K266" s="244"/>
      <c r="L266" s="166"/>
      <c r="M266" s="245" t="s">
        <v>3</v>
      </c>
      <c r="N266" s="246" t="s">
        <v>42</v>
      </c>
      <c r="O266" s="247">
        <v>0.54800000000000004</v>
      </c>
      <c r="P266" s="247">
        <f>O266*H266</f>
        <v>3.2880000000000003</v>
      </c>
      <c r="Q266" s="247">
        <v>0</v>
      </c>
      <c r="R266" s="247">
        <f>Q266*H266</f>
        <v>0</v>
      </c>
      <c r="S266" s="247">
        <v>1.933E-2</v>
      </c>
      <c r="T266" s="248">
        <f>S266*H266</f>
        <v>0.11598</v>
      </c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R266" s="249" t="s">
        <v>217</v>
      </c>
      <c r="AT266" s="249" t="s">
        <v>126</v>
      </c>
      <c r="AU266" s="249" t="s">
        <v>81</v>
      </c>
      <c r="AY266" s="158" t="s">
        <v>124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58" t="s">
        <v>79</v>
      </c>
      <c r="BK266" s="250">
        <f>ROUND(I266*H266,2)</f>
        <v>0</v>
      </c>
      <c r="BL266" s="158" t="s">
        <v>217</v>
      </c>
      <c r="BM266" s="249" t="s">
        <v>362</v>
      </c>
    </row>
    <row r="267" spans="1:65" s="168" customFormat="1" ht="19.5">
      <c r="A267" s="165"/>
      <c r="B267" s="166"/>
      <c r="C267" s="165"/>
      <c r="D267" s="251" t="s">
        <v>132</v>
      </c>
      <c r="E267" s="165"/>
      <c r="F267" s="252" t="s">
        <v>360</v>
      </c>
      <c r="G267" s="165"/>
      <c r="H267" s="165"/>
      <c r="I267" s="304"/>
      <c r="J267" s="165"/>
      <c r="K267" s="165"/>
      <c r="L267" s="166"/>
      <c r="M267" s="253"/>
      <c r="N267" s="254"/>
      <c r="O267" s="255"/>
      <c r="P267" s="255"/>
      <c r="Q267" s="255"/>
      <c r="R267" s="255"/>
      <c r="S267" s="255"/>
      <c r="T267" s="256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T267" s="158" t="s">
        <v>132</v>
      </c>
      <c r="AU267" s="158" t="s">
        <v>81</v>
      </c>
    </row>
    <row r="268" spans="1:65" s="168" customFormat="1">
      <c r="A268" s="165"/>
      <c r="B268" s="166"/>
      <c r="C268" s="165"/>
      <c r="D268" s="257" t="s">
        <v>133</v>
      </c>
      <c r="E268" s="165"/>
      <c r="F268" s="258" t="s">
        <v>363</v>
      </c>
      <c r="G268" s="165"/>
      <c r="H268" s="165"/>
      <c r="I268" s="304"/>
      <c r="J268" s="165"/>
      <c r="K268" s="165"/>
      <c r="L268" s="166"/>
      <c r="M268" s="253"/>
      <c r="N268" s="254"/>
      <c r="O268" s="255"/>
      <c r="P268" s="255"/>
      <c r="Q268" s="255"/>
      <c r="R268" s="255"/>
      <c r="S268" s="255"/>
      <c r="T268" s="256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T268" s="158" t="s">
        <v>133</v>
      </c>
      <c r="AU268" s="158" t="s">
        <v>81</v>
      </c>
    </row>
    <row r="269" spans="1:65" s="266" customFormat="1">
      <c r="B269" s="267"/>
      <c r="D269" s="251" t="s">
        <v>135</v>
      </c>
      <c r="E269" s="268" t="s">
        <v>3</v>
      </c>
      <c r="F269" s="269" t="s">
        <v>364</v>
      </c>
      <c r="H269" s="270">
        <v>3</v>
      </c>
      <c r="I269" s="306"/>
      <c r="L269" s="267"/>
      <c r="M269" s="271"/>
      <c r="N269" s="272"/>
      <c r="O269" s="272"/>
      <c r="P269" s="272"/>
      <c r="Q269" s="272"/>
      <c r="R269" s="272"/>
      <c r="S269" s="272"/>
      <c r="T269" s="273"/>
      <c r="AT269" s="268" t="s">
        <v>135</v>
      </c>
      <c r="AU269" s="268" t="s">
        <v>81</v>
      </c>
      <c r="AV269" s="266" t="s">
        <v>81</v>
      </c>
      <c r="AW269" s="266" t="s">
        <v>31</v>
      </c>
      <c r="AX269" s="266" t="s">
        <v>71</v>
      </c>
      <c r="AY269" s="268" t="s">
        <v>124</v>
      </c>
    </row>
    <row r="270" spans="1:65" s="266" customFormat="1">
      <c r="B270" s="267"/>
      <c r="D270" s="251" t="s">
        <v>135</v>
      </c>
      <c r="E270" s="268" t="s">
        <v>3</v>
      </c>
      <c r="F270" s="269" t="s">
        <v>365</v>
      </c>
      <c r="H270" s="270">
        <v>3</v>
      </c>
      <c r="I270" s="306"/>
      <c r="L270" s="267"/>
      <c r="M270" s="271"/>
      <c r="N270" s="272"/>
      <c r="O270" s="272"/>
      <c r="P270" s="272"/>
      <c r="Q270" s="272"/>
      <c r="R270" s="272"/>
      <c r="S270" s="272"/>
      <c r="T270" s="273"/>
      <c r="AT270" s="268" t="s">
        <v>135</v>
      </c>
      <c r="AU270" s="268" t="s">
        <v>81</v>
      </c>
      <c r="AV270" s="266" t="s">
        <v>81</v>
      </c>
      <c r="AW270" s="266" t="s">
        <v>31</v>
      </c>
      <c r="AX270" s="266" t="s">
        <v>71</v>
      </c>
      <c r="AY270" s="268" t="s">
        <v>124</v>
      </c>
    </row>
    <row r="271" spans="1:65" s="292" customFormat="1">
      <c r="B271" s="293"/>
      <c r="D271" s="251" t="s">
        <v>135</v>
      </c>
      <c r="E271" s="294" t="s">
        <v>3</v>
      </c>
      <c r="F271" s="295" t="s">
        <v>316</v>
      </c>
      <c r="H271" s="296">
        <v>6</v>
      </c>
      <c r="I271" s="309"/>
      <c r="L271" s="293"/>
      <c r="M271" s="297"/>
      <c r="N271" s="298"/>
      <c r="O271" s="298"/>
      <c r="P271" s="298"/>
      <c r="Q271" s="298"/>
      <c r="R271" s="298"/>
      <c r="S271" s="298"/>
      <c r="T271" s="299"/>
      <c r="AT271" s="294" t="s">
        <v>135</v>
      </c>
      <c r="AU271" s="294" t="s">
        <v>81</v>
      </c>
      <c r="AV271" s="292" t="s">
        <v>130</v>
      </c>
      <c r="AW271" s="292" t="s">
        <v>31</v>
      </c>
      <c r="AX271" s="292" t="s">
        <v>79</v>
      </c>
      <c r="AY271" s="294" t="s">
        <v>124</v>
      </c>
    </row>
    <row r="272" spans="1:65" s="168" customFormat="1" ht="16.5" customHeight="1">
      <c r="A272" s="165"/>
      <c r="B272" s="166"/>
      <c r="C272" s="238" t="s">
        <v>366</v>
      </c>
      <c r="D272" s="238" t="s">
        <v>126</v>
      </c>
      <c r="E272" s="239" t="s">
        <v>367</v>
      </c>
      <c r="F272" s="240" t="s">
        <v>368</v>
      </c>
      <c r="G272" s="241" t="s">
        <v>361</v>
      </c>
      <c r="H272" s="242">
        <v>2</v>
      </c>
      <c r="I272" s="75"/>
      <c r="J272" s="243">
        <f>ROUND(I272*H272,2)</f>
        <v>0</v>
      </c>
      <c r="K272" s="244"/>
      <c r="L272" s="166"/>
      <c r="M272" s="245" t="s">
        <v>3</v>
      </c>
      <c r="N272" s="246" t="s">
        <v>42</v>
      </c>
      <c r="O272" s="247">
        <v>0.74399999999999999</v>
      </c>
      <c r="P272" s="247">
        <f>O272*H272</f>
        <v>1.488</v>
      </c>
      <c r="Q272" s="247">
        <v>0</v>
      </c>
      <c r="R272" s="247">
        <f>Q272*H272</f>
        <v>0</v>
      </c>
      <c r="S272" s="247">
        <v>3.968E-2</v>
      </c>
      <c r="T272" s="248">
        <f>S272*H272</f>
        <v>7.936E-2</v>
      </c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R272" s="249" t="s">
        <v>217</v>
      </c>
      <c r="AT272" s="249" t="s">
        <v>126</v>
      </c>
      <c r="AU272" s="249" t="s">
        <v>81</v>
      </c>
      <c r="AY272" s="158" t="s">
        <v>124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58" t="s">
        <v>79</v>
      </c>
      <c r="BK272" s="250">
        <f>ROUND(I272*H272,2)</f>
        <v>0</v>
      </c>
      <c r="BL272" s="158" t="s">
        <v>217</v>
      </c>
      <c r="BM272" s="249" t="s">
        <v>369</v>
      </c>
    </row>
    <row r="273" spans="1:65" s="168" customFormat="1">
      <c r="A273" s="165"/>
      <c r="B273" s="166"/>
      <c r="C273" s="165"/>
      <c r="D273" s="251" t="s">
        <v>132</v>
      </c>
      <c r="E273" s="165"/>
      <c r="F273" s="252" t="s">
        <v>368</v>
      </c>
      <c r="G273" s="165"/>
      <c r="H273" s="165"/>
      <c r="I273" s="304"/>
      <c r="J273" s="165"/>
      <c r="K273" s="165"/>
      <c r="L273" s="166"/>
      <c r="M273" s="253"/>
      <c r="N273" s="254"/>
      <c r="O273" s="255"/>
      <c r="P273" s="255"/>
      <c r="Q273" s="255"/>
      <c r="R273" s="255"/>
      <c r="S273" s="255"/>
      <c r="T273" s="256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T273" s="158" t="s">
        <v>132</v>
      </c>
      <c r="AU273" s="158" t="s">
        <v>81</v>
      </c>
    </row>
    <row r="274" spans="1:65" s="168" customFormat="1">
      <c r="A274" s="165"/>
      <c r="B274" s="166"/>
      <c r="C274" s="165"/>
      <c r="D274" s="257" t="s">
        <v>133</v>
      </c>
      <c r="E274" s="165"/>
      <c r="F274" s="258" t="s">
        <v>370</v>
      </c>
      <c r="G274" s="165"/>
      <c r="H274" s="165"/>
      <c r="I274" s="304"/>
      <c r="J274" s="165"/>
      <c r="K274" s="165"/>
      <c r="L274" s="166"/>
      <c r="M274" s="253"/>
      <c r="N274" s="254"/>
      <c r="O274" s="255"/>
      <c r="P274" s="255"/>
      <c r="Q274" s="255"/>
      <c r="R274" s="255"/>
      <c r="S274" s="255"/>
      <c r="T274" s="256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T274" s="158" t="s">
        <v>133</v>
      </c>
      <c r="AU274" s="158" t="s">
        <v>81</v>
      </c>
    </row>
    <row r="275" spans="1:65" s="266" customFormat="1">
      <c r="B275" s="267"/>
      <c r="D275" s="251" t="s">
        <v>135</v>
      </c>
      <c r="E275" s="268" t="s">
        <v>3</v>
      </c>
      <c r="F275" s="269" t="s">
        <v>371</v>
      </c>
      <c r="H275" s="270">
        <v>2</v>
      </c>
      <c r="I275" s="306"/>
      <c r="L275" s="267"/>
      <c r="M275" s="271"/>
      <c r="N275" s="272"/>
      <c r="O275" s="272"/>
      <c r="P275" s="272"/>
      <c r="Q275" s="272"/>
      <c r="R275" s="272"/>
      <c r="S275" s="272"/>
      <c r="T275" s="273"/>
      <c r="AT275" s="268" t="s">
        <v>135</v>
      </c>
      <c r="AU275" s="268" t="s">
        <v>81</v>
      </c>
      <c r="AV275" s="266" t="s">
        <v>81</v>
      </c>
      <c r="AW275" s="266" t="s">
        <v>31</v>
      </c>
      <c r="AX275" s="266" t="s">
        <v>79</v>
      </c>
      <c r="AY275" s="268" t="s">
        <v>124</v>
      </c>
    </row>
    <row r="276" spans="1:65" s="168" customFormat="1" ht="21.75" customHeight="1">
      <c r="A276" s="165"/>
      <c r="B276" s="166"/>
      <c r="C276" s="238" t="s">
        <v>372</v>
      </c>
      <c r="D276" s="238" t="s">
        <v>126</v>
      </c>
      <c r="E276" s="239" t="s">
        <v>373</v>
      </c>
      <c r="F276" s="240" t="s">
        <v>374</v>
      </c>
      <c r="G276" s="241" t="s">
        <v>361</v>
      </c>
      <c r="H276" s="242">
        <v>22</v>
      </c>
      <c r="I276" s="75"/>
      <c r="J276" s="243">
        <f>ROUND(I276*H276,2)</f>
        <v>0</v>
      </c>
      <c r="K276" s="244"/>
      <c r="L276" s="166"/>
      <c r="M276" s="245" t="s">
        <v>3</v>
      </c>
      <c r="N276" s="246" t="s">
        <v>42</v>
      </c>
      <c r="O276" s="247">
        <v>0.36199999999999999</v>
      </c>
      <c r="P276" s="247">
        <f>O276*H276</f>
        <v>7.9639999999999995</v>
      </c>
      <c r="Q276" s="247">
        <v>0</v>
      </c>
      <c r="R276" s="247">
        <f>Q276*H276</f>
        <v>0</v>
      </c>
      <c r="S276" s="247">
        <v>1.9460000000000002E-2</v>
      </c>
      <c r="T276" s="248">
        <f>S276*H276</f>
        <v>0.42812000000000006</v>
      </c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R276" s="249" t="s">
        <v>217</v>
      </c>
      <c r="AT276" s="249" t="s">
        <v>126</v>
      </c>
      <c r="AU276" s="249" t="s">
        <v>81</v>
      </c>
      <c r="AY276" s="158" t="s">
        <v>124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58" t="s">
        <v>79</v>
      </c>
      <c r="BK276" s="250">
        <f>ROUND(I276*H276,2)</f>
        <v>0</v>
      </c>
      <c r="BL276" s="158" t="s">
        <v>217</v>
      </c>
      <c r="BM276" s="249" t="s">
        <v>375</v>
      </c>
    </row>
    <row r="277" spans="1:65" s="168" customFormat="1">
      <c r="A277" s="165"/>
      <c r="B277" s="166"/>
      <c r="C277" s="165"/>
      <c r="D277" s="251" t="s">
        <v>132</v>
      </c>
      <c r="E277" s="165"/>
      <c r="F277" s="252" t="s">
        <v>374</v>
      </c>
      <c r="G277" s="165"/>
      <c r="H277" s="165"/>
      <c r="I277" s="304"/>
      <c r="J277" s="165"/>
      <c r="K277" s="165"/>
      <c r="L277" s="166"/>
      <c r="M277" s="253"/>
      <c r="N277" s="254"/>
      <c r="O277" s="255"/>
      <c r="P277" s="255"/>
      <c r="Q277" s="255"/>
      <c r="R277" s="255"/>
      <c r="S277" s="255"/>
      <c r="T277" s="256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T277" s="158" t="s">
        <v>132</v>
      </c>
      <c r="AU277" s="158" t="s">
        <v>81</v>
      </c>
    </row>
    <row r="278" spans="1:65" s="168" customFormat="1">
      <c r="A278" s="165"/>
      <c r="B278" s="166"/>
      <c r="C278" s="165"/>
      <c r="D278" s="257" t="s">
        <v>133</v>
      </c>
      <c r="E278" s="165"/>
      <c r="F278" s="258" t="s">
        <v>376</v>
      </c>
      <c r="G278" s="165"/>
      <c r="H278" s="165"/>
      <c r="I278" s="304"/>
      <c r="J278" s="165"/>
      <c r="K278" s="165"/>
      <c r="L278" s="166"/>
      <c r="M278" s="253"/>
      <c r="N278" s="254"/>
      <c r="O278" s="255"/>
      <c r="P278" s="255"/>
      <c r="Q278" s="255"/>
      <c r="R278" s="255"/>
      <c r="S278" s="255"/>
      <c r="T278" s="256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T278" s="158" t="s">
        <v>133</v>
      </c>
      <c r="AU278" s="158" t="s">
        <v>81</v>
      </c>
    </row>
    <row r="279" spans="1:65" s="266" customFormat="1">
      <c r="B279" s="267"/>
      <c r="D279" s="251" t="s">
        <v>135</v>
      </c>
      <c r="E279" s="268" t="s">
        <v>3</v>
      </c>
      <c r="F279" s="269" t="s">
        <v>377</v>
      </c>
      <c r="H279" s="270">
        <v>8</v>
      </c>
      <c r="I279" s="306"/>
      <c r="L279" s="267"/>
      <c r="M279" s="271"/>
      <c r="N279" s="272"/>
      <c r="O279" s="272"/>
      <c r="P279" s="272"/>
      <c r="Q279" s="272"/>
      <c r="R279" s="272"/>
      <c r="S279" s="272"/>
      <c r="T279" s="273"/>
      <c r="AT279" s="268" t="s">
        <v>135</v>
      </c>
      <c r="AU279" s="268" t="s">
        <v>81</v>
      </c>
      <c r="AV279" s="266" t="s">
        <v>81</v>
      </c>
      <c r="AW279" s="266" t="s">
        <v>31</v>
      </c>
      <c r="AX279" s="266" t="s">
        <v>71</v>
      </c>
      <c r="AY279" s="268" t="s">
        <v>124</v>
      </c>
    </row>
    <row r="280" spans="1:65" s="266" customFormat="1">
      <c r="B280" s="267"/>
      <c r="D280" s="251" t="s">
        <v>135</v>
      </c>
      <c r="E280" s="268" t="s">
        <v>3</v>
      </c>
      <c r="F280" s="269" t="s">
        <v>378</v>
      </c>
      <c r="H280" s="270">
        <v>14</v>
      </c>
      <c r="I280" s="306"/>
      <c r="L280" s="267"/>
      <c r="M280" s="271"/>
      <c r="N280" s="272"/>
      <c r="O280" s="272"/>
      <c r="P280" s="272"/>
      <c r="Q280" s="272"/>
      <c r="R280" s="272"/>
      <c r="S280" s="272"/>
      <c r="T280" s="273"/>
      <c r="AT280" s="268" t="s">
        <v>135</v>
      </c>
      <c r="AU280" s="268" t="s">
        <v>81</v>
      </c>
      <c r="AV280" s="266" t="s">
        <v>81</v>
      </c>
      <c r="AW280" s="266" t="s">
        <v>31</v>
      </c>
      <c r="AX280" s="266" t="s">
        <v>71</v>
      </c>
      <c r="AY280" s="268" t="s">
        <v>124</v>
      </c>
    </row>
    <row r="281" spans="1:65" s="292" customFormat="1">
      <c r="B281" s="293"/>
      <c r="D281" s="251" t="s">
        <v>135</v>
      </c>
      <c r="E281" s="294" t="s">
        <v>3</v>
      </c>
      <c r="F281" s="295" t="s">
        <v>316</v>
      </c>
      <c r="H281" s="296">
        <v>22</v>
      </c>
      <c r="I281" s="309"/>
      <c r="L281" s="293"/>
      <c r="M281" s="297"/>
      <c r="N281" s="298"/>
      <c r="O281" s="298"/>
      <c r="P281" s="298"/>
      <c r="Q281" s="298"/>
      <c r="R281" s="298"/>
      <c r="S281" s="298"/>
      <c r="T281" s="299"/>
      <c r="AT281" s="294" t="s">
        <v>135</v>
      </c>
      <c r="AU281" s="294" t="s">
        <v>81</v>
      </c>
      <c r="AV281" s="292" t="s">
        <v>130</v>
      </c>
      <c r="AW281" s="292" t="s">
        <v>31</v>
      </c>
      <c r="AX281" s="292" t="s">
        <v>79</v>
      </c>
      <c r="AY281" s="294" t="s">
        <v>124</v>
      </c>
    </row>
    <row r="282" spans="1:65" s="225" customFormat="1" ht="22.9" customHeight="1">
      <c r="B282" s="226"/>
      <c r="D282" s="227" t="s">
        <v>70</v>
      </c>
      <c r="E282" s="236" t="s">
        <v>379</v>
      </c>
      <c r="F282" s="236" t="s">
        <v>380</v>
      </c>
      <c r="I282" s="307"/>
      <c r="J282" s="237">
        <f>BK282</f>
        <v>0</v>
      </c>
      <c r="L282" s="226"/>
      <c r="M282" s="230"/>
      <c r="N282" s="231"/>
      <c r="O282" s="231"/>
      <c r="P282" s="232">
        <f>SUM(P283:P287)</f>
        <v>5.35</v>
      </c>
      <c r="Q282" s="231"/>
      <c r="R282" s="232">
        <f>SUM(R283:R287)</f>
        <v>0</v>
      </c>
      <c r="S282" s="231"/>
      <c r="T282" s="233">
        <f>SUM(T283:T287)</f>
        <v>7.8E-2</v>
      </c>
      <c r="AR282" s="227" t="s">
        <v>81</v>
      </c>
      <c r="AT282" s="234" t="s">
        <v>70</v>
      </c>
      <c r="AU282" s="234" t="s">
        <v>79</v>
      </c>
      <c r="AY282" s="227" t="s">
        <v>124</v>
      </c>
      <c r="BK282" s="235">
        <f>SUM(BK283:BK287)</f>
        <v>0</v>
      </c>
    </row>
    <row r="283" spans="1:65" s="168" customFormat="1" ht="24.2" customHeight="1">
      <c r="A283" s="165"/>
      <c r="B283" s="166"/>
      <c r="C283" s="238" t="s">
        <v>381</v>
      </c>
      <c r="D283" s="238" t="s">
        <v>126</v>
      </c>
      <c r="E283" s="239" t="s">
        <v>382</v>
      </c>
      <c r="F283" s="240" t="s">
        <v>383</v>
      </c>
      <c r="G283" s="241" t="s">
        <v>153</v>
      </c>
      <c r="H283" s="242">
        <v>25</v>
      </c>
      <c r="I283" s="75"/>
      <c r="J283" s="243">
        <f>ROUND(I283*H283,2)</f>
        <v>0</v>
      </c>
      <c r="K283" s="244"/>
      <c r="L283" s="166"/>
      <c r="M283" s="245" t="s">
        <v>3</v>
      </c>
      <c r="N283" s="246" t="s">
        <v>42</v>
      </c>
      <c r="O283" s="247">
        <v>0.214</v>
      </c>
      <c r="P283" s="247">
        <f>O283*H283</f>
        <v>5.35</v>
      </c>
      <c r="Q283" s="247">
        <v>0</v>
      </c>
      <c r="R283" s="247">
        <f>Q283*H283</f>
        <v>0</v>
      </c>
      <c r="S283" s="247">
        <v>3.1199999999999999E-3</v>
      </c>
      <c r="T283" s="248">
        <f>S283*H283</f>
        <v>7.8E-2</v>
      </c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R283" s="249" t="s">
        <v>217</v>
      </c>
      <c r="AT283" s="249" t="s">
        <v>126</v>
      </c>
      <c r="AU283" s="249" t="s">
        <v>81</v>
      </c>
      <c r="AY283" s="158" t="s">
        <v>124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58" t="s">
        <v>79</v>
      </c>
      <c r="BK283" s="250">
        <f>ROUND(I283*H283,2)</f>
        <v>0</v>
      </c>
      <c r="BL283" s="158" t="s">
        <v>217</v>
      </c>
      <c r="BM283" s="249" t="s">
        <v>384</v>
      </c>
    </row>
    <row r="284" spans="1:65" s="168" customFormat="1" ht="19.5">
      <c r="A284" s="165"/>
      <c r="B284" s="166"/>
      <c r="C284" s="165"/>
      <c r="D284" s="251" t="s">
        <v>132</v>
      </c>
      <c r="E284" s="165"/>
      <c r="F284" s="252" t="s">
        <v>383</v>
      </c>
      <c r="G284" s="165"/>
      <c r="H284" s="165"/>
      <c r="I284" s="304"/>
      <c r="J284" s="165"/>
      <c r="K284" s="165"/>
      <c r="L284" s="166"/>
      <c r="M284" s="253"/>
      <c r="N284" s="254"/>
      <c r="O284" s="255"/>
      <c r="P284" s="255"/>
      <c r="Q284" s="255"/>
      <c r="R284" s="255"/>
      <c r="S284" s="255"/>
      <c r="T284" s="256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T284" s="158" t="s">
        <v>132</v>
      </c>
      <c r="AU284" s="158" t="s">
        <v>81</v>
      </c>
    </row>
    <row r="285" spans="1:65" s="168" customFormat="1">
      <c r="A285" s="165"/>
      <c r="B285" s="166"/>
      <c r="C285" s="165"/>
      <c r="D285" s="257" t="s">
        <v>133</v>
      </c>
      <c r="E285" s="165"/>
      <c r="F285" s="258" t="s">
        <v>385</v>
      </c>
      <c r="G285" s="165"/>
      <c r="H285" s="165"/>
      <c r="I285" s="304"/>
      <c r="J285" s="165"/>
      <c r="K285" s="165"/>
      <c r="L285" s="166"/>
      <c r="M285" s="253"/>
      <c r="N285" s="254"/>
      <c r="O285" s="255"/>
      <c r="P285" s="255"/>
      <c r="Q285" s="255"/>
      <c r="R285" s="255"/>
      <c r="S285" s="255"/>
      <c r="T285" s="256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T285" s="158" t="s">
        <v>133</v>
      </c>
      <c r="AU285" s="158" t="s">
        <v>81</v>
      </c>
    </row>
    <row r="286" spans="1:65" s="259" customFormat="1">
      <c r="B286" s="260"/>
      <c r="D286" s="251" t="s">
        <v>135</v>
      </c>
      <c r="E286" s="261" t="s">
        <v>3</v>
      </c>
      <c r="F286" s="262" t="s">
        <v>386</v>
      </c>
      <c r="H286" s="261" t="s">
        <v>3</v>
      </c>
      <c r="I286" s="305"/>
      <c r="L286" s="260"/>
      <c r="M286" s="263"/>
      <c r="N286" s="264"/>
      <c r="O286" s="264"/>
      <c r="P286" s="264"/>
      <c r="Q286" s="264"/>
      <c r="R286" s="264"/>
      <c r="S286" s="264"/>
      <c r="T286" s="265"/>
      <c r="AT286" s="261" t="s">
        <v>135</v>
      </c>
      <c r="AU286" s="261" t="s">
        <v>81</v>
      </c>
      <c r="AV286" s="259" t="s">
        <v>79</v>
      </c>
      <c r="AW286" s="259" t="s">
        <v>31</v>
      </c>
      <c r="AX286" s="259" t="s">
        <v>71</v>
      </c>
      <c r="AY286" s="261" t="s">
        <v>124</v>
      </c>
    </row>
    <row r="287" spans="1:65" s="266" customFormat="1">
      <c r="B287" s="267"/>
      <c r="D287" s="251" t="s">
        <v>135</v>
      </c>
      <c r="E287" s="268" t="s">
        <v>3</v>
      </c>
      <c r="F287" s="269" t="s">
        <v>326</v>
      </c>
      <c r="H287" s="270">
        <v>25</v>
      </c>
      <c r="I287" s="306"/>
      <c r="L287" s="267"/>
      <c r="M287" s="271"/>
      <c r="N287" s="272"/>
      <c r="O287" s="272"/>
      <c r="P287" s="272"/>
      <c r="Q287" s="272"/>
      <c r="R287" s="272"/>
      <c r="S287" s="272"/>
      <c r="T287" s="273"/>
      <c r="AT287" s="268" t="s">
        <v>135</v>
      </c>
      <c r="AU287" s="268" t="s">
        <v>81</v>
      </c>
      <c r="AV287" s="266" t="s">
        <v>81</v>
      </c>
      <c r="AW287" s="266" t="s">
        <v>31</v>
      </c>
      <c r="AX287" s="266" t="s">
        <v>79</v>
      </c>
      <c r="AY287" s="268" t="s">
        <v>124</v>
      </c>
    </row>
    <row r="288" spans="1:65" s="225" customFormat="1" ht="22.9" customHeight="1">
      <c r="B288" s="226"/>
      <c r="D288" s="227" t="s">
        <v>70</v>
      </c>
      <c r="E288" s="236" t="s">
        <v>387</v>
      </c>
      <c r="F288" s="236" t="s">
        <v>388</v>
      </c>
      <c r="I288" s="307"/>
      <c r="J288" s="237">
        <f>BK288</f>
        <v>0</v>
      </c>
      <c r="L288" s="226"/>
      <c r="M288" s="230"/>
      <c r="N288" s="231"/>
      <c r="O288" s="231"/>
      <c r="P288" s="232">
        <f>SUM(P289:P291)</f>
        <v>315.22567999999995</v>
      </c>
      <c r="Q288" s="231"/>
      <c r="R288" s="232">
        <f>SUM(R289:R291)</f>
        <v>0.10795400000000001</v>
      </c>
      <c r="S288" s="231"/>
      <c r="T288" s="233">
        <f>SUM(T289:T291)</f>
        <v>9.5971106000000006</v>
      </c>
      <c r="AR288" s="227" t="s">
        <v>81</v>
      </c>
      <c r="AT288" s="234" t="s">
        <v>70</v>
      </c>
      <c r="AU288" s="234" t="s">
        <v>79</v>
      </c>
      <c r="AY288" s="227" t="s">
        <v>124</v>
      </c>
      <c r="BK288" s="235">
        <f>SUM(BK289:BK291)</f>
        <v>0</v>
      </c>
    </row>
    <row r="289" spans="1:65" s="168" customFormat="1" ht="24.2" customHeight="1">
      <c r="A289" s="165"/>
      <c r="B289" s="166"/>
      <c r="C289" s="238" t="s">
        <v>389</v>
      </c>
      <c r="D289" s="238" t="s">
        <v>126</v>
      </c>
      <c r="E289" s="239" t="s">
        <v>390</v>
      </c>
      <c r="F289" s="240" t="s">
        <v>391</v>
      </c>
      <c r="G289" s="241" t="s">
        <v>153</v>
      </c>
      <c r="H289" s="242">
        <v>539.77</v>
      </c>
      <c r="I289" s="75"/>
      <c r="J289" s="243">
        <f>ROUND(I289*H289,2)</f>
        <v>0</v>
      </c>
      <c r="K289" s="244"/>
      <c r="L289" s="166"/>
      <c r="M289" s="245" t="s">
        <v>3</v>
      </c>
      <c r="N289" s="246" t="s">
        <v>42</v>
      </c>
      <c r="O289" s="247">
        <v>0.58399999999999996</v>
      </c>
      <c r="P289" s="247">
        <f>O289*H289</f>
        <v>315.22567999999995</v>
      </c>
      <c r="Q289" s="247">
        <v>2.0000000000000001E-4</v>
      </c>
      <c r="R289" s="247">
        <f>Q289*H289</f>
        <v>0.10795400000000001</v>
      </c>
      <c r="S289" s="247">
        <v>1.7780000000000001E-2</v>
      </c>
      <c r="T289" s="248">
        <f>S289*H289</f>
        <v>9.5971106000000006</v>
      </c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R289" s="249" t="s">
        <v>217</v>
      </c>
      <c r="AT289" s="249" t="s">
        <v>126</v>
      </c>
      <c r="AU289" s="249" t="s">
        <v>81</v>
      </c>
      <c r="AY289" s="158" t="s">
        <v>124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58" t="s">
        <v>79</v>
      </c>
      <c r="BK289" s="250">
        <f>ROUND(I289*H289,2)</f>
        <v>0</v>
      </c>
      <c r="BL289" s="158" t="s">
        <v>217</v>
      </c>
      <c r="BM289" s="249" t="s">
        <v>392</v>
      </c>
    </row>
    <row r="290" spans="1:65" s="168" customFormat="1">
      <c r="A290" s="165"/>
      <c r="B290" s="166"/>
      <c r="C290" s="165"/>
      <c r="D290" s="251" t="s">
        <v>132</v>
      </c>
      <c r="E290" s="165"/>
      <c r="F290" s="252" t="s">
        <v>391</v>
      </c>
      <c r="G290" s="165"/>
      <c r="H290" s="165"/>
      <c r="I290" s="304"/>
      <c r="J290" s="165"/>
      <c r="K290" s="165"/>
      <c r="L290" s="166"/>
      <c r="M290" s="253"/>
      <c r="N290" s="254"/>
      <c r="O290" s="255"/>
      <c r="P290" s="255"/>
      <c r="Q290" s="255"/>
      <c r="R290" s="255"/>
      <c r="S290" s="255"/>
      <c r="T290" s="256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T290" s="158" t="s">
        <v>132</v>
      </c>
      <c r="AU290" s="158" t="s">
        <v>81</v>
      </c>
    </row>
    <row r="291" spans="1:65" s="168" customFormat="1">
      <c r="A291" s="165"/>
      <c r="B291" s="166"/>
      <c r="C291" s="165"/>
      <c r="D291" s="257" t="s">
        <v>133</v>
      </c>
      <c r="E291" s="165"/>
      <c r="F291" s="258" t="s">
        <v>393</v>
      </c>
      <c r="G291" s="165"/>
      <c r="H291" s="165"/>
      <c r="I291" s="304"/>
      <c r="J291" s="165"/>
      <c r="K291" s="165"/>
      <c r="L291" s="166"/>
      <c r="M291" s="253"/>
      <c r="N291" s="254"/>
      <c r="O291" s="255"/>
      <c r="P291" s="255"/>
      <c r="Q291" s="255"/>
      <c r="R291" s="255"/>
      <c r="S291" s="255"/>
      <c r="T291" s="256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T291" s="158" t="s">
        <v>133</v>
      </c>
      <c r="AU291" s="158" t="s">
        <v>81</v>
      </c>
    </row>
    <row r="292" spans="1:65" s="225" customFormat="1" ht="22.9" customHeight="1">
      <c r="B292" s="226"/>
      <c r="D292" s="227" t="s">
        <v>70</v>
      </c>
      <c r="E292" s="236" t="s">
        <v>394</v>
      </c>
      <c r="F292" s="236" t="s">
        <v>395</v>
      </c>
      <c r="I292" s="307"/>
      <c r="J292" s="237">
        <f>BK292</f>
        <v>0</v>
      </c>
      <c r="L292" s="226"/>
      <c r="M292" s="230"/>
      <c r="N292" s="231"/>
      <c r="O292" s="231"/>
      <c r="P292" s="232">
        <f>SUM(P293:P312)</f>
        <v>41.009999999999991</v>
      </c>
      <c r="Q292" s="231"/>
      <c r="R292" s="232">
        <f>SUM(R293:R312)</f>
        <v>0</v>
      </c>
      <c r="S292" s="231"/>
      <c r="T292" s="233">
        <f>SUM(T293:T312)</f>
        <v>0.97099999999999997</v>
      </c>
      <c r="AR292" s="227" t="s">
        <v>81</v>
      </c>
      <c r="AT292" s="234" t="s">
        <v>70</v>
      </c>
      <c r="AU292" s="234" t="s">
        <v>79</v>
      </c>
      <c r="AY292" s="227" t="s">
        <v>124</v>
      </c>
      <c r="BK292" s="235">
        <f>SUM(BK293:BK312)</f>
        <v>0</v>
      </c>
    </row>
    <row r="293" spans="1:65" s="168" customFormat="1" ht="24.2" customHeight="1">
      <c r="A293" s="165"/>
      <c r="B293" s="166"/>
      <c r="C293" s="238" t="s">
        <v>396</v>
      </c>
      <c r="D293" s="238" t="s">
        <v>126</v>
      </c>
      <c r="E293" s="239" t="s">
        <v>397</v>
      </c>
      <c r="F293" s="240" t="s">
        <v>398</v>
      </c>
      <c r="G293" s="241" t="s">
        <v>211</v>
      </c>
      <c r="H293" s="242">
        <v>41</v>
      </c>
      <c r="I293" s="75"/>
      <c r="J293" s="243">
        <f>ROUND(I293*H293,2)</f>
        <v>0</v>
      </c>
      <c r="K293" s="244"/>
      <c r="L293" s="166"/>
      <c r="M293" s="245" t="s">
        <v>3</v>
      </c>
      <c r="N293" s="246" t="s">
        <v>42</v>
      </c>
      <c r="O293" s="247">
        <v>0.6</v>
      </c>
      <c r="P293" s="247">
        <f>O293*H293</f>
        <v>24.599999999999998</v>
      </c>
      <c r="Q293" s="247">
        <v>0</v>
      </c>
      <c r="R293" s="247">
        <f>Q293*H293</f>
        <v>0</v>
      </c>
      <c r="S293" s="247">
        <v>1.2999999999999999E-2</v>
      </c>
      <c r="T293" s="248">
        <f>S293*H293</f>
        <v>0.53300000000000003</v>
      </c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R293" s="249" t="s">
        <v>217</v>
      </c>
      <c r="AT293" s="249" t="s">
        <v>126</v>
      </c>
      <c r="AU293" s="249" t="s">
        <v>81</v>
      </c>
      <c r="AY293" s="158" t="s">
        <v>124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58" t="s">
        <v>79</v>
      </c>
      <c r="BK293" s="250">
        <f>ROUND(I293*H293,2)</f>
        <v>0</v>
      </c>
      <c r="BL293" s="158" t="s">
        <v>217</v>
      </c>
      <c r="BM293" s="249" t="s">
        <v>399</v>
      </c>
    </row>
    <row r="294" spans="1:65" s="168" customFormat="1" ht="19.5">
      <c r="A294" s="165"/>
      <c r="B294" s="166"/>
      <c r="C294" s="165"/>
      <c r="D294" s="251" t="s">
        <v>132</v>
      </c>
      <c r="E294" s="165"/>
      <c r="F294" s="252" t="s">
        <v>398</v>
      </c>
      <c r="G294" s="165"/>
      <c r="H294" s="165"/>
      <c r="I294" s="304"/>
      <c r="J294" s="165"/>
      <c r="K294" s="165"/>
      <c r="L294" s="166"/>
      <c r="M294" s="253"/>
      <c r="N294" s="254"/>
      <c r="O294" s="255"/>
      <c r="P294" s="255"/>
      <c r="Q294" s="255"/>
      <c r="R294" s="255"/>
      <c r="S294" s="255"/>
      <c r="T294" s="256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T294" s="158" t="s">
        <v>132</v>
      </c>
      <c r="AU294" s="158" t="s">
        <v>81</v>
      </c>
    </row>
    <row r="295" spans="1:65" s="168" customFormat="1">
      <c r="A295" s="165"/>
      <c r="B295" s="166"/>
      <c r="C295" s="165"/>
      <c r="D295" s="257" t="s">
        <v>133</v>
      </c>
      <c r="E295" s="165"/>
      <c r="F295" s="258" t="s">
        <v>400</v>
      </c>
      <c r="G295" s="165"/>
      <c r="H295" s="165"/>
      <c r="I295" s="304"/>
      <c r="J295" s="165"/>
      <c r="K295" s="165"/>
      <c r="L295" s="166"/>
      <c r="M295" s="253"/>
      <c r="N295" s="254"/>
      <c r="O295" s="255"/>
      <c r="P295" s="255"/>
      <c r="Q295" s="255"/>
      <c r="R295" s="255"/>
      <c r="S295" s="255"/>
      <c r="T295" s="256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T295" s="158" t="s">
        <v>133</v>
      </c>
      <c r="AU295" s="158" t="s">
        <v>81</v>
      </c>
    </row>
    <row r="296" spans="1:65" s="266" customFormat="1">
      <c r="B296" s="267"/>
      <c r="D296" s="251" t="s">
        <v>135</v>
      </c>
      <c r="E296" s="268" t="s">
        <v>3</v>
      </c>
      <c r="F296" s="269" t="s">
        <v>401</v>
      </c>
      <c r="H296" s="270">
        <v>19</v>
      </c>
      <c r="I296" s="306"/>
      <c r="L296" s="267"/>
      <c r="M296" s="271"/>
      <c r="N296" s="272"/>
      <c r="O296" s="272"/>
      <c r="P296" s="272"/>
      <c r="Q296" s="272"/>
      <c r="R296" s="272"/>
      <c r="S296" s="272"/>
      <c r="T296" s="273"/>
      <c r="AT296" s="268" t="s">
        <v>135</v>
      </c>
      <c r="AU296" s="268" t="s">
        <v>81</v>
      </c>
      <c r="AV296" s="266" t="s">
        <v>81</v>
      </c>
      <c r="AW296" s="266" t="s">
        <v>31</v>
      </c>
      <c r="AX296" s="266" t="s">
        <v>71</v>
      </c>
      <c r="AY296" s="268" t="s">
        <v>124</v>
      </c>
    </row>
    <row r="297" spans="1:65" s="266" customFormat="1">
      <c r="B297" s="267"/>
      <c r="D297" s="251" t="s">
        <v>135</v>
      </c>
      <c r="E297" s="268" t="s">
        <v>3</v>
      </c>
      <c r="F297" s="269" t="s">
        <v>402</v>
      </c>
      <c r="H297" s="270">
        <v>22</v>
      </c>
      <c r="I297" s="306"/>
      <c r="L297" s="267"/>
      <c r="M297" s="271"/>
      <c r="N297" s="272"/>
      <c r="O297" s="272"/>
      <c r="P297" s="272"/>
      <c r="Q297" s="272"/>
      <c r="R297" s="272"/>
      <c r="S297" s="272"/>
      <c r="T297" s="273"/>
      <c r="AT297" s="268" t="s">
        <v>135</v>
      </c>
      <c r="AU297" s="268" t="s">
        <v>81</v>
      </c>
      <c r="AV297" s="266" t="s">
        <v>81</v>
      </c>
      <c r="AW297" s="266" t="s">
        <v>31</v>
      </c>
      <c r="AX297" s="266" t="s">
        <v>71</v>
      </c>
      <c r="AY297" s="268" t="s">
        <v>124</v>
      </c>
    </row>
    <row r="298" spans="1:65" s="292" customFormat="1">
      <c r="B298" s="293"/>
      <c r="D298" s="251" t="s">
        <v>135</v>
      </c>
      <c r="E298" s="294" t="s">
        <v>3</v>
      </c>
      <c r="F298" s="295" t="s">
        <v>316</v>
      </c>
      <c r="H298" s="296">
        <v>41</v>
      </c>
      <c r="I298" s="309"/>
      <c r="L298" s="293"/>
      <c r="M298" s="297"/>
      <c r="N298" s="298"/>
      <c r="O298" s="298"/>
      <c r="P298" s="298"/>
      <c r="Q298" s="298"/>
      <c r="R298" s="298"/>
      <c r="S298" s="298"/>
      <c r="T298" s="299"/>
      <c r="AT298" s="294" t="s">
        <v>135</v>
      </c>
      <c r="AU298" s="294" t="s">
        <v>81</v>
      </c>
      <c r="AV298" s="292" t="s">
        <v>130</v>
      </c>
      <c r="AW298" s="292" t="s">
        <v>31</v>
      </c>
      <c r="AX298" s="292" t="s">
        <v>79</v>
      </c>
      <c r="AY298" s="294" t="s">
        <v>124</v>
      </c>
    </row>
    <row r="299" spans="1:65" s="168" customFormat="1" ht="24.2" customHeight="1">
      <c r="A299" s="165"/>
      <c r="B299" s="166"/>
      <c r="C299" s="238" t="s">
        <v>403</v>
      </c>
      <c r="D299" s="238" t="s">
        <v>126</v>
      </c>
      <c r="E299" s="239" t="s">
        <v>404</v>
      </c>
      <c r="F299" s="240" t="s">
        <v>405</v>
      </c>
      <c r="G299" s="241" t="s">
        <v>211</v>
      </c>
      <c r="H299" s="242">
        <v>13</v>
      </c>
      <c r="I299" s="75"/>
      <c r="J299" s="243">
        <f>ROUND(I299*H299,2)</f>
        <v>0</v>
      </c>
      <c r="K299" s="244"/>
      <c r="L299" s="166"/>
      <c r="M299" s="245" t="s">
        <v>3</v>
      </c>
      <c r="N299" s="246" t="s">
        <v>42</v>
      </c>
      <c r="O299" s="247">
        <v>0.69</v>
      </c>
      <c r="P299" s="247">
        <f>O299*H299</f>
        <v>8.9699999999999989</v>
      </c>
      <c r="Q299" s="247">
        <v>0</v>
      </c>
      <c r="R299" s="247">
        <f>Q299*H299</f>
        <v>0</v>
      </c>
      <c r="S299" s="247">
        <v>1.4999999999999999E-2</v>
      </c>
      <c r="T299" s="248">
        <f>S299*H299</f>
        <v>0.19500000000000001</v>
      </c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R299" s="249" t="s">
        <v>217</v>
      </c>
      <c r="AT299" s="249" t="s">
        <v>126</v>
      </c>
      <c r="AU299" s="249" t="s">
        <v>81</v>
      </c>
      <c r="AY299" s="158" t="s">
        <v>124</v>
      </c>
      <c r="BE299" s="250">
        <f>IF(N299="základní",J299,0)</f>
        <v>0</v>
      </c>
      <c r="BF299" s="250">
        <f>IF(N299="snížená",J299,0)</f>
        <v>0</v>
      </c>
      <c r="BG299" s="250">
        <f>IF(N299="zákl. přenesená",J299,0)</f>
        <v>0</v>
      </c>
      <c r="BH299" s="250">
        <f>IF(N299="sníž. přenesená",J299,0)</f>
        <v>0</v>
      </c>
      <c r="BI299" s="250">
        <f>IF(N299="nulová",J299,0)</f>
        <v>0</v>
      </c>
      <c r="BJ299" s="158" t="s">
        <v>79</v>
      </c>
      <c r="BK299" s="250">
        <f>ROUND(I299*H299,2)</f>
        <v>0</v>
      </c>
      <c r="BL299" s="158" t="s">
        <v>217</v>
      </c>
      <c r="BM299" s="249" t="s">
        <v>406</v>
      </c>
    </row>
    <row r="300" spans="1:65" s="168" customFormat="1" ht="19.5">
      <c r="A300" s="165"/>
      <c r="B300" s="166"/>
      <c r="C300" s="165"/>
      <c r="D300" s="251" t="s">
        <v>132</v>
      </c>
      <c r="E300" s="165"/>
      <c r="F300" s="252" t="s">
        <v>405</v>
      </c>
      <c r="G300" s="165"/>
      <c r="H300" s="165"/>
      <c r="I300" s="304"/>
      <c r="J300" s="165"/>
      <c r="K300" s="165"/>
      <c r="L300" s="166"/>
      <c r="M300" s="253"/>
      <c r="N300" s="254"/>
      <c r="O300" s="255"/>
      <c r="P300" s="255"/>
      <c r="Q300" s="255"/>
      <c r="R300" s="255"/>
      <c r="S300" s="255"/>
      <c r="T300" s="256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T300" s="158" t="s">
        <v>132</v>
      </c>
      <c r="AU300" s="158" t="s">
        <v>81</v>
      </c>
    </row>
    <row r="301" spans="1:65" s="168" customFormat="1">
      <c r="A301" s="165"/>
      <c r="B301" s="166"/>
      <c r="C301" s="165"/>
      <c r="D301" s="257" t="s">
        <v>133</v>
      </c>
      <c r="E301" s="165"/>
      <c r="F301" s="258" t="s">
        <v>407</v>
      </c>
      <c r="G301" s="165"/>
      <c r="H301" s="165"/>
      <c r="I301" s="304"/>
      <c r="J301" s="165"/>
      <c r="K301" s="165"/>
      <c r="L301" s="166"/>
      <c r="M301" s="253"/>
      <c r="N301" s="254"/>
      <c r="O301" s="255"/>
      <c r="P301" s="255"/>
      <c r="Q301" s="255"/>
      <c r="R301" s="255"/>
      <c r="S301" s="255"/>
      <c r="T301" s="256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T301" s="158" t="s">
        <v>133</v>
      </c>
      <c r="AU301" s="158" t="s">
        <v>81</v>
      </c>
    </row>
    <row r="302" spans="1:65" s="266" customFormat="1">
      <c r="B302" s="267"/>
      <c r="D302" s="251" t="s">
        <v>135</v>
      </c>
      <c r="E302" s="268" t="s">
        <v>3</v>
      </c>
      <c r="F302" s="269" t="s">
        <v>408</v>
      </c>
      <c r="H302" s="270">
        <v>9</v>
      </c>
      <c r="I302" s="306"/>
      <c r="L302" s="267"/>
      <c r="M302" s="271"/>
      <c r="N302" s="272"/>
      <c r="O302" s="272"/>
      <c r="P302" s="272"/>
      <c r="Q302" s="272"/>
      <c r="R302" s="272"/>
      <c r="S302" s="272"/>
      <c r="T302" s="273"/>
      <c r="AT302" s="268" t="s">
        <v>135</v>
      </c>
      <c r="AU302" s="268" t="s">
        <v>81</v>
      </c>
      <c r="AV302" s="266" t="s">
        <v>81</v>
      </c>
      <c r="AW302" s="266" t="s">
        <v>31</v>
      </c>
      <c r="AX302" s="266" t="s">
        <v>71</v>
      </c>
      <c r="AY302" s="268" t="s">
        <v>124</v>
      </c>
    </row>
    <row r="303" spans="1:65" s="266" customFormat="1">
      <c r="B303" s="267"/>
      <c r="D303" s="251" t="s">
        <v>135</v>
      </c>
      <c r="E303" s="268" t="s">
        <v>3</v>
      </c>
      <c r="F303" s="269" t="s">
        <v>409</v>
      </c>
      <c r="H303" s="270">
        <v>4</v>
      </c>
      <c r="I303" s="306"/>
      <c r="L303" s="267"/>
      <c r="M303" s="271"/>
      <c r="N303" s="272"/>
      <c r="O303" s="272"/>
      <c r="P303" s="272"/>
      <c r="Q303" s="272"/>
      <c r="R303" s="272"/>
      <c r="S303" s="272"/>
      <c r="T303" s="273"/>
      <c r="AT303" s="268" t="s">
        <v>135</v>
      </c>
      <c r="AU303" s="268" t="s">
        <v>81</v>
      </c>
      <c r="AV303" s="266" t="s">
        <v>81</v>
      </c>
      <c r="AW303" s="266" t="s">
        <v>31</v>
      </c>
      <c r="AX303" s="266" t="s">
        <v>71</v>
      </c>
      <c r="AY303" s="268" t="s">
        <v>124</v>
      </c>
    </row>
    <row r="304" spans="1:65" s="292" customFormat="1">
      <c r="B304" s="293"/>
      <c r="D304" s="251" t="s">
        <v>135</v>
      </c>
      <c r="E304" s="294" t="s">
        <v>3</v>
      </c>
      <c r="F304" s="295" t="s">
        <v>316</v>
      </c>
      <c r="H304" s="296">
        <v>13</v>
      </c>
      <c r="I304" s="309"/>
      <c r="L304" s="293"/>
      <c r="M304" s="297"/>
      <c r="N304" s="298"/>
      <c r="O304" s="298"/>
      <c r="P304" s="298"/>
      <c r="Q304" s="298"/>
      <c r="R304" s="298"/>
      <c r="S304" s="298"/>
      <c r="T304" s="299"/>
      <c r="AT304" s="294" t="s">
        <v>135</v>
      </c>
      <c r="AU304" s="294" t="s">
        <v>81</v>
      </c>
      <c r="AV304" s="292" t="s">
        <v>130</v>
      </c>
      <c r="AW304" s="292" t="s">
        <v>31</v>
      </c>
      <c r="AX304" s="292" t="s">
        <v>79</v>
      </c>
      <c r="AY304" s="294" t="s">
        <v>124</v>
      </c>
    </row>
    <row r="305" spans="1:65" s="168" customFormat="1" ht="16.5" customHeight="1">
      <c r="A305" s="165"/>
      <c r="B305" s="166"/>
      <c r="C305" s="238" t="s">
        <v>410</v>
      </c>
      <c r="D305" s="238" t="s">
        <v>126</v>
      </c>
      <c r="E305" s="239" t="s">
        <v>411</v>
      </c>
      <c r="F305" s="240" t="s">
        <v>412</v>
      </c>
      <c r="G305" s="241" t="s">
        <v>211</v>
      </c>
      <c r="H305" s="242">
        <v>3</v>
      </c>
      <c r="I305" s="75"/>
      <c r="J305" s="243">
        <f>ROUND(I305*H305,2)</f>
        <v>0</v>
      </c>
      <c r="K305" s="244"/>
      <c r="L305" s="166"/>
      <c r="M305" s="245" t="s">
        <v>3</v>
      </c>
      <c r="N305" s="246" t="s">
        <v>42</v>
      </c>
      <c r="O305" s="247">
        <v>2.48</v>
      </c>
      <c r="P305" s="247">
        <f>O305*H305</f>
        <v>7.4399999999999995</v>
      </c>
      <c r="Q305" s="247">
        <v>0</v>
      </c>
      <c r="R305" s="247">
        <f>Q305*H305</f>
        <v>0</v>
      </c>
      <c r="S305" s="247">
        <v>8.1000000000000003E-2</v>
      </c>
      <c r="T305" s="248">
        <f>S305*H305</f>
        <v>0.24299999999999999</v>
      </c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R305" s="249" t="s">
        <v>217</v>
      </c>
      <c r="AT305" s="249" t="s">
        <v>126</v>
      </c>
      <c r="AU305" s="249" t="s">
        <v>81</v>
      </c>
      <c r="AY305" s="158" t="s">
        <v>124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58" t="s">
        <v>79</v>
      </c>
      <c r="BK305" s="250">
        <f>ROUND(I305*H305,2)</f>
        <v>0</v>
      </c>
      <c r="BL305" s="158" t="s">
        <v>217</v>
      </c>
      <c r="BM305" s="249" t="s">
        <v>413</v>
      </c>
    </row>
    <row r="306" spans="1:65" s="168" customFormat="1">
      <c r="A306" s="165"/>
      <c r="B306" s="166"/>
      <c r="C306" s="165"/>
      <c r="D306" s="251" t="s">
        <v>132</v>
      </c>
      <c r="E306" s="165"/>
      <c r="F306" s="252" t="s">
        <v>412</v>
      </c>
      <c r="G306" s="165"/>
      <c r="H306" s="165"/>
      <c r="I306" s="304"/>
      <c r="J306" s="165"/>
      <c r="K306" s="165"/>
      <c r="L306" s="166"/>
      <c r="M306" s="253"/>
      <c r="N306" s="254"/>
      <c r="O306" s="255"/>
      <c r="P306" s="255"/>
      <c r="Q306" s="255"/>
      <c r="R306" s="255"/>
      <c r="S306" s="255"/>
      <c r="T306" s="256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T306" s="158" t="s">
        <v>132</v>
      </c>
      <c r="AU306" s="158" t="s">
        <v>81</v>
      </c>
    </row>
    <row r="307" spans="1:65" s="168" customFormat="1">
      <c r="A307" s="165"/>
      <c r="B307" s="166"/>
      <c r="C307" s="165"/>
      <c r="D307" s="257" t="s">
        <v>133</v>
      </c>
      <c r="E307" s="165"/>
      <c r="F307" s="258" t="s">
        <v>414</v>
      </c>
      <c r="G307" s="165"/>
      <c r="H307" s="165"/>
      <c r="I307" s="304"/>
      <c r="J307" s="165"/>
      <c r="K307" s="165"/>
      <c r="L307" s="166"/>
      <c r="M307" s="253"/>
      <c r="N307" s="254"/>
      <c r="O307" s="255"/>
      <c r="P307" s="255"/>
      <c r="Q307" s="255"/>
      <c r="R307" s="255"/>
      <c r="S307" s="255"/>
      <c r="T307" s="256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T307" s="158" t="s">
        <v>133</v>
      </c>
      <c r="AU307" s="158" t="s">
        <v>81</v>
      </c>
    </row>
    <row r="308" spans="1:65" s="259" customFormat="1">
      <c r="B308" s="260"/>
      <c r="D308" s="251" t="s">
        <v>135</v>
      </c>
      <c r="E308" s="261" t="s">
        <v>3</v>
      </c>
      <c r="F308" s="262" t="s">
        <v>415</v>
      </c>
      <c r="H308" s="261" t="s">
        <v>3</v>
      </c>
      <c r="I308" s="305"/>
      <c r="L308" s="260"/>
      <c r="M308" s="263"/>
      <c r="N308" s="264"/>
      <c r="O308" s="264"/>
      <c r="P308" s="264"/>
      <c r="Q308" s="264"/>
      <c r="R308" s="264"/>
      <c r="S308" s="264"/>
      <c r="T308" s="265"/>
      <c r="AT308" s="261" t="s">
        <v>135</v>
      </c>
      <c r="AU308" s="261" t="s">
        <v>81</v>
      </c>
      <c r="AV308" s="259" t="s">
        <v>79</v>
      </c>
      <c r="AW308" s="259" t="s">
        <v>31</v>
      </c>
      <c r="AX308" s="259" t="s">
        <v>71</v>
      </c>
      <c r="AY308" s="261" t="s">
        <v>124</v>
      </c>
    </row>
    <row r="309" spans="1:65" s="266" customFormat="1">
      <c r="B309" s="267"/>
      <c r="D309" s="251" t="s">
        <v>135</v>
      </c>
      <c r="E309" s="268" t="s">
        <v>3</v>
      </c>
      <c r="F309" s="269" t="s">
        <v>81</v>
      </c>
      <c r="H309" s="270">
        <v>2</v>
      </c>
      <c r="I309" s="306"/>
      <c r="L309" s="267"/>
      <c r="M309" s="271"/>
      <c r="N309" s="272"/>
      <c r="O309" s="272"/>
      <c r="P309" s="272"/>
      <c r="Q309" s="272"/>
      <c r="R309" s="272"/>
      <c r="S309" s="272"/>
      <c r="T309" s="273"/>
      <c r="AT309" s="268" t="s">
        <v>135</v>
      </c>
      <c r="AU309" s="268" t="s">
        <v>81</v>
      </c>
      <c r="AV309" s="266" t="s">
        <v>81</v>
      </c>
      <c r="AW309" s="266" t="s">
        <v>31</v>
      </c>
      <c r="AX309" s="266" t="s">
        <v>71</v>
      </c>
      <c r="AY309" s="268" t="s">
        <v>124</v>
      </c>
    </row>
    <row r="310" spans="1:65" s="259" customFormat="1">
      <c r="B310" s="260"/>
      <c r="D310" s="251" t="s">
        <v>135</v>
      </c>
      <c r="E310" s="261" t="s">
        <v>3</v>
      </c>
      <c r="F310" s="262" t="s">
        <v>416</v>
      </c>
      <c r="H310" s="261" t="s">
        <v>3</v>
      </c>
      <c r="I310" s="305"/>
      <c r="L310" s="260"/>
      <c r="M310" s="263"/>
      <c r="N310" s="264"/>
      <c r="O310" s="264"/>
      <c r="P310" s="264"/>
      <c r="Q310" s="264"/>
      <c r="R310" s="264"/>
      <c r="S310" s="264"/>
      <c r="T310" s="265"/>
      <c r="AT310" s="261" t="s">
        <v>135</v>
      </c>
      <c r="AU310" s="261" t="s">
        <v>81</v>
      </c>
      <c r="AV310" s="259" t="s">
        <v>79</v>
      </c>
      <c r="AW310" s="259" t="s">
        <v>31</v>
      </c>
      <c r="AX310" s="259" t="s">
        <v>71</v>
      </c>
      <c r="AY310" s="261" t="s">
        <v>124</v>
      </c>
    </row>
    <row r="311" spans="1:65" s="266" customFormat="1">
      <c r="B311" s="267"/>
      <c r="D311" s="251" t="s">
        <v>135</v>
      </c>
      <c r="E311" s="268" t="s">
        <v>3</v>
      </c>
      <c r="F311" s="269" t="s">
        <v>79</v>
      </c>
      <c r="H311" s="270">
        <v>1</v>
      </c>
      <c r="I311" s="306"/>
      <c r="L311" s="267"/>
      <c r="M311" s="271"/>
      <c r="N311" s="272"/>
      <c r="O311" s="272"/>
      <c r="P311" s="272"/>
      <c r="Q311" s="272"/>
      <c r="R311" s="272"/>
      <c r="S311" s="272"/>
      <c r="T311" s="273"/>
      <c r="AT311" s="268" t="s">
        <v>135</v>
      </c>
      <c r="AU311" s="268" t="s">
        <v>81</v>
      </c>
      <c r="AV311" s="266" t="s">
        <v>81</v>
      </c>
      <c r="AW311" s="266" t="s">
        <v>31</v>
      </c>
      <c r="AX311" s="266" t="s">
        <v>71</v>
      </c>
      <c r="AY311" s="268" t="s">
        <v>124</v>
      </c>
    </row>
    <row r="312" spans="1:65" s="292" customFormat="1">
      <c r="B312" s="293"/>
      <c r="D312" s="251" t="s">
        <v>135</v>
      </c>
      <c r="E312" s="294" t="s">
        <v>3</v>
      </c>
      <c r="F312" s="295" t="s">
        <v>316</v>
      </c>
      <c r="H312" s="296">
        <v>3</v>
      </c>
      <c r="I312" s="309"/>
      <c r="L312" s="293"/>
      <c r="M312" s="297"/>
      <c r="N312" s="298"/>
      <c r="O312" s="298"/>
      <c r="P312" s="298"/>
      <c r="Q312" s="298"/>
      <c r="R312" s="298"/>
      <c r="S312" s="298"/>
      <c r="T312" s="299"/>
      <c r="AT312" s="294" t="s">
        <v>135</v>
      </c>
      <c r="AU312" s="294" t="s">
        <v>81</v>
      </c>
      <c r="AV312" s="292" t="s">
        <v>130</v>
      </c>
      <c r="AW312" s="292" t="s">
        <v>31</v>
      </c>
      <c r="AX312" s="292" t="s">
        <v>79</v>
      </c>
      <c r="AY312" s="294" t="s">
        <v>124</v>
      </c>
    </row>
    <row r="313" spans="1:65" s="225" customFormat="1" ht="22.9" customHeight="1">
      <c r="B313" s="226"/>
      <c r="D313" s="227" t="s">
        <v>70</v>
      </c>
      <c r="E313" s="236" t="s">
        <v>417</v>
      </c>
      <c r="F313" s="236" t="s">
        <v>418</v>
      </c>
      <c r="I313" s="307"/>
      <c r="J313" s="237">
        <f>BK313</f>
        <v>0</v>
      </c>
      <c r="L313" s="226"/>
      <c r="M313" s="230"/>
      <c r="N313" s="231"/>
      <c r="O313" s="231"/>
      <c r="P313" s="232">
        <f>SUM(P314:P320)</f>
        <v>81.327150000000003</v>
      </c>
      <c r="Q313" s="231"/>
      <c r="R313" s="232">
        <f>SUM(R314:R320)</f>
        <v>0</v>
      </c>
      <c r="S313" s="231"/>
      <c r="T313" s="233">
        <f>SUM(T314:T320)</f>
        <v>0.95679000000000003</v>
      </c>
      <c r="AR313" s="227" t="s">
        <v>81</v>
      </c>
      <c r="AT313" s="234" t="s">
        <v>70</v>
      </c>
      <c r="AU313" s="234" t="s">
        <v>79</v>
      </c>
      <c r="AY313" s="227" t="s">
        <v>124</v>
      </c>
      <c r="BK313" s="235">
        <f>SUM(BK314:BK320)</f>
        <v>0</v>
      </c>
    </row>
    <row r="314" spans="1:65" s="168" customFormat="1" ht="24.2" customHeight="1">
      <c r="A314" s="165"/>
      <c r="B314" s="166"/>
      <c r="C314" s="238" t="s">
        <v>419</v>
      </c>
      <c r="D314" s="238" t="s">
        <v>126</v>
      </c>
      <c r="E314" s="239" t="s">
        <v>420</v>
      </c>
      <c r="F314" s="240" t="s">
        <v>421</v>
      </c>
      <c r="G314" s="241" t="s">
        <v>153</v>
      </c>
      <c r="H314" s="242">
        <v>318.93</v>
      </c>
      <c r="I314" s="75"/>
      <c r="J314" s="243">
        <f>ROUND(I314*H314,2)</f>
        <v>0</v>
      </c>
      <c r="K314" s="244"/>
      <c r="L314" s="166"/>
      <c r="M314" s="245" t="s">
        <v>3</v>
      </c>
      <c r="N314" s="246" t="s">
        <v>42</v>
      </c>
      <c r="O314" s="247">
        <v>0.255</v>
      </c>
      <c r="P314" s="247">
        <f>O314*H314</f>
        <v>81.327150000000003</v>
      </c>
      <c r="Q314" s="247">
        <v>0</v>
      </c>
      <c r="R314" s="247">
        <f>Q314*H314</f>
        <v>0</v>
      </c>
      <c r="S314" s="247">
        <v>3.0000000000000001E-3</v>
      </c>
      <c r="T314" s="248">
        <f>S314*H314</f>
        <v>0.95679000000000003</v>
      </c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R314" s="249" t="s">
        <v>217</v>
      </c>
      <c r="AT314" s="249" t="s">
        <v>126</v>
      </c>
      <c r="AU314" s="249" t="s">
        <v>81</v>
      </c>
      <c r="AY314" s="158" t="s">
        <v>124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58" t="s">
        <v>79</v>
      </c>
      <c r="BK314" s="250">
        <f>ROUND(I314*H314,2)</f>
        <v>0</v>
      </c>
      <c r="BL314" s="158" t="s">
        <v>217</v>
      </c>
      <c r="BM314" s="249" t="s">
        <v>422</v>
      </c>
    </row>
    <row r="315" spans="1:65" s="168" customFormat="1">
      <c r="A315" s="165"/>
      <c r="B315" s="166"/>
      <c r="C315" s="165"/>
      <c r="D315" s="251" t="s">
        <v>132</v>
      </c>
      <c r="E315" s="165"/>
      <c r="F315" s="252" t="s">
        <v>421</v>
      </c>
      <c r="G315" s="165"/>
      <c r="H315" s="165"/>
      <c r="I315" s="304"/>
      <c r="J315" s="165"/>
      <c r="K315" s="165"/>
      <c r="L315" s="166"/>
      <c r="M315" s="253"/>
      <c r="N315" s="254"/>
      <c r="O315" s="255"/>
      <c r="P315" s="255"/>
      <c r="Q315" s="255"/>
      <c r="R315" s="255"/>
      <c r="S315" s="255"/>
      <c r="T315" s="256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T315" s="158" t="s">
        <v>132</v>
      </c>
      <c r="AU315" s="158" t="s">
        <v>81</v>
      </c>
    </row>
    <row r="316" spans="1:65" s="168" customFormat="1">
      <c r="A316" s="165"/>
      <c r="B316" s="166"/>
      <c r="C316" s="165"/>
      <c r="D316" s="257" t="s">
        <v>133</v>
      </c>
      <c r="E316" s="165"/>
      <c r="F316" s="258" t="s">
        <v>423</v>
      </c>
      <c r="G316" s="165"/>
      <c r="H316" s="165"/>
      <c r="I316" s="304"/>
      <c r="J316" s="165"/>
      <c r="K316" s="165"/>
      <c r="L316" s="166"/>
      <c r="M316" s="253"/>
      <c r="N316" s="254"/>
      <c r="O316" s="255"/>
      <c r="P316" s="255"/>
      <c r="Q316" s="255"/>
      <c r="R316" s="255"/>
      <c r="S316" s="255"/>
      <c r="T316" s="256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T316" s="158" t="s">
        <v>133</v>
      </c>
      <c r="AU316" s="158" t="s">
        <v>81</v>
      </c>
    </row>
    <row r="317" spans="1:65" s="259" customFormat="1">
      <c r="B317" s="260"/>
      <c r="D317" s="251" t="s">
        <v>135</v>
      </c>
      <c r="E317" s="261" t="s">
        <v>3</v>
      </c>
      <c r="F317" s="262" t="s">
        <v>229</v>
      </c>
      <c r="H317" s="261" t="s">
        <v>3</v>
      </c>
      <c r="I317" s="305"/>
      <c r="L317" s="260"/>
      <c r="M317" s="263"/>
      <c r="N317" s="264"/>
      <c r="O317" s="264"/>
      <c r="P317" s="264"/>
      <c r="Q317" s="264"/>
      <c r="R317" s="264"/>
      <c r="S317" s="264"/>
      <c r="T317" s="265"/>
      <c r="AT317" s="261" t="s">
        <v>135</v>
      </c>
      <c r="AU317" s="261" t="s">
        <v>81</v>
      </c>
      <c r="AV317" s="259" t="s">
        <v>79</v>
      </c>
      <c r="AW317" s="259" t="s">
        <v>31</v>
      </c>
      <c r="AX317" s="259" t="s">
        <v>71</v>
      </c>
      <c r="AY317" s="261" t="s">
        <v>124</v>
      </c>
    </row>
    <row r="318" spans="1:65" s="266" customFormat="1">
      <c r="B318" s="267"/>
      <c r="D318" s="251" t="s">
        <v>135</v>
      </c>
      <c r="E318" s="268" t="s">
        <v>3</v>
      </c>
      <c r="F318" s="269" t="s">
        <v>424</v>
      </c>
      <c r="H318" s="270">
        <v>358.85</v>
      </c>
      <c r="I318" s="306"/>
      <c r="L318" s="267"/>
      <c r="M318" s="271"/>
      <c r="N318" s="272"/>
      <c r="O318" s="272"/>
      <c r="P318" s="272"/>
      <c r="Q318" s="272"/>
      <c r="R318" s="272"/>
      <c r="S318" s="272"/>
      <c r="T318" s="273"/>
      <c r="AT318" s="268" t="s">
        <v>135</v>
      </c>
      <c r="AU318" s="268" t="s">
        <v>81</v>
      </c>
      <c r="AV318" s="266" t="s">
        <v>81</v>
      </c>
      <c r="AW318" s="266" t="s">
        <v>31</v>
      </c>
      <c r="AX318" s="266" t="s">
        <v>71</v>
      </c>
      <c r="AY318" s="268" t="s">
        <v>124</v>
      </c>
    </row>
    <row r="319" spans="1:65" s="266" customFormat="1">
      <c r="B319" s="267"/>
      <c r="D319" s="251" t="s">
        <v>135</v>
      </c>
      <c r="E319" s="268" t="s">
        <v>3</v>
      </c>
      <c r="F319" s="269" t="s">
        <v>425</v>
      </c>
      <c r="H319" s="270">
        <v>-39.92</v>
      </c>
      <c r="I319" s="306"/>
      <c r="L319" s="267"/>
      <c r="M319" s="271"/>
      <c r="N319" s="272"/>
      <c r="O319" s="272"/>
      <c r="P319" s="272"/>
      <c r="Q319" s="272"/>
      <c r="R319" s="272"/>
      <c r="S319" s="272"/>
      <c r="T319" s="273"/>
      <c r="AT319" s="268" t="s">
        <v>135</v>
      </c>
      <c r="AU319" s="268" t="s">
        <v>81</v>
      </c>
      <c r="AV319" s="266" t="s">
        <v>81</v>
      </c>
      <c r="AW319" s="266" t="s">
        <v>31</v>
      </c>
      <c r="AX319" s="266" t="s">
        <v>71</v>
      </c>
      <c r="AY319" s="268" t="s">
        <v>124</v>
      </c>
    </row>
    <row r="320" spans="1:65" s="292" customFormat="1">
      <c r="B320" s="293"/>
      <c r="D320" s="251" t="s">
        <v>135</v>
      </c>
      <c r="E320" s="294" t="s">
        <v>3</v>
      </c>
      <c r="F320" s="295" t="s">
        <v>316</v>
      </c>
      <c r="H320" s="296">
        <v>318.93</v>
      </c>
      <c r="I320" s="309"/>
      <c r="L320" s="293"/>
      <c r="M320" s="297"/>
      <c r="N320" s="298"/>
      <c r="O320" s="298"/>
      <c r="P320" s="298"/>
      <c r="Q320" s="298"/>
      <c r="R320" s="298"/>
      <c r="S320" s="298"/>
      <c r="T320" s="299"/>
      <c r="AT320" s="294" t="s">
        <v>135</v>
      </c>
      <c r="AU320" s="294" t="s">
        <v>81</v>
      </c>
      <c r="AV320" s="292" t="s">
        <v>130</v>
      </c>
      <c r="AW320" s="292" t="s">
        <v>31</v>
      </c>
      <c r="AX320" s="292" t="s">
        <v>79</v>
      </c>
      <c r="AY320" s="294" t="s">
        <v>124</v>
      </c>
    </row>
    <row r="321" spans="1:65" s="225" customFormat="1" ht="25.9" customHeight="1">
      <c r="B321" s="226"/>
      <c r="D321" s="227" t="s">
        <v>70</v>
      </c>
      <c r="E321" s="228" t="s">
        <v>163</v>
      </c>
      <c r="F321" s="228" t="s">
        <v>426</v>
      </c>
      <c r="I321" s="307"/>
      <c r="J321" s="229">
        <f>BK321</f>
        <v>0</v>
      </c>
      <c r="L321" s="226"/>
      <c r="M321" s="230"/>
      <c r="N321" s="231"/>
      <c r="O321" s="231"/>
      <c r="P321" s="232">
        <f>P322</f>
        <v>0.127</v>
      </c>
      <c r="Q321" s="231"/>
      <c r="R321" s="232">
        <f>R322</f>
        <v>0</v>
      </c>
      <c r="S321" s="231"/>
      <c r="T321" s="233">
        <f>T322</f>
        <v>0</v>
      </c>
      <c r="AR321" s="227" t="s">
        <v>142</v>
      </c>
      <c r="AT321" s="234" t="s">
        <v>70</v>
      </c>
      <c r="AU321" s="234" t="s">
        <v>71</v>
      </c>
      <c r="AY321" s="227" t="s">
        <v>124</v>
      </c>
      <c r="BK321" s="235">
        <f>BK322</f>
        <v>0</v>
      </c>
    </row>
    <row r="322" spans="1:65" s="225" customFormat="1" ht="22.9" customHeight="1">
      <c r="B322" s="226"/>
      <c r="D322" s="227" t="s">
        <v>70</v>
      </c>
      <c r="E322" s="236" t="s">
        <v>427</v>
      </c>
      <c r="F322" s="236" t="s">
        <v>428</v>
      </c>
      <c r="I322" s="307"/>
      <c r="J322" s="237">
        <f>BK322</f>
        <v>0</v>
      </c>
      <c r="L322" s="226"/>
      <c r="M322" s="230"/>
      <c r="N322" s="231"/>
      <c r="O322" s="231"/>
      <c r="P322" s="232">
        <f>SUM(P323:P324)</f>
        <v>0.127</v>
      </c>
      <c r="Q322" s="231"/>
      <c r="R322" s="232">
        <f>SUM(R323:R324)</f>
        <v>0</v>
      </c>
      <c r="S322" s="231"/>
      <c r="T322" s="233">
        <f>SUM(T323:T324)</f>
        <v>0</v>
      </c>
      <c r="AR322" s="227" t="s">
        <v>142</v>
      </c>
      <c r="AT322" s="234" t="s">
        <v>70</v>
      </c>
      <c r="AU322" s="234" t="s">
        <v>79</v>
      </c>
      <c r="AY322" s="227" t="s">
        <v>124</v>
      </c>
      <c r="BK322" s="235">
        <f>SUM(BK323:BK324)</f>
        <v>0</v>
      </c>
    </row>
    <row r="323" spans="1:65" s="168" customFormat="1" ht="16.5" customHeight="1">
      <c r="A323" s="165"/>
      <c r="B323" s="166"/>
      <c r="C323" s="238" t="s">
        <v>429</v>
      </c>
      <c r="D323" s="238" t="s">
        <v>126</v>
      </c>
      <c r="E323" s="239" t="s">
        <v>430</v>
      </c>
      <c r="F323" s="240" t="s">
        <v>431</v>
      </c>
      <c r="G323" s="241" t="s">
        <v>432</v>
      </c>
      <c r="H323" s="242">
        <v>1</v>
      </c>
      <c r="I323" s="75"/>
      <c r="J323" s="243">
        <f>ROUND(I323*H323,2)</f>
        <v>0</v>
      </c>
      <c r="K323" s="244"/>
      <c r="L323" s="166"/>
      <c r="M323" s="245" t="s">
        <v>3</v>
      </c>
      <c r="N323" s="246" t="s">
        <v>42</v>
      </c>
      <c r="O323" s="247">
        <v>0.127</v>
      </c>
      <c r="P323" s="247">
        <f>O323*H323</f>
        <v>0.127</v>
      </c>
      <c r="Q323" s="247">
        <v>0</v>
      </c>
      <c r="R323" s="247">
        <f>Q323*H323</f>
        <v>0</v>
      </c>
      <c r="S323" s="247">
        <v>0</v>
      </c>
      <c r="T323" s="248">
        <f>S323*H323</f>
        <v>0</v>
      </c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R323" s="249" t="s">
        <v>433</v>
      </c>
      <c r="AT323" s="249" t="s">
        <v>126</v>
      </c>
      <c r="AU323" s="249" t="s">
        <v>81</v>
      </c>
      <c r="AY323" s="158" t="s">
        <v>124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58" t="s">
        <v>79</v>
      </c>
      <c r="BK323" s="250">
        <f>ROUND(I323*H323,2)</f>
        <v>0</v>
      </c>
      <c r="BL323" s="158" t="s">
        <v>433</v>
      </c>
      <c r="BM323" s="249" t="s">
        <v>434</v>
      </c>
    </row>
    <row r="324" spans="1:65" s="168" customFormat="1">
      <c r="A324" s="165"/>
      <c r="B324" s="166"/>
      <c r="C324" s="165"/>
      <c r="D324" s="251" t="s">
        <v>132</v>
      </c>
      <c r="E324" s="165"/>
      <c r="F324" s="252" t="s">
        <v>431</v>
      </c>
      <c r="G324" s="165"/>
      <c r="H324" s="165"/>
      <c r="I324" s="304"/>
      <c r="J324" s="165"/>
      <c r="K324" s="165"/>
      <c r="L324" s="166"/>
      <c r="M324" s="300"/>
      <c r="N324" s="301"/>
      <c r="O324" s="302"/>
      <c r="P324" s="302"/>
      <c r="Q324" s="302"/>
      <c r="R324" s="302"/>
      <c r="S324" s="302"/>
      <c r="T324" s="303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T324" s="158" t="s">
        <v>132</v>
      </c>
      <c r="AU324" s="158" t="s">
        <v>81</v>
      </c>
    </row>
    <row r="325" spans="1:65" s="168" customFormat="1" ht="6.95" customHeight="1">
      <c r="A325" s="165"/>
      <c r="B325" s="189"/>
      <c r="C325" s="190"/>
      <c r="D325" s="190"/>
      <c r="E325" s="190"/>
      <c r="F325" s="190"/>
      <c r="G325" s="190"/>
      <c r="H325" s="190"/>
      <c r="I325" s="310"/>
      <c r="J325" s="190"/>
      <c r="K325" s="190"/>
      <c r="L325" s="166"/>
      <c r="M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</row>
  </sheetData>
  <sheetProtection algorithmName="SHA-512" hashValue="FdODKefm42sc3njdya0hRRzZ7EsGLUnyqCw3PCFPDMA2/7UsqLq11VwiMhB7Ie8PkkIQ1mcW3Yq1O2DNZzQZbg==" saltValue="YnB/vzYw2to7ygPVnVdmkA==" spinCount="100000" sheet="1" objects="1" scenarios="1"/>
  <autoFilter ref="C92:K324"/>
  <mergeCells count="8">
    <mergeCell ref="E83:H83"/>
    <mergeCell ref="E85:H85"/>
    <mergeCell ref="L2:V2"/>
    <mergeCell ref="E7:H7"/>
    <mergeCell ref="E9:H9"/>
    <mergeCell ref="E27:H27"/>
    <mergeCell ref="E48:H48"/>
    <mergeCell ref="E50:H50"/>
  </mergeCells>
  <hyperlinks>
    <hyperlink ref="F98" r:id="rId1"/>
    <hyperlink ref="F103" r:id="rId2"/>
    <hyperlink ref="F106" r:id="rId3"/>
    <hyperlink ref="F112" r:id="rId4"/>
    <hyperlink ref="F116" r:id="rId5"/>
    <hyperlink ref="F123" r:id="rId6"/>
    <hyperlink ref="F126" r:id="rId7"/>
    <hyperlink ref="F129" r:id="rId8"/>
    <hyperlink ref="F135" r:id="rId9"/>
    <hyperlink ref="F138" r:id="rId10"/>
    <hyperlink ref="F143" r:id="rId11"/>
    <hyperlink ref="F152" r:id="rId12"/>
    <hyperlink ref="F157" r:id="rId13"/>
    <hyperlink ref="F162" r:id="rId14"/>
    <hyperlink ref="F213" r:id="rId15"/>
    <hyperlink ref="F216" r:id="rId16"/>
    <hyperlink ref="F221" r:id="rId17"/>
    <hyperlink ref="F227" r:id="rId18"/>
    <hyperlink ref="F230" r:id="rId19"/>
    <hyperlink ref="F238" r:id="rId20"/>
    <hyperlink ref="F246" r:id="rId21"/>
    <hyperlink ref="F249" r:id="rId22"/>
    <hyperlink ref="F257" r:id="rId23"/>
    <hyperlink ref="F262" r:id="rId24"/>
    <hyperlink ref="F268" r:id="rId25"/>
    <hyperlink ref="F274" r:id="rId26"/>
    <hyperlink ref="F278" r:id="rId27"/>
    <hyperlink ref="F285" r:id="rId28"/>
    <hyperlink ref="F291" r:id="rId29"/>
    <hyperlink ref="F295" r:id="rId30"/>
    <hyperlink ref="F301" r:id="rId31"/>
    <hyperlink ref="F307" r:id="rId32"/>
    <hyperlink ref="F316" r:id="rId33"/>
  </hyperlinks>
  <pageMargins left="0.39374999999999999" right="0.39374999999999999" top="0.39374999999999999" bottom="0.39374999999999999" header="0" footer="0"/>
  <pageSetup paperSize="9" fitToHeight="100" orientation="portrait" blackAndWhite="1" r:id="rId34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258" workbookViewId="0">
      <selection activeCell="Y213" sqref="Y213"/>
    </sheetView>
  </sheetViews>
  <sheetFormatPr defaultRowHeight="11.25"/>
  <cols>
    <col min="1" max="1" width="8.33203125" style="74" customWidth="1"/>
    <col min="2" max="2" width="1.1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.5" style="74" customWidth="1"/>
    <col min="8" max="8" width="14" style="74" customWidth="1"/>
    <col min="9" max="9" width="15.83203125" style="74" customWidth="1"/>
    <col min="10" max="10" width="22.33203125" style="74" customWidth="1"/>
    <col min="11" max="11" width="22.33203125" style="74" hidden="1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1:46" ht="36.950000000000003" customHeight="1">
      <c r="L2" s="351" t="s">
        <v>6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58" t="s">
        <v>84</v>
      </c>
    </row>
    <row r="3" spans="1:46" ht="6.95" customHeight="1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1"/>
      <c r="AT3" s="158" t="s">
        <v>81</v>
      </c>
    </row>
    <row r="4" spans="1:46" ht="24.95" customHeight="1">
      <c r="B4" s="161"/>
      <c r="D4" s="162" t="s">
        <v>88</v>
      </c>
      <c r="L4" s="161"/>
      <c r="M4" s="163" t="s">
        <v>11</v>
      </c>
      <c r="AT4" s="158" t="s">
        <v>4</v>
      </c>
    </row>
    <row r="5" spans="1:46" ht="6.95" customHeight="1">
      <c r="B5" s="161"/>
      <c r="L5" s="161"/>
    </row>
    <row r="6" spans="1:46" ht="12" customHeight="1">
      <c r="B6" s="161"/>
      <c r="D6" s="164" t="s">
        <v>15</v>
      </c>
      <c r="L6" s="161"/>
    </row>
    <row r="7" spans="1:46" ht="16.5" customHeight="1">
      <c r="B7" s="161"/>
      <c r="E7" s="347" t="str">
        <f>'Rekapitulace stavby'!K6</f>
        <v>Demolice objektů Zátiší – lázeňský areál Kyselka</v>
      </c>
      <c r="F7" s="348"/>
      <c r="G7" s="348"/>
      <c r="H7" s="348"/>
      <c r="L7" s="161"/>
    </row>
    <row r="8" spans="1:46" s="168" customFormat="1" ht="12" customHeight="1">
      <c r="A8" s="165"/>
      <c r="B8" s="166"/>
      <c r="C8" s="165"/>
      <c r="D8" s="164" t="s">
        <v>89</v>
      </c>
      <c r="E8" s="165"/>
      <c r="F8" s="165"/>
      <c r="G8" s="165"/>
      <c r="H8" s="165"/>
      <c r="I8" s="165"/>
      <c r="J8" s="165"/>
      <c r="K8" s="165"/>
      <c r="L8" s="167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46" s="168" customFormat="1" ht="16.5" customHeight="1">
      <c r="A9" s="165"/>
      <c r="B9" s="166"/>
      <c r="C9" s="165"/>
      <c r="D9" s="165"/>
      <c r="E9" s="349" t="s">
        <v>435</v>
      </c>
      <c r="F9" s="350"/>
      <c r="G9" s="350"/>
      <c r="H9" s="350"/>
      <c r="I9" s="165"/>
      <c r="J9" s="165"/>
      <c r="K9" s="165"/>
      <c r="L9" s="167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46" s="168" customFormat="1">
      <c r="A10" s="165"/>
      <c r="B10" s="166"/>
      <c r="C10" s="165"/>
      <c r="D10" s="165"/>
      <c r="E10" s="165"/>
      <c r="F10" s="165"/>
      <c r="G10" s="165"/>
      <c r="H10" s="165"/>
      <c r="I10" s="165"/>
      <c r="J10" s="165"/>
      <c r="K10" s="165"/>
      <c r="L10" s="167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</row>
    <row r="11" spans="1:46" s="168" customFormat="1" ht="12" customHeight="1">
      <c r="A11" s="165"/>
      <c r="B11" s="166"/>
      <c r="C11" s="165"/>
      <c r="D11" s="164" t="s">
        <v>17</v>
      </c>
      <c r="E11" s="165"/>
      <c r="F11" s="169" t="s">
        <v>3</v>
      </c>
      <c r="G11" s="165"/>
      <c r="H11" s="165"/>
      <c r="I11" s="164" t="s">
        <v>18</v>
      </c>
      <c r="J11" s="169" t="s">
        <v>3</v>
      </c>
      <c r="K11" s="165"/>
      <c r="L11" s="167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</row>
    <row r="12" spans="1:46" s="168" customFormat="1" ht="12" customHeight="1">
      <c r="A12" s="165"/>
      <c r="B12" s="166"/>
      <c r="C12" s="165"/>
      <c r="D12" s="164" t="s">
        <v>19</v>
      </c>
      <c r="E12" s="165"/>
      <c r="F12" s="169" t="s">
        <v>20</v>
      </c>
      <c r="G12" s="165"/>
      <c r="H12" s="165"/>
      <c r="I12" s="164" t="s">
        <v>21</v>
      </c>
      <c r="J12" s="170" t="str">
        <f>'Rekapitulace stavby'!AN8</f>
        <v>6. 10. 2021</v>
      </c>
      <c r="K12" s="165"/>
      <c r="L12" s="167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</row>
    <row r="13" spans="1:46" s="168" customFormat="1" ht="10.9" customHeight="1">
      <c r="A13" s="165"/>
      <c r="B13" s="166"/>
      <c r="C13" s="165"/>
      <c r="D13" s="165"/>
      <c r="E13" s="165"/>
      <c r="F13" s="165"/>
      <c r="G13" s="165"/>
      <c r="H13" s="165"/>
      <c r="I13" s="165"/>
      <c r="J13" s="165"/>
      <c r="K13" s="165"/>
      <c r="L13" s="167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</row>
    <row r="14" spans="1:46" s="168" customFormat="1" ht="12" customHeight="1">
      <c r="A14" s="165"/>
      <c r="B14" s="166"/>
      <c r="C14" s="165"/>
      <c r="D14" s="164" t="s">
        <v>23</v>
      </c>
      <c r="E14" s="165"/>
      <c r="F14" s="165"/>
      <c r="G14" s="165"/>
      <c r="H14" s="165"/>
      <c r="I14" s="164" t="s">
        <v>24</v>
      </c>
      <c r="J14" s="169" t="s">
        <v>3</v>
      </c>
      <c r="K14" s="165"/>
      <c r="L14" s="167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</row>
    <row r="15" spans="1:46" s="168" customFormat="1" ht="18" customHeight="1">
      <c r="A15" s="165"/>
      <c r="B15" s="166"/>
      <c r="C15" s="165"/>
      <c r="D15" s="165"/>
      <c r="E15" s="169" t="s">
        <v>25</v>
      </c>
      <c r="F15" s="165"/>
      <c r="G15" s="165"/>
      <c r="H15" s="165"/>
      <c r="I15" s="164" t="s">
        <v>26</v>
      </c>
      <c r="J15" s="169" t="s">
        <v>3</v>
      </c>
      <c r="K15" s="165"/>
      <c r="L15" s="167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</row>
    <row r="16" spans="1:46" s="168" customFormat="1" ht="6.95" customHeight="1">
      <c r="A16" s="165"/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7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</row>
    <row r="17" spans="1:31" s="168" customFormat="1" ht="12" customHeight="1">
      <c r="A17" s="165"/>
      <c r="B17" s="166"/>
      <c r="C17" s="165"/>
      <c r="D17" s="164" t="s">
        <v>27</v>
      </c>
      <c r="E17" s="165"/>
      <c r="F17" s="165"/>
      <c r="G17" s="165"/>
      <c r="H17" s="165"/>
      <c r="I17" s="164" t="s">
        <v>24</v>
      </c>
      <c r="J17" s="169" t="s">
        <v>3</v>
      </c>
      <c r="K17" s="165"/>
      <c r="L17" s="167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</row>
    <row r="18" spans="1:31" s="168" customFormat="1" ht="18" customHeight="1">
      <c r="A18" s="165"/>
      <c r="B18" s="166"/>
      <c r="C18" s="165"/>
      <c r="D18" s="165"/>
      <c r="E18" s="169" t="s">
        <v>25</v>
      </c>
      <c r="F18" s="165"/>
      <c r="G18" s="165"/>
      <c r="H18" s="165"/>
      <c r="I18" s="164" t="s">
        <v>26</v>
      </c>
      <c r="J18" s="169" t="s">
        <v>3</v>
      </c>
      <c r="K18" s="165"/>
      <c r="L18" s="167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</row>
    <row r="19" spans="1:31" s="168" customFormat="1" ht="6.95" customHeight="1">
      <c r="A19" s="165"/>
      <c r="B19" s="166"/>
      <c r="C19" s="165"/>
      <c r="D19" s="165"/>
      <c r="E19" s="165"/>
      <c r="F19" s="165"/>
      <c r="G19" s="165"/>
      <c r="H19" s="165"/>
      <c r="I19" s="165"/>
      <c r="J19" s="165"/>
      <c r="K19" s="165"/>
      <c r="L19" s="167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</row>
    <row r="20" spans="1:31" s="168" customFormat="1" ht="12" customHeight="1">
      <c r="A20" s="165"/>
      <c r="B20" s="166"/>
      <c r="C20" s="165"/>
      <c r="D20" s="164" t="s">
        <v>28</v>
      </c>
      <c r="E20" s="165"/>
      <c r="F20" s="165"/>
      <c r="G20" s="165"/>
      <c r="H20" s="165"/>
      <c r="I20" s="164" t="s">
        <v>24</v>
      </c>
      <c r="J20" s="169" t="s">
        <v>29</v>
      </c>
      <c r="K20" s="165"/>
      <c r="L20" s="167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</row>
    <row r="21" spans="1:31" s="168" customFormat="1" ht="18" customHeight="1">
      <c r="A21" s="165"/>
      <c r="B21" s="166"/>
      <c r="C21" s="165"/>
      <c r="D21" s="165"/>
      <c r="E21" s="169" t="s">
        <v>30</v>
      </c>
      <c r="F21" s="165"/>
      <c r="G21" s="165"/>
      <c r="H21" s="165"/>
      <c r="I21" s="164" t="s">
        <v>26</v>
      </c>
      <c r="J21" s="169" t="s">
        <v>3</v>
      </c>
      <c r="K21" s="165"/>
      <c r="L21" s="167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</row>
    <row r="22" spans="1:31" s="168" customFormat="1" ht="6.95" customHeight="1">
      <c r="A22" s="165"/>
      <c r="B22" s="166"/>
      <c r="C22" s="165"/>
      <c r="D22" s="165"/>
      <c r="E22" s="165"/>
      <c r="F22" s="165"/>
      <c r="G22" s="165"/>
      <c r="H22" s="165"/>
      <c r="I22" s="165"/>
      <c r="J22" s="165"/>
      <c r="K22" s="165"/>
      <c r="L22" s="167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</row>
    <row r="23" spans="1:31" s="168" customFormat="1" ht="12" customHeight="1">
      <c r="A23" s="165"/>
      <c r="B23" s="166"/>
      <c r="C23" s="165"/>
      <c r="D23" s="164" t="s">
        <v>32</v>
      </c>
      <c r="E23" s="165"/>
      <c r="F23" s="165"/>
      <c r="G23" s="165"/>
      <c r="H23" s="165"/>
      <c r="I23" s="164" t="s">
        <v>24</v>
      </c>
      <c r="J23" s="169" t="s">
        <v>33</v>
      </c>
      <c r="K23" s="165"/>
      <c r="L23" s="167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</row>
    <row r="24" spans="1:31" s="168" customFormat="1" ht="18" customHeight="1">
      <c r="A24" s="165"/>
      <c r="B24" s="166"/>
      <c r="C24" s="165"/>
      <c r="D24" s="165"/>
      <c r="E24" s="169" t="s">
        <v>34</v>
      </c>
      <c r="F24" s="165"/>
      <c r="G24" s="165"/>
      <c r="H24" s="165"/>
      <c r="I24" s="164" t="s">
        <v>26</v>
      </c>
      <c r="J24" s="169" t="s">
        <v>3</v>
      </c>
      <c r="K24" s="165"/>
      <c r="L24" s="167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</row>
    <row r="25" spans="1:31" s="168" customFormat="1" ht="6.95" customHeight="1">
      <c r="A25" s="165"/>
      <c r="B25" s="166"/>
      <c r="C25" s="165"/>
      <c r="D25" s="165"/>
      <c r="E25" s="165"/>
      <c r="F25" s="165"/>
      <c r="G25" s="165"/>
      <c r="H25" s="165"/>
      <c r="I25" s="165"/>
      <c r="J25" s="165"/>
      <c r="K25" s="165"/>
      <c r="L25" s="167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</row>
    <row r="26" spans="1:31" s="168" customFormat="1" ht="12" customHeight="1">
      <c r="A26" s="165"/>
      <c r="B26" s="166"/>
      <c r="C26" s="165"/>
      <c r="D26" s="164" t="s">
        <v>35</v>
      </c>
      <c r="E26" s="165"/>
      <c r="F26" s="165"/>
      <c r="G26" s="165"/>
      <c r="H26" s="165"/>
      <c r="I26" s="165"/>
      <c r="J26" s="165"/>
      <c r="K26" s="165"/>
      <c r="L26" s="167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</row>
    <row r="27" spans="1:31" s="174" customFormat="1" ht="16.5" customHeight="1">
      <c r="A27" s="171"/>
      <c r="B27" s="172"/>
      <c r="C27" s="171"/>
      <c r="D27" s="171"/>
      <c r="E27" s="353" t="s">
        <v>3</v>
      </c>
      <c r="F27" s="353"/>
      <c r="G27" s="353"/>
      <c r="H27" s="353"/>
      <c r="I27" s="171"/>
      <c r="J27" s="171"/>
      <c r="K27" s="171"/>
      <c r="L27" s="173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spans="1:31" s="168" customFormat="1" ht="6.95" customHeight="1">
      <c r="A28" s="165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7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</row>
    <row r="29" spans="1:31" s="168" customFormat="1" ht="6.95" customHeight="1">
      <c r="A29" s="165"/>
      <c r="B29" s="166"/>
      <c r="C29" s="165"/>
      <c r="D29" s="175"/>
      <c r="E29" s="175"/>
      <c r="F29" s="175"/>
      <c r="G29" s="175"/>
      <c r="H29" s="175"/>
      <c r="I29" s="175"/>
      <c r="J29" s="175"/>
      <c r="K29" s="175"/>
      <c r="L29" s="167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168" customFormat="1" ht="25.35" customHeight="1">
      <c r="A30" s="165"/>
      <c r="B30" s="166"/>
      <c r="C30" s="165"/>
      <c r="D30" s="176" t="s">
        <v>37</v>
      </c>
      <c r="E30" s="165"/>
      <c r="F30" s="165"/>
      <c r="G30" s="165"/>
      <c r="H30" s="165"/>
      <c r="I30" s="165"/>
      <c r="J30" s="177">
        <f>ROUND(J91, 2)</f>
        <v>0</v>
      </c>
      <c r="K30" s="165"/>
      <c r="L30" s="167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1:31" s="168" customFormat="1" ht="6.95" customHeight="1">
      <c r="A31" s="165"/>
      <c r="B31" s="166"/>
      <c r="C31" s="165"/>
      <c r="D31" s="175"/>
      <c r="E31" s="175"/>
      <c r="F31" s="175"/>
      <c r="G31" s="175"/>
      <c r="H31" s="175"/>
      <c r="I31" s="175"/>
      <c r="J31" s="175"/>
      <c r="K31" s="175"/>
      <c r="L31" s="167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</row>
    <row r="32" spans="1:31" s="168" customFormat="1" ht="14.45" customHeight="1">
      <c r="A32" s="165"/>
      <c r="B32" s="166"/>
      <c r="C32" s="165"/>
      <c r="D32" s="165"/>
      <c r="E32" s="165"/>
      <c r="F32" s="178" t="s">
        <v>39</v>
      </c>
      <c r="G32" s="165"/>
      <c r="H32" s="165"/>
      <c r="I32" s="178" t="s">
        <v>38</v>
      </c>
      <c r="J32" s="178" t="s">
        <v>40</v>
      </c>
      <c r="K32" s="165"/>
      <c r="L32" s="167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168" customFormat="1" ht="14.45" customHeight="1">
      <c r="A33" s="165"/>
      <c r="B33" s="166"/>
      <c r="C33" s="165"/>
      <c r="D33" s="179" t="s">
        <v>41</v>
      </c>
      <c r="E33" s="164" t="s">
        <v>42</v>
      </c>
      <c r="F33" s="180">
        <f>ROUND((SUM(BE91:BE280)),  2)</f>
        <v>0</v>
      </c>
      <c r="G33" s="165"/>
      <c r="H33" s="165"/>
      <c r="I33" s="181">
        <v>0.21</v>
      </c>
      <c r="J33" s="180">
        <f>ROUND(((SUM(BE91:BE280))*I33),  2)</f>
        <v>0</v>
      </c>
      <c r="K33" s="165"/>
      <c r="L33" s="167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1:31" s="168" customFormat="1" ht="14.45" customHeight="1">
      <c r="A34" s="165"/>
      <c r="B34" s="166"/>
      <c r="C34" s="165"/>
      <c r="D34" s="165"/>
      <c r="E34" s="164" t="s">
        <v>43</v>
      </c>
      <c r="F34" s="180">
        <f>ROUND((SUM(BF91:BF280)),  2)</f>
        <v>0</v>
      </c>
      <c r="G34" s="165"/>
      <c r="H34" s="165"/>
      <c r="I34" s="181">
        <v>0.15</v>
      </c>
      <c r="J34" s="180">
        <f>ROUND(((SUM(BF91:BF280))*I34),  2)</f>
        <v>0</v>
      </c>
      <c r="K34" s="165"/>
      <c r="L34" s="167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s="168" customFormat="1" ht="14.45" hidden="1" customHeight="1">
      <c r="A35" s="165"/>
      <c r="B35" s="166"/>
      <c r="C35" s="165"/>
      <c r="D35" s="165"/>
      <c r="E35" s="164" t="s">
        <v>44</v>
      </c>
      <c r="F35" s="180">
        <f>ROUND((SUM(BG91:BG280)),  2)</f>
        <v>0</v>
      </c>
      <c r="G35" s="165"/>
      <c r="H35" s="165"/>
      <c r="I35" s="181">
        <v>0.21</v>
      </c>
      <c r="J35" s="180">
        <f>0</f>
        <v>0</v>
      </c>
      <c r="K35" s="165"/>
      <c r="L35" s="167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  <row r="36" spans="1:31" s="168" customFormat="1" ht="14.45" hidden="1" customHeight="1">
      <c r="A36" s="165"/>
      <c r="B36" s="166"/>
      <c r="C36" s="165"/>
      <c r="D36" s="165"/>
      <c r="E36" s="164" t="s">
        <v>45</v>
      </c>
      <c r="F36" s="180">
        <f>ROUND((SUM(BH91:BH280)),  2)</f>
        <v>0</v>
      </c>
      <c r="G36" s="165"/>
      <c r="H36" s="165"/>
      <c r="I36" s="181">
        <v>0.15</v>
      </c>
      <c r="J36" s="180">
        <f>0</f>
        <v>0</v>
      </c>
      <c r="K36" s="165"/>
      <c r="L36" s="167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</row>
    <row r="37" spans="1:31" s="168" customFormat="1" ht="14.45" hidden="1" customHeight="1">
      <c r="A37" s="165"/>
      <c r="B37" s="166"/>
      <c r="C37" s="165"/>
      <c r="D37" s="165"/>
      <c r="E37" s="164" t="s">
        <v>46</v>
      </c>
      <c r="F37" s="180">
        <f>ROUND((SUM(BI91:BI280)),  2)</f>
        <v>0</v>
      </c>
      <c r="G37" s="165"/>
      <c r="H37" s="165"/>
      <c r="I37" s="181">
        <v>0</v>
      </c>
      <c r="J37" s="180">
        <f>0</f>
        <v>0</v>
      </c>
      <c r="K37" s="165"/>
      <c r="L37" s="167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s="168" customFormat="1" ht="6.95" customHeight="1">
      <c r="A38" s="165"/>
      <c r="B38" s="166"/>
      <c r="C38" s="165"/>
      <c r="D38" s="165"/>
      <c r="E38" s="165"/>
      <c r="F38" s="165"/>
      <c r="G38" s="165"/>
      <c r="H38" s="165"/>
      <c r="I38" s="165"/>
      <c r="J38" s="165"/>
      <c r="K38" s="165"/>
      <c r="L38" s="167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1:31" s="168" customFormat="1" ht="25.35" customHeight="1">
      <c r="A39" s="165"/>
      <c r="B39" s="166"/>
      <c r="C39" s="182"/>
      <c r="D39" s="183" t="s">
        <v>47</v>
      </c>
      <c r="E39" s="184"/>
      <c r="F39" s="184"/>
      <c r="G39" s="185" t="s">
        <v>48</v>
      </c>
      <c r="H39" s="186" t="s">
        <v>49</v>
      </c>
      <c r="I39" s="184"/>
      <c r="J39" s="187">
        <f>SUM(J30:J37)</f>
        <v>0</v>
      </c>
      <c r="K39" s="188"/>
      <c r="L39" s="167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s="168" customFormat="1" ht="14.45" customHeight="1">
      <c r="A40" s="165"/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67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4" spans="1:31" s="168" customFormat="1" ht="6.95" customHeight="1">
      <c r="A44" s="165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67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</row>
    <row r="45" spans="1:31" s="168" customFormat="1" ht="24.95" customHeight="1">
      <c r="A45" s="165"/>
      <c r="B45" s="166"/>
      <c r="C45" s="162" t="s">
        <v>91</v>
      </c>
      <c r="D45" s="165"/>
      <c r="E45" s="165"/>
      <c r="F45" s="165"/>
      <c r="G45" s="165"/>
      <c r="H45" s="165"/>
      <c r="I45" s="165"/>
      <c r="J45" s="165"/>
      <c r="K45" s="165"/>
      <c r="L45" s="167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168" customFormat="1" ht="6.95" customHeight="1">
      <c r="A46" s="165"/>
      <c r="B46" s="166"/>
      <c r="C46" s="165"/>
      <c r="D46" s="165"/>
      <c r="E46" s="165"/>
      <c r="F46" s="165"/>
      <c r="G46" s="165"/>
      <c r="H46" s="165"/>
      <c r="I46" s="165"/>
      <c r="J46" s="165"/>
      <c r="K46" s="165"/>
      <c r="L46" s="167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</row>
    <row r="47" spans="1:31" s="168" customFormat="1" ht="12" customHeight="1">
      <c r="A47" s="165"/>
      <c r="B47" s="166"/>
      <c r="C47" s="164" t="s">
        <v>15</v>
      </c>
      <c r="D47" s="165"/>
      <c r="E47" s="165"/>
      <c r="F47" s="165"/>
      <c r="G47" s="165"/>
      <c r="H47" s="165"/>
      <c r="I47" s="165"/>
      <c r="J47" s="165"/>
      <c r="K47" s="165"/>
      <c r="L47" s="167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</row>
    <row r="48" spans="1:31" s="168" customFormat="1" ht="16.5" customHeight="1">
      <c r="A48" s="165"/>
      <c r="B48" s="166"/>
      <c r="C48" s="165"/>
      <c r="D48" s="165"/>
      <c r="E48" s="347" t="str">
        <f>E7</f>
        <v>Demolice objektů Zátiší – lázeňský areál Kyselka</v>
      </c>
      <c r="F48" s="348"/>
      <c r="G48" s="348"/>
      <c r="H48" s="348"/>
      <c r="I48" s="165"/>
      <c r="J48" s="165"/>
      <c r="K48" s="165"/>
      <c r="L48" s="167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47" s="168" customFormat="1" ht="12" customHeight="1">
      <c r="A49" s="165"/>
      <c r="B49" s="166"/>
      <c r="C49" s="164" t="s">
        <v>89</v>
      </c>
      <c r="D49" s="165"/>
      <c r="E49" s="165"/>
      <c r="F49" s="165"/>
      <c r="G49" s="165"/>
      <c r="H49" s="165"/>
      <c r="I49" s="165"/>
      <c r="J49" s="165"/>
      <c r="K49" s="165"/>
      <c r="L49" s="167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47" s="168" customFormat="1" ht="16.5" customHeight="1">
      <c r="A50" s="165"/>
      <c r="B50" s="166"/>
      <c r="C50" s="165"/>
      <c r="D50" s="165"/>
      <c r="E50" s="349" t="str">
        <f>E9</f>
        <v>SO 03 - Demolice objektu SO - 03</v>
      </c>
      <c r="F50" s="350"/>
      <c r="G50" s="350"/>
      <c r="H50" s="350"/>
      <c r="I50" s="165"/>
      <c r="J50" s="165"/>
      <c r="K50" s="165"/>
      <c r="L50" s="167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47" s="168" customFormat="1" ht="6.95" customHeight="1">
      <c r="A51" s="165"/>
      <c r="B51" s="166"/>
      <c r="C51" s="165"/>
      <c r="D51" s="165"/>
      <c r="E51" s="165"/>
      <c r="F51" s="165"/>
      <c r="G51" s="165"/>
      <c r="H51" s="165"/>
      <c r="I51" s="165"/>
      <c r="J51" s="165"/>
      <c r="K51" s="165"/>
      <c r="L51" s="167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</row>
    <row r="52" spans="1:47" s="168" customFormat="1" ht="12" customHeight="1">
      <c r="A52" s="165"/>
      <c r="B52" s="166"/>
      <c r="C52" s="164" t="s">
        <v>19</v>
      </c>
      <c r="D52" s="165"/>
      <c r="E52" s="165"/>
      <c r="F52" s="169" t="str">
        <f>F12</f>
        <v>Bílina</v>
      </c>
      <c r="G52" s="165"/>
      <c r="H52" s="165"/>
      <c r="I52" s="164" t="s">
        <v>21</v>
      </c>
      <c r="J52" s="170" t="str">
        <f>IF(J12="","",J12)</f>
        <v>6. 10. 2021</v>
      </c>
      <c r="K52" s="165"/>
      <c r="L52" s="167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</row>
    <row r="53" spans="1:47" s="168" customFormat="1" ht="6.95" customHeight="1">
      <c r="A53" s="165"/>
      <c r="B53" s="166"/>
      <c r="C53" s="165"/>
      <c r="D53" s="165"/>
      <c r="E53" s="165"/>
      <c r="F53" s="165"/>
      <c r="G53" s="165"/>
      <c r="H53" s="165"/>
      <c r="I53" s="165"/>
      <c r="J53" s="165"/>
      <c r="K53" s="165"/>
      <c r="L53" s="167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</row>
    <row r="54" spans="1:47" s="168" customFormat="1" ht="15.2" customHeight="1">
      <c r="A54" s="165"/>
      <c r="B54" s="166"/>
      <c r="C54" s="164" t="s">
        <v>23</v>
      </c>
      <c r="D54" s="165"/>
      <c r="E54" s="165"/>
      <c r="F54" s="169" t="str">
        <f>E15</f>
        <v xml:space="preserve"> </v>
      </c>
      <c r="G54" s="165"/>
      <c r="H54" s="165"/>
      <c r="I54" s="164" t="s">
        <v>28</v>
      </c>
      <c r="J54" s="193" t="str">
        <f>E21</f>
        <v>Petr Andrejkovič</v>
      </c>
      <c r="K54" s="165"/>
      <c r="L54" s="167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</row>
    <row r="55" spans="1:47" s="168" customFormat="1" ht="15.2" customHeight="1">
      <c r="A55" s="165"/>
      <c r="B55" s="166"/>
      <c r="C55" s="164" t="s">
        <v>27</v>
      </c>
      <c r="D55" s="165"/>
      <c r="E55" s="165"/>
      <c r="F55" s="169" t="str">
        <f>IF(E18="","",E18)</f>
        <v xml:space="preserve"> </v>
      </c>
      <c r="G55" s="165"/>
      <c r="H55" s="165"/>
      <c r="I55" s="164" t="s">
        <v>32</v>
      </c>
      <c r="J55" s="193" t="str">
        <f>E24</f>
        <v>Ing. Lada Rýdlová</v>
      </c>
      <c r="K55" s="165"/>
      <c r="L55" s="167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</row>
    <row r="56" spans="1:47" s="168" customFormat="1" ht="10.35" customHeight="1">
      <c r="A56" s="165"/>
      <c r="B56" s="166"/>
      <c r="C56" s="165"/>
      <c r="D56" s="165"/>
      <c r="E56" s="165"/>
      <c r="F56" s="165"/>
      <c r="G56" s="165"/>
      <c r="H56" s="165"/>
      <c r="I56" s="165"/>
      <c r="J56" s="165"/>
      <c r="K56" s="165"/>
      <c r="L56" s="167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</row>
    <row r="57" spans="1:47" s="168" customFormat="1" ht="29.25" customHeight="1">
      <c r="A57" s="165"/>
      <c r="B57" s="166"/>
      <c r="C57" s="194" t="s">
        <v>92</v>
      </c>
      <c r="D57" s="182"/>
      <c r="E57" s="182"/>
      <c r="F57" s="182"/>
      <c r="G57" s="182"/>
      <c r="H57" s="182"/>
      <c r="I57" s="182"/>
      <c r="J57" s="195" t="s">
        <v>93</v>
      </c>
      <c r="K57" s="182"/>
      <c r="L57" s="167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</row>
    <row r="58" spans="1:47" s="168" customFormat="1" ht="10.35" customHeight="1">
      <c r="A58" s="165"/>
      <c r="B58" s="166"/>
      <c r="C58" s="165"/>
      <c r="D58" s="165"/>
      <c r="E58" s="165"/>
      <c r="F58" s="165"/>
      <c r="G58" s="165"/>
      <c r="H58" s="165"/>
      <c r="I58" s="165"/>
      <c r="J58" s="165"/>
      <c r="K58" s="165"/>
      <c r="L58" s="167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47" s="168" customFormat="1" ht="22.9" customHeight="1">
      <c r="A59" s="165"/>
      <c r="B59" s="166"/>
      <c r="C59" s="196" t="s">
        <v>69</v>
      </c>
      <c r="D59" s="165"/>
      <c r="E59" s="165"/>
      <c r="F59" s="165"/>
      <c r="G59" s="165"/>
      <c r="H59" s="165"/>
      <c r="I59" s="165"/>
      <c r="J59" s="177">
        <f>J91</f>
        <v>0</v>
      </c>
      <c r="K59" s="165"/>
      <c r="L59" s="167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U59" s="158" t="s">
        <v>94</v>
      </c>
    </row>
    <row r="60" spans="1:47" s="197" customFormat="1" ht="24.95" customHeight="1">
      <c r="B60" s="198"/>
      <c r="D60" s="199" t="s">
        <v>95</v>
      </c>
      <c r="E60" s="200"/>
      <c r="F60" s="200"/>
      <c r="G60" s="200"/>
      <c r="H60" s="200"/>
      <c r="I60" s="200"/>
      <c r="J60" s="201">
        <f>J92</f>
        <v>0</v>
      </c>
      <c r="L60" s="198"/>
    </row>
    <row r="61" spans="1:47" s="202" customFormat="1" ht="19.899999999999999" customHeight="1">
      <c r="B61" s="203"/>
      <c r="D61" s="204" t="s">
        <v>96</v>
      </c>
      <c r="E61" s="205"/>
      <c r="F61" s="205"/>
      <c r="G61" s="205"/>
      <c r="H61" s="205"/>
      <c r="I61" s="205"/>
      <c r="J61" s="206">
        <f>J93</f>
        <v>0</v>
      </c>
      <c r="L61" s="203"/>
    </row>
    <row r="62" spans="1:47" s="202" customFormat="1" ht="19.899999999999999" customHeight="1">
      <c r="B62" s="203"/>
      <c r="D62" s="204" t="s">
        <v>97</v>
      </c>
      <c r="E62" s="205"/>
      <c r="F62" s="205"/>
      <c r="G62" s="205"/>
      <c r="H62" s="205"/>
      <c r="I62" s="205"/>
      <c r="J62" s="206">
        <f>J149</f>
        <v>0</v>
      </c>
      <c r="L62" s="203"/>
    </row>
    <row r="63" spans="1:47" s="202" customFormat="1" ht="19.899999999999999" customHeight="1">
      <c r="B63" s="203"/>
      <c r="D63" s="204" t="s">
        <v>98</v>
      </c>
      <c r="E63" s="205"/>
      <c r="F63" s="205"/>
      <c r="G63" s="205"/>
      <c r="H63" s="205"/>
      <c r="I63" s="205"/>
      <c r="J63" s="206">
        <f>J154</f>
        <v>0</v>
      </c>
      <c r="L63" s="203"/>
    </row>
    <row r="64" spans="1:47" s="202" customFormat="1" ht="19.899999999999999" customHeight="1">
      <c r="B64" s="203"/>
      <c r="D64" s="204" t="s">
        <v>99</v>
      </c>
      <c r="E64" s="205"/>
      <c r="F64" s="205"/>
      <c r="G64" s="205"/>
      <c r="H64" s="205"/>
      <c r="I64" s="205"/>
      <c r="J64" s="206">
        <f>J199</f>
        <v>0</v>
      </c>
      <c r="L64" s="203"/>
    </row>
    <row r="65" spans="1:31" s="197" customFormat="1" ht="24.95" customHeight="1">
      <c r="B65" s="198"/>
      <c r="D65" s="199" t="s">
        <v>100</v>
      </c>
      <c r="E65" s="200"/>
      <c r="F65" s="200"/>
      <c r="G65" s="200"/>
      <c r="H65" s="200"/>
      <c r="I65" s="200"/>
      <c r="J65" s="201">
        <f>J246</f>
        <v>0</v>
      </c>
      <c r="L65" s="198"/>
    </row>
    <row r="66" spans="1:31" s="202" customFormat="1" ht="19.899999999999999" customHeight="1">
      <c r="B66" s="203"/>
      <c r="D66" s="204" t="s">
        <v>101</v>
      </c>
      <c r="E66" s="205"/>
      <c r="F66" s="205"/>
      <c r="G66" s="205"/>
      <c r="H66" s="205"/>
      <c r="I66" s="205"/>
      <c r="J66" s="206">
        <f>J247</f>
        <v>0</v>
      </c>
      <c r="L66" s="203"/>
    </row>
    <row r="67" spans="1:31" s="202" customFormat="1" ht="19.899999999999999" customHeight="1">
      <c r="B67" s="203"/>
      <c r="D67" s="204" t="s">
        <v>436</v>
      </c>
      <c r="E67" s="205"/>
      <c r="F67" s="205"/>
      <c r="G67" s="205"/>
      <c r="H67" s="205"/>
      <c r="I67" s="205"/>
      <c r="J67" s="206">
        <f>J253</f>
        <v>0</v>
      </c>
      <c r="L67" s="203"/>
    </row>
    <row r="68" spans="1:31" s="202" customFormat="1" ht="19.899999999999999" customHeight="1">
      <c r="B68" s="203"/>
      <c r="D68" s="204" t="s">
        <v>104</v>
      </c>
      <c r="E68" s="205"/>
      <c r="F68" s="205"/>
      <c r="G68" s="205"/>
      <c r="H68" s="205"/>
      <c r="I68" s="205"/>
      <c r="J68" s="206">
        <f>J259</f>
        <v>0</v>
      </c>
      <c r="L68" s="203"/>
    </row>
    <row r="69" spans="1:31" s="202" customFormat="1" ht="19.899999999999999" customHeight="1">
      <c r="B69" s="203"/>
      <c r="D69" s="204" t="s">
        <v>105</v>
      </c>
      <c r="E69" s="205"/>
      <c r="F69" s="205"/>
      <c r="G69" s="205"/>
      <c r="H69" s="205"/>
      <c r="I69" s="205"/>
      <c r="J69" s="206">
        <f>J263</f>
        <v>0</v>
      </c>
      <c r="L69" s="203"/>
    </row>
    <row r="70" spans="1:31" s="197" customFormat="1" ht="24.95" customHeight="1">
      <c r="B70" s="198"/>
      <c r="D70" s="199" t="s">
        <v>107</v>
      </c>
      <c r="E70" s="200"/>
      <c r="F70" s="200"/>
      <c r="G70" s="200"/>
      <c r="H70" s="200"/>
      <c r="I70" s="200"/>
      <c r="J70" s="201">
        <f>J277</f>
        <v>0</v>
      </c>
      <c r="L70" s="198"/>
    </row>
    <row r="71" spans="1:31" s="202" customFormat="1" ht="19.899999999999999" customHeight="1">
      <c r="B71" s="203"/>
      <c r="D71" s="204" t="s">
        <v>108</v>
      </c>
      <c r="E71" s="205"/>
      <c r="F71" s="205"/>
      <c r="G71" s="205"/>
      <c r="H71" s="205"/>
      <c r="I71" s="205"/>
      <c r="J71" s="206">
        <f>J278</f>
        <v>0</v>
      </c>
      <c r="L71" s="203"/>
    </row>
    <row r="72" spans="1:31" s="168" customFormat="1" ht="21.75" customHeight="1">
      <c r="A72" s="165"/>
      <c r="B72" s="166"/>
      <c r="C72" s="165"/>
      <c r="D72" s="165"/>
      <c r="E72" s="165"/>
      <c r="F72" s="165"/>
      <c r="G72" s="165"/>
      <c r="H72" s="165"/>
      <c r="I72" s="165"/>
      <c r="J72" s="165"/>
      <c r="K72" s="165"/>
      <c r="L72" s="167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</row>
    <row r="73" spans="1:31" s="168" customFormat="1" ht="6.95" customHeight="1">
      <c r="A73" s="165"/>
      <c r="B73" s="189"/>
      <c r="C73" s="190"/>
      <c r="D73" s="190"/>
      <c r="E73" s="190"/>
      <c r="F73" s="190"/>
      <c r="G73" s="190"/>
      <c r="H73" s="190"/>
      <c r="I73" s="190"/>
      <c r="J73" s="190"/>
      <c r="K73" s="190"/>
      <c r="L73" s="167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</row>
    <row r="77" spans="1:31" s="168" customFormat="1" ht="6.95" customHeight="1">
      <c r="A77" s="165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67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</row>
    <row r="78" spans="1:31" s="168" customFormat="1" ht="24.95" customHeight="1">
      <c r="A78" s="165"/>
      <c r="B78" s="166"/>
      <c r="C78" s="162" t="s">
        <v>109</v>
      </c>
      <c r="D78" s="165"/>
      <c r="E78" s="165"/>
      <c r="F78" s="165"/>
      <c r="G78" s="165"/>
      <c r="H78" s="165"/>
      <c r="I78" s="165"/>
      <c r="J78" s="165"/>
      <c r="K78" s="165"/>
      <c r="L78" s="167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168" customFormat="1" ht="6.95" customHeight="1">
      <c r="A79" s="165"/>
      <c r="B79" s="166"/>
      <c r="C79" s="165"/>
      <c r="D79" s="165"/>
      <c r="E79" s="165"/>
      <c r="F79" s="165"/>
      <c r="G79" s="165"/>
      <c r="H79" s="165"/>
      <c r="I79" s="165"/>
      <c r="J79" s="165"/>
      <c r="K79" s="165"/>
      <c r="L79" s="167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31" s="168" customFormat="1" ht="12" customHeight="1">
      <c r="A80" s="165"/>
      <c r="B80" s="166"/>
      <c r="C80" s="164" t="s">
        <v>15</v>
      </c>
      <c r="D80" s="165"/>
      <c r="E80" s="165"/>
      <c r="F80" s="165"/>
      <c r="G80" s="165"/>
      <c r="H80" s="165"/>
      <c r="I80" s="165"/>
      <c r="J80" s="165"/>
      <c r="K80" s="165"/>
      <c r="L80" s="167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168" customFormat="1" ht="16.5" customHeight="1">
      <c r="A81" s="165"/>
      <c r="B81" s="166"/>
      <c r="C81" s="165"/>
      <c r="D81" s="165"/>
      <c r="E81" s="347" t="str">
        <f>E7</f>
        <v>Demolice objektů Zátiší – lázeňský areál Kyselka</v>
      </c>
      <c r="F81" s="348"/>
      <c r="G81" s="348"/>
      <c r="H81" s="348"/>
      <c r="I81" s="165"/>
      <c r="J81" s="165"/>
      <c r="K81" s="165"/>
      <c r="L81" s="167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168" customFormat="1" ht="12" customHeight="1">
      <c r="A82" s="165"/>
      <c r="B82" s="166"/>
      <c r="C82" s="164" t="s">
        <v>89</v>
      </c>
      <c r="D82" s="165"/>
      <c r="E82" s="165"/>
      <c r="F82" s="165"/>
      <c r="G82" s="165"/>
      <c r="H82" s="165"/>
      <c r="I82" s="165"/>
      <c r="J82" s="165"/>
      <c r="K82" s="165"/>
      <c r="L82" s="167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168" customFormat="1" ht="16.5" customHeight="1">
      <c r="A83" s="165"/>
      <c r="B83" s="166"/>
      <c r="C83" s="165"/>
      <c r="D83" s="165"/>
      <c r="E83" s="349" t="str">
        <f>E9</f>
        <v>SO 03 - Demolice objektu SO - 03</v>
      </c>
      <c r="F83" s="350"/>
      <c r="G83" s="350"/>
      <c r="H83" s="350"/>
      <c r="I83" s="165"/>
      <c r="J83" s="165"/>
      <c r="K83" s="165"/>
      <c r="L83" s="167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168" customFormat="1" ht="6.95" customHeight="1">
      <c r="A84" s="165"/>
      <c r="B84" s="166"/>
      <c r="C84" s="165"/>
      <c r="D84" s="165"/>
      <c r="E84" s="165"/>
      <c r="F84" s="165"/>
      <c r="G84" s="165"/>
      <c r="H84" s="165"/>
      <c r="I84" s="165"/>
      <c r="J84" s="165"/>
      <c r="K84" s="165"/>
      <c r="L84" s="167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65" s="168" customFormat="1" ht="12" customHeight="1">
      <c r="A85" s="165"/>
      <c r="B85" s="166"/>
      <c r="C85" s="164" t="s">
        <v>19</v>
      </c>
      <c r="D85" s="165"/>
      <c r="E85" s="165"/>
      <c r="F85" s="169" t="str">
        <f>F12</f>
        <v>Bílina</v>
      </c>
      <c r="G85" s="165"/>
      <c r="H85" s="165"/>
      <c r="I85" s="164" t="s">
        <v>21</v>
      </c>
      <c r="J85" s="170" t="str">
        <f>IF(J12="","",J12)</f>
        <v>6. 10. 2021</v>
      </c>
      <c r="K85" s="165"/>
      <c r="L85" s="167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65" s="168" customFormat="1" ht="6.95" customHeight="1">
      <c r="A86" s="165"/>
      <c r="B86" s="166"/>
      <c r="C86" s="165"/>
      <c r="D86" s="165"/>
      <c r="E86" s="165"/>
      <c r="F86" s="165"/>
      <c r="G86" s="165"/>
      <c r="H86" s="165"/>
      <c r="I86" s="165"/>
      <c r="J86" s="165"/>
      <c r="K86" s="165"/>
      <c r="L86" s="167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168" customFormat="1" ht="15.2" customHeight="1">
      <c r="A87" s="165"/>
      <c r="B87" s="166"/>
      <c r="C87" s="164" t="s">
        <v>23</v>
      </c>
      <c r="D87" s="165"/>
      <c r="E87" s="165"/>
      <c r="F87" s="169" t="str">
        <f>E15</f>
        <v xml:space="preserve"> </v>
      </c>
      <c r="G87" s="165"/>
      <c r="H87" s="165"/>
      <c r="I87" s="164" t="s">
        <v>28</v>
      </c>
      <c r="J87" s="193" t="str">
        <f>E21</f>
        <v>Petr Andrejkovič</v>
      </c>
      <c r="K87" s="165"/>
      <c r="L87" s="167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168" customFormat="1" ht="15.2" customHeight="1">
      <c r="A88" s="165"/>
      <c r="B88" s="166"/>
      <c r="C88" s="164" t="s">
        <v>27</v>
      </c>
      <c r="D88" s="165"/>
      <c r="E88" s="165"/>
      <c r="F88" s="169" t="str">
        <f>IF(E18="","",E18)</f>
        <v xml:space="preserve"> </v>
      </c>
      <c r="G88" s="165"/>
      <c r="H88" s="165"/>
      <c r="I88" s="164" t="s">
        <v>32</v>
      </c>
      <c r="J88" s="193" t="str">
        <f>E24</f>
        <v>Ing. Lada Rýdlová</v>
      </c>
      <c r="K88" s="165"/>
      <c r="L88" s="167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168" customFormat="1" ht="10.35" customHeight="1">
      <c r="A89" s="165"/>
      <c r="B89" s="166"/>
      <c r="C89" s="165"/>
      <c r="D89" s="165"/>
      <c r="E89" s="165"/>
      <c r="F89" s="165"/>
      <c r="G89" s="165"/>
      <c r="H89" s="165"/>
      <c r="I89" s="165"/>
      <c r="J89" s="165"/>
      <c r="K89" s="165"/>
      <c r="L89" s="167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</row>
    <row r="90" spans="1:65" s="217" customFormat="1" ht="29.25" customHeight="1">
      <c r="A90" s="207"/>
      <c r="B90" s="208"/>
      <c r="C90" s="209" t="s">
        <v>110</v>
      </c>
      <c r="D90" s="210" t="s">
        <v>56</v>
      </c>
      <c r="E90" s="210" t="s">
        <v>52</v>
      </c>
      <c r="F90" s="210" t="s">
        <v>53</v>
      </c>
      <c r="G90" s="210" t="s">
        <v>111</v>
      </c>
      <c r="H90" s="210" t="s">
        <v>112</v>
      </c>
      <c r="I90" s="210" t="s">
        <v>113</v>
      </c>
      <c r="J90" s="211" t="s">
        <v>93</v>
      </c>
      <c r="K90" s="212" t="s">
        <v>114</v>
      </c>
      <c r="L90" s="213"/>
      <c r="M90" s="214" t="s">
        <v>3</v>
      </c>
      <c r="N90" s="215" t="s">
        <v>41</v>
      </c>
      <c r="O90" s="215" t="s">
        <v>115</v>
      </c>
      <c r="P90" s="215" t="s">
        <v>116</v>
      </c>
      <c r="Q90" s="215" t="s">
        <v>117</v>
      </c>
      <c r="R90" s="215" t="s">
        <v>118</v>
      </c>
      <c r="S90" s="215" t="s">
        <v>119</v>
      </c>
      <c r="T90" s="216" t="s">
        <v>120</v>
      </c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</row>
    <row r="91" spans="1:65" s="168" customFormat="1" ht="22.9" customHeight="1">
      <c r="A91" s="165"/>
      <c r="B91" s="166"/>
      <c r="C91" s="218" t="s">
        <v>121</v>
      </c>
      <c r="D91" s="165"/>
      <c r="E91" s="165"/>
      <c r="F91" s="165"/>
      <c r="G91" s="165"/>
      <c r="H91" s="165"/>
      <c r="I91" s="165"/>
      <c r="J91" s="219">
        <f>BK91</f>
        <v>0</v>
      </c>
      <c r="K91" s="165"/>
      <c r="L91" s="166"/>
      <c r="M91" s="220"/>
      <c r="N91" s="221"/>
      <c r="O91" s="175"/>
      <c r="P91" s="222">
        <f>P92+P246+P277</f>
        <v>780.55781699999989</v>
      </c>
      <c r="Q91" s="175"/>
      <c r="R91" s="222">
        <f>R92+R246+R277</f>
        <v>65.962272899999988</v>
      </c>
      <c r="S91" s="175"/>
      <c r="T91" s="223">
        <f>T92+T246+T277</f>
        <v>373.04617320000006</v>
      </c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T91" s="158" t="s">
        <v>70</v>
      </c>
      <c r="AU91" s="158" t="s">
        <v>94</v>
      </c>
      <c r="BK91" s="224">
        <f>BK92+BK246+BK277</f>
        <v>0</v>
      </c>
    </row>
    <row r="92" spans="1:65" s="225" customFormat="1" ht="25.9" customHeight="1">
      <c r="B92" s="226"/>
      <c r="D92" s="227" t="s">
        <v>70</v>
      </c>
      <c r="E92" s="228" t="s">
        <v>122</v>
      </c>
      <c r="F92" s="228" t="s">
        <v>123</v>
      </c>
      <c r="J92" s="229">
        <f>BK92</f>
        <v>0</v>
      </c>
      <c r="L92" s="226"/>
      <c r="M92" s="230"/>
      <c r="N92" s="231"/>
      <c r="O92" s="231"/>
      <c r="P92" s="232">
        <f>P93+P149+P154+P199</f>
        <v>688.03545699999995</v>
      </c>
      <c r="Q92" s="231"/>
      <c r="R92" s="232">
        <f>R93+R149+R154+R199</f>
        <v>65.934684899999993</v>
      </c>
      <c r="S92" s="231"/>
      <c r="T92" s="233">
        <f>T93+T149+T154+T199</f>
        <v>370.03780000000006</v>
      </c>
      <c r="AR92" s="227" t="s">
        <v>79</v>
      </c>
      <c r="AT92" s="234" t="s">
        <v>70</v>
      </c>
      <c r="AU92" s="234" t="s">
        <v>71</v>
      </c>
      <c r="AY92" s="227" t="s">
        <v>124</v>
      </c>
      <c r="BK92" s="235">
        <f>BK93+BK149+BK154+BK199</f>
        <v>0</v>
      </c>
    </row>
    <row r="93" spans="1:65" s="225" customFormat="1" ht="22.9" customHeight="1">
      <c r="B93" s="226"/>
      <c r="D93" s="227" t="s">
        <v>70</v>
      </c>
      <c r="E93" s="236" t="s">
        <v>79</v>
      </c>
      <c r="F93" s="236" t="s">
        <v>125</v>
      </c>
      <c r="J93" s="237">
        <f>BK93</f>
        <v>0</v>
      </c>
      <c r="L93" s="226"/>
      <c r="M93" s="230"/>
      <c r="N93" s="231"/>
      <c r="O93" s="231"/>
      <c r="P93" s="232">
        <f>SUM(P94:P148)</f>
        <v>83.431319999999999</v>
      </c>
      <c r="Q93" s="231"/>
      <c r="R93" s="232">
        <f>SUM(R94:R148)</f>
        <v>65.885624899999996</v>
      </c>
      <c r="S93" s="231"/>
      <c r="T93" s="233">
        <f>SUM(T94:T148)</f>
        <v>0</v>
      </c>
      <c r="AR93" s="227" t="s">
        <v>79</v>
      </c>
      <c r="AT93" s="234" t="s">
        <v>70</v>
      </c>
      <c r="AU93" s="234" t="s">
        <v>79</v>
      </c>
      <c r="AY93" s="227" t="s">
        <v>124</v>
      </c>
      <c r="BK93" s="235">
        <f>SUM(BK94:BK148)</f>
        <v>0</v>
      </c>
    </row>
    <row r="94" spans="1:65" s="168" customFormat="1" ht="44.25" customHeight="1">
      <c r="A94" s="165"/>
      <c r="B94" s="166"/>
      <c r="C94" s="238" t="s">
        <v>79</v>
      </c>
      <c r="D94" s="238" t="s">
        <v>126</v>
      </c>
      <c r="E94" s="239" t="s">
        <v>127</v>
      </c>
      <c r="F94" s="240" t="s">
        <v>128</v>
      </c>
      <c r="G94" s="241" t="s">
        <v>129</v>
      </c>
      <c r="H94" s="242">
        <v>113.333</v>
      </c>
      <c r="I94" s="75"/>
      <c r="J94" s="243">
        <f>ROUND(I94*H94,2)</f>
        <v>0</v>
      </c>
      <c r="K94" s="244"/>
      <c r="L94" s="166"/>
      <c r="M94" s="245" t="s">
        <v>3</v>
      </c>
      <c r="N94" s="246" t="s">
        <v>42</v>
      </c>
      <c r="O94" s="247">
        <v>0.124</v>
      </c>
      <c r="P94" s="247">
        <f>O94*H94</f>
        <v>14.053291999999999</v>
      </c>
      <c r="Q94" s="247">
        <v>2.9999999999999997E-4</v>
      </c>
      <c r="R94" s="247">
        <f>Q94*H94</f>
        <v>3.39999E-2</v>
      </c>
      <c r="S94" s="247">
        <v>0</v>
      </c>
      <c r="T94" s="248">
        <f>S94*H94</f>
        <v>0</v>
      </c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R94" s="249" t="s">
        <v>130</v>
      </c>
      <c r="AT94" s="249" t="s">
        <v>126</v>
      </c>
      <c r="AU94" s="249" t="s">
        <v>81</v>
      </c>
      <c r="AY94" s="158" t="s">
        <v>124</v>
      </c>
      <c r="BE94" s="250">
        <f>IF(N94="základní",J94,0)</f>
        <v>0</v>
      </c>
      <c r="BF94" s="250">
        <f>IF(N94="snížená",J94,0)</f>
        <v>0</v>
      </c>
      <c r="BG94" s="250">
        <f>IF(N94="zákl. přenesená",J94,0)</f>
        <v>0</v>
      </c>
      <c r="BH94" s="250">
        <f>IF(N94="sníž. přenesená",J94,0)</f>
        <v>0</v>
      </c>
      <c r="BI94" s="250">
        <f>IF(N94="nulová",J94,0)</f>
        <v>0</v>
      </c>
      <c r="BJ94" s="158" t="s">
        <v>79</v>
      </c>
      <c r="BK94" s="250">
        <f>ROUND(I94*H94,2)</f>
        <v>0</v>
      </c>
      <c r="BL94" s="158" t="s">
        <v>130</v>
      </c>
      <c r="BM94" s="249" t="s">
        <v>437</v>
      </c>
    </row>
    <row r="95" spans="1:65" s="168" customFormat="1" ht="29.25">
      <c r="A95" s="165"/>
      <c r="B95" s="166"/>
      <c r="C95" s="165"/>
      <c r="D95" s="251" t="s">
        <v>132</v>
      </c>
      <c r="E95" s="165"/>
      <c r="F95" s="252" t="s">
        <v>128</v>
      </c>
      <c r="G95" s="165"/>
      <c r="H95" s="165"/>
      <c r="I95" s="304"/>
      <c r="J95" s="165"/>
      <c r="K95" s="165"/>
      <c r="L95" s="166"/>
      <c r="M95" s="253"/>
      <c r="N95" s="254"/>
      <c r="O95" s="255"/>
      <c r="P95" s="255"/>
      <c r="Q95" s="255"/>
      <c r="R95" s="255"/>
      <c r="S95" s="255"/>
      <c r="T95" s="256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T95" s="158" t="s">
        <v>132</v>
      </c>
      <c r="AU95" s="158" t="s">
        <v>81</v>
      </c>
    </row>
    <row r="96" spans="1:65" s="168" customFormat="1">
      <c r="A96" s="165"/>
      <c r="B96" s="166"/>
      <c r="C96" s="165"/>
      <c r="D96" s="257" t="s">
        <v>133</v>
      </c>
      <c r="E96" s="165"/>
      <c r="F96" s="258" t="s">
        <v>134</v>
      </c>
      <c r="G96" s="165"/>
      <c r="H96" s="165"/>
      <c r="I96" s="304"/>
      <c r="J96" s="165"/>
      <c r="K96" s="165"/>
      <c r="L96" s="166"/>
      <c r="M96" s="253"/>
      <c r="N96" s="254"/>
      <c r="O96" s="255"/>
      <c r="P96" s="255"/>
      <c r="Q96" s="255"/>
      <c r="R96" s="255"/>
      <c r="S96" s="255"/>
      <c r="T96" s="256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T96" s="158" t="s">
        <v>133</v>
      </c>
      <c r="AU96" s="158" t="s">
        <v>81</v>
      </c>
    </row>
    <row r="97" spans="1:65" s="259" customFormat="1">
      <c r="B97" s="260"/>
      <c r="D97" s="251" t="s">
        <v>135</v>
      </c>
      <c r="E97" s="261" t="s">
        <v>3</v>
      </c>
      <c r="F97" s="262" t="s">
        <v>438</v>
      </c>
      <c r="H97" s="261" t="s">
        <v>3</v>
      </c>
      <c r="I97" s="305"/>
      <c r="L97" s="260"/>
      <c r="M97" s="263"/>
      <c r="N97" s="264"/>
      <c r="O97" s="264"/>
      <c r="P97" s="264"/>
      <c r="Q97" s="264"/>
      <c r="R97" s="264"/>
      <c r="S97" s="264"/>
      <c r="T97" s="265"/>
      <c r="AT97" s="261" t="s">
        <v>135</v>
      </c>
      <c r="AU97" s="261" t="s">
        <v>81</v>
      </c>
      <c r="AV97" s="259" t="s">
        <v>79</v>
      </c>
      <c r="AW97" s="259" t="s">
        <v>31</v>
      </c>
      <c r="AX97" s="259" t="s">
        <v>71</v>
      </c>
      <c r="AY97" s="261" t="s">
        <v>124</v>
      </c>
    </row>
    <row r="98" spans="1:65" s="266" customFormat="1">
      <c r="B98" s="267"/>
      <c r="D98" s="251" t="s">
        <v>135</v>
      </c>
      <c r="E98" s="268" t="s">
        <v>3</v>
      </c>
      <c r="F98" s="269" t="s">
        <v>137</v>
      </c>
      <c r="H98" s="270">
        <v>113.333</v>
      </c>
      <c r="I98" s="306"/>
      <c r="L98" s="267"/>
      <c r="M98" s="271"/>
      <c r="N98" s="272"/>
      <c r="O98" s="272"/>
      <c r="P98" s="272"/>
      <c r="Q98" s="272"/>
      <c r="R98" s="272"/>
      <c r="S98" s="272"/>
      <c r="T98" s="273"/>
      <c r="AT98" s="268" t="s">
        <v>135</v>
      </c>
      <c r="AU98" s="268" t="s">
        <v>81</v>
      </c>
      <c r="AV98" s="266" t="s">
        <v>81</v>
      </c>
      <c r="AW98" s="266" t="s">
        <v>31</v>
      </c>
      <c r="AX98" s="266" t="s">
        <v>79</v>
      </c>
      <c r="AY98" s="268" t="s">
        <v>124</v>
      </c>
    </row>
    <row r="99" spans="1:65" s="168" customFormat="1" ht="44.25" customHeight="1">
      <c r="A99" s="165"/>
      <c r="B99" s="166"/>
      <c r="C99" s="238" t="s">
        <v>81</v>
      </c>
      <c r="D99" s="238" t="s">
        <v>126</v>
      </c>
      <c r="E99" s="239" t="s">
        <v>138</v>
      </c>
      <c r="F99" s="240" t="s">
        <v>139</v>
      </c>
      <c r="G99" s="241" t="s">
        <v>129</v>
      </c>
      <c r="H99" s="242">
        <v>113.333</v>
      </c>
      <c r="I99" s="75"/>
      <c r="J99" s="243">
        <f>ROUND(I99*H99,2)</f>
        <v>0</v>
      </c>
      <c r="K99" s="244"/>
      <c r="L99" s="166"/>
      <c r="M99" s="245" t="s">
        <v>3</v>
      </c>
      <c r="N99" s="246" t="s">
        <v>42</v>
      </c>
      <c r="O99" s="247">
        <v>9.6000000000000002E-2</v>
      </c>
      <c r="P99" s="247">
        <f>O99*H99</f>
        <v>10.879968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R99" s="249" t="s">
        <v>130</v>
      </c>
      <c r="AT99" s="249" t="s">
        <v>126</v>
      </c>
      <c r="AU99" s="249" t="s">
        <v>81</v>
      </c>
      <c r="AY99" s="158" t="s">
        <v>124</v>
      </c>
      <c r="BE99" s="250">
        <f>IF(N99="základní",J99,0)</f>
        <v>0</v>
      </c>
      <c r="BF99" s="250">
        <f>IF(N99="snížená",J99,0)</f>
        <v>0</v>
      </c>
      <c r="BG99" s="250">
        <f>IF(N99="zákl. přenesená",J99,0)</f>
        <v>0</v>
      </c>
      <c r="BH99" s="250">
        <f>IF(N99="sníž. přenesená",J99,0)</f>
        <v>0</v>
      </c>
      <c r="BI99" s="250">
        <f>IF(N99="nulová",J99,0)</f>
        <v>0</v>
      </c>
      <c r="BJ99" s="158" t="s">
        <v>79</v>
      </c>
      <c r="BK99" s="250">
        <f>ROUND(I99*H99,2)</f>
        <v>0</v>
      </c>
      <c r="BL99" s="158" t="s">
        <v>130</v>
      </c>
      <c r="BM99" s="249" t="s">
        <v>439</v>
      </c>
    </row>
    <row r="100" spans="1:65" s="168" customFormat="1" ht="29.25">
      <c r="A100" s="165"/>
      <c r="B100" s="166"/>
      <c r="C100" s="165"/>
      <c r="D100" s="251" t="s">
        <v>132</v>
      </c>
      <c r="E100" s="165"/>
      <c r="F100" s="252" t="s">
        <v>139</v>
      </c>
      <c r="G100" s="165"/>
      <c r="H100" s="165"/>
      <c r="I100" s="304"/>
      <c r="J100" s="165"/>
      <c r="K100" s="165"/>
      <c r="L100" s="166"/>
      <c r="M100" s="253"/>
      <c r="N100" s="254"/>
      <c r="O100" s="255"/>
      <c r="P100" s="255"/>
      <c r="Q100" s="255"/>
      <c r="R100" s="255"/>
      <c r="S100" s="255"/>
      <c r="T100" s="256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T100" s="158" t="s">
        <v>132</v>
      </c>
      <c r="AU100" s="158" t="s">
        <v>81</v>
      </c>
    </row>
    <row r="101" spans="1:65" s="168" customFormat="1">
      <c r="A101" s="165"/>
      <c r="B101" s="166"/>
      <c r="C101" s="165"/>
      <c r="D101" s="257" t="s">
        <v>133</v>
      </c>
      <c r="E101" s="165"/>
      <c r="F101" s="258" t="s">
        <v>141</v>
      </c>
      <c r="G101" s="165"/>
      <c r="H101" s="165"/>
      <c r="I101" s="304"/>
      <c r="J101" s="165"/>
      <c r="K101" s="165"/>
      <c r="L101" s="166"/>
      <c r="M101" s="253"/>
      <c r="N101" s="254"/>
      <c r="O101" s="255"/>
      <c r="P101" s="255"/>
      <c r="Q101" s="255"/>
      <c r="R101" s="255"/>
      <c r="S101" s="255"/>
      <c r="T101" s="256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T101" s="158" t="s">
        <v>133</v>
      </c>
      <c r="AU101" s="158" t="s">
        <v>81</v>
      </c>
    </row>
    <row r="102" spans="1:65" s="168" customFormat="1" ht="33" customHeight="1">
      <c r="A102" s="165"/>
      <c r="B102" s="166"/>
      <c r="C102" s="238" t="s">
        <v>142</v>
      </c>
      <c r="D102" s="238" t="s">
        <v>126</v>
      </c>
      <c r="E102" s="239" t="s">
        <v>440</v>
      </c>
      <c r="F102" s="240" t="s">
        <v>441</v>
      </c>
      <c r="G102" s="241" t="s">
        <v>145</v>
      </c>
      <c r="H102" s="242">
        <v>20</v>
      </c>
      <c r="I102" s="75"/>
      <c r="J102" s="243">
        <f>ROUND(I102*H102,2)</f>
        <v>0</v>
      </c>
      <c r="K102" s="244"/>
      <c r="L102" s="166"/>
      <c r="M102" s="245" t="s">
        <v>3</v>
      </c>
      <c r="N102" s="246" t="s">
        <v>42</v>
      </c>
      <c r="O102" s="247">
        <v>0.23</v>
      </c>
      <c r="P102" s="247">
        <f>O102*H102</f>
        <v>4.6000000000000005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R102" s="249" t="s">
        <v>130</v>
      </c>
      <c r="AT102" s="249" t="s">
        <v>126</v>
      </c>
      <c r="AU102" s="249" t="s">
        <v>81</v>
      </c>
      <c r="AY102" s="158" t="s">
        <v>124</v>
      </c>
      <c r="BE102" s="250">
        <f>IF(N102="základní",J102,0)</f>
        <v>0</v>
      </c>
      <c r="BF102" s="250">
        <f>IF(N102="snížená",J102,0)</f>
        <v>0</v>
      </c>
      <c r="BG102" s="250">
        <f>IF(N102="zákl. přenesená",J102,0)</f>
        <v>0</v>
      </c>
      <c r="BH102" s="250">
        <f>IF(N102="sníž. přenesená",J102,0)</f>
        <v>0</v>
      </c>
      <c r="BI102" s="250">
        <f>IF(N102="nulová",J102,0)</f>
        <v>0</v>
      </c>
      <c r="BJ102" s="158" t="s">
        <v>79</v>
      </c>
      <c r="BK102" s="250">
        <f>ROUND(I102*H102,2)</f>
        <v>0</v>
      </c>
      <c r="BL102" s="158" t="s">
        <v>130</v>
      </c>
      <c r="BM102" s="249" t="s">
        <v>442</v>
      </c>
    </row>
    <row r="103" spans="1:65" s="168" customFormat="1" ht="19.5">
      <c r="A103" s="165"/>
      <c r="B103" s="166"/>
      <c r="C103" s="165"/>
      <c r="D103" s="251" t="s">
        <v>132</v>
      </c>
      <c r="E103" s="165"/>
      <c r="F103" s="252" t="s">
        <v>441</v>
      </c>
      <c r="G103" s="165"/>
      <c r="H103" s="165"/>
      <c r="I103" s="304"/>
      <c r="J103" s="165"/>
      <c r="K103" s="165"/>
      <c r="L103" s="166"/>
      <c r="M103" s="253"/>
      <c r="N103" s="254"/>
      <c r="O103" s="255"/>
      <c r="P103" s="255"/>
      <c r="Q103" s="255"/>
      <c r="R103" s="255"/>
      <c r="S103" s="255"/>
      <c r="T103" s="256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T103" s="158" t="s">
        <v>132</v>
      </c>
      <c r="AU103" s="158" t="s">
        <v>81</v>
      </c>
    </row>
    <row r="104" spans="1:65" s="168" customFormat="1">
      <c r="A104" s="165"/>
      <c r="B104" s="166"/>
      <c r="C104" s="165"/>
      <c r="D104" s="257" t="s">
        <v>133</v>
      </c>
      <c r="E104" s="165"/>
      <c r="F104" s="258" t="s">
        <v>443</v>
      </c>
      <c r="G104" s="165"/>
      <c r="H104" s="165"/>
      <c r="I104" s="304"/>
      <c r="J104" s="165"/>
      <c r="K104" s="165"/>
      <c r="L104" s="166"/>
      <c r="M104" s="253"/>
      <c r="N104" s="254"/>
      <c r="O104" s="255"/>
      <c r="P104" s="255"/>
      <c r="Q104" s="255"/>
      <c r="R104" s="255"/>
      <c r="S104" s="255"/>
      <c r="T104" s="256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T104" s="158" t="s">
        <v>133</v>
      </c>
      <c r="AU104" s="158" t="s">
        <v>81</v>
      </c>
    </row>
    <row r="105" spans="1:65" s="259" customFormat="1" ht="22.5">
      <c r="B105" s="260"/>
      <c r="D105" s="251" t="s">
        <v>135</v>
      </c>
      <c r="E105" s="261" t="s">
        <v>3</v>
      </c>
      <c r="F105" s="262" t="s">
        <v>444</v>
      </c>
      <c r="H105" s="261" t="s">
        <v>3</v>
      </c>
      <c r="I105" s="305"/>
      <c r="L105" s="260"/>
      <c r="M105" s="263"/>
      <c r="N105" s="264"/>
      <c r="O105" s="264"/>
      <c r="P105" s="264"/>
      <c r="Q105" s="264"/>
      <c r="R105" s="264"/>
      <c r="S105" s="264"/>
      <c r="T105" s="265"/>
      <c r="AT105" s="261" t="s">
        <v>135</v>
      </c>
      <c r="AU105" s="261" t="s">
        <v>81</v>
      </c>
      <c r="AV105" s="259" t="s">
        <v>79</v>
      </c>
      <c r="AW105" s="259" t="s">
        <v>31</v>
      </c>
      <c r="AX105" s="259" t="s">
        <v>71</v>
      </c>
      <c r="AY105" s="261" t="s">
        <v>124</v>
      </c>
    </row>
    <row r="106" spans="1:65" s="266" customFormat="1">
      <c r="B106" s="267"/>
      <c r="D106" s="251" t="s">
        <v>135</v>
      </c>
      <c r="E106" s="268" t="s">
        <v>3</v>
      </c>
      <c r="F106" s="269" t="s">
        <v>288</v>
      </c>
      <c r="H106" s="270">
        <v>20</v>
      </c>
      <c r="I106" s="306"/>
      <c r="L106" s="267"/>
      <c r="M106" s="271"/>
      <c r="N106" s="272"/>
      <c r="O106" s="272"/>
      <c r="P106" s="272"/>
      <c r="Q106" s="272"/>
      <c r="R106" s="272"/>
      <c r="S106" s="272"/>
      <c r="T106" s="273"/>
      <c r="AT106" s="268" t="s">
        <v>135</v>
      </c>
      <c r="AU106" s="268" t="s">
        <v>81</v>
      </c>
      <c r="AV106" s="266" t="s">
        <v>81</v>
      </c>
      <c r="AW106" s="266" t="s">
        <v>31</v>
      </c>
      <c r="AX106" s="266" t="s">
        <v>79</v>
      </c>
      <c r="AY106" s="268" t="s">
        <v>124</v>
      </c>
    </row>
    <row r="107" spans="1:65" s="168" customFormat="1" ht="44.25" customHeight="1">
      <c r="A107" s="165"/>
      <c r="B107" s="166"/>
      <c r="C107" s="238" t="s">
        <v>130</v>
      </c>
      <c r="D107" s="238" t="s">
        <v>126</v>
      </c>
      <c r="E107" s="239" t="s">
        <v>143</v>
      </c>
      <c r="F107" s="240" t="s">
        <v>144</v>
      </c>
      <c r="G107" s="241" t="s">
        <v>145</v>
      </c>
      <c r="H107" s="242">
        <v>42.1</v>
      </c>
      <c r="I107" s="75"/>
      <c r="J107" s="243">
        <f>ROUND(I107*H107,2)</f>
        <v>0</v>
      </c>
      <c r="K107" s="244"/>
      <c r="L107" s="166"/>
      <c r="M107" s="245" t="s">
        <v>3</v>
      </c>
      <c r="N107" s="246" t="s">
        <v>42</v>
      </c>
      <c r="O107" s="247">
        <v>0.32800000000000001</v>
      </c>
      <c r="P107" s="247">
        <f>O107*H107</f>
        <v>13.808800000000002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R107" s="249" t="s">
        <v>130</v>
      </c>
      <c r="AT107" s="249" t="s">
        <v>126</v>
      </c>
      <c r="AU107" s="249" t="s">
        <v>81</v>
      </c>
      <c r="AY107" s="158" t="s">
        <v>124</v>
      </c>
      <c r="BE107" s="250">
        <f>IF(N107="základní",J107,0)</f>
        <v>0</v>
      </c>
      <c r="BF107" s="250">
        <f>IF(N107="snížená",J107,0)</f>
        <v>0</v>
      </c>
      <c r="BG107" s="250">
        <f>IF(N107="zákl. přenesená",J107,0)</f>
        <v>0</v>
      </c>
      <c r="BH107" s="250">
        <f>IF(N107="sníž. přenesená",J107,0)</f>
        <v>0</v>
      </c>
      <c r="BI107" s="250">
        <f>IF(N107="nulová",J107,0)</f>
        <v>0</v>
      </c>
      <c r="BJ107" s="158" t="s">
        <v>79</v>
      </c>
      <c r="BK107" s="250">
        <f>ROUND(I107*H107,2)</f>
        <v>0</v>
      </c>
      <c r="BL107" s="158" t="s">
        <v>130</v>
      </c>
      <c r="BM107" s="249" t="s">
        <v>445</v>
      </c>
    </row>
    <row r="108" spans="1:65" s="168" customFormat="1" ht="29.25">
      <c r="A108" s="165"/>
      <c r="B108" s="166"/>
      <c r="C108" s="165"/>
      <c r="D108" s="251" t="s">
        <v>132</v>
      </c>
      <c r="E108" s="165"/>
      <c r="F108" s="252" t="s">
        <v>144</v>
      </c>
      <c r="G108" s="165"/>
      <c r="H108" s="165"/>
      <c r="I108" s="304"/>
      <c r="J108" s="165"/>
      <c r="K108" s="165"/>
      <c r="L108" s="166"/>
      <c r="M108" s="253"/>
      <c r="N108" s="254"/>
      <c r="O108" s="255"/>
      <c r="P108" s="255"/>
      <c r="Q108" s="255"/>
      <c r="R108" s="255"/>
      <c r="S108" s="255"/>
      <c r="T108" s="256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T108" s="158" t="s">
        <v>132</v>
      </c>
      <c r="AU108" s="158" t="s">
        <v>81</v>
      </c>
    </row>
    <row r="109" spans="1:65" s="168" customFormat="1">
      <c r="A109" s="165"/>
      <c r="B109" s="166"/>
      <c r="C109" s="165"/>
      <c r="D109" s="257" t="s">
        <v>133</v>
      </c>
      <c r="E109" s="165"/>
      <c r="F109" s="258" t="s">
        <v>147</v>
      </c>
      <c r="G109" s="165"/>
      <c r="H109" s="165"/>
      <c r="I109" s="304"/>
      <c r="J109" s="165"/>
      <c r="K109" s="165"/>
      <c r="L109" s="166"/>
      <c r="M109" s="253"/>
      <c r="N109" s="254"/>
      <c r="O109" s="255"/>
      <c r="P109" s="255"/>
      <c r="Q109" s="255"/>
      <c r="R109" s="255"/>
      <c r="S109" s="255"/>
      <c r="T109" s="256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T109" s="158" t="s">
        <v>133</v>
      </c>
      <c r="AU109" s="158" t="s">
        <v>81</v>
      </c>
    </row>
    <row r="110" spans="1:65" s="259" customFormat="1">
      <c r="B110" s="260"/>
      <c r="D110" s="251" t="s">
        <v>135</v>
      </c>
      <c r="E110" s="261" t="s">
        <v>3</v>
      </c>
      <c r="F110" s="262" t="s">
        <v>446</v>
      </c>
      <c r="H110" s="261" t="s">
        <v>3</v>
      </c>
      <c r="I110" s="305"/>
      <c r="L110" s="260"/>
      <c r="M110" s="263"/>
      <c r="N110" s="264"/>
      <c r="O110" s="264"/>
      <c r="P110" s="264"/>
      <c r="Q110" s="264"/>
      <c r="R110" s="264"/>
      <c r="S110" s="264"/>
      <c r="T110" s="265"/>
      <c r="AT110" s="261" t="s">
        <v>135</v>
      </c>
      <c r="AU110" s="261" t="s">
        <v>81</v>
      </c>
      <c r="AV110" s="259" t="s">
        <v>79</v>
      </c>
      <c r="AW110" s="259" t="s">
        <v>31</v>
      </c>
      <c r="AX110" s="259" t="s">
        <v>71</v>
      </c>
      <c r="AY110" s="261" t="s">
        <v>124</v>
      </c>
    </row>
    <row r="111" spans="1:65" s="266" customFormat="1">
      <c r="B111" s="267"/>
      <c r="D111" s="251" t="s">
        <v>135</v>
      </c>
      <c r="E111" s="268" t="s">
        <v>3</v>
      </c>
      <c r="F111" s="269" t="s">
        <v>288</v>
      </c>
      <c r="H111" s="270">
        <v>20</v>
      </c>
      <c r="I111" s="306"/>
      <c r="L111" s="267"/>
      <c r="M111" s="271"/>
      <c r="N111" s="272"/>
      <c r="O111" s="272"/>
      <c r="P111" s="272"/>
      <c r="Q111" s="272"/>
      <c r="R111" s="272"/>
      <c r="S111" s="272"/>
      <c r="T111" s="273"/>
      <c r="AT111" s="268" t="s">
        <v>135</v>
      </c>
      <c r="AU111" s="268" t="s">
        <v>81</v>
      </c>
      <c r="AV111" s="266" t="s">
        <v>81</v>
      </c>
      <c r="AW111" s="266" t="s">
        <v>31</v>
      </c>
      <c r="AX111" s="266" t="s">
        <v>71</v>
      </c>
      <c r="AY111" s="268" t="s">
        <v>124</v>
      </c>
    </row>
    <row r="112" spans="1:65" s="259" customFormat="1">
      <c r="B112" s="260"/>
      <c r="D112" s="251" t="s">
        <v>135</v>
      </c>
      <c r="E112" s="261" t="s">
        <v>3</v>
      </c>
      <c r="F112" s="262" t="s">
        <v>447</v>
      </c>
      <c r="H112" s="261" t="s">
        <v>3</v>
      </c>
      <c r="I112" s="305"/>
      <c r="L112" s="260"/>
      <c r="M112" s="263"/>
      <c r="N112" s="264"/>
      <c r="O112" s="264"/>
      <c r="P112" s="264"/>
      <c r="Q112" s="264"/>
      <c r="R112" s="264"/>
      <c r="S112" s="264"/>
      <c r="T112" s="265"/>
      <c r="AT112" s="261" t="s">
        <v>135</v>
      </c>
      <c r="AU112" s="261" t="s">
        <v>81</v>
      </c>
      <c r="AV112" s="259" t="s">
        <v>79</v>
      </c>
      <c r="AW112" s="259" t="s">
        <v>31</v>
      </c>
      <c r="AX112" s="259" t="s">
        <v>71</v>
      </c>
      <c r="AY112" s="261" t="s">
        <v>124</v>
      </c>
    </row>
    <row r="113" spans="1:65" s="266" customFormat="1">
      <c r="B113" s="267"/>
      <c r="D113" s="251" t="s">
        <v>135</v>
      </c>
      <c r="E113" s="268" t="s">
        <v>3</v>
      </c>
      <c r="F113" s="269" t="s">
        <v>448</v>
      </c>
      <c r="H113" s="270">
        <v>22.1</v>
      </c>
      <c r="I113" s="306"/>
      <c r="L113" s="267"/>
      <c r="M113" s="271"/>
      <c r="N113" s="272"/>
      <c r="O113" s="272"/>
      <c r="P113" s="272"/>
      <c r="Q113" s="272"/>
      <c r="R113" s="272"/>
      <c r="S113" s="272"/>
      <c r="T113" s="273"/>
      <c r="AT113" s="268" t="s">
        <v>135</v>
      </c>
      <c r="AU113" s="268" t="s">
        <v>81</v>
      </c>
      <c r="AV113" s="266" t="s">
        <v>81</v>
      </c>
      <c r="AW113" s="266" t="s">
        <v>31</v>
      </c>
      <c r="AX113" s="266" t="s">
        <v>71</v>
      </c>
      <c r="AY113" s="268" t="s">
        <v>124</v>
      </c>
    </row>
    <row r="114" spans="1:65" s="292" customFormat="1">
      <c r="B114" s="293"/>
      <c r="D114" s="251" t="s">
        <v>135</v>
      </c>
      <c r="E114" s="294" t="s">
        <v>3</v>
      </c>
      <c r="F114" s="295" t="s">
        <v>316</v>
      </c>
      <c r="H114" s="296">
        <v>42.1</v>
      </c>
      <c r="I114" s="309"/>
      <c r="L114" s="293"/>
      <c r="M114" s="297"/>
      <c r="N114" s="298"/>
      <c r="O114" s="298"/>
      <c r="P114" s="298"/>
      <c r="Q114" s="298"/>
      <c r="R114" s="298"/>
      <c r="S114" s="298"/>
      <c r="T114" s="299"/>
      <c r="AT114" s="294" t="s">
        <v>135</v>
      </c>
      <c r="AU114" s="294" t="s">
        <v>81</v>
      </c>
      <c r="AV114" s="292" t="s">
        <v>130</v>
      </c>
      <c r="AW114" s="292" t="s">
        <v>31</v>
      </c>
      <c r="AX114" s="292" t="s">
        <v>79</v>
      </c>
      <c r="AY114" s="294" t="s">
        <v>124</v>
      </c>
    </row>
    <row r="115" spans="1:65" s="168" customFormat="1" ht="55.5" customHeight="1">
      <c r="A115" s="165"/>
      <c r="B115" s="166"/>
      <c r="C115" s="238" t="s">
        <v>157</v>
      </c>
      <c r="D115" s="238" t="s">
        <v>126</v>
      </c>
      <c r="E115" s="239" t="s">
        <v>151</v>
      </c>
      <c r="F115" s="240" t="s">
        <v>152</v>
      </c>
      <c r="G115" s="241" t="s">
        <v>153</v>
      </c>
      <c r="H115" s="242">
        <v>175</v>
      </c>
      <c r="I115" s="75"/>
      <c r="J115" s="243">
        <f>ROUND(I115*H115,2)</f>
        <v>0</v>
      </c>
      <c r="K115" s="244"/>
      <c r="L115" s="166"/>
      <c r="M115" s="245" t="s">
        <v>3</v>
      </c>
      <c r="N115" s="246" t="s">
        <v>42</v>
      </c>
      <c r="O115" s="247">
        <v>0.153</v>
      </c>
      <c r="P115" s="247">
        <f>O115*H115</f>
        <v>26.774999999999999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R115" s="249" t="s">
        <v>130</v>
      </c>
      <c r="AT115" s="249" t="s">
        <v>126</v>
      </c>
      <c r="AU115" s="249" t="s">
        <v>81</v>
      </c>
      <c r="AY115" s="158" t="s">
        <v>124</v>
      </c>
      <c r="BE115" s="250">
        <f>IF(N115="základní",J115,0)</f>
        <v>0</v>
      </c>
      <c r="BF115" s="250">
        <f>IF(N115="snížená",J115,0)</f>
        <v>0</v>
      </c>
      <c r="BG115" s="250">
        <f>IF(N115="zákl. přenesená",J115,0)</f>
        <v>0</v>
      </c>
      <c r="BH115" s="250">
        <f>IF(N115="sníž. přenesená",J115,0)</f>
        <v>0</v>
      </c>
      <c r="BI115" s="250">
        <f>IF(N115="nulová",J115,0)</f>
        <v>0</v>
      </c>
      <c r="BJ115" s="158" t="s">
        <v>79</v>
      </c>
      <c r="BK115" s="250">
        <f>ROUND(I115*H115,2)</f>
        <v>0</v>
      </c>
      <c r="BL115" s="158" t="s">
        <v>130</v>
      </c>
      <c r="BM115" s="249" t="s">
        <v>449</v>
      </c>
    </row>
    <row r="116" spans="1:65" s="168" customFormat="1" ht="29.25">
      <c r="A116" s="165"/>
      <c r="B116" s="166"/>
      <c r="C116" s="165"/>
      <c r="D116" s="251" t="s">
        <v>132</v>
      </c>
      <c r="E116" s="165"/>
      <c r="F116" s="252" t="s">
        <v>152</v>
      </c>
      <c r="G116" s="165"/>
      <c r="H116" s="165"/>
      <c r="I116" s="304"/>
      <c r="J116" s="165"/>
      <c r="K116" s="165"/>
      <c r="L116" s="166"/>
      <c r="M116" s="253"/>
      <c r="N116" s="254"/>
      <c r="O116" s="255"/>
      <c r="P116" s="255"/>
      <c r="Q116" s="255"/>
      <c r="R116" s="255"/>
      <c r="S116" s="255"/>
      <c r="T116" s="256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T116" s="158" t="s">
        <v>132</v>
      </c>
      <c r="AU116" s="158" t="s">
        <v>81</v>
      </c>
    </row>
    <row r="117" spans="1:65" s="168" customFormat="1">
      <c r="A117" s="165"/>
      <c r="B117" s="166"/>
      <c r="C117" s="165"/>
      <c r="D117" s="257" t="s">
        <v>133</v>
      </c>
      <c r="E117" s="165"/>
      <c r="F117" s="258" t="s">
        <v>155</v>
      </c>
      <c r="G117" s="165"/>
      <c r="H117" s="165"/>
      <c r="I117" s="304"/>
      <c r="J117" s="165"/>
      <c r="K117" s="165"/>
      <c r="L117" s="166"/>
      <c r="M117" s="253"/>
      <c r="N117" s="254"/>
      <c r="O117" s="255"/>
      <c r="P117" s="255"/>
      <c r="Q117" s="255"/>
      <c r="R117" s="255"/>
      <c r="S117" s="255"/>
      <c r="T117" s="256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T117" s="158" t="s">
        <v>133</v>
      </c>
      <c r="AU117" s="158" t="s">
        <v>81</v>
      </c>
    </row>
    <row r="118" spans="1:65" s="266" customFormat="1">
      <c r="B118" s="267"/>
      <c r="D118" s="251" t="s">
        <v>135</v>
      </c>
      <c r="E118" s="268" t="s">
        <v>3</v>
      </c>
      <c r="F118" s="269" t="s">
        <v>450</v>
      </c>
      <c r="H118" s="270">
        <v>175</v>
      </c>
      <c r="I118" s="306"/>
      <c r="L118" s="267"/>
      <c r="M118" s="271"/>
      <c r="N118" s="272"/>
      <c r="O118" s="272"/>
      <c r="P118" s="272"/>
      <c r="Q118" s="272"/>
      <c r="R118" s="272"/>
      <c r="S118" s="272"/>
      <c r="T118" s="273"/>
      <c r="AT118" s="268" t="s">
        <v>135</v>
      </c>
      <c r="AU118" s="268" t="s">
        <v>81</v>
      </c>
      <c r="AV118" s="266" t="s">
        <v>81</v>
      </c>
      <c r="AW118" s="266" t="s">
        <v>31</v>
      </c>
      <c r="AX118" s="266" t="s">
        <v>79</v>
      </c>
      <c r="AY118" s="268" t="s">
        <v>124</v>
      </c>
    </row>
    <row r="119" spans="1:65" s="168" customFormat="1" ht="44.25" customHeight="1">
      <c r="A119" s="165"/>
      <c r="B119" s="166"/>
      <c r="C119" s="238" t="s">
        <v>162</v>
      </c>
      <c r="D119" s="238" t="s">
        <v>126</v>
      </c>
      <c r="E119" s="239" t="s">
        <v>158</v>
      </c>
      <c r="F119" s="240" t="s">
        <v>159</v>
      </c>
      <c r="G119" s="241" t="s">
        <v>153</v>
      </c>
      <c r="H119" s="242">
        <v>175</v>
      </c>
      <c r="I119" s="75"/>
      <c r="J119" s="243">
        <f>ROUND(I119*H119,2)</f>
        <v>0</v>
      </c>
      <c r="K119" s="244"/>
      <c r="L119" s="166"/>
      <c r="M119" s="245" t="s">
        <v>3</v>
      </c>
      <c r="N119" s="246" t="s">
        <v>42</v>
      </c>
      <c r="O119" s="247">
        <v>5.8000000000000003E-2</v>
      </c>
      <c r="P119" s="247">
        <f>O119*H119</f>
        <v>10.15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R119" s="249" t="s">
        <v>130</v>
      </c>
      <c r="AT119" s="249" t="s">
        <v>126</v>
      </c>
      <c r="AU119" s="249" t="s">
        <v>81</v>
      </c>
      <c r="AY119" s="158" t="s">
        <v>124</v>
      </c>
      <c r="BE119" s="250">
        <f>IF(N119="základní",J119,0)</f>
        <v>0</v>
      </c>
      <c r="BF119" s="250">
        <f>IF(N119="snížená",J119,0)</f>
        <v>0</v>
      </c>
      <c r="BG119" s="250">
        <f>IF(N119="zákl. přenesená",J119,0)</f>
        <v>0</v>
      </c>
      <c r="BH119" s="250">
        <f>IF(N119="sníž. přenesená",J119,0)</f>
        <v>0</v>
      </c>
      <c r="BI119" s="250">
        <f>IF(N119="nulová",J119,0)</f>
        <v>0</v>
      </c>
      <c r="BJ119" s="158" t="s">
        <v>79</v>
      </c>
      <c r="BK119" s="250">
        <f>ROUND(I119*H119,2)</f>
        <v>0</v>
      </c>
      <c r="BL119" s="158" t="s">
        <v>130</v>
      </c>
      <c r="BM119" s="249" t="s">
        <v>451</v>
      </c>
    </row>
    <row r="120" spans="1:65" s="168" customFormat="1" ht="29.25">
      <c r="A120" s="165"/>
      <c r="B120" s="166"/>
      <c r="C120" s="165"/>
      <c r="D120" s="251" t="s">
        <v>132</v>
      </c>
      <c r="E120" s="165"/>
      <c r="F120" s="252" t="s">
        <v>159</v>
      </c>
      <c r="G120" s="165"/>
      <c r="H120" s="165"/>
      <c r="I120" s="304"/>
      <c r="J120" s="165"/>
      <c r="K120" s="165"/>
      <c r="L120" s="166"/>
      <c r="M120" s="253"/>
      <c r="N120" s="254"/>
      <c r="O120" s="255"/>
      <c r="P120" s="255"/>
      <c r="Q120" s="255"/>
      <c r="R120" s="255"/>
      <c r="S120" s="255"/>
      <c r="T120" s="256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T120" s="158" t="s">
        <v>132</v>
      </c>
      <c r="AU120" s="158" t="s">
        <v>81</v>
      </c>
    </row>
    <row r="121" spans="1:65" s="168" customFormat="1">
      <c r="A121" s="165"/>
      <c r="B121" s="166"/>
      <c r="C121" s="165"/>
      <c r="D121" s="257" t="s">
        <v>133</v>
      </c>
      <c r="E121" s="165"/>
      <c r="F121" s="258" t="s">
        <v>161</v>
      </c>
      <c r="G121" s="165"/>
      <c r="H121" s="165"/>
      <c r="I121" s="304"/>
      <c r="J121" s="165"/>
      <c r="K121" s="165"/>
      <c r="L121" s="166"/>
      <c r="M121" s="253"/>
      <c r="N121" s="254"/>
      <c r="O121" s="255"/>
      <c r="P121" s="255"/>
      <c r="Q121" s="255"/>
      <c r="R121" s="255"/>
      <c r="S121" s="255"/>
      <c r="T121" s="256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T121" s="158" t="s">
        <v>133</v>
      </c>
      <c r="AU121" s="158" t="s">
        <v>81</v>
      </c>
    </row>
    <row r="122" spans="1:65" s="266" customFormat="1">
      <c r="B122" s="267"/>
      <c r="D122" s="251" t="s">
        <v>135</v>
      </c>
      <c r="E122" s="268" t="s">
        <v>3</v>
      </c>
      <c r="F122" s="269" t="s">
        <v>450</v>
      </c>
      <c r="H122" s="270">
        <v>175</v>
      </c>
      <c r="I122" s="306"/>
      <c r="L122" s="267"/>
      <c r="M122" s="271"/>
      <c r="N122" s="272"/>
      <c r="O122" s="272"/>
      <c r="P122" s="272"/>
      <c r="Q122" s="272"/>
      <c r="R122" s="272"/>
      <c r="S122" s="272"/>
      <c r="T122" s="273"/>
      <c r="AT122" s="268" t="s">
        <v>135</v>
      </c>
      <c r="AU122" s="268" t="s">
        <v>81</v>
      </c>
      <c r="AV122" s="266" t="s">
        <v>81</v>
      </c>
      <c r="AW122" s="266" t="s">
        <v>31</v>
      </c>
      <c r="AX122" s="266" t="s">
        <v>79</v>
      </c>
      <c r="AY122" s="268" t="s">
        <v>124</v>
      </c>
    </row>
    <row r="123" spans="1:65" s="168" customFormat="1" ht="16.5" customHeight="1">
      <c r="A123" s="165"/>
      <c r="B123" s="166"/>
      <c r="C123" s="274" t="s">
        <v>170</v>
      </c>
      <c r="D123" s="274" t="s">
        <v>163</v>
      </c>
      <c r="E123" s="275" t="s">
        <v>164</v>
      </c>
      <c r="F123" s="276" t="s">
        <v>165</v>
      </c>
      <c r="G123" s="277" t="s">
        <v>166</v>
      </c>
      <c r="H123" s="278">
        <v>65.625</v>
      </c>
      <c r="I123" s="76"/>
      <c r="J123" s="279">
        <f>ROUND(I123*H123,2)</f>
        <v>0</v>
      </c>
      <c r="K123" s="280"/>
      <c r="L123" s="281"/>
      <c r="M123" s="282" t="s">
        <v>3</v>
      </c>
      <c r="N123" s="283" t="s">
        <v>42</v>
      </c>
      <c r="O123" s="247">
        <v>0</v>
      </c>
      <c r="P123" s="247">
        <f>O123*H123</f>
        <v>0</v>
      </c>
      <c r="Q123" s="247">
        <v>1</v>
      </c>
      <c r="R123" s="247">
        <f>Q123*H123</f>
        <v>65.625</v>
      </c>
      <c r="S123" s="247">
        <v>0</v>
      </c>
      <c r="T123" s="248">
        <f>S123*H123</f>
        <v>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R123" s="249" t="s">
        <v>167</v>
      </c>
      <c r="AT123" s="249" t="s">
        <v>163</v>
      </c>
      <c r="AU123" s="249" t="s">
        <v>81</v>
      </c>
      <c r="AY123" s="158" t="s">
        <v>124</v>
      </c>
      <c r="BE123" s="250">
        <f>IF(N123="základní",J123,0)</f>
        <v>0</v>
      </c>
      <c r="BF123" s="250">
        <f>IF(N123="snížená",J123,0)</f>
        <v>0</v>
      </c>
      <c r="BG123" s="250">
        <f>IF(N123="zákl. přenesená",J123,0)</f>
        <v>0</v>
      </c>
      <c r="BH123" s="250">
        <f>IF(N123="sníž. přenesená",J123,0)</f>
        <v>0</v>
      </c>
      <c r="BI123" s="250">
        <f>IF(N123="nulová",J123,0)</f>
        <v>0</v>
      </c>
      <c r="BJ123" s="158" t="s">
        <v>79</v>
      </c>
      <c r="BK123" s="250">
        <f>ROUND(I123*H123,2)</f>
        <v>0</v>
      </c>
      <c r="BL123" s="158" t="s">
        <v>130</v>
      </c>
      <c r="BM123" s="249" t="s">
        <v>452</v>
      </c>
    </row>
    <row r="124" spans="1:65" s="168" customFormat="1">
      <c r="A124" s="165"/>
      <c r="B124" s="166"/>
      <c r="C124" s="165"/>
      <c r="D124" s="251" t="s">
        <v>132</v>
      </c>
      <c r="E124" s="165"/>
      <c r="F124" s="252" t="s">
        <v>165</v>
      </c>
      <c r="G124" s="165"/>
      <c r="H124" s="165"/>
      <c r="I124" s="304"/>
      <c r="J124" s="165"/>
      <c r="K124" s="165"/>
      <c r="L124" s="166"/>
      <c r="M124" s="253"/>
      <c r="N124" s="254"/>
      <c r="O124" s="255"/>
      <c r="P124" s="255"/>
      <c r="Q124" s="255"/>
      <c r="R124" s="255"/>
      <c r="S124" s="255"/>
      <c r="T124" s="256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T124" s="158" t="s">
        <v>132</v>
      </c>
      <c r="AU124" s="158" t="s">
        <v>81</v>
      </c>
    </row>
    <row r="125" spans="1:65" s="266" customFormat="1">
      <c r="B125" s="267"/>
      <c r="D125" s="251" t="s">
        <v>135</v>
      </c>
      <c r="E125" s="268" t="s">
        <v>3</v>
      </c>
      <c r="F125" s="269" t="s">
        <v>453</v>
      </c>
      <c r="H125" s="270">
        <v>65.625</v>
      </c>
      <c r="I125" s="306"/>
      <c r="L125" s="267"/>
      <c r="M125" s="271"/>
      <c r="N125" s="272"/>
      <c r="O125" s="272"/>
      <c r="P125" s="272"/>
      <c r="Q125" s="272"/>
      <c r="R125" s="272"/>
      <c r="S125" s="272"/>
      <c r="T125" s="273"/>
      <c r="AT125" s="268" t="s">
        <v>135</v>
      </c>
      <c r="AU125" s="268" t="s">
        <v>81</v>
      </c>
      <c r="AV125" s="266" t="s">
        <v>81</v>
      </c>
      <c r="AW125" s="266" t="s">
        <v>31</v>
      </c>
      <c r="AX125" s="266" t="s">
        <v>79</v>
      </c>
      <c r="AY125" s="268" t="s">
        <v>124</v>
      </c>
    </row>
    <row r="126" spans="1:65" s="168" customFormat="1" ht="24.2" customHeight="1">
      <c r="A126" s="165"/>
      <c r="B126" s="166"/>
      <c r="C126" s="238" t="s">
        <v>167</v>
      </c>
      <c r="D126" s="238" t="s">
        <v>126</v>
      </c>
      <c r="E126" s="239" t="s">
        <v>171</v>
      </c>
      <c r="F126" s="240" t="s">
        <v>172</v>
      </c>
      <c r="G126" s="241" t="s">
        <v>153</v>
      </c>
      <c r="H126" s="242">
        <v>175</v>
      </c>
      <c r="I126" s="75"/>
      <c r="J126" s="243">
        <f>ROUND(I126*H126,2)</f>
        <v>0</v>
      </c>
      <c r="K126" s="244"/>
      <c r="L126" s="166"/>
      <c r="M126" s="245" t="s">
        <v>3</v>
      </c>
      <c r="N126" s="246" t="s">
        <v>42</v>
      </c>
      <c r="O126" s="247">
        <v>1E-3</v>
      </c>
      <c r="P126" s="247">
        <f>O126*H126</f>
        <v>0.17500000000000002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R126" s="249" t="s">
        <v>130</v>
      </c>
      <c r="AT126" s="249" t="s">
        <v>126</v>
      </c>
      <c r="AU126" s="249" t="s">
        <v>81</v>
      </c>
      <c r="AY126" s="158" t="s">
        <v>124</v>
      </c>
      <c r="BE126" s="250">
        <f>IF(N126="základní",J126,0)</f>
        <v>0</v>
      </c>
      <c r="BF126" s="250">
        <f>IF(N126="snížená",J126,0)</f>
        <v>0</v>
      </c>
      <c r="BG126" s="250">
        <f>IF(N126="zákl. přenesená",J126,0)</f>
        <v>0</v>
      </c>
      <c r="BH126" s="250">
        <f>IF(N126="sníž. přenesená",J126,0)</f>
        <v>0</v>
      </c>
      <c r="BI126" s="250">
        <f>IF(N126="nulová",J126,0)</f>
        <v>0</v>
      </c>
      <c r="BJ126" s="158" t="s">
        <v>79</v>
      </c>
      <c r="BK126" s="250">
        <f>ROUND(I126*H126,2)</f>
        <v>0</v>
      </c>
      <c r="BL126" s="158" t="s">
        <v>130</v>
      </c>
      <c r="BM126" s="249" t="s">
        <v>454</v>
      </c>
    </row>
    <row r="127" spans="1:65" s="168" customFormat="1">
      <c r="A127" s="165"/>
      <c r="B127" s="166"/>
      <c r="C127" s="165"/>
      <c r="D127" s="251" t="s">
        <v>132</v>
      </c>
      <c r="E127" s="165"/>
      <c r="F127" s="252" t="s">
        <v>172</v>
      </c>
      <c r="G127" s="165"/>
      <c r="H127" s="165"/>
      <c r="I127" s="304"/>
      <c r="J127" s="165"/>
      <c r="K127" s="165"/>
      <c r="L127" s="166"/>
      <c r="M127" s="253"/>
      <c r="N127" s="254"/>
      <c r="O127" s="255"/>
      <c r="P127" s="255"/>
      <c r="Q127" s="255"/>
      <c r="R127" s="255"/>
      <c r="S127" s="255"/>
      <c r="T127" s="256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T127" s="158" t="s">
        <v>132</v>
      </c>
      <c r="AU127" s="158" t="s">
        <v>81</v>
      </c>
    </row>
    <row r="128" spans="1:65" s="168" customFormat="1">
      <c r="A128" s="165"/>
      <c r="B128" s="166"/>
      <c r="C128" s="165"/>
      <c r="D128" s="257" t="s">
        <v>133</v>
      </c>
      <c r="E128" s="165"/>
      <c r="F128" s="258" t="s">
        <v>174</v>
      </c>
      <c r="G128" s="165"/>
      <c r="H128" s="165"/>
      <c r="I128" s="304"/>
      <c r="J128" s="165"/>
      <c r="K128" s="165"/>
      <c r="L128" s="166"/>
      <c r="M128" s="253"/>
      <c r="N128" s="254"/>
      <c r="O128" s="255"/>
      <c r="P128" s="255"/>
      <c r="Q128" s="255"/>
      <c r="R128" s="255"/>
      <c r="S128" s="255"/>
      <c r="T128" s="256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T128" s="158" t="s">
        <v>133</v>
      </c>
      <c r="AU128" s="158" t="s">
        <v>81</v>
      </c>
    </row>
    <row r="129" spans="1:65" s="168" customFormat="1" ht="21.75" customHeight="1">
      <c r="A129" s="165"/>
      <c r="B129" s="166"/>
      <c r="C129" s="238" t="s">
        <v>179</v>
      </c>
      <c r="D129" s="238" t="s">
        <v>126</v>
      </c>
      <c r="E129" s="239" t="s">
        <v>175</v>
      </c>
      <c r="F129" s="240" t="s">
        <v>176</v>
      </c>
      <c r="G129" s="241" t="s">
        <v>153</v>
      </c>
      <c r="H129" s="242">
        <v>175</v>
      </c>
      <c r="I129" s="75"/>
      <c r="J129" s="243">
        <f>ROUND(I129*H129,2)</f>
        <v>0</v>
      </c>
      <c r="K129" s="244"/>
      <c r="L129" s="166"/>
      <c r="M129" s="245" t="s">
        <v>3</v>
      </c>
      <c r="N129" s="246" t="s">
        <v>42</v>
      </c>
      <c r="O129" s="247">
        <v>1E-3</v>
      </c>
      <c r="P129" s="247">
        <f>O129*H129</f>
        <v>0.17500000000000002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R129" s="249" t="s">
        <v>130</v>
      </c>
      <c r="AT129" s="249" t="s">
        <v>126</v>
      </c>
      <c r="AU129" s="249" t="s">
        <v>81</v>
      </c>
      <c r="AY129" s="158" t="s">
        <v>124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58" t="s">
        <v>79</v>
      </c>
      <c r="BK129" s="250">
        <f>ROUND(I129*H129,2)</f>
        <v>0</v>
      </c>
      <c r="BL129" s="158" t="s">
        <v>130</v>
      </c>
      <c r="BM129" s="249" t="s">
        <v>455</v>
      </c>
    </row>
    <row r="130" spans="1:65" s="168" customFormat="1">
      <c r="A130" s="165"/>
      <c r="B130" s="166"/>
      <c r="C130" s="165"/>
      <c r="D130" s="251" t="s">
        <v>132</v>
      </c>
      <c r="E130" s="165"/>
      <c r="F130" s="252" t="s">
        <v>176</v>
      </c>
      <c r="G130" s="165"/>
      <c r="H130" s="165"/>
      <c r="I130" s="304"/>
      <c r="J130" s="165"/>
      <c r="K130" s="165"/>
      <c r="L130" s="166"/>
      <c r="M130" s="253"/>
      <c r="N130" s="254"/>
      <c r="O130" s="255"/>
      <c r="P130" s="255"/>
      <c r="Q130" s="255"/>
      <c r="R130" s="255"/>
      <c r="S130" s="255"/>
      <c r="T130" s="256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T130" s="158" t="s">
        <v>132</v>
      </c>
      <c r="AU130" s="158" t="s">
        <v>81</v>
      </c>
    </row>
    <row r="131" spans="1:65" s="168" customFormat="1">
      <c r="A131" s="165"/>
      <c r="B131" s="166"/>
      <c r="C131" s="165"/>
      <c r="D131" s="257" t="s">
        <v>133</v>
      </c>
      <c r="E131" s="165"/>
      <c r="F131" s="258" t="s">
        <v>178</v>
      </c>
      <c r="G131" s="165"/>
      <c r="H131" s="165"/>
      <c r="I131" s="304"/>
      <c r="J131" s="165"/>
      <c r="K131" s="165"/>
      <c r="L131" s="166"/>
      <c r="M131" s="253"/>
      <c r="N131" s="254"/>
      <c r="O131" s="255"/>
      <c r="P131" s="255"/>
      <c r="Q131" s="255"/>
      <c r="R131" s="255"/>
      <c r="S131" s="255"/>
      <c r="T131" s="256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T131" s="158" t="s">
        <v>133</v>
      </c>
      <c r="AU131" s="158" t="s">
        <v>81</v>
      </c>
    </row>
    <row r="132" spans="1:65" s="168" customFormat="1" ht="16.5" customHeight="1">
      <c r="A132" s="165"/>
      <c r="B132" s="166"/>
      <c r="C132" s="238" t="s">
        <v>184</v>
      </c>
      <c r="D132" s="238" t="s">
        <v>126</v>
      </c>
      <c r="E132" s="239" t="s">
        <v>180</v>
      </c>
      <c r="F132" s="240" t="s">
        <v>181</v>
      </c>
      <c r="G132" s="241" t="s">
        <v>153</v>
      </c>
      <c r="H132" s="242">
        <v>175</v>
      </c>
      <c r="I132" s="75"/>
      <c r="J132" s="243">
        <f>ROUND(I132*H132,2)</f>
        <v>0</v>
      </c>
      <c r="K132" s="244"/>
      <c r="L132" s="166"/>
      <c r="M132" s="245" t="s">
        <v>3</v>
      </c>
      <c r="N132" s="246" t="s">
        <v>42</v>
      </c>
      <c r="O132" s="247">
        <v>1.2E-2</v>
      </c>
      <c r="P132" s="247">
        <f>O132*H132</f>
        <v>2.1</v>
      </c>
      <c r="Q132" s="247">
        <v>1.2700000000000001E-3</v>
      </c>
      <c r="R132" s="247">
        <f>Q132*H132</f>
        <v>0.22225</v>
      </c>
      <c r="S132" s="247">
        <v>0</v>
      </c>
      <c r="T132" s="248">
        <f>S132*H132</f>
        <v>0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R132" s="249" t="s">
        <v>130</v>
      </c>
      <c r="AT132" s="249" t="s">
        <v>126</v>
      </c>
      <c r="AU132" s="249" t="s">
        <v>81</v>
      </c>
      <c r="AY132" s="158" t="s">
        <v>124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58" t="s">
        <v>79</v>
      </c>
      <c r="BK132" s="250">
        <f>ROUND(I132*H132,2)</f>
        <v>0</v>
      </c>
      <c r="BL132" s="158" t="s">
        <v>130</v>
      </c>
      <c r="BM132" s="249" t="s">
        <v>456</v>
      </c>
    </row>
    <row r="133" spans="1:65" s="168" customFormat="1">
      <c r="A133" s="165"/>
      <c r="B133" s="166"/>
      <c r="C133" s="165"/>
      <c r="D133" s="251" t="s">
        <v>132</v>
      </c>
      <c r="E133" s="165"/>
      <c r="F133" s="252" t="s">
        <v>181</v>
      </c>
      <c r="G133" s="165"/>
      <c r="H133" s="165"/>
      <c r="I133" s="304"/>
      <c r="J133" s="165"/>
      <c r="K133" s="165"/>
      <c r="L133" s="166"/>
      <c r="M133" s="253"/>
      <c r="N133" s="254"/>
      <c r="O133" s="255"/>
      <c r="P133" s="255"/>
      <c r="Q133" s="255"/>
      <c r="R133" s="255"/>
      <c r="S133" s="255"/>
      <c r="T133" s="256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T133" s="158" t="s">
        <v>132</v>
      </c>
      <c r="AU133" s="158" t="s">
        <v>81</v>
      </c>
    </row>
    <row r="134" spans="1:65" s="168" customFormat="1">
      <c r="A134" s="165"/>
      <c r="B134" s="166"/>
      <c r="C134" s="165"/>
      <c r="D134" s="257" t="s">
        <v>133</v>
      </c>
      <c r="E134" s="165"/>
      <c r="F134" s="258" t="s">
        <v>183</v>
      </c>
      <c r="G134" s="165"/>
      <c r="H134" s="165"/>
      <c r="I134" s="304"/>
      <c r="J134" s="165"/>
      <c r="K134" s="165"/>
      <c r="L134" s="166"/>
      <c r="M134" s="253"/>
      <c r="N134" s="254"/>
      <c r="O134" s="255"/>
      <c r="P134" s="255"/>
      <c r="Q134" s="255"/>
      <c r="R134" s="255"/>
      <c r="S134" s="255"/>
      <c r="T134" s="256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T134" s="158" t="s">
        <v>133</v>
      </c>
      <c r="AU134" s="158" t="s">
        <v>81</v>
      </c>
    </row>
    <row r="135" spans="1:65" s="168" customFormat="1" ht="16.5" customHeight="1">
      <c r="A135" s="165"/>
      <c r="B135" s="166"/>
      <c r="C135" s="274" t="s">
        <v>190</v>
      </c>
      <c r="D135" s="274" t="s">
        <v>163</v>
      </c>
      <c r="E135" s="275" t="s">
        <v>185</v>
      </c>
      <c r="F135" s="276" t="s">
        <v>186</v>
      </c>
      <c r="G135" s="277" t="s">
        <v>187</v>
      </c>
      <c r="H135" s="278">
        <v>4.375</v>
      </c>
      <c r="I135" s="76"/>
      <c r="J135" s="279">
        <f>ROUND(I135*H135,2)</f>
        <v>0</v>
      </c>
      <c r="K135" s="280"/>
      <c r="L135" s="281"/>
      <c r="M135" s="282" t="s">
        <v>3</v>
      </c>
      <c r="N135" s="283" t="s">
        <v>42</v>
      </c>
      <c r="O135" s="247">
        <v>0</v>
      </c>
      <c r="P135" s="247">
        <f>O135*H135</f>
        <v>0</v>
      </c>
      <c r="Q135" s="247">
        <v>1E-3</v>
      </c>
      <c r="R135" s="247">
        <f>Q135*H135</f>
        <v>4.3750000000000004E-3</v>
      </c>
      <c r="S135" s="247">
        <v>0</v>
      </c>
      <c r="T135" s="248">
        <f>S135*H135</f>
        <v>0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R135" s="249" t="s">
        <v>167</v>
      </c>
      <c r="AT135" s="249" t="s">
        <v>163</v>
      </c>
      <c r="AU135" s="249" t="s">
        <v>81</v>
      </c>
      <c r="AY135" s="158" t="s">
        <v>124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58" t="s">
        <v>79</v>
      </c>
      <c r="BK135" s="250">
        <f>ROUND(I135*H135,2)</f>
        <v>0</v>
      </c>
      <c r="BL135" s="158" t="s">
        <v>130</v>
      </c>
      <c r="BM135" s="249" t="s">
        <v>457</v>
      </c>
    </row>
    <row r="136" spans="1:65" s="168" customFormat="1">
      <c r="A136" s="165"/>
      <c r="B136" s="166"/>
      <c r="C136" s="165"/>
      <c r="D136" s="251" t="s">
        <v>132</v>
      </c>
      <c r="E136" s="165"/>
      <c r="F136" s="252" t="s">
        <v>186</v>
      </c>
      <c r="G136" s="165"/>
      <c r="H136" s="165"/>
      <c r="I136" s="304"/>
      <c r="J136" s="165"/>
      <c r="K136" s="165"/>
      <c r="L136" s="166"/>
      <c r="M136" s="253"/>
      <c r="N136" s="254"/>
      <c r="O136" s="255"/>
      <c r="P136" s="255"/>
      <c r="Q136" s="255"/>
      <c r="R136" s="255"/>
      <c r="S136" s="255"/>
      <c r="T136" s="256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T136" s="158" t="s">
        <v>132</v>
      </c>
      <c r="AU136" s="158" t="s">
        <v>81</v>
      </c>
    </row>
    <row r="137" spans="1:65" s="266" customFormat="1">
      <c r="B137" s="267"/>
      <c r="D137" s="251" t="s">
        <v>135</v>
      </c>
      <c r="E137" s="268" t="s">
        <v>3</v>
      </c>
      <c r="F137" s="269" t="s">
        <v>458</v>
      </c>
      <c r="H137" s="270">
        <v>4.375</v>
      </c>
      <c r="I137" s="306"/>
      <c r="L137" s="267"/>
      <c r="M137" s="271"/>
      <c r="N137" s="272"/>
      <c r="O137" s="272"/>
      <c r="P137" s="272"/>
      <c r="Q137" s="272"/>
      <c r="R137" s="272"/>
      <c r="S137" s="272"/>
      <c r="T137" s="273"/>
      <c r="AT137" s="268" t="s">
        <v>135</v>
      </c>
      <c r="AU137" s="268" t="s">
        <v>81</v>
      </c>
      <c r="AV137" s="266" t="s">
        <v>81</v>
      </c>
      <c r="AW137" s="266" t="s">
        <v>31</v>
      </c>
      <c r="AX137" s="266" t="s">
        <v>79</v>
      </c>
      <c r="AY137" s="268" t="s">
        <v>124</v>
      </c>
    </row>
    <row r="138" spans="1:65" s="168" customFormat="1" ht="49.15" customHeight="1">
      <c r="A138" s="165"/>
      <c r="B138" s="166"/>
      <c r="C138" s="238" t="s">
        <v>195</v>
      </c>
      <c r="D138" s="238" t="s">
        <v>126</v>
      </c>
      <c r="E138" s="239" t="s">
        <v>191</v>
      </c>
      <c r="F138" s="240" t="s">
        <v>192</v>
      </c>
      <c r="G138" s="241" t="s">
        <v>153</v>
      </c>
      <c r="H138" s="242">
        <v>175</v>
      </c>
      <c r="I138" s="75"/>
      <c r="J138" s="243">
        <f>ROUND(I138*H138,2)</f>
        <v>0</v>
      </c>
      <c r="K138" s="244"/>
      <c r="L138" s="166"/>
      <c r="M138" s="245" t="s">
        <v>3</v>
      </c>
      <c r="N138" s="246" t="s">
        <v>42</v>
      </c>
      <c r="O138" s="247">
        <v>4.0000000000000001E-3</v>
      </c>
      <c r="P138" s="247">
        <f>O138*H138</f>
        <v>0.70000000000000007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R138" s="249" t="s">
        <v>130</v>
      </c>
      <c r="AT138" s="249" t="s">
        <v>126</v>
      </c>
      <c r="AU138" s="249" t="s">
        <v>81</v>
      </c>
      <c r="AY138" s="158" t="s">
        <v>124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58" t="s">
        <v>79</v>
      </c>
      <c r="BK138" s="250">
        <f>ROUND(I138*H138,2)</f>
        <v>0</v>
      </c>
      <c r="BL138" s="158" t="s">
        <v>130</v>
      </c>
      <c r="BM138" s="249" t="s">
        <v>459</v>
      </c>
    </row>
    <row r="139" spans="1:65" s="168" customFormat="1" ht="29.25">
      <c r="A139" s="165"/>
      <c r="B139" s="166"/>
      <c r="C139" s="165"/>
      <c r="D139" s="251" t="s">
        <v>132</v>
      </c>
      <c r="E139" s="165"/>
      <c r="F139" s="252" t="s">
        <v>192</v>
      </c>
      <c r="G139" s="165"/>
      <c r="H139" s="165"/>
      <c r="I139" s="304"/>
      <c r="J139" s="165"/>
      <c r="K139" s="165"/>
      <c r="L139" s="166"/>
      <c r="M139" s="253"/>
      <c r="N139" s="254"/>
      <c r="O139" s="255"/>
      <c r="P139" s="255"/>
      <c r="Q139" s="255"/>
      <c r="R139" s="255"/>
      <c r="S139" s="255"/>
      <c r="T139" s="256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T139" s="158" t="s">
        <v>132</v>
      </c>
      <c r="AU139" s="158" t="s">
        <v>81</v>
      </c>
    </row>
    <row r="140" spans="1:65" s="168" customFormat="1">
      <c r="A140" s="165"/>
      <c r="B140" s="166"/>
      <c r="C140" s="165"/>
      <c r="D140" s="257" t="s">
        <v>133</v>
      </c>
      <c r="E140" s="165"/>
      <c r="F140" s="258" t="s">
        <v>194</v>
      </c>
      <c r="G140" s="165"/>
      <c r="H140" s="165"/>
      <c r="I140" s="304"/>
      <c r="J140" s="165"/>
      <c r="K140" s="165"/>
      <c r="L140" s="166"/>
      <c r="M140" s="253"/>
      <c r="N140" s="254"/>
      <c r="O140" s="255"/>
      <c r="P140" s="255"/>
      <c r="Q140" s="255"/>
      <c r="R140" s="255"/>
      <c r="S140" s="255"/>
      <c r="T140" s="256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T140" s="158" t="s">
        <v>133</v>
      </c>
      <c r="AU140" s="158" t="s">
        <v>81</v>
      </c>
    </row>
    <row r="141" spans="1:65" s="168" customFormat="1" ht="21.75" customHeight="1">
      <c r="A141" s="165"/>
      <c r="B141" s="166"/>
      <c r="C141" s="238" t="s">
        <v>202</v>
      </c>
      <c r="D141" s="238" t="s">
        <v>126</v>
      </c>
      <c r="E141" s="239" t="s">
        <v>196</v>
      </c>
      <c r="F141" s="240" t="s">
        <v>197</v>
      </c>
      <c r="G141" s="241" t="s">
        <v>145</v>
      </c>
      <c r="H141" s="242">
        <v>0.02</v>
      </c>
      <c r="I141" s="75"/>
      <c r="J141" s="243">
        <f>ROUND(I141*H141,2)</f>
        <v>0</v>
      </c>
      <c r="K141" s="244"/>
      <c r="L141" s="166"/>
      <c r="M141" s="245" t="s">
        <v>3</v>
      </c>
      <c r="N141" s="246" t="s">
        <v>42</v>
      </c>
      <c r="O141" s="247">
        <v>0.26100000000000001</v>
      </c>
      <c r="P141" s="247">
        <f>O141*H141</f>
        <v>5.2200000000000007E-3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R141" s="249" t="s">
        <v>130</v>
      </c>
      <c r="AT141" s="249" t="s">
        <v>126</v>
      </c>
      <c r="AU141" s="249" t="s">
        <v>81</v>
      </c>
      <c r="AY141" s="158" t="s">
        <v>124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58" t="s">
        <v>79</v>
      </c>
      <c r="BK141" s="250">
        <f>ROUND(I141*H141,2)</f>
        <v>0</v>
      </c>
      <c r="BL141" s="158" t="s">
        <v>130</v>
      </c>
      <c r="BM141" s="249" t="s">
        <v>460</v>
      </c>
    </row>
    <row r="142" spans="1:65" s="168" customFormat="1">
      <c r="A142" s="165"/>
      <c r="B142" s="166"/>
      <c r="C142" s="165"/>
      <c r="D142" s="251" t="s">
        <v>132</v>
      </c>
      <c r="E142" s="165"/>
      <c r="F142" s="252" t="s">
        <v>197</v>
      </c>
      <c r="G142" s="165"/>
      <c r="H142" s="165"/>
      <c r="I142" s="304"/>
      <c r="J142" s="165"/>
      <c r="K142" s="165"/>
      <c r="L142" s="166"/>
      <c r="M142" s="253"/>
      <c r="N142" s="254"/>
      <c r="O142" s="255"/>
      <c r="P142" s="255"/>
      <c r="Q142" s="255"/>
      <c r="R142" s="255"/>
      <c r="S142" s="255"/>
      <c r="T142" s="256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T142" s="158" t="s">
        <v>132</v>
      </c>
      <c r="AU142" s="158" t="s">
        <v>81</v>
      </c>
    </row>
    <row r="143" spans="1:65" s="168" customFormat="1">
      <c r="A143" s="165"/>
      <c r="B143" s="166"/>
      <c r="C143" s="165"/>
      <c r="D143" s="257" t="s">
        <v>133</v>
      </c>
      <c r="E143" s="165"/>
      <c r="F143" s="258" t="s">
        <v>199</v>
      </c>
      <c r="G143" s="165"/>
      <c r="H143" s="165"/>
      <c r="I143" s="304"/>
      <c r="J143" s="165"/>
      <c r="K143" s="165"/>
      <c r="L143" s="166"/>
      <c r="M143" s="253"/>
      <c r="N143" s="254"/>
      <c r="O143" s="255"/>
      <c r="P143" s="255"/>
      <c r="Q143" s="255"/>
      <c r="R143" s="255"/>
      <c r="S143" s="255"/>
      <c r="T143" s="256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T143" s="158" t="s">
        <v>133</v>
      </c>
      <c r="AU143" s="158" t="s">
        <v>81</v>
      </c>
    </row>
    <row r="144" spans="1:65" s="266" customFormat="1">
      <c r="B144" s="267"/>
      <c r="D144" s="251" t="s">
        <v>135</v>
      </c>
      <c r="E144" s="268" t="s">
        <v>3</v>
      </c>
      <c r="F144" s="269" t="s">
        <v>461</v>
      </c>
      <c r="H144" s="270">
        <v>13.125</v>
      </c>
      <c r="I144" s="306"/>
      <c r="L144" s="267"/>
      <c r="M144" s="271"/>
      <c r="N144" s="272"/>
      <c r="O144" s="272"/>
      <c r="P144" s="272"/>
      <c r="Q144" s="272"/>
      <c r="R144" s="272"/>
      <c r="S144" s="272"/>
      <c r="T144" s="273"/>
      <c r="AT144" s="268" t="s">
        <v>135</v>
      </c>
      <c r="AU144" s="268" t="s">
        <v>81</v>
      </c>
      <c r="AV144" s="266" t="s">
        <v>81</v>
      </c>
      <c r="AW144" s="266" t="s">
        <v>31</v>
      </c>
      <c r="AX144" s="266" t="s">
        <v>71</v>
      </c>
      <c r="AY144" s="268" t="s">
        <v>124</v>
      </c>
    </row>
    <row r="145" spans="1:65" s="266" customFormat="1">
      <c r="B145" s="267"/>
      <c r="D145" s="251" t="s">
        <v>135</v>
      </c>
      <c r="E145" s="268" t="s">
        <v>3</v>
      </c>
      <c r="F145" s="269" t="s">
        <v>462</v>
      </c>
      <c r="H145" s="270">
        <v>0.02</v>
      </c>
      <c r="I145" s="306"/>
      <c r="L145" s="267"/>
      <c r="M145" s="271"/>
      <c r="N145" s="272"/>
      <c r="O145" s="272"/>
      <c r="P145" s="272"/>
      <c r="Q145" s="272"/>
      <c r="R145" s="272"/>
      <c r="S145" s="272"/>
      <c r="T145" s="273"/>
      <c r="AT145" s="268" t="s">
        <v>135</v>
      </c>
      <c r="AU145" s="268" t="s">
        <v>81</v>
      </c>
      <c r="AV145" s="266" t="s">
        <v>81</v>
      </c>
      <c r="AW145" s="266" t="s">
        <v>31</v>
      </c>
      <c r="AX145" s="266" t="s">
        <v>79</v>
      </c>
      <c r="AY145" s="268" t="s">
        <v>124</v>
      </c>
    </row>
    <row r="146" spans="1:65" s="168" customFormat="1" ht="21.75" customHeight="1">
      <c r="A146" s="165"/>
      <c r="B146" s="166"/>
      <c r="C146" s="238" t="s">
        <v>208</v>
      </c>
      <c r="D146" s="238" t="s">
        <v>126</v>
      </c>
      <c r="E146" s="239" t="s">
        <v>203</v>
      </c>
      <c r="F146" s="240" t="s">
        <v>204</v>
      </c>
      <c r="G146" s="241" t="s">
        <v>145</v>
      </c>
      <c r="H146" s="242">
        <v>0.02</v>
      </c>
      <c r="I146" s="75"/>
      <c r="J146" s="243">
        <f>ROUND(I146*H146,2)</f>
        <v>0</v>
      </c>
      <c r="K146" s="244"/>
      <c r="L146" s="166"/>
      <c r="M146" s="245" t="s">
        <v>3</v>
      </c>
      <c r="N146" s="246" t="s">
        <v>42</v>
      </c>
      <c r="O146" s="247">
        <v>0.45200000000000001</v>
      </c>
      <c r="P146" s="247">
        <f>O146*H146</f>
        <v>9.0400000000000012E-3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R146" s="249" t="s">
        <v>130</v>
      </c>
      <c r="AT146" s="249" t="s">
        <v>126</v>
      </c>
      <c r="AU146" s="249" t="s">
        <v>81</v>
      </c>
      <c r="AY146" s="158" t="s">
        <v>124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58" t="s">
        <v>79</v>
      </c>
      <c r="BK146" s="250">
        <f>ROUND(I146*H146,2)</f>
        <v>0</v>
      </c>
      <c r="BL146" s="158" t="s">
        <v>130</v>
      </c>
      <c r="BM146" s="249" t="s">
        <v>463</v>
      </c>
    </row>
    <row r="147" spans="1:65" s="168" customFormat="1">
      <c r="A147" s="165"/>
      <c r="B147" s="166"/>
      <c r="C147" s="165"/>
      <c r="D147" s="251" t="s">
        <v>132</v>
      </c>
      <c r="E147" s="165"/>
      <c r="F147" s="252" t="s">
        <v>204</v>
      </c>
      <c r="G147" s="165"/>
      <c r="H147" s="165"/>
      <c r="I147" s="304"/>
      <c r="J147" s="165"/>
      <c r="K147" s="165"/>
      <c r="L147" s="166"/>
      <c r="M147" s="253"/>
      <c r="N147" s="254"/>
      <c r="O147" s="255"/>
      <c r="P147" s="255"/>
      <c r="Q147" s="255"/>
      <c r="R147" s="255"/>
      <c r="S147" s="255"/>
      <c r="T147" s="256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T147" s="158" t="s">
        <v>132</v>
      </c>
      <c r="AU147" s="158" t="s">
        <v>81</v>
      </c>
    </row>
    <row r="148" spans="1:65" s="168" customFormat="1">
      <c r="A148" s="165"/>
      <c r="B148" s="166"/>
      <c r="C148" s="165"/>
      <c r="D148" s="257" t="s">
        <v>133</v>
      </c>
      <c r="E148" s="165"/>
      <c r="F148" s="258" t="s">
        <v>206</v>
      </c>
      <c r="G148" s="165"/>
      <c r="H148" s="165"/>
      <c r="I148" s="304"/>
      <c r="J148" s="165"/>
      <c r="K148" s="165"/>
      <c r="L148" s="166"/>
      <c r="M148" s="253"/>
      <c r="N148" s="254"/>
      <c r="O148" s="255"/>
      <c r="P148" s="255"/>
      <c r="Q148" s="255"/>
      <c r="R148" s="255"/>
      <c r="S148" s="255"/>
      <c r="T148" s="256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T148" s="158" t="s">
        <v>133</v>
      </c>
      <c r="AU148" s="158" t="s">
        <v>81</v>
      </c>
    </row>
    <row r="149" spans="1:65" s="225" customFormat="1" ht="22.9" customHeight="1">
      <c r="B149" s="226"/>
      <c r="D149" s="227" t="s">
        <v>70</v>
      </c>
      <c r="E149" s="236" t="s">
        <v>167</v>
      </c>
      <c r="F149" s="236" t="s">
        <v>207</v>
      </c>
      <c r="I149" s="307"/>
      <c r="J149" s="237">
        <f>BK149</f>
        <v>0</v>
      </c>
      <c r="L149" s="226"/>
      <c r="M149" s="230"/>
      <c r="N149" s="231"/>
      <c r="O149" s="231"/>
      <c r="P149" s="232">
        <f>SUM(P150:P153)</f>
        <v>2.1550000000000002</v>
      </c>
      <c r="Q149" s="231"/>
      <c r="R149" s="232">
        <f>SUM(R150:R153)</f>
        <v>0</v>
      </c>
      <c r="S149" s="231"/>
      <c r="T149" s="233">
        <f>SUM(T150:T153)</f>
        <v>0</v>
      </c>
      <c r="AR149" s="227" t="s">
        <v>79</v>
      </c>
      <c r="AT149" s="234" t="s">
        <v>70</v>
      </c>
      <c r="AU149" s="234" t="s">
        <v>79</v>
      </c>
      <c r="AY149" s="227" t="s">
        <v>124</v>
      </c>
      <c r="BK149" s="235">
        <f>SUM(BK150:BK153)</f>
        <v>0</v>
      </c>
    </row>
    <row r="150" spans="1:65" s="168" customFormat="1" ht="16.5" customHeight="1">
      <c r="A150" s="165"/>
      <c r="B150" s="166"/>
      <c r="C150" s="238" t="s">
        <v>9</v>
      </c>
      <c r="D150" s="238" t="s">
        <v>126</v>
      </c>
      <c r="E150" s="239" t="s">
        <v>209</v>
      </c>
      <c r="F150" s="240" t="s">
        <v>210</v>
      </c>
      <c r="G150" s="241" t="s">
        <v>211</v>
      </c>
      <c r="H150" s="242">
        <v>1</v>
      </c>
      <c r="I150" s="75"/>
      <c r="J150" s="243">
        <f>ROUND(I150*H150,2)</f>
        <v>0</v>
      </c>
      <c r="K150" s="244"/>
      <c r="L150" s="166"/>
      <c r="M150" s="245" t="s">
        <v>3</v>
      </c>
      <c r="N150" s="246" t="s">
        <v>42</v>
      </c>
      <c r="O150" s="247">
        <v>0.877</v>
      </c>
      <c r="P150" s="247">
        <f>O150*H150</f>
        <v>0.877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R150" s="249" t="s">
        <v>130</v>
      </c>
      <c r="AT150" s="249" t="s">
        <v>126</v>
      </c>
      <c r="AU150" s="249" t="s">
        <v>81</v>
      </c>
      <c r="AY150" s="158" t="s">
        <v>124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58" t="s">
        <v>79</v>
      </c>
      <c r="BK150" s="250">
        <f>ROUND(I150*H150,2)</f>
        <v>0</v>
      </c>
      <c r="BL150" s="158" t="s">
        <v>130</v>
      </c>
      <c r="BM150" s="249" t="s">
        <v>464</v>
      </c>
    </row>
    <row r="151" spans="1:65" s="168" customFormat="1">
      <c r="A151" s="165"/>
      <c r="B151" s="166"/>
      <c r="C151" s="165"/>
      <c r="D151" s="251" t="s">
        <v>132</v>
      </c>
      <c r="E151" s="165"/>
      <c r="F151" s="252" t="s">
        <v>210</v>
      </c>
      <c r="G151" s="165"/>
      <c r="H151" s="165"/>
      <c r="I151" s="304"/>
      <c r="J151" s="165"/>
      <c r="K151" s="165"/>
      <c r="L151" s="166"/>
      <c r="M151" s="253"/>
      <c r="N151" s="254"/>
      <c r="O151" s="255"/>
      <c r="P151" s="255"/>
      <c r="Q151" s="255"/>
      <c r="R151" s="255"/>
      <c r="S151" s="255"/>
      <c r="T151" s="256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T151" s="158" t="s">
        <v>132</v>
      </c>
      <c r="AU151" s="158" t="s">
        <v>81</v>
      </c>
    </row>
    <row r="152" spans="1:65" s="168" customFormat="1" ht="16.5" customHeight="1">
      <c r="A152" s="165"/>
      <c r="B152" s="166"/>
      <c r="C152" s="238" t="s">
        <v>217</v>
      </c>
      <c r="D152" s="238" t="s">
        <v>126</v>
      </c>
      <c r="E152" s="239" t="s">
        <v>213</v>
      </c>
      <c r="F152" s="240" t="s">
        <v>214</v>
      </c>
      <c r="G152" s="241" t="s">
        <v>211</v>
      </c>
      <c r="H152" s="242">
        <v>1</v>
      </c>
      <c r="I152" s="75"/>
      <c r="J152" s="243">
        <f>ROUND(I152*H152,2)</f>
        <v>0</v>
      </c>
      <c r="K152" s="244"/>
      <c r="L152" s="166"/>
      <c r="M152" s="245" t="s">
        <v>3</v>
      </c>
      <c r="N152" s="246" t="s">
        <v>42</v>
      </c>
      <c r="O152" s="247">
        <v>1.278</v>
      </c>
      <c r="P152" s="247">
        <f>O152*H152</f>
        <v>1.278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R152" s="249" t="s">
        <v>130</v>
      </c>
      <c r="AT152" s="249" t="s">
        <v>126</v>
      </c>
      <c r="AU152" s="249" t="s">
        <v>81</v>
      </c>
      <c r="AY152" s="158" t="s">
        <v>124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58" t="s">
        <v>79</v>
      </c>
      <c r="BK152" s="250">
        <f>ROUND(I152*H152,2)</f>
        <v>0</v>
      </c>
      <c r="BL152" s="158" t="s">
        <v>130</v>
      </c>
      <c r="BM152" s="249" t="s">
        <v>465</v>
      </c>
    </row>
    <row r="153" spans="1:65" s="168" customFormat="1">
      <c r="A153" s="165"/>
      <c r="B153" s="166"/>
      <c r="C153" s="165"/>
      <c r="D153" s="251" t="s">
        <v>132</v>
      </c>
      <c r="E153" s="165"/>
      <c r="F153" s="252" t="s">
        <v>214</v>
      </c>
      <c r="G153" s="165"/>
      <c r="H153" s="165"/>
      <c r="I153" s="304"/>
      <c r="J153" s="165"/>
      <c r="K153" s="165"/>
      <c r="L153" s="166"/>
      <c r="M153" s="253"/>
      <c r="N153" s="254"/>
      <c r="O153" s="255"/>
      <c r="P153" s="255"/>
      <c r="Q153" s="255"/>
      <c r="R153" s="255"/>
      <c r="S153" s="255"/>
      <c r="T153" s="256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T153" s="158" t="s">
        <v>132</v>
      </c>
      <c r="AU153" s="158" t="s">
        <v>81</v>
      </c>
    </row>
    <row r="154" spans="1:65" s="225" customFormat="1" ht="22.9" customHeight="1">
      <c r="B154" s="226"/>
      <c r="D154" s="227" t="s">
        <v>70</v>
      </c>
      <c r="E154" s="236" t="s">
        <v>179</v>
      </c>
      <c r="F154" s="236" t="s">
        <v>216</v>
      </c>
      <c r="I154" s="307"/>
      <c r="J154" s="237">
        <f>BK154</f>
        <v>0</v>
      </c>
      <c r="L154" s="226"/>
      <c r="M154" s="230"/>
      <c r="N154" s="231"/>
      <c r="O154" s="231"/>
      <c r="P154" s="232">
        <f>SUM(P155:P198)</f>
        <v>438.02356499999996</v>
      </c>
      <c r="Q154" s="231"/>
      <c r="R154" s="232">
        <f>SUM(R155:R198)</f>
        <v>0</v>
      </c>
      <c r="S154" s="231"/>
      <c r="T154" s="233">
        <f>SUM(T155:T198)</f>
        <v>370.03780000000006</v>
      </c>
      <c r="AR154" s="227" t="s">
        <v>79</v>
      </c>
      <c r="AT154" s="234" t="s">
        <v>70</v>
      </c>
      <c r="AU154" s="234" t="s">
        <v>79</v>
      </c>
      <c r="AY154" s="227" t="s">
        <v>124</v>
      </c>
      <c r="BK154" s="235">
        <f>SUM(BK155:BK198)</f>
        <v>0</v>
      </c>
    </row>
    <row r="155" spans="1:65" s="168" customFormat="1" ht="16.5" customHeight="1">
      <c r="A155" s="165"/>
      <c r="B155" s="166"/>
      <c r="C155" s="238" t="s">
        <v>224</v>
      </c>
      <c r="D155" s="238" t="s">
        <v>126</v>
      </c>
      <c r="E155" s="239" t="s">
        <v>466</v>
      </c>
      <c r="F155" s="240" t="s">
        <v>467</v>
      </c>
      <c r="G155" s="241" t="s">
        <v>145</v>
      </c>
      <c r="H155" s="242">
        <v>22.11</v>
      </c>
      <c r="I155" s="75"/>
      <c r="J155" s="243">
        <f>ROUND(I155*H155,2)</f>
        <v>0</v>
      </c>
      <c r="K155" s="244"/>
      <c r="L155" s="166"/>
      <c r="M155" s="245" t="s">
        <v>3</v>
      </c>
      <c r="N155" s="246" t="s">
        <v>42</v>
      </c>
      <c r="O155" s="247">
        <v>6.4359999999999999</v>
      </c>
      <c r="P155" s="247">
        <f>O155*H155</f>
        <v>142.29996</v>
      </c>
      <c r="Q155" s="247">
        <v>0</v>
      </c>
      <c r="R155" s="247">
        <f>Q155*H155</f>
        <v>0</v>
      </c>
      <c r="S155" s="247">
        <v>2</v>
      </c>
      <c r="T155" s="248">
        <f>S155*H155</f>
        <v>44.22</v>
      </c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R155" s="249" t="s">
        <v>130</v>
      </c>
      <c r="AT155" s="249" t="s">
        <v>126</v>
      </c>
      <c r="AU155" s="249" t="s">
        <v>81</v>
      </c>
      <c r="AY155" s="158" t="s">
        <v>124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58" t="s">
        <v>79</v>
      </c>
      <c r="BK155" s="250">
        <f>ROUND(I155*H155,2)</f>
        <v>0</v>
      </c>
      <c r="BL155" s="158" t="s">
        <v>130</v>
      </c>
      <c r="BM155" s="249" t="s">
        <v>468</v>
      </c>
    </row>
    <row r="156" spans="1:65" s="168" customFormat="1">
      <c r="A156" s="165"/>
      <c r="B156" s="166"/>
      <c r="C156" s="165"/>
      <c r="D156" s="251" t="s">
        <v>132</v>
      </c>
      <c r="E156" s="165"/>
      <c r="F156" s="252" t="s">
        <v>467</v>
      </c>
      <c r="G156" s="165"/>
      <c r="H156" s="165"/>
      <c r="I156" s="304"/>
      <c r="J156" s="165"/>
      <c r="K156" s="165"/>
      <c r="L156" s="166"/>
      <c r="M156" s="253"/>
      <c r="N156" s="254"/>
      <c r="O156" s="255"/>
      <c r="P156" s="255"/>
      <c r="Q156" s="255"/>
      <c r="R156" s="255"/>
      <c r="S156" s="255"/>
      <c r="T156" s="256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T156" s="158" t="s">
        <v>132</v>
      </c>
      <c r="AU156" s="158" t="s">
        <v>81</v>
      </c>
    </row>
    <row r="157" spans="1:65" s="168" customFormat="1">
      <c r="A157" s="165"/>
      <c r="B157" s="166"/>
      <c r="C157" s="165"/>
      <c r="D157" s="257" t="s">
        <v>133</v>
      </c>
      <c r="E157" s="165"/>
      <c r="F157" s="258" t="s">
        <v>469</v>
      </c>
      <c r="G157" s="165"/>
      <c r="H157" s="165"/>
      <c r="I157" s="304"/>
      <c r="J157" s="165"/>
      <c r="K157" s="165"/>
      <c r="L157" s="166"/>
      <c r="M157" s="253"/>
      <c r="N157" s="254"/>
      <c r="O157" s="255"/>
      <c r="P157" s="255"/>
      <c r="Q157" s="255"/>
      <c r="R157" s="255"/>
      <c r="S157" s="255"/>
      <c r="T157" s="256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T157" s="158" t="s">
        <v>133</v>
      </c>
      <c r="AU157" s="158" t="s">
        <v>81</v>
      </c>
    </row>
    <row r="158" spans="1:65" s="259" customFormat="1">
      <c r="B158" s="260"/>
      <c r="D158" s="251" t="s">
        <v>135</v>
      </c>
      <c r="E158" s="261" t="s">
        <v>3</v>
      </c>
      <c r="F158" s="262" t="s">
        <v>470</v>
      </c>
      <c r="H158" s="261" t="s">
        <v>3</v>
      </c>
      <c r="I158" s="305"/>
      <c r="L158" s="260"/>
      <c r="M158" s="263"/>
      <c r="N158" s="264"/>
      <c r="O158" s="264"/>
      <c r="P158" s="264"/>
      <c r="Q158" s="264"/>
      <c r="R158" s="264"/>
      <c r="S158" s="264"/>
      <c r="T158" s="265"/>
      <c r="AT158" s="261" t="s">
        <v>135</v>
      </c>
      <c r="AU158" s="261" t="s">
        <v>81</v>
      </c>
      <c r="AV158" s="259" t="s">
        <v>79</v>
      </c>
      <c r="AW158" s="259" t="s">
        <v>31</v>
      </c>
      <c r="AX158" s="259" t="s">
        <v>71</v>
      </c>
      <c r="AY158" s="261" t="s">
        <v>124</v>
      </c>
    </row>
    <row r="159" spans="1:65" s="266" customFormat="1">
      <c r="B159" s="267"/>
      <c r="D159" s="251" t="s">
        <v>135</v>
      </c>
      <c r="E159" s="268" t="s">
        <v>3</v>
      </c>
      <c r="F159" s="269" t="s">
        <v>471</v>
      </c>
      <c r="H159" s="270">
        <v>22.11</v>
      </c>
      <c r="I159" s="306"/>
      <c r="L159" s="267"/>
      <c r="M159" s="271"/>
      <c r="N159" s="272"/>
      <c r="O159" s="272"/>
      <c r="P159" s="272"/>
      <c r="Q159" s="272"/>
      <c r="R159" s="272"/>
      <c r="S159" s="272"/>
      <c r="T159" s="273"/>
      <c r="AT159" s="268" t="s">
        <v>135</v>
      </c>
      <c r="AU159" s="268" t="s">
        <v>81</v>
      </c>
      <c r="AV159" s="266" t="s">
        <v>81</v>
      </c>
      <c r="AW159" s="266" t="s">
        <v>31</v>
      </c>
      <c r="AX159" s="266" t="s">
        <v>79</v>
      </c>
      <c r="AY159" s="268" t="s">
        <v>124</v>
      </c>
    </row>
    <row r="160" spans="1:65" s="168" customFormat="1" ht="24.2" customHeight="1">
      <c r="A160" s="165"/>
      <c r="B160" s="166"/>
      <c r="C160" s="238" t="s">
        <v>231</v>
      </c>
      <c r="D160" s="238" t="s">
        <v>126</v>
      </c>
      <c r="E160" s="239" t="s">
        <v>472</v>
      </c>
      <c r="F160" s="240" t="s">
        <v>473</v>
      </c>
      <c r="G160" s="241" t="s">
        <v>145</v>
      </c>
      <c r="H160" s="242">
        <v>8.09</v>
      </c>
      <c r="I160" s="75"/>
      <c r="J160" s="243">
        <f>ROUND(I160*H160,2)</f>
        <v>0</v>
      </c>
      <c r="K160" s="244"/>
      <c r="L160" s="166"/>
      <c r="M160" s="245" t="s">
        <v>3</v>
      </c>
      <c r="N160" s="246" t="s">
        <v>42</v>
      </c>
      <c r="O160" s="247">
        <v>7.1950000000000003</v>
      </c>
      <c r="P160" s="247">
        <f>O160*H160</f>
        <v>58.207550000000005</v>
      </c>
      <c r="Q160" s="247">
        <v>0</v>
      </c>
      <c r="R160" s="247">
        <f>Q160*H160</f>
        <v>0</v>
      </c>
      <c r="S160" s="247">
        <v>2.2000000000000002</v>
      </c>
      <c r="T160" s="248">
        <f>S160*H160</f>
        <v>17.798000000000002</v>
      </c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R160" s="249" t="s">
        <v>130</v>
      </c>
      <c r="AT160" s="249" t="s">
        <v>126</v>
      </c>
      <c r="AU160" s="249" t="s">
        <v>81</v>
      </c>
      <c r="AY160" s="158" t="s">
        <v>124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58" t="s">
        <v>79</v>
      </c>
      <c r="BK160" s="250">
        <f>ROUND(I160*H160,2)</f>
        <v>0</v>
      </c>
      <c r="BL160" s="158" t="s">
        <v>130</v>
      </c>
      <c r="BM160" s="249" t="s">
        <v>474</v>
      </c>
    </row>
    <row r="161" spans="1:65" s="168" customFormat="1" ht="19.5">
      <c r="A161" s="165"/>
      <c r="B161" s="166"/>
      <c r="C161" s="165"/>
      <c r="D161" s="251" t="s">
        <v>132</v>
      </c>
      <c r="E161" s="165"/>
      <c r="F161" s="252" t="s">
        <v>473</v>
      </c>
      <c r="G161" s="165"/>
      <c r="H161" s="165"/>
      <c r="I161" s="304"/>
      <c r="J161" s="165"/>
      <c r="K161" s="165"/>
      <c r="L161" s="166"/>
      <c r="M161" s="253"/>
      <c r="N161" s="254"/>
      <c r="O161" s="255"/>
      <c r="P161" s="255"/>
      <c r="Q161" s="255"/>
      <c r="R161" s="255"/>
      <c r="S161" s="255"/>
      <c r="T161" s="256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T161" s="158" t="s">
        <v>132</v>
      </c>
      <c r="AU161" s="158" t="s">
        <v>81</v>
      </c>
    </row>
    <row r="162" spans="1:65" s="168" customFormat="1">
      <c r="A162" s="165"/>
      <c r="B162" s="166"/>
      <c r="C162" s="165"/>
      <c r="D162" s="257" t="s">
        <v>133</v>
      </c>
      <c r="E162" s="165"/>
      <c r="F162" s="258" t="s">
        <v>475</v>
      </c>
      <c r="G162" s="165"/>
      <c r="H162" s="165"/>
      <c r="I162" s="304"/>
      <c r="J162" s="165"/>
      <c r="K162" s="165"/>
      <c r="L162" s="166"/>
      <c r="M162" s="253"/>
      <c r="N162" s="254"/>
      <c r="O162" s="255"/>
      <c r="P162" s="255"/>
      <c r="Q162" s="255"/>
      <c r="R162" s="255"/>
      <c r="S162" s="255"/>
      <c r="T162" s="256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T162" s="158" t="s">
        <v>133</v>
      </c>
      <c r="AU162" s="158" t="s">
        <v>81</v>
      </c>
    </row>
    <row r="163" spans="1:65" s="259" customFormat="1">
      <c r="B163" s="260"/>
      <c r="D163" s="251" t="s">
        <v>135</v>
      </c>
      <c r="E163" s="261" t="s">
        <v>3</v>
      </c>
      <c r="F163" s="262" t="s">
        <v>222</v>
      </c>
      <c r="H163" s="261" t="s">
        <v>3</v>
      </c>
      <c r="I163" s="305"/>
      <c r="L163" s="260"/>
      <c r="M163" s="263"/>
      <c r="N163" s="264"/>
      <c r="O163" s="264"/>
      <c r="P163" s="264"/>
      <c r="Q163" s="264"/>
      <c r="R163" s="264"/>
      <c r="S163" s="264"/>
      <c r="T163" s="265"/>
      <c r="AT163" s="261" t="s">
        <v>135</v>
      </c>
      <c r="AU163" s="261" t="s">
        <v>81</v>
      </c>
      <c r="AV163" s="259" t="s">
        <v>79</v>
      </c>
      <c r="AW163" s="259" t="s">
        <v>31</v>
      </c>
      <c r="AX163" s="259" t="s">
        <v>71</v>
      </c>
      <c r="AY163" s="261" t="s">
        <v>124</v>
      </c>
    </row>
    <row r="164" spans="1:65" s="266" customFormat="1">
      <c r="B164" s="267"/>
      <c r="D164" s="251" t="s">
        <v>135</v>
      </c>
      <c r="E164" s="268" t="s">
        <v>3</v>
      </c>
      <c r="F164" s="269" t="s">
        <v>476</v>
      </c>
      <c r="H164" s="270">
        <v>8.09</v>
      </c>
      <c r="I164" s="306"/>
      <c r="L164" s="267"/>
      <c r="M164" s="271"/>
      <c r="N164" s="272"/>
      <c r="O164" s="272"/>
      <c r="P164" s="272"/>
      <c r="Q164" s="272"/>
      <c r="R164" s="272"/>
      <c r="S164" s="272"/>
      <c r="T164" s="273"/>
      <c r="AT164" s="268" t="s">
        <v>135</v>
      </c>
      <c r="AU164" s="268" t="s">
        <v>81</v>
      </c>
      <c r="AV164" s="266" t="s">
        <v>81</v>
      </c>
      <c r="AW164" s="266" t="s">
        <v>31</v>
      </c>
      <c r="AX164" s="266" t="s">
        <v>79</v>
      </c>
      <c r="AY164" s="268" t="s">
        <v>124</v>
      </c>
    </row>
    <row r="165" spans="1:65" s="168" customFormat="1" ht="24.2" customHeight="1">
      <c r="A165" s="165"/>
      <c r="B165" s="166"/>
      <c r="C165" s="238" t="s">
        <v>283</v>
      </c>
      <c r="D165" s="238" t="s">
        <v>126</v>
      </c>
      <c r="E165" s="239" t="s">
        <v>477</v>
      </c>
      <c r="F165" s="240" t="s">
        <v>478</v>
      </c>
      <c r="G165" s="241" t="s">
        <v>145</v>
      </c>
      <c r="H165" s="242">
        <v>12.135</v>
      </c>
      <c r="I165" s="75"/>
      <c r="J165" s="243">
        <f>ROUND(I165*H165,2)</f>
        <v>0</v>
      </c>
      <c r="K165" s="244"/>
      <c r="L165" s="166"/>
      <c r="M165" s="245" t="s">
        <v>3</v>
      </c>
      <c r="N165" s="246" t="s">
        <v>42</v>
      </c>
      <c r="O165" s="247">
        <v>6.3449999999999998</v>
      </c>
      <c r="P165" s="247">
        <f>O165*H165</f>
        <v>76.996574999999993</v>
      </c>
      <c r="Q165" s="247">
        <v>0</v>
      </c>
      <c r="R165" s="247">
        <f>Q165*H165</f>
        <v>0</v>
      </c>
      <c r="S165" s="247">
        <v>2.2000000000000002</v>
      </c>
      <c r="T165" s="248">
        <f>S165*H165</f>
        <v>26.697000000000003</v>
      </c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R165" s="249" t="s">
        <v>130</v>
      </c>
      <c r="AT165" s="249" t="s">
        <v>126</v>
      </c>
      <c r="AU165" s="249" t="s">
        <v>81</v>
      </c>
      <c r="AY165" s="158" t="s">
        <v>124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58" t="s">
        <v>79</v>
      </c>
      <c r="BK165" s="250">
        <f>ROUND(I165*H165,2)</f>
        <v>0</v>
      </c>
      <c r="BL165" s="158" t="s">
        <v>130</v>
      </c>
      <c r="BM165" s="249" t="s">
        <v>479</v>
      </c>
    </row>
    <row r="166" spans="1:65" s="168" customFormat="1" ht="19.5">
      <c r="A166" s="165"/>
      <c r="B166" s="166"/>
      <c r="C166" s="165"/>
      <c r="D166" s="251" t="s">
        <v>132</v>
      </c>
      <c r="E166" s="165"/>
      <c r="F166" s="252" t="s">
        <v>478</v>
      </c>
      <c r="G166" s="165"/>
      <c r="H166" s="165"/>
      <c r="I166" s="304"/>
      <c r="J166" s="165"/>
      <c r="K166" s="165"/>
      <c r="L166" s="166"/>
      <c r="M166" s="253"/>
      <c r="N166" s="254"/>
      <c r="O166" s="255"/>
      <c r="P166" s="255"/>
      <c r="Q166" s="255"/>
      <c r="R166" s="255"/>
      <c r="S166" s="255"/>
      <c r="T166" s="256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T166" s="158" t="s">
        <v>132</v>
      </c>
      <c r="AU166" s="158" t="s">
        <v>81</v>
      </c>
    </row>
    <row r="167" spans="1:65" s="168" customFormat="1">
      <c r="A167" s="165"/>
      <c r="B167" s="166"/>
      <c r="C167" s="165"/>
      <c r="D167" s="257" t="s">
        <v>133</v>
      </c>
      <c r="E167" s="165"/>
      <c r="F167" s="258" t="s">
        <v>480</v>
      </c>
      <c r="G167" s="165"/>
      <c r="H167" s="165"/>
      <c r="I167" s="304"/>
      <c r="J167" s="165"/>
      <c r="K167" s="165"/>
      <c r="L167" s="166"/>
      <c r="M167" s="253"/>
      <c r="N167" s="254"/>
      <c r="O167" s="255"/>
      <c r="P167" s="255"/>
      <c r="Q167" s="255"/>
      <c r="R167" s="255"/>
      <c r="S167" s="255"/>
      <c r="T167" s="256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T167" s="158" t="s">
        <v>133</v>
      </c>
      <c r="AU167" s="158" t="s">
        <v>81</v>
      </c>
    </row>
    <row r="168" spans="1:65" s="259" customFormat="1">
      <c r="B168" s="260"/>
      <c r="D168" s="251" t="s">
        <v>135</v>
      </c>
      <c r="E168" s="261" t="s">
        <v>3</v>
      </c>
      <c r="F168" s="262" t="s">
        <v>222</v>
      </c>
      <c r="H168" s="261" t="s">
        <v>3</v>
      </c>
      <c r="I168" s="305"/>
      <c r="L168" s="260"/>
      <c r="M168" s="263"/>
      <c r="N168" s="264"/>
      <c r="O168" s="264"/>
      <c r="P168" s="264"/>
      <c r="Q168" s="264"/>
      <c r="R168" s="264"/>
      <c r="S168" s="264"/>
      <c r="T168" s="265"/>
      <c r="AT168" s="261" t="s">
        <v>135</v>
      </c>
      <c r="AU168" s="261" t="s">
        <v>81</v>
      </c>
      <c r="AV168" s="259" t="s">
        <v>79</v>
      </c>
      <c r="AW168" s="259" t="s">
        <v>31</v>
      </c>
      <c r="AX168" s="259" t="s">
        <v>71</v>
      </c>
      <c r="AY168" s="261" t="s">
        <v>124</v>
      </c>
    </row>
    <row r="169" spans="1:65" s="266" customFormat="1">
      <c r="B169" s="267"/>
      <c r="D169" s="251" t="s">
        <v>135</v>
      </c>
      <c r="E169" s="268" t="s">
        <v>3</v>
      </c>
      <c r="F169" s="269" t="s">
        <v>481</v>
      </c>
      <c r="H169" s="270">
        <v>12.135</v>
      </c>
      <c r="I169" s="306"/>
      <c r="L169" s="267"/>
      <c r="M169" s="271"/>
      <c r="N169" s="272"/>
      <c r="O169" s="272"/>
      <c r="P169" s="272"/>
      <c r="Q169" s="272"/>
      <c r="R169" s="272"/>
      <c r="S169" s="272"/>
      <c r="T169" s="273"/>
      <c r="AT169" s="268" t="s">
        <v>135</v>
      </c>
      <c r="AU169" s="268" t="s">
        <v>81</v>
      </c>
      <c r="AV169" s="266" t="s">
        <v>81</v>
      </c>
      <c r="AW169" s="266" t="s">
        <v>31</v>
      </c>
      <c r="AX169" s="266" t="s">
        <v>79</v>
      </c>
      <c r="AY169" s="268" t="s">
        <v>124</v>
      </c>
    </row>
    <row r="170" spans="1:65" s="168" customFormat="1" ht="44.25" customHeight="1">
      <c r="A170" s="165"/>
      <c r="B170" s="166"/>
      <c r="C170" s="238" t="s">
        <v>288</v>
      </c>
      <c r="D170" s="238" t="s">
        <v>126</v>
      </c>
      <c r="E170" s="239" t="s">
        <v>232</v>
      </c>
      <c r="F170" s="240" t="s">
        <v>233</v>
      </c>
      <c r="G170" s="241" t="s">
        <v>145</v>
      </c>
      <c r="H170" s="242">
        <v>413.71</v>
      </c>
      <c r="I170" s="75"/>
      <c r="J170" s="243">
        <f>ROUND(I170*H170,2)</f>
        <v>0</v>
      </c>
      <c r="K170" s="244"/>
      <c r="L170" s="166"/>
      <c r="M170" s="245" t="s">
        <v>3</v>
      </c>
      <c r="N170" s="246" t="s">
        <v>42</v>
      </c>
      <c r="O170" s="247">
        <v>0.38800000000000001</v>
      </c>
      <c r="P170" s="247">
        <f>O170*H170</f>
        <v>160.51947999999999</v>
      </c>
      <c r="Q170" s="247">
        <v>0</v>
      </c>
      <c r="R170" s="247">
        <f>Q170*H170</f>
        <v>0</v>
      </c>
      <c r="S170" s="247">
        <v>0.68</v>
      </c>
      <c r="T170" s="248">
        <f>S170*H170</f>
        <v>281.32280000000003</v>
      </c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R170" s="249" t="s">
        <v>130</v>
      </c>
      <c r="AT170" s="249" t="s">
        <v>126</v>
      </c>
      <c r="AU170" s="249" t="s">
        <v>81</v>
      </c>
      <c r="AY170" s="158" t="s">
        <v>124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58" t="s">
        <v>79</v>
      </c>
      <c r="BK170" s="250">
        <f>ROUND(I170*H170,2)</f>
        <v>0</v>
      </c>
      <c r="BL170" s="158" t="s">
        <v>130</v>
      </c>
      <c r="BM170" s="249" t="s">
        <v>482</v>
      </c>
    </row>
    <row r="171" spans="1:65" s="168" customFormat="1" ht="29.25">
      <c r="A171" s="165"/>
      <c r="B171" s="166"/>
      <c r="C171" s="165"/>
      <c r="D171" s="251" t="s">
        <v>132</v>
      </c>
      <c r="E171" s="165"/>
      <c r="F171" s="252" t="s">
        <v>233</v>
      </c>
      <c r="G171" s="165"/>
      <c r="H171" s="165"/>
      <c r="I171" s="304"/>
      <c r="J171" s="165"/>
      <c r="K171" s="165"/>
      <c r="L171" s="166"/>
      <c r="M171" s="253"/>
      <c r="N171" s="254"/>
      <c r="O171" s="255"/>
      <c r="P171" s="255"/>
      <c r="Q171" s="255"/>
      <c r="R171" s="255"/>
      <c r="S171" s="255"/>
      <c r="T171" s="256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T171" s="158" t="s">
        <v>132</v>
      </c>
      <c r="AU171" s="158" t="s">
        <v>81</v>
      </c>
    </row>
    <row r="172" spans="1:65" s="168" customFormat="1">
      <c r="A172" s="165"/>
      <c r="B172" s="166"/>
      <c r="C172" s="165"/>
      <c r="D172" s="257" t="s">
        <v>133</v>
      </c>
      <c r="E172" s="165"/>
      <c r="F172" s="258" t="s">
        <v>235</v>
      </c>
      <c r="G172" s="165"/>
      <c r="H172" s="165"/>
      <c r="I172" s="304"/>
      <c r="J172" s="165"/>
      <c r="K172" s="165"/>
      <c r="L172" s="166"/>
      <c r="M172" s="253"/>
      <c r="N172" s="254"/>
      <c r="O172" s="255"/>
      <c r="P172" s="255"/>
      <c r="Q172" s="255"/>
      <c r="R172" s="255"/>
      <c r="S172" s="255"/>
      <c r="T172" s="256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T172" s="158" t="s">
        <v>133</v>
      </c>
      <c r="AU172" s="158" t="s">
        <v>81</v>
      </c>
    </row>
    <row r="173" spans="1:65" s="259" customFormat="1">
      <c r="B173" s="260"/>
      <c r="D173" s="251" t="s">
        <v>135</v>
      </c>
      <c r="E173" s="261" t="s">
        <v>3</v>
      </c>
      <c r="F173" s="262" t="s">
        <v>483</v>
      </c>
      <c r="H173" s="261" t="s">
        <v>3</v>
      </c>
      <c r="I173" s="305"/>
      <c r="L173" s="260"/>
      <c r="M173" s="263"/>
      <c r="N173" s="264"/>
      <c r="O173" s="264"/>
      <c r="P173" s="264"/>
      <c r="Q173" s="264"/>
      <c r="R173" s="264"/>
      <c r="S173" s="264"/>
      <c r="T173" s="265"/>
      <c r="AT173" s="261" t="s">
        <v>135</v>
      </c>
      <c r="AU173" s="261" t="s">
        <v>81</v>
      </c>
      <c r="AV173" s="259" t="s">
        <v>79</v>
      </c>
      <c r="AW173" s="259" t="s">
        <v>31</v>
      </c>
      <c r="AX173" s="259" t="s">
        <v>71</v>
      </c>
      <c r="AY173" s="261" t="s">
        <v>124</v>
      </c>
    </row>
    <row r="174" spans="1:65" s="259" customFormat="1">
      <c r="B174" s="260"/>
      <c r="D174" s="251" t="s">
        <v>135</v>
      </c>
      <c r="E174" s="261" t="s">
        <v>3</v>
      </c>
      <c r="F174" s="262" t="s">
        <v>237</v>
      </c>
      <c r="H174" s="261" t="s">
        <v>3</v>
      </c>
      <c r="I174" s="305"/>
      <c r="L174" s="260"/>
      <c r="M174" s="263"/>
      <c r="N174" s="264"/>
      <c r="O174" s="264"/>
      <c r="P174" s="264"/>
      <c r="Q174" s="264"/>
      <c r="R174" s="264"/>
      <c r="S174" s="264"/>
      <c r="T174" s="265"/>
      <c r="AT174" s="261" t="s">
        <v>135</v>
      </c>
      <c r="AU174" s="261" t="s">
        <v>81</v>
      </c>
      <c r="AV174" s="259" t="s">
        <v>79</v>
      </c>
      <c r="AW174" s="259" t="s">
        <v>31</v>
      </c>
      <c r="AX174" s="259" t="s">
        <v>71</v>
      </c>
      <c r="AY174" s="261" t="s">
        <v>124</v>
      </c>
    </row>
    <row r="175" spans="1:65" s="259" customFormat="1" ht="22.5">
      <c r="B175" s="260"/>
      <c r="D175" s="251" t="s">
        <v>135</v>
      </c>
      <c r="E175" s="261" t="s">
        <v>3</v>
      </c>
      <c r="F175" s="262" t="s">
        <v>238</v>
      </c>
      <c r="H175" s="261" t="s">
        <v>3</v>
      </c>
      <c r="I175" s="305"/>
      <c r="L175" s="260"/>
      <c r="M175" s="263"/>
      <c r="N175" s="264"/>
      <c r="O175" s="264"/>
      <c r="P175" s="264"/>
      <c r="Q175" s="264"/>
      <c r="R175" s="264"/>
      <c r="S175" s="264"/>
      <c r="T175" s="265"/>
      <c r="AT175" s="261" t="s">
        <v>135</v>
      </c>
      <c r="AU175" s="261" t="s">
        <v>81</v>
      </c>
      <c r="AV175" s="259" t="s">
        <v>79</v>
      </c>
      <c r="AW175" s="259" t="s">
        <v>31</v>
      </c>
      <c r="AX175" s="259" t="s">
        <v>71</v>
      </c>
      <c r="AY175" s="261" t="s">
        <v>124</v>
      </c>
    </row>
    <row r="176" spans="1:65" s="259" customFormat="1">
      <c r="B176" s="260"/>
      <c r="D176" s="251" t="s">
        <v>135</v>
      </c>
      <c r="E176" s="261" t="s">
        <v>3</v>
      </c>
      <c r="F176" s="262" t="s">
        <v>239</v>
      </c>
      <c r="H176" s="261" t="s">
        <v>3</v>
      </c>
      <c r="I176" s="305"/>
      <c r="L176" s="260"/>
      <c r="M176" s="263"/>
      <c r="N176" s="264"/>
      <c r="O176" s="264"/>
      <c r="P176" s="264"/>
      <c r="Q176" s="264"/>
      <c r="R176" s="264"/>
      <c r="S176" s="264"/>
      <c r="T176" s="265"/>
      <c r="AT176" s="261" t="s">
        <v>135</v>
      </c>
      <c r="AU176" s="261" t="s">
        <v>81</v>
      </c>
      <c r="AV176" s="259" t="s">
        <v>79</v>
      </c>
      <c r="AW176" s="259" t="s">
        <v>31</v>
      </c>
      <c r="AX176" s="259" t="s">
        <v>71</v>
      </c>
      <c r="AY176" s="261" t="s">
        <v>124</v>
      </c>
    </row>
    <row r="177" spans="2:51" s="259" customFormat="1">
      <c r="B177" s="260"/>
      <c r="D177" s="251" t="s">
        <v>135</v>
      </c>
      <c r="E177" s="261" t="s">
        <v>3</v>
      </c>
      <c r="F177" s="262" t="s">
        <v>484</v>
      </c>
      <c r="H177" s="261" t="s">
        <v>3</v>
      </c>
      <c r="I177" s="305"/>
      <c r="L177" s="260"/>
      <c r="M177" s="263"/>
      <c r="N177" s="264"/>
      <c r="O177" s="264"/>
      <c r="P177" s="264"/>
      <c r="Q177" s="264"/>
      <c r="R177" s="264"/>
      <c r="S177" s="264"/>
      <c r="T177" s="265"/>
      <c r="AT177" s="261" t="s">
        <v>135</v>
      </c>
      <c r="AU177" s="261" t="s">
        <v>81</v>
      </c>
      <c r="AV177" s="259" t="s">
        <v>79</v>
      </c>
      <c r="AW177" s="259" t="s">
        <v>31</v>
      </c>
      <c r="AX177" s="259" t="s">
        <v>71</v>
      </c>
      <c r="AY177" s="261" t="s">
        <v>124</v>
      </c>
    </row>
    <row r="178" spans="2:51" s="259" customFormat="1">
      <c r="B178" s="260"/>
      <c r="D178" s="251" t="s">
        <v>135</v>
      </c>
      <c r="E178" s="261" t="s">
        <v>3</v>
      </c>
      <c r="F178" s="262" t="s">
        <v>485</v>
      </c>
      <c r="H178" s="261" t="s">
        <v>3</v>
      </c>
      <c r="I178" s="305"/>
      <c r="L178" s="260"/>
      <c r="M178" s="263"/>
      <c r="N178" s="264"/>
      <c r="O178" s="264"/>
      <c r="P178" s="264"/>
      <c r="Q178" s="264"/>
      <c r="R178" s="264"/>
      <c r="S178" s="264"/>
      <c r="T178" s="265"/>
      <c r="AT178" s="261" t="s">
        <v>135</v>
      </c>
      <c r="AU178" s="261" t="s">
        <v>81</v>
      </c>
      <c r="AV178" s="259" t="s">
        <v>79</v>
      </c>
      <c r="AW178" s="259" t="s">
        <v>31</v>
      </c>
      <c r="AX178" s="259" t="s">
        <v>71</v>
      </c>
      <c r="AY178" s="261" t="s">
        <v>124</v>
      </c>
    </row>
    <row r="179" spans="2:51" s="266" customFormat="1" ht="22.5">
      <c r="B179" s="267"/>
      <c r="D179" s="251" t="s">
        <v>135</v>
      </c>
      <c r="E179" s="268" t="s">
        <v>3</v>
      </c>
      <c r="F179" s="269" t="s">
        <v>486</v>
      </c>
      <c r="H179" s="270">
        <v>22.11</v>
      </c>
      <c r="I179" s="306"/>
      <c r="L179" s="267"/>
      <c r="M179" s="271"/>
      <c r="N179" s="272"/>
      <c r="O179" s="272"/>
      <c r="P179" s="272"/>
      <c r="Q179" s="272"/>
      <c r="R179" s="272"/>
      <c r="S179" s="272"/>
      <c r="T179" s="273"/>
      <c r="AT179" s="268" t="s">
        <v>135</v>
      </c>
      <c r="AU179" s="268" t="s">
        <v>81</v>
      </c>
      <c r="AV179" s="266" t="s">
        <v>81</v>
      </c>
      <c r="AW179" s="266" t="s">
        <v>31</v>
      </c>
      <c r="AX179" s="266" t="s">
        <v>71</v>
      </c>
      <c r="AY179" s="268" t="s">
        <v>124</v>
      </c>
    </row>
    <row r="180" spans="2:51" s="266" customFormat="1">
      <c r="B180" s="267"/>
      <c r="D180" s="251" t="s">
        <v>135</v>
      </c>
      <c r="E180" s="268" t="s">
        <v>3</v>
      </c>
      <c r="F180" s="269" t="s">
        <v>487</v>
      </c>
      <c r="H180" s="270">
        <v>16.18</v>
      </c>
      <c r="I180" s="306"/>
      <c r="L180" s="267"/>
      <c r="M180" s="271"/>
      <c r="N180" s="272"/>
      <c r="O180" s="272"/>
      <c r="P180" s="272"/>
      <c r="Q180" s="272"/>
      <c r="R180" s="272"/>
      <c r="S180" s="272"/>
      <c r="T180" s="273"/>
      <c r="AT180" s="268" t="s">
        <v>135</v>
      </c>
      <c r="AU180" s="268" t="s">
        <v>81</v>
      </c>
      <c r="AV180" s="266" t="s">
        <v>81</v>
      </c>
      <c r="AW180" s="266" t="s">
        <v>31</v>
      </c>
      <c r="AX180" s="266" t="s">
        <v>71</v>
      </c>
      <c r="AY180" s="268" t="s">
        <v>124</v>
      </c>
    </row>
    <row r="181" spans="2:51" s="284" customFormat="1">
      <c r="B181" s="285"/>
      <c r="D181" s="251" t="s">
        <v>135</v>
      </c>
      <c r="E181" s="286" t="s">
        <v>3</v>
      </c>
      <c r="F181" s="287" t="s">
        <v>242</v>
      </c>
      <c r="H181" s="288">
        <v>38.29</v>
      </c>
      <c r="I181" s="308"/>
      <c r="L181" s="285"/>
      <c r="M181" s="289"/>
      <c r="N181" s="290"/>
      <c r="O181" s="290"/>
      <c r="P181" s="290"/>
      <c r="Q181" s="290"/>
      <c r="R181" s="290"/>
      <c r="S181" s="290"/>
      <c r="T181" s="291"/>
      <c r="AT181" s="286" t="s">
        <v>135</v>
      </c>
      <c r="AU181" s="286" t="s">
        <v>81</v>
      </c>
      <c r="AV181" s="284" t="s">
        <v>142</v>
      </c>
      <c r="AW181" s="284" t="s">
        <v>31</v>
      </c>
      <c r="AX181" s="284" t="s">
        <v>71</v>
      </c>
      <c r="AY181" s="286" t="s">
        <v>124</v>
      </c>
    </row>
    <row r="182" spans="2:51" s="259" customFormat="1">
      <c r="B182" s="260"/>
      <c r="D182" s="251" t="s">
        <v>135</v>
      </c>
      <c r="E182" s="261" t="s">
        <v>3</v>
      </c>
      <c r="F182" s="262" t="s">
        <v>488</v>
      </c>
      <c r="H182" s="261" t="s">
        <v>3</v>
      </c>
      <c r="I182" s="305"/>
      <c r="L182" s="260"/>
      <c r="M182" s="263"/>
      <c r="N182" s="264"/>
      <c r="O182" s="264"/>
      <c r="P182" s="264"/>
      <c r="Q182" s="264"/>
      <c r="R182" s="264"/>
      <c r="S182" s="264"/>
      <c r="T182" s="265"/>
      <c r="AT182" s="261" t="s">
        <v>135</v>
      </c>
      <c r="AU182" s="261" t="s">
        <v>81</v>
      </c>
      <c r="AV182" s="259" t="s">
        <v>79</v>
      </c>
      <c r="AW182" s="259" t="s">
        <v>31</v>
      </c>
      <c r="AX182" s="259" t="s">
        <v>71</v>
      </c>
      <c r="AY182" s="261" t="s">
        <v>124</v>
      </c>
    </row>
    <row r="183" spans="2:51" s="259" customFormat="1">
      <c r="B183" s="260"/>
      <c r="D183" s="251" t="s">
        <v>135</v>
      </c>
      <c r="E183" s="261" t="s">
        <v>3</v>
      </c>
      <c r="F183" s="262" t="s">
        <v>244</v>
      </c>
      <c r="H183" s="261" t="s">
        <v>3</v>
      </c>
      <c r="I183" s="305"/>
      <c r="L183" s="260"/>
      <c r="M183" s="263"/>
      <c r="N183" s="264"/>
      <c r="O183" s="264"/>
      <c r="P183" s="264"/>
      <c r="Q183" s="264"/>
      <c r="R183" s="264"/>
      <c r="S183" s="264"/>
      <c r="T183" s="265"/>
      <c r="AT183" s="261" t="s">
        <v>135</v>
      </c>
      <c r="AU183" s="261" t="s">
        <v>81</v>
      </c>
      <c r="AV183" s="259" t="s">
        <v>79</v>
      </c>
      <c r="AW183" s="259" t="s">
        <v>31</v>
      </c>
      <c r="AX183" s="259" t="s">
        <v>71</v>
      </c>
      <c r="AY183" s="261" t="s">
        <v>124</v>
      </c>
    </row>
    <row r="184" spans="2:51" s="259" customFormat="1">
      <c r="B184" s="260"/>
      <c r="D184" s="251" t="s">
        <v>135</v>
      </c>
      <c r="E184" s="261" t="s">
        <v>3</v>
      </c>
      <c r="F184" s="262" t="s">
        <v>245</v>
      </c>
      <c r="H184" s="261" t="s">
        <v>3</v>
      </c>
      <c r="I184" s="305"/>
      <c r="L184" s="260"/>
      <c r="M184" s="263"/>
      <c r="N184" s="264"/>
      <c r="O184" s="264"/>
      <c r="P184" s="264"/>
      <c r="Q184" s="264"/>
      <c r="R184" s="264"/>
      <c r="S184" s="264"/>
      <c r="T184" s="265"/>
      <c r="AT184" s="261" t="s">
        <v>135</v>
      </c>
      <c r="AU184" s="261" t="s">
        <v>81</v>
      </c>
      <c r="AV184" s="259" t="s">
        <v>79</v>
      </c>
      <c r="AW184" s="259" t="s">
        <v>31</v>
      </c>
      <c r="AX184" s="259" t="s">
        <v>71</v>
      </c>
      <c r="AY184" s="261" t="s">
        <v>124</v>
      </c>
    </row>
    <row r="185" spans="2:51" s="266" customFormat="1" ht="22.5">
      <c r="B185" s="267"/>
      <c r="D185" s="251" t="s">
        <v>135</v>
      </c>
      <c r="E185" s="268" t="s">
        <v>3</v>
      </c>
      <c r="F185" s="269" t="s">
        <v>489</v>
      </c>
      <c r="H185" s="270">
        <v>62.511000000000003</v>
      </c>
      <c r="I185" s="306"/>
      <c r="L185" s="267"/>
      <c r="M185" s="271"/>
      <c r="N185" s="272"/>
      <c r="O185" s="272"/>
      <c r="P185" s="272"/>
      <c r="Q185" s="272"/>
      <c r="R185" s="272"/>
      <c r="S185" s="272"/>
      <c r="T185" s="273"/>
      <c r="AT185" s="268" t="s">
        <v>135</v>
      </c>
      <c r="AU185" s="268" t="s">
        <v>81</v>
      </c>
      <c r="AV185" s="266" t="s">
        <v>81</v>
      </c>
      <c r="AW185" s="266" t="s">
        <v>31</v>
      </c>
      <c r="AX185" s="266" t="s">
        <v>71</v>
      </c>
      <c r="AY185" s="268" t="s">
        <v>124</v>
      </c>
    </row>
    <row r="186" spans="2:51" s="259" customFormat="1">
      <c r="B186" s="260"/>
      <c r="D186" s="251" t="s">
        <v>135</v>
      </c>
      <c r="E186" s="261" t="s">
        <v>3</v>
      </c>
      <c r="F186" s="262" t="s">
        <v>490</v>
      </c>
      <c r="H186" s="261" t="s">
        <v>3</v>
      </c>
      <c r="I186" s="305"/>
      <c r="L186" s="260"/>
      <c r="M186" s="263"/>
      <c r="N186" s="264"/>
      <c r="O186" s="264"/>
      <c r="P186" s="264"/>
      <c r="Q186" s="264"/>
      <c r="R186" s="264"/>
      <c r="S186" s="264"/>
      <c r="T186" s="265"/>
      <c r="AT186" s="261" t="s">
        <v>135</v>
      </c>
      <c r="AU186" s="261" t="s">
        <v>81</v>
      </c>
      <c r="AV186" s="259" t="s">
        <v>79</v>
      </c>
      <c r="AW186" s="259" t="s">
        <v>31</v>
      </c>
      <c r="AX186" s="259" t="s">
        <v>71</v>
      </c>
      <c r="AY186" s="261" t="s">
        <v>124</v>
      </c>
    </row>
    <row r="187" spans="2:51" s="259" customFormat="1">
      <c r="B187" s="260"/>
      <c r="D187" s="251" t="s">
        <v>135</v>
      </c>
      <c r="E187" s="261" t="s">
        <v>3</v>
      </c>
      <c r="F187" s="262" t="s">
        <v>491</v>
      </c>
      <c r="H187" s="261" t="s">
        <v>3</v>
      </c>
      <c r="I187" s="305"/>
      <c r="L187" s="260"/>
      <c r="M187" s="263"/>
      <c r="N187" s="264"/>
      <c r="O187" s="264"/>
      <c r="P187" s="264"/>
      <c r="Q187" s="264"/>
      <c r="R187" s="264"/>
      <c r="S187" s="264"/>
      <c r="T187" s="265"/>
      <c r="AT187" s="261" t="s">
        <v>135</v>
      </c>
      <c r="AU187" s="261" t="s">
        <v>81</v>
      </c>
      <c r="AV187" s="259" t="s">
        <v>79</v>
      </c>
      <c r="AW187" s="259" t="s">
        <v>31</v>
      </c>
      <c r="AX187" s="259" t="s">
        <v>71</v>
      </c>
      <c r="AY187" s="261" t="s">
        <v>124</v>
      </c>
    </row>
    <row r="188" spans="2:51" s="266" customFormat="1">
      <c r="B188" s="267"/>
      <c r="D188" s="251" t="s">
        <v>135</v>
      </c>
      <c r="E188" s="268" t="s">
        <v>3</v>
      </c>
      <c r="F188" s="269" t="s">
        <v>492</v>
      </c>
      <c r="H188" s="270">
        <v>12.54</v>
      </c>
      <c r="I188" s="306"/>
      <c r="L188" s="267"/>
      <c r="M188" s="271"/>
      <c r="N188" s="272"/>
      <c r="O188" s="272"/>
      <c r="P188" s="272"/>
      <c r="Q188" s="272"/>
      <c r="R188" s="272"/>
      <c r="S188" s="272"/>
      <c r="T188" s="273"/>
      <c r="AT188" s="268" t="s">
        <v>135</v>
      </c>
      <c r="AU188" s="268" t="s">
        <v>81</v>
      </c>
      <c r="AV188" s="266" t="s">
        <v>81</v>
      </c>
      <c r="AW188" s="266" t="s">
        <v>31</v>
      </c>
      <c r="AX188" s="266" t="s">
        <v>71</v>
      </c>
      <c r="AY188" s="268" t="s">
        <v>124</v>
      </c>
    </row>
    <row r="189" spans="2:51" s="284" customFormat="1">
      <c r="B189" s="285"/>
      <c r="D189" s="251" t="s">
        <v>135</v>
      </c>
      <c r="E189" s="286" t="s">
        <v>3</v>
      </c>
      <c r="F189" s="287" t="s">
        <v>271</v>
      </c>
      <c r="H189" s="288">
        <v>75.051000000000002</v>
      </c>
      <c r="I189" s="308"/>
      <c r="L189" s="285"/>
      <c r="M189" s="289"/>
      <c r="N189" s="290"/>
      <c r="O189" s="290"/>
      <c r="P189" s="290"/>
      <c r="Q189" s="290"/>
      <c r="R189" s="290"/>
      <c r="S189" s="290"/>
      <c r="T189" s="291"/>
      <c r="AT189" s="286" t="s">
        <v>135</v>
      </c>
      <c r="AU189" s="286" t="s">
        <v>81</v>
      </c>
      <c r="AV189" s="284" t="s">
        <v>142</v>
      </c>
      <c r="AW189" s="284" t="s">
        <v>31</v>
      </c>
      <c r="AX189" s="284" t="s">
        <v>71</v>
      </c>
      <c r="AY189" s="286" t="s">
        <v>124</v>
      </c>
    </row>
    <row r="190" spans="2:51" s="259" customFormat="1">
      <c r="B190" s="260"/>
      <c r="D190" s="251" t="s">
        <v>135</v>
      </c>
      <c r="E190" s="261" t="s">
        <v>3</v>
      </c>
      <c r="F190" s="262" t="s">
        <v>493</v>
      </c>
      <c r="H190" s="261" t="s">
        <v>3</v>
      </c>
      <c r="I190" s="305"/>
      <c r="L190" s="260"/>
      <c r="M190" s="263"/>
      <c r="N190" s="264"/>
      <c r="O190" s="264"/>
      <c r="P190" s="264"/>
      <c r="Q190" s="264"/>
      <c r="R190" s="264"/>
      <c r="S190" s="264"/>
      <c r="T190" s="265"/>
      <c r="AT190" s="261" t="s">
        <v>135</v>
      </c>
      <c r="AU190" s="261" t="s">
        <v>81</v>
      </c>
      <c r="AV190" s="259" t="s">
        <v>79</v>
      </c>
      <c r="AW190" s="259" t="s">
        <v>31</v>
      </c>
      <c r="AX190" s="259" t="s">
        <v>71</v>
      </c>
      <c r="AY190" s="261" t="s">
        <v>124</v>
      </c>
    </row>
    <row r="191" spans="2:51" s="259" customFormat="1">
      <c r="B191" s="260"/>
      <c r="D191" s="251" t="s">
        <v>135</v>
      </c>
      <c r="E191" s="261" t="s">
        <v>3</v>
      </c>
      <c r="F191" s="262" t="s">
        <v>273</v>
      </c>
      <c r="H191" s="261" t="s">
        <v>3</v>
      </c>
      <c r="I191" s="305"/>
      <c r="L191" s="260"/>
      <c r="M191" s="263"/>
      <c r="N191" s="264"/>
      <c r="O191" s="264"/>
      <c r="P191" s="264"/>
      <c r="Q191" s="264"/>
      <c r="R191" s="264"/>
      <c r="S191" s="264"/>
      <c r="T191" s="265"/>
      <c r="AT191" s="261" t="s">
        <v>135</v>
      </c>
      <c r="AU191" s="261" t="s">
        <v>81</v>
      </c>
      <c r="AV191" s="259" t="s">
        <v>79</v>
      </c>
      <c r="AW191" s="259" t="s">
        <v>31</v>
      </c>
      <c r="AX191" s="259" t="s">
        <v>71</v>
      </c>
      <c r="AY191" s="261" t="s">
        <v>124</v>
      </c>
    </row>
    <row r="192" spans="2:51" s="259" customFormat="1">
      <c r="B192" s="260"/>
      <c r="D192" s="251" t="s">
        <v>135</v>
      </c>
      <c r="E192" s="261" t="s">
        <v>3</v>
      </c>
      <c r="F192" s="262" t="s">
        <v>494</v>
      </c>
      <c r="H192" s="261" t="s">
        <v>3</v>
      </c>
      <c r="I192" s="305"/>
      <c r="L192" s="260"/>
      <c r="M192" s="263"/>
      <c r="N192" s="264"/>
      <c r="O192" s="264"/>
      <c r="P192" s="264"/>
      <c r="Q192" s="264"/>
      <c r="R192" s="264"/>
      <c r="S192" s="264"/>
      <c r="T192" s="265"/>
      <c r="AT192" s="261" t="s">
        <v>135</v>
      </c>
      <c r="AU192" s="261" t="s">
        <v>81</v>
      </c>
      <c r="AV192" s="259" t="s">
        <v>79</v>
      </c>
      <c r="AW192" s="259" t="s">
        <v>31</v>
      </c>
      <c r="AX192" s="259" t="s">
        <v>71</v>
      </c>
      <c r="AY192" s="261" t="s">
        <v>124</v>
      </c>
    </row>
    <row r="193" spans="1:65" s="266" customFormat="1">
      <c r="B193" s="267"/>
      <c r="D193" s="251" t="s">
        <v>135</v>
      </c>
      <c r="E193" s="268" t="s">
        <v>3</v>
      </c>
      <c r="F193" s="269" t="s">
        <v>495</v>
      </c>
      <c r="H193" s="270">
        <v>27.588000000000001</v>
      </c>
      <c r="I193" s="306"/>
      <c r="L193" s="267"/>
      <c r="M193" s="271"/>
      <c r="N193" s="272"/>
      <c r="O193" s="272"/>
      <c r="P193" s="272"/>
      <c r="Q193" s="272"/>
      <c r="R193" s="272"/>
      <c r="S193" s="272"/>
      <c r="T193" s="273"/>
      <c r="AT193" s="268" t="s">
        <v>135</v>
      </c>
      <c r="AU193" s="268" t="s">
        <v>81</v>
      </c>
      <c r="AV193" s="266" t="s">
        <v>81</v>
      </c>
      <c r="AW193" s="266" t="s">
        <v>31</v>
      </c>
      <c r="AX193" s="266" t="s">
        <v>71</v>
      </c>
      <c r="AY193" s="268" t="s">
        <v>124</v>
      </c>
    </row>
    <row r="194" spans="1:65" s="284" customFormat="1">
      <c r="B194" s="285"/>
      <c r="D194" s="251" t="s">
        <v>135</v>
      </c>
      <c r="E194" s="286" t="s">
        <v>3</v>
      </c>
      <c r="F194" s="287" t="s">
        <v>242</v>
      </c>
      <c r="H194" s="288">
        <v>27.588000000000001</v>
      </c>
      <c r="I194" s="308"/>
      <c r="L194" s="285"/>
      <c r="M194" s="289"/>
      <c r="N194" s="290"/>
      <c r="O194" s="290"/>
      <c r="P194" s="290"/>
      <c r="Q194" s="290"/>
      <c r="R194" s="290"/>
      <c r="S194" s="290"/>
      <c r="T194" s="291"/>
      <c r="AT194" s="286" t="s">
        <v>135</v>
      </c>
      <c r="AU194" s="286" t="s">
        <v>81</v>
      </c>
      <c r="AV194" s="284" t="s">
        <v>142</v>
      </c>
      <c r="AW194" s="284" t="s">
        <v>31</v>
      </c>
      <c r="AX194" s="284" t="s">
        <v>71</v>
      </c>
      <c r="AY194" s="286" t="s">
        <v>124</v>
      </c>
    </row>
    <row r="195" spans="1:65" s="259" customFormat="1">
      <c r="B195" s="260"/>
      <c r="D195" s="251" t="s">
        <v>135</v>
      </c>
      <c r="E195" s="261" t="s">
        <v>3</v>
      </c>
      <c r="F195" s="262" t="s">
        <v>496</v>
      </c>
      <c r="H195" s="261" t="s">
        <v>3</v>
      </c>
      <c r="I195" s="305"/>
      <c r="L195" s="260"/>
      <c r="M195" s="263"/>
      <c r="N195" s="264"/>
      <c r="O195" s="264"/>
      <c r="P195" s="264"/>
      <c r="Q195" s="264"/>
      <c r="R195" s="264"/>
      <c r="S195" s="264"/>
      <c r="T195" s="265"/>
      <c r="AT195" s="261" t="s">
        <v>135</v>
      </c>
      <c r="AU195" s="261" t="s">
        <v>81</v>
      </c>
      <c r="AV195" s="259" t="s">
        <v>79</v>
      </c>
      <c r="AW195" s="259" t="s">
        <v>31</v>
      </c>
      <c r="AX195" s="259" t="s">
        <v>71</v>
      </c>
      <c r="AY195" s="261" t="s">
        <v>124</v>
      </c>
    </row>
    <row r="196" spans="1:65" s="259" customFormat="1" ht="22.5">
      <c r="B196" s="260"/>
      <c r="D196" s="251" t="s">
        <v>135</v>
      </c>
      <c r="E196" s="261" t="s">
        <v>3</v>
      </c>
      <c r="F196" s="262" t="s">
        <v>497</v>
      </c>
      <c r="H196" s="261" t="s">
        <v>3</v>
      </c>
      <c r="I196" s="305"/>
      <c r="L196" s="260"/>
      <c r="M196" s="263"/>
      <c r="N196" s="264"/>
      <c r="O196" s="264"/>
      <c r="P196" s="264"/>
      <c r="Q196" s="264"/>
      <c r="R196" s="264"/>
      <c r="S196" s="264"/>
      <c r="T196" s="265"/>
      <c r="AT196" s="261" t="s">
        <v>135</v>
      </c>
      <c r="AU196" s="261" t="s">
        <v>81</v>
      </c>
      <c r="AV196" s="259" t="s">
        <v>79</v>
      </c>
      <c r="AW196" s="259" t="s">
        <v>31</v>
      </c>
      <c r="AX196" s="259" t="s">
        <v>71</v>
      </c>
      <c r="AY196" s="261" t="s">
        <v>124</v>
      </c>
    </row>
    <row r="197" spans="1:65" s="259" customFormat="1" ht="22.5">
      <c r="B197" s="260"/>
      <c r="D197" s="251" t="s">
        <v>135</v>
      </c>
      <c r="E197" s="261" t="s">
        <v>3</v>
      </c>
      <c r="F197" s="262" t="s">
        <v>278</v>
      </c>
      <c r="H197" s="261" t="s">
        <v>3</v>
      </c>
      <c r="I197" s="305"/>
      <c r="L197" s="260"/>
      <c r="M197" s="263"/>
      <c r="N197" s="264"/>
      <c r="O197" s="264"/>
      <c r="P197" s="264"/>
      <c r="Q197" s="264"/>
      <c r="R197" s="264"/>
      <c r="S197" s="264"/>
      <c r="T197" s="265"/>
      <c r="AT197" s="261" t="s">
        <v>135</v>
      </c>
      <c r="AU197" s="261" t="s">
        <v>81</v>
      </c>
      <c r="AV197" s="259" t="s">
        <v>79</v>
      </c>
      <c r="AW197" s="259" t="s">
        <v>31</v>
      </c>
      <c r="AX197" s="259" t="s">
        <v>71</v>
      </c>
      <c r="AY197" s="261" t="s">
        <v>124</v>
      </c>
    </row>
    <row r="198" spans="1:65" s="266" customFormat="1" ht="22.5">
      <c r="B198" s="267"/>
      <c r="D198" s="251" t="s">
        <v>135</v>
      </c>
      <c r="E198" s="268" t="s">
        <v>3</v>
      </c>
      <c r="F198" s="269" t="s">
        <v>498</v>
      </c>
      <c r="H198" s="270">
        <v>413.71</v>
      </c>
      <c r="I198" s="306"/>
      <c r="L198" s="267"/>
      <c r="M198" s="271"/>
      <c r="N198" s="272"/>
      <c r="O198" s="272"/>
      <c r="P198" s="272"/>
      <c r="Q198" s="272"/>
      <c r="R198" s="272"/>
      <c r="S198" s="272"/>
      <c r="T198" s="273"/>
      <c r="AT198" s="268" t="s">
        <v>135</v>
      </c>
      <c r="AU198" s="268" t="s">
        <v>81</v>
      </c>
      <c r="AV198" s="266" t="s">
        <v>81</v>
      </c>
      <c r="AW198" s="266" t="s">
        <v>31</v>
      </c>
      <c r="AX198" s="266" t="s">
        <v>79</v>
      </c>
      <c r="AY198" s="268" t="s">
        <v>124</v>
      </c>
    </row>
    <row r="199" spans="1:65" s="225" customFormat="1" ht="22.9" customHeight="1">
      <c r="B199" s="226"/>
      <c r="D199" s="227" t="s">
        <v>70</v>
      </c>
      <c r="E199" s="236" t="s">
        <v>281</v>
      </c>
      <c r="F199" s="236" t="s">
        <v>282</v>
      </c>
      <c r="I199" s="307"/>
      <c r="J199" s="237">
        <f>BK199</f>
        <v>0</v>
      </c>
      <c r="L199" s="226"/>
      <c r="M199" s="230"/>
      <c r="N199" s="231"/>
      <c r="O199" s="231"/>
      <c r="P199" s="232">
        <f>SUM(P200:P245)</f>
        <v>164.42557199999999</v>
      </c>
      <c r="Q199" s="231"/>
      <c r="R199" s="232">
        <f>SUM(R200:R245)</f>
        <v>4.9059999999999999E-2</v>
      </c>
      <c r="S199" s="231"/>
      <c r="T199" s="233">
        <f>SUM(T200:T245)</f>
        <v>0</v>
      </c>
      <c r="AR199" s="227" t="s">
        <v>79</v>
      </c>
      <c r="AT199" s="234" t="s">
        <v>70</v>
      </c>
      <c r="AU199" s="234" t="s">
        <v>79</v>
      </c>
      <c r="AY199" s="227" t="s">
        <v>124</v>
      </c>
      <c r="BK199" s="235">
        <f>SUM(BK200:BK245)</f>
        <v>0</v>
      </c>
    </row>
    <row r="200" spans="1:65" s="168" customFormat="1" ht="21.75" customHeight="1">
      <c r="A200" s="165"/>
      <c r="B200" s="166"/>
      <c r="C200" s="238" t="s">
        <v>8</v>
      </c>
      <c r="D200" s="238" t="s">
        <v>126</v>
      </c>
      <c r="E200" s="239" t="s">
        <v>284</v>
      </c>
      <c r="F200" s="240" t="s">
        <v>285</v>
      </c>
      <c r="G200" s="241" t="s">
        <v>166</v>
      </c>
      <c r="H200" s="242">
        <v>373.04599999999999</v>
      </c>
      <c r="I200" s="75"/>
      <c r="J200" s="243">
        <f>ROUND(I200*H200,2)</f>
        <v>0</v>
      </c>
      <c r="K200" s="244"/>
      <c r="L200" s="166"/>
      <c r="M200" s="245" t="s">
        <v>3</v>
      </c>
      <c r="N200" s="246" t="s">
        <v>42</v>
      </c>
      <c r="O200" s="247">
        <v>0.27700000000000002</v>
      </c>
      <c r="P200" s="247">
        <f>O200*H200</f>
        <v>103.333742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R200" s="249" t="s">
        <v>130</v>
      </c>
      <c r="AT200" s="249" t="s">
        <v>126</v>
      </c>
      <c r="AU200" s="249" t="s">
        <v>81</v>
      </c>
      <c r="AY200" s="158" t="s">
        <v>124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58" t="s">
        <v>79</v>
      </c>
      <c r="BK200" s="250">
        <f>ROUND(I200*H200,2)</f>
        <v>0</v>
      </c>
      <c r="BL200" s="158" t="s">
        <v>130</v>
      </c>
      <c r="BM200" s="249" t="s">
        <v>499</v>
      </c>
    </row>
    <row r="201" spans="1:65" s="168" customFormat="1">
      <c r="A201" s="165"/>
      <c r="B201" s="166"/>
      <c r="C201" s="165"/>
      <c r="D201" s="251" t="s">
        <v>132</v>
      </c>
      <c r="E201" s="165"/>
      <c r="F201" s="252" t="s">
        <v>285</v>
      </c>
      <c r="G201" s="165"/>
      <c r="H201" s="165"/>
      <c r="I201" s="304"/>
      <c r="J201" s="165"/>
      <c r="K201" s="165"/>
      <c r="L201" s="166"/>
      <c r="M201" s="253"/>
      <c r="N201" s="254"/>
      <c r="O201" s="255"/>
      <c r="P201" s="255"/>
      <c r="Q201" s="255"/>
      <c r="R201" s="255"/>
      <c r="S201" s="255"/>
      <c r="T201" s="256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T201" s="158" t="s">
        <v>132</v>
      </c>
      <c r="AU201" s="158" t="s">
        <v>81</v>
      </c>
    </row>
    <row r="202" spans="1:65" s="168" customFormat="1">
      <c r="A202" s="165"/>
      <c r="B202" s="166"/>
      <c r="C202" s="165"/>
      <c r="D202" s="257" t="s">
        <v>133</v>
      </c>
      <c r="E202" s="165"/>
      <c r="F202" s="258" t="s">
        <v>287</v>
      </c>
      <c r="G202" s="165"/>
      <c r="H202" s="165"/>
      <c r="I202" s="304"/>
      <c r="J202" s="165"/>
      <c r="K202" s="165"/>
      <c r="L202" s="166"/>
      <c r="M202" s="253"/>
      <c r="N202" s="254"/>
      <c r="O202" s="255"/>
      <c r="P202" s="255"/>
      <c r="Q202" s="255"/>
      <c r="R202" s="255"/>
      <c r="S202" s="255"/>
      <c r="T202" s="256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T202" s="158" t="s">
        <v>133</v>
      </c>
      <c r="AU202" s="158" t="s">
        <v>81</v>
      </c>
    </row>
    <row r="203" spans="1:65" s="168" customFormat="1" ht="24.2" customHeight="1">
      <c r="A203" s="165"/>
      <c r="B203" s="166"/>
      <c r="C203" s="238" t="s">
        <v>302</v>
      </c>
      <c r="D203" s="238" t="s">
        <v>126</v>
      </c>
      <c r="E203" s="239" t="s">
        <v>289</v>
      </c>
      <c r="F203" s="240" t="s">
        <v>290</v>
      </c>
      <c r="G203" s="241" t="s">
        <v>166</v>
      </c>
      <c r="H203" s="242">
        <v>2.4529999999999998</v>
      </c>
      <c r="I203" s="75"/>
      <c r="J203" s="243">
        <f>ROUND(I203*H203,2)</f>
        <v>0</v>
      </c>
      <c r="K203" s="244"/>
      <c r="L203" s="166"/>
      <c r="M203" s="245" t="s">
        <v>3</v>
      </c>
      <c r="N203" s="246" t="s">
        <v>42</v>
      </c>
      <c r="O203" s="247">
        <v>3.5</v>
      </c>
      <c r="P203" s="247">
        <f>O203*H203</f>
        <v>8.5854999999999997</v>
      </c>
      <c r="Q203" s="247">
        <v>0.02</v>
      </c>
      <c r="R203" s="247">
        <f>Q203*H203</f>
        <v>4.9059999999999999E-2</v>
      </c>
      <c r="S203" s="247">
        <v>0</v>
      </c>
      <c r="T203" s="248">
        <f>S203*H203</f>
        <v>0</v>
      </c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R203" s="249" t="s">
        <v>130</v>
      </c>
      <c r="AT203" s="249" t="s">
        <v>126</v>
      </c>
      <c r="AU203" s="249" t="s">
        <v>81</v>
      </c>
      <c r="AY203" s="158" t="s">
        <v>124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58" t="s">
        <v>79</v>
      </c>
      <c r="BK203" s="250">
        <f>ROUND(I203*H203,2)</f>
        <v>0</v>
      </c>
      <c r="BL203" s="158" t="s">
        <v>130</v>
      </c>
      <c r="BM203" s="249" t="s">
        <v>500</v>
      </c>
    </row>
    <row r="204" spans="1:65" s="168" customFormat="1">
      <c r="A204" s="165"/>
      <c r="B204" s="166"/>
      <c r="C204" s="165"/>
      <c r="D204" s="251" t="s">
        <v>132</v>
      </c>
      <c r="E204" s="165"/>
      <c r="F204" s="252" t="s">
        <v>290</v>
      </c>
      <c r="G204" s="165"/>
      <c r="H204" s="165"/>
      <c r="I204" s="304"/>
      <c r="J204" s="165"/>
      <c r="K204" s="165"/>
      <c r="L204" s="166"/>
      <c r="M204" s="253"/>
      <c r="N204" s="254"/>
      <c r="O204" s="255"/>
      <c r="P204" s="255"/>
      <c r="Q204" s="255"/>
      <c r="R204" s="255"/>
      <c r="S204" s="255"/>
      <c r="T204" s="256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T204" s="158" t="s">
        <v>132</v>
      </c>
      <c r="AU204" s="158" t="s">
        <v>81</v>
      </c>
    </row>
    <row r="205" spans="1:65" s="168" customFormat="1">
      <c r="A205" s="165"/>
      <c r="B205" s="166"/>
      <c r="C205" s="165"/>
      <c r="D205" s="257" t="s">
        <v>133</v>
      </c>
      <c r="E205" s="165"/>
      <c r="F205" s="258" t="s">
        <v>292</v>
      </c>
      <c r="G205" s="165"/>
      <c r="H205" s="165"/>
      <c r="I205" s="304"/>
      <c r="J205" s="165"/>
      <c r="K205" s="165"/>
      <c r="L205" s="166"/>
      <c r="M205" s="253"/>
      <c r="N205" s="254"/>
      <c r="O205" s="255"/>
      <c r="P205" s="255"/>
      <c r="Q205" s="255"/>
      <c r="R205" s="255"/>
      <c r="S205" s="255"/>
      <c r="T205" s="256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T205" s="158" t="s">
        <v>133</v>
      </c>
      <c r="AU205" s="158" t="s">
        <v>81</v>
      </c>
    </row>
    <row r="206" spans="1:65" s="259" customFormat="1">
      <c r="B206" s="260"/>
      <c r="D206" s="251" t="s">
        <v>135</v>
      </c>
      <c r="E206" s="261" t="s">
        <v>3</v>
      </c>
      <c r="F206" s="262" t="s">
        <v>293</v>
      </c>
      <c r="H206" s="261" t="s">
        <v>3</v>
      </c>
      <c r="I206" s="305"/>
      <c r="L206" s="260"/>
      <c r="M206" s="263"/>
      <c r="N206" s="264"/>
      <c r="O206" s="264"/>
      <c r="P206" s="264"/>
      <c r="Q206" s="264"/>
      <c r="R206" s="264"/>
      <c r="S206" s="264"/>
      <c r="T206" s="265"/>
      <c r="AT206" s="261" t="s">
        <v>135</v>
      </c>
      <c r="AU206" s="261" t="s">
        <v>81</v>
      </c>
      <c r="AV206" s="259" t="s">
        <v>79</v>
      </c>
      <c r="AW206" s="259" t="s">
        <v>31</v>
      </c>
      <c r="AX206" s="259" t="s">
        <v>71</v>
      </c>
      <c r="AY206" s="261" t="s">
        <v>124</v>
      </c>
    </row>
    <row r="207" spans="1:65" s="266" customFormat="1">
      <c r="B207" s="267"/>
      <c r="D207" s="251" t="s">
        <v>135</v>
      </c>
      <c r="E207" s="268" t="s">
        <v>3</v>
      </c>
      <c r="F207" s="269" t="s">
        <v>501</v>
      </c>
      <c r="H207" s="270">
        <v>2.4529999999999998</v>
      </c>
      <c r="I207" s="306"/>
      <c r="L207" s="267"/>
      <c r="M207" s="271"/>
      <c r="N207" s="272"/>
      <c r="O207" s="272"/>
      <c r="P207" s="272"/>
      <c r="Q207" s="272"/>
      <c r="R207" s="272"/>
      <c r="S207" s="272"/>
      <c r="T207" s="273"/>
      <c r="AT207" s="268" t="s">
        <v>135</v>
      </c>
      <c r="AU207" s="268" t="s">
        <v>81</v>
      </c>
      <c r="AV207" s="266" t="s">
        <v>81</v>
      </c>
      <c r="AW207" s="266" t="s">
        <v>31</v>
      </c>
      <c r="AX207" s="266" t="s">
        <v>79</v>
      </c>
      <c r="AY207" s="268" t="s">
        <v>124</v>
      </c>
    </row>
    <row r="208" spans="1:65" s="168" customFormat="1" ht="44.25" customHeight="1">
      <c r="A208" s="165"/>
      <c r="B208" s="166"/>
      <c r="C208" s="238" t="s">
        <v>307</v>
      </c>
      <c r="D208" s="238" t="s">
        <v>126</v>
      </c>
      <c r="E208" s="239" t="s">
        <v>295</v>
      </c>
      <c r="F208" s="240" t="s">
        <v>296</v>
      </c>
      <c r="G208" s="241" t="s">
        <v>166</v>
      </c>
      <c r="H208" s="242">
        <v>41.99</v>
      </c>
      <c r="I208" s="75"/>
      <c r="J208" s="243">
        <f>ROUND(I208*H208,2)</f>
        <v>0</v>
      </c>
      <c r="K208" s="244"/>
      <c r="L208" s="166"/>
      <c r="M208" s="245" t="s">
        <v>3</v>
      </c>
      <c r="N208" s="246" t="s">
        <v>42</v>
      </c>
      <c r="O208" s="247">
        <v>9.1999999999999998E-2</v>
      </c>
      <c r="P208" s="247">
        <f>O208*H208</f>
        <v>3.8630800000000001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R208" s="249" t="s">
        <v>130</v>
      </c>
      <c r="AT208" s="249" t="s">
        <v>126</v>
      </c>
      <c r="AU208" s="249" t="s">
        <v>81</v>
      </c>
      <c r="AY208" s="158" t="s">
        <v>124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58" t="s">
        <v>79</v>
      </c>
      <c r="BK208" s="250">
        <f>ROUND(I208*H208,2)</f>
        <v>0</v>
      </c>
      <c r="BL208" s="158" t="s">
        <v>130</v>
      </c>
      <c r="BM208" s="249" t="s">
        <v>502</v>
      </c>
    </row>
    <row r="209" spans="1:65" s="168" customFormat="1" ht="29.25">
      <c r="A209" s="165"/>
      <c r="B209" s="166"/>
      <c r="C209" s="165"/>
      <c r="D209" s="251" t="s">
        <v>132</v>
      </c>
      <c r="E209" s="165"/>
      <c r="F209" s="252" t="s">
        <v>296</v>
      </c>
      <c r="G209" s="165"/>
      <c r="H209" s="165"/>
      <c r="I209" s="304"/>
      <c r="J209" s="165"/>
      <c r="K209" s="165"/>
      <c r="L209" s="166"/>
      <c r="M209" s="253"/>
      <c r="N209" s="254"/>
      <c r="O209" s="255"/>
      <c r="P209" s="255"/>
      <c r="Q209" s="255"/>
      <c r="R209" s="255"/>
      <c r="S209" s="255"/>
      <c r="T209" s="256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T209" s="158" t="s">
        <v>132</v>
      </c>
      <c r="AU209" s="158" t="s">
        <v>81</v>
      </c>
    </row>
    <row r="210" spans="1:65" s="168" customFormat="1">
      <c r="A210" s="165"/>
      <c r="B210" s="166"/>
      <c r="C210" s="165"/>
      <c r="D210" s="257" t="s">
        <v>133</v>
      </c>
      <c r="E210" s="165"/>
      <c r="F210" s="258" t="s">
        <v>298</v>
      </c>
      <c r="G210" s="165"/>
      <c r="H210" s="165"/>
      <c r="I210" s="304"/>
      <c r="J210" s="165"/>
      <c r="K210" s="165"/>
      <c r="L210" s="166"/>
      <c r="M210" s="253"/>
      <c r="N210" s="254"/>
      <c r="O210" s="255"/>
      <c r="P210" s="255"/>
      <c r="Q210" s="255"/>
      <c r="R210" s="255"/>
      <c r="S210" s="255"/>
      <c r="T210" s="256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T210" s="158" t="s">
        <v>133</v>
      </c>
      <c r="AU210" s="158" t="s">
        <v>81</v>
      </c>
    </row>
    <row r="211" spans="1:65" s="259" customFormat="1">
      <c r="B211" s="260"/>
      <c r="D211" s="251" t="s">
        <v>135</v>
      </c>
      <c r="E211" s="261" t="s">
        <v>3</v>
      </c>
      <c r="F211" s="262" t="s">
        <v>503</v>
      </c>
      <c r="H211" s="261" t="s">
        <v>3</v>
      </c>
      <c r="I211" s="305"/>
      <c r="L211" s="260"/>
      <c r="M211" s="263"/>
      <c r="N211" s="264"/>
      <c r="O211" s="264"/>
      <c r="P211" s="264"/>
      <c r="Q211" s="264"/>
      <c r="R211" s="264"/>
      <c r="S211" s="264"/>
      <c r="T211" s="265"/>
      <c r="AT211" s="261" t="s">
        <v>135</v>
      </c>
      <c r="AU211" s="261" t="s">
        <v>81</v>
      </c>
      <c r="AV211" s="259" t="s">
        <v>79</v>
      </c>
      <c r="AW211" s="259" t="s">
        <v>31</v>
      </c>
      <c r="AX211" s="259" t="s">
        <v>71</v>
      </c>
      <c r="AY211" s="261" t="s">
        <v>124</v>
      </c>
    </row>
    <row r="212" spans="1:65" s="259" customFormat="1">
      <c r="B212" s="260"/>
      <c r="D212" s="251" t="s">
        <v>135</v>
      </c>
      <c r="E212" s="261" t="s">
        <v>3</v>
      </c>
      <c r="F212" s="262" t="s">
        <v>300</v>
      </c>
      <c r="H212" s="261" t="s">
        <v>3</v>
      </c>
      <c r="I212" s="305"/>
      <c r="L212" s="260"/>
      <c r="M212" s="263"/>
      <c r="N212" s="264"/>
      <c r="O212" s="264"/>
      <c r="P212" s="264"/>
      <c r="Q212" s="264"/>
      <c r="R212" s="264"/>
      <c r="S212" s="264"/>
      <c r="T212" s="265"/>
      <c r="AT212" s="261" t="s">
        <v>135</v>
      </c>
      <c r="AU212" s="261" t="s">
        <v>81</v>
      </c>
      <c r="AV212" s="259" t="s">
        <v>79</v>
      </c>
      <c r="AW212" s="259" t="s">
        <v>31</v>
      </c>
      <c r="AX212" s="259" t="s">
        <v>71</v>
      </c>
      <c r="AY212" s="261" t="s">
        <v>124</v>
      </c>
    </row>
    <row r="213" spans="1:65" s="266" customFormat="1">
      <c r="B213" s="267"/>
      <c r="D213" s="251" t="s">
        <v>135</v>
      </c>
      <c r="E213" s="268" t="s">
        <v>3</v>
      </c>
      <c r="F213" s="269" t="s">
        <v>504</v>
      </c>
      <c r="H213" s="270">
        <v>41.99</v>
      </c>
      <c r="I213" s="306"/>
      <c r="L213" s="267"/>
      <c r="M213" s="271"/>
      <c r="N213" s="272"/>
      <c r="O213" s="272"/>
      <c r="P213" s="272"/>
      <c r="Q213" s="272"/>
      <c r="R213" s="272"/>
      <c r="S213" s="272"/>
      <c r="T213" s="273"/>
      <c r="AT213" s="268" t="s">
        <v>135</v>
      </c>
      <c r="AU213" s="268" t="s">
        <v>81</v>
      </c>
      <c r="AV213" s="266" t="s">
        <v>81</v>
      </c>
      <c r="AW213" s="266" t="s">
        <v>31</v>
      </c>
      <c r="AX213" s="266" t="s">
        <v>79</v>
      </c>
      <c r="AY213" s="268" t="s">
        <v>124</v>
      </c>
    </row>
    <row r="214" spans="1:65" s="168" customFormat="1" ht="24.2" customHeight="1">
      <c r="A214" s="165"/>
      <c r="B214" s="166"/>
      <c r="C214" s="238" t="s">
        <v>317</v>
      </c>
      <c r="D214" s="238" t="s">
        <v>126</v>
      </c>
      <c r="E214" s="239" t="s">
        <v>303</v>
      </c>
      <c r="F214" s="240" t="s">
        <v>304</v>
      </c>
      <c r="G214" s="241" t="s">
        <v>166</v>
      </c>
      <c r="H214" s="242">
        <v>41.99</v>
      </c>
      <c r="I214" s="75"/>
      <c r="J214" s="243">
        <f>ROUND(I214*H214,2)</f>
        <v>0</v>
      </c>
      <c r="K214" s="244"/>
      <c r="L214" s="166"/>
      <c r="M214" s="245" t="s">
        <v>3</v>
      </c>
      <c r="N214" s="246" t="s">
        <v>42</v>
      </c>
      <c r="O214" s="247">
        <v>3.4000000000000002E-2</v>
      </c>
      <c r="P214" s="247">
        <f>O214*H214</f>
        <v>1.4276600000000002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R214" s="249" t="s">
        <v>130</v>
      </c>
      <c r="AT214" s="249" t="s">
        <v>126</v>
      </c>
      <c r="AU214" s="249" t="s">
        <v>81</v>
      </c>
      <c r="AY214" s="158" t="s">
        <v>124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58" t="s">
        <v>79</v>
      </c>
      <c r="BK214" s="250">
        <f>ROUND(I214*H214,2)</f>
        <v>0</v>
      </c>
      <c r="BL214" s="158" t="s">
        <v>130</v>
      </c>
      <c r="BM214" s="249" t="s">
        <v>505</v>
      </c>
    </row>
    <row r="215" spans="1:65" s="168" customFormat="1" ht="19.5">
      <c r="A215" s="165"/>
      <c r="B215" s="166"/>
      <c r="C215" s="165"/>
      <c r="D215" s="251" t="s">
        <v>132</v>
      </c>
      <c r="E215" s="165"/>
      <c r="F215" s="252" t="s">
        <v>304</v>
      </c>
      <c r="G215" s="165"/>
      <c r="H215" s="165"/>
      <c r="I215" s="304"/>
      <c r="J215" s="165"/>
      <c r="K215" s="165"/>
      <c r="L215" s="166"/>
      <c r="M215" s="253"/>
      <c r="N215" s="254"/>
      <c r="O215" s="255"/>
      <c r="P215" s="255"/>
      <c r="Q215" s="255"/>
      <c r="R215" s="255"/>
      <c r="S215" s="255"/>
      <c r="T215" s="256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T215" s="158" t="s">
        <v>132</v>
      </c>
      <c r="AU215" s="158" t="s">
        <v>81</v>
      </c>
    </row>
    <row r="216" spans="1:65" s="168" customFormat="1">
      <c r="A216" s="165"/>
      <c r="B216" s="166"/>
      <c r="C216" s="165"/>
      <c r="D216" s="257" t="s">
        <v>133</v>
      </c>
      <c r="E216" s="165"/>
      <c r="F216" s="258" t="s">
        <v>306</v>
      </c>
      <c r="G216" s="165"/>
      <c r="H216" s="165"/>
      <c r="I216" s="304"/>
      <c r="J216" s="165"/>
      <c r="K216" s="165"/>
      <c r="L216" s="166"/>
      <c r="M216" s="253"/>
      <c r="N216" s="254"/>
      <c r="O216" s="255"/>
      <c r="P216" s="255"/>
      <c r="Q216" s="255"/>
      <c r="R216" s="255"/>
      <c r="S216" s="255"/>
      <c r="T216" s="256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T216" s="158" t="s">
        <v>133</v>
      </c>
      <c r="AU216" s="158" t="s">
        <v>81</v>
      </c>
    </row>
    <row r="217" spans="1:65" s="168" customFormat="1" ht="33" customHeight="1">
      <c r="A217" s="165"/>
      <c r="B217" s="166"/>
      <c r="C217" s="238" t="s">
        <v>326</v>
      </c>
      <c r="D217" s="238" t="s">
        <v>126</v>
      </c>
      <c r="E217" s="239" t="s">
        <v>308</v>
      </c>
      <c r="F217" s="240" t="s">
        <v>309</v>
      </c>
      <c r="G217" s="241" t="s">
        <v>166</v>
      </c>
      <c r="H217" s="242">
        <v>331.05599999999998</v>
      </c>
      <c r="I217" s="75"/>
      <c r="J217" s="243">
        <f>ROUND(I217*H217,2)</f>
        <v>0</v>
      </c>
      <c r="K217" s="244"/>
      <c r="L217" s="166"/>
      <c r="M217" s="245" t="s">
        <v>3</v>
      </c>
      <c r="N217" s="246" t="s">
        <v>42</v>
      </c>
      <c r="O217" s="247">
        <v>9.0999999999999998E-2</v>
      </c>
      <c r="P217" s="247">
        <f>O217*H217</f>
        <v>30.126095999999997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R217" s="249" t="s">
        <v>130</v>
      </c>
      <c r="AT217" s="249" t="s">
        <v>126</v>
      </c>
      <c r="AU217" s="249" t="s">
        <v>81</v>
      </c>
      <c r="AY217" s="158" t="s">
        <v>124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58" t="s">
        <v>79</v>
      </c>
      <c r="BK217" s="250">
        <f>ROUND(I217*H217,2)</f>
        <v>0</v>
      </c>
      <c r="BL217" s="158" t="s">
        <v>130</v>
      </c>
      <c r="BM217" s="249" t="s">
        <v>506</v>
      </c>
    </row>
    <row r="218" spans="1:65" s="168" customFormat="1" ht="19.5">
      <c r="A218" s="165"/>
      <c r="B218" s="166"/>
      <c r="C218" s="165"/>
      <c r="D218" s="251" t="s">
        <v>132</v>
      </c>
      <c r="E218" s="165"/>
      <c r="F218" s="252" t="s">
        <v>309</v>
      </c>
      <c r="G218" s="165"/>
      <c r="H218" s="165"/>
      <c r="I218" s="304"/>
      <c r="J218" s="165"/>
      <c r="K218" s="165"/>
      <c r="L218" s="166"/>
      <c r="M218" s="253"/>
      <c r="N218" s="254"/>
      <c r="O218" s="255"/>
      <c r="P218" s="255"/>
      <c r="Q218" s="255"/>
      <c r="R218" s="255"/>
      <c r="S218" s="255"/>
      <c r="T218" s="256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T218" s="158" t="s">
        <v>132</v>
      </c>
      <c r="AU218" s="158" t="s">
        <v>81</v>
      </c>
    </row>
    <row r="219" spans="1:65" s="168" customFormat="1">
      <c r="A219" s="165"/>
      <c r="B219" s="166"/>
      <c r="C219" s="165"/>
      <c r="D219" s="257" t="s">
        <v>133</v>
      </c>
      <c r="E219" s="165"/>
      <c r="F219" s="258" t="s">
        <v>311</v>
      </c>
      <c r="G219" s="165"/>
      <c r="H219" s="165"/>
      <c r="I219" s="304"/>
      <c r="J219" s="165"/>
      <c r="K219" s="165"/>
      <c r="L219" s="166"/>
      <c r="M219" s="253"/>
      <c r="N219" s="254"/>
      <c r="O219" s="255"/>
      <c r="P219" s="255"/>
      <c r="Q219" s="255"/>
      <c r="R219" s="255"/>
      <c r="S219" s="255"/>
      <c r="T219" s="256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T219" s="158" t="s">
        <v>133</v>
      </c>
      <c r="AU219" s="158" t="s">
        <v>81</v>
      </c>
    </row>
    <row r="220" spans="1:65" s="266" customFormat="1">
      <c r="B220" s="267"/>
      <c r="D220" s="251" t="s">
        <v>135</v>
      </c>
      <c r="E220" s="268" t="s">
        <v>3</v>
      </c>
      <c r="F220" s="269" t="s">
        <v>507</v>
      </c>
      <c r="H220" s="270">
        <v>373.04599999999999</v>
      </c>
      <c r="I220" s="306"/>
      <c r="L220" s="267"/>
      <c r="M220" s="271"/>
      <c r="N220" s="272"/>
      <c r="O220" s="272"/>
      <c r="P220" s="272"/>
      <c r="Q220" s="272"/>
      <c r="R220" s="272"/>
      <c r="S220" s="272"/>
      <c r="T220" s="273"/>
      <c r="AT220" s="268" t="s">
        <v>135</v>
      </c>
      <c r="AU220" s="268" t="s">
        <v>81</v>
      </c>
      <c r="AV220" s="266" t="s">
        <v>81</v>
      </c>
      <c r="AW220" s="266" t="s">
        <v>31</v>
      </c>
      <c r="AX220" s="266" t="s">
        <v>71</v>
      </c>
      <c r="AY220" s="268" t="s">
        <v>124</v>
      </c>
    </row>
    <row r="221" spans="1:65" s="259" customFormat="1">
      <c r="B221" s="260"/>
      <c r="D221" s="251" t="s">
        <v>135</v>
      </c>
      <c r="E221" s="261" t="s">
        <v>3</v>
      </c>
      <c r="F221" s="262" t="s">
        <v>313</v>
      </c>
      <c r="H221" s="261" t="s">
        <v>3</v>
      </c>
      <c r="I221" s="305"/>
      <c r="L221" s="260"/>
      <c r="M221" s="263"/>
      <c r="N221" s="264"/>
      <c r="O221" s="264"/>
      <c r="P221" s="264"/>
      <c r="Q221" s="264"/>
      <c r="R221" s="264"/>
      <c r="S221" s="264"/>
      <c r="T221" s="265"/>
      <c r="AT221" s="261" t="s">
        <v>135</v>
      </c>
      <c r="AU221" s="261" t="s">
        <v>81</v>
      </c>
      <c r="AV221" s="259" t="s">
        <v>79</v>
      </c>
      <c r="AW221" s="259" t="s">
        <v>31</v>
      </c>
      <c r="AX221" s="259" t="s">
        <v>71</v>
      </c>
      <c r="AY221" s="261" t="s">
        <v>124</v>
      </c>
    </row>
    <row r="222" spans="1:65" s="266" customFormat="1">
      <c r="B222" s="267"/>
      <c r="D222" s="251" t="s">
        <v>135</v>
      </c>
      <c r="E222" s="268" t="s">
        <v>3</v>
      </c>
      <c r="F222" s="269" t="s">
        <v>508</v>
      </c>
      <c r="H222" s="270">
        <v>-41.99</v>
      </c>
      <c r="I222" s="306"/>
      <c r="L222" s="267"/>
      <c r="M222" s="271"/>
      <c r="N222" s="272"/>
      <c r="O222" s="272"/>
      <c r="P222" s="272"/>
      <c r="Q222" s="272"/>
      <c r="R222" s="272"/>
      <c r="S222" s="272"/>
      <c r="T222" s="273"/>
      <c r="AT222" s="268" t="s">
        <v>135</v>
      </c>
      <c r="AU222" s="268" t="s">
        <v>81</v>
      </c>
      <c r="AV222" s="266" t="s">
        <v>81</v>
      </c>
      <c r="AW222" s="266" t="s">
        <v>31</v>
      </c>
      <c r="AX222" s="266" t="s">
        <v>71</v>
      </c>
      <c r="AY222" s="268" t="s">
        <v>124</v>
      </c>
    </row>
    <row r="223" spans="1:65" s="292" customFormat="1">
      <c r="B223" s="293"/>
      <c r="D223" s="251" t="s">
        <v>135</v>
      </c>
      <c r="E223" s="294" t="s">
        <v>3</v>
      </c>
      <c r="F223" s="295" t="s">
        <v>316</v>
      </c>
      <c r="H223" s="296">
        <v>331.05599999999998</v>
      </c>
      <c r="I223" s="309"/>
      <c r="L223" s="293"/>
      <c r="M223" s="297"/>
      <c r="N223" s="298"/>
      <c r="O223" s="298"/>
      <c r="P223" s="298"/>
      <c r="Q223" s="298"/>
      <c r="R223" s="298"/>
      <c r="S223" s="298"/>
      <c r="T223" s="299"/>
      <c r="AT223" s="294" t="s">
        <v>135</v>
      </c>
      <c r="AU223" s="294" t="s">
        <v>81</v>
      </c>
      <c r="AV223" s="292" t="s">
        <v>130</v>
      </c>
      <c r="AW223" s="292" t="s">
        <v>31</v>
      </c>
      <c r="AX223" s="292" t="s">
        <v>79</v>
      </c>
      <c r="AY223" s="294" t="s">
        <v>124</v>
      </c>
    </row>
    <row r="224" spans="1:65" s="168" customFormat="1" ht="37.9" customHeight="1">
      <c r="A224" s="165"/>
      <c r="B224" s="166"/>
      <c r="C224" s="238" t="s">
        <v>331</v>
      </c>
      <c r="D224" s="238" t="s">
        <v>126</v>
      </c>
      <c r="E224" s="239" t="s">
        <v>318</v>
      </c>
      <c r="F224" s="240" t="s">
        <v>319</v>
      </c>
      <c r="G224" s="241" t="s">
        <v>166</v>
      </c>
      <c r="H224" s="242">
        <v>5039.43</v>
      </c>
      <c r="I224" s="75"/>
      <c r="J224" s="243">
        <f>ROUND(I224*H224,2)</f>
        <v>0</v>
      </c>
      <c r="K224" s="244"/>
      <c r="L224" s="166"/>
      <c r="M224" s="245" t="s">
        <v>3</v>
      </c>
      <c r="N224" s="246" t="s">
        <v>42</v>
      </c>
      <c r="O224" s="247">
        <v>3.0000000000000001E-3</v>
      </c>
      <c r="P224" s="247">
        <f>O224*H224</f>
        <v>15.118290000000002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R224" s="249" t="s">
        <v>130</v>
      </c>
      <c r="AT224" s="249" t="s">
        <v>126</v>
      </c>
      <c r="AU224" s="249" t="s">
        <v>81</v>
      </c>
      <c r="AY224" s="158" t="s">
        <v>124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58" t="s">
        <v>79</v>
      </c>
      <c r="BK224" s="250">
        <f>ROUND(I224*H224,2)</f>
        <v>0</v>
      </c>
      <c r="BL224" s="158" t="s">
        <v>130</v>
      </c>
      <c r="BM224" s="249" t="s">
        <v>509</v>
      </c>
    </row>
    <row r="225" spans="1:65" s="168" customFormat="1" ht="29.25">
      <c r="A225" s="165"/>
      <c r="B225" s="166"/>
      <c r="C225" s="165"/>
      <c r="D225" s="251" t="s">
        <v>132</v>
      </c>
      <c r="E225" s="165"/>
      <c r="F225" s="252" t="s">
        <v>319</v>
      </c>
      <c r="G225" s="165"/>
      <c r="H225" s="165"/>
      <c r="I225" s="304"/>
      <c r="J225" s="165"/>
      <c r="K225" s="165"/>
      <c r="L225" s="166"/>
      <c r="M225" s="253"/>
      <c r="N225" s="254"/>
      <c r="O225" s="255"/>
      <c r="P225" s="255"/>
      <c r="Q225" s="255"/>
      <c r="R225" s="255"/>
      <c r="S225" s="255"/>
      <c r="T225" s="256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T225" s="158" t="s">
        <v>132</v>
      </c>
      <c r="AU225" s="158" t="s">
        <v>81</v>
      </c>
    </row>
    <row r="226" spans="1:65" s="168" customFormat="1">
      <c r="A226" s="165"/>
      <c r="B226" s="166"/>
      <c r="C226" s="165"/>
      <c r="D226" s="257" t="s">
        <v>133</v>
      </c>
      <c r="E226" s="165"/>
      <c r="F226" s="258" t="s">
        <v>321</v>
      </c>
      <c r="G226" s="165"/>
      <c r="H226" s="165"/>
      <c r="I226" s="304"/>
      <c r="J226" s="165"/>
      <c r="K226" s="165"/>
      <c r="L226" s="166"/>
      <c r="M226" s="253"/>
      <c r="N226" s="254"/>
      <c r="O226" s="255"/>
      <c r="P226" s="255"/>
      <c r="Q226" s="255"/>
      <c r="R226" s="255"/>
      <c r="S226" s="255"/>
      <c r="T226" s="256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T226" s="158" t="s">
        <v>133</v>
      </c>
      <c r="AU226" s="158" t="s">
        <v>81</v>
      </c>
    </row>
    <row r="227" spans="1:65" s="259" customFormat="1">
      <c r="B227" s="260"/>
      <c r="D227" s="251" t="s">
        <v>135</v>
      </c>
      <c r="E227" s="261" t="s">
        <v>3</v>
      </c>
      <c r="F227" s="262" t="s">
        <v>322</v>
      </c>
      <c r="H227" s="261" t="s">
        <v>3</v>
      </c>
      <c r="I227" s="305"/>
      <c r="L227" s="260"/>
      <c r="M227" s="263"/>
      <c r="N227" s="264"/>
      <c r="O227" s="264"/>
      <c r="P227" s="264"/>
      <c r="Q227" s="264"/>
      <c r="R227" s="264"/>
      <c r="S227" s="264"/>
      <c r="T227" s="265"/>
      <c r="AT227" s="261" t="s">
        <v>135</v>
      </c>
      <c r="AU227" s="261" t="s">
        <v>81</v>
      </c>
      <c r="AV227" s="259" t="s">
        <v>79</v>
      </c>
      <c r="AW227" s="259" t="s">
        <v>31</v>
      </c>
      <c r="AX227" s="259" t="s">
        <v>71</v>
      </c>
      <c r="AY227" s="261" t="s">
        <v>124</v>
      </c>
    </row>
    <row r="228" spans="1:65" s="259" customFormat="1">
      <c r="B228" s="260"/>
      <c r="D228" s="251" t="s">
        <v>135</v>
      </c>
      <c r="E228" s="261" t="s">
        <v>3</v>
      </c>
      <c r="F228" s="262" t="s">
        <v>323</v>
      </c>
      <c r="H228" s="261" t="s">
        <v>3</v>
      </c>
      <c r="I228" s="305"/>
      <c r="L228" s="260"/>
      <c r="M228" s="263"/>
      <c r="N228" s="264"/>
      <c r="O228" s="264"/>
      <c r="P228" s="264"/>
      <c r="Q228" s="264"/>
      <c r="R228" s="264"/>
      <c r="S228" s="264"/>
      <c r="T228" s="265"/>
      <c r="AT228" s="261" t="s">
        <v>135</v>
      </c>
      <c r="AU228" s="261" t="s">
        <v>81</v>
      </c>
      <c r="AV228" s="259" t="s">
        <v>79</v>
      </c>
      <c r="AW228" s="259" t="s">
        <v>31</v>
      </c>
      <c r="AX228" s="259" t="s">
        <v>71</v>
      </c>
      <c r="AY228" s="261" t="s">
        <v>124</v>
      </c>
    </row>
    <row r="229" spans="1:65" s="266" customFormat="1">
      <c r="B229" s="267"/>
      <c r="D229" s="251" t="s">
        <v>135</v>
      </c>
      <c r="E229" s="268" t="s">
        <v>3</v>
      </c>
      <c r="F229" s="269" t="s">
        <v>510</v>
      </c>
      <c r="H229" s="270">
        <v>4965.84</v>
      </c>
      <c r="I229" s="306"/>
      <c r="L229" s="267"/>
      <c r="M229" s="271"/>
      <c r="N229" s="272"/>
      <c r="O229" s="272"/>
      <c r="P229" s="272"/>
      <c r="Q229" s="272"/>
      <c r="R229" s="272"/>
      <c r="S229" s="272"/>
      <c r="T229" s="273"/>
      <c r="AT229" s="268" t="s">
        <v>135</v>
      </c>
      <c r="AU229" s="268" t="s">
        <v>81</v>
      </c>
      <c r="AV229" s="266" t="s">
        <v>81</v>
      </c>
      <c r="AW229" s="266" t="s">
        <v>31</v>
      </c>
      <c r="AX229" s="266" t="s">
        <v>71</v>
      </c>
      <c r="AY229" s="268" t="s">
        <v>124</v>
      </c>
    </row>
    <row r="230" spans="1:65" s="266" customFormat="1">
      <c r="B230" s="267"/>
      <c r="D230" s="251" t="s">
        <v>135</v>
      </c>
      <c r="E230" s="268" t="s">
        <v>3</v>
      </c>
      <c r="F230" s="269" t="s">
        <v>511</v>
      </c>
      <c r="H230" s="270">
        <v>73.59</v>
      </c>
      <c r="I230" s="306"/>
      <c r="L230" s="267"/>
      <c r="M230" s="271"/>
      <c r="N230" s="272"/>
      <c r="O230" s="272"/>
      <c r="P230" s="272"/>
      <c r="Q230" s="272"/>
      <c r="R230" s="272"/>
      <c r="S230" s="272"/>
      <c r="T230" s="273"/>
      <c r="AT230" s="268" t="s">
        <v>135</v>
      </c>
      <c r="AU230" s="268" t="s">
        <v>81</v>
      </c>
      <c r="AV230" s="266" t="s">
        <v>81</v>
      </c>
      <c r="AW230" s="266" t="s">
        <v>31</v>
      </c>
      <c r="AX230" s="266" t="s">
        <v>71</v>
      </c>
      <c r="AY230" s="268" t="s">
        <v>124</v>
      </c>
    </row>
    <row r="231" spans="1:65" s="292" customFormat="1">
      <c r="B231" s="293"/>
      <c r="D231" s="251" t="s">
        <v>135</v>
      </c>
      <c r="E231" s="294" t="s">
        <v>3</v>
      </c>
      <c r="F231" s="295" t="s">
        <v>316</v>
      </c>
      <c r="H231" s="296">
        <v>5039.43</v>
      </c>
      <c r="I231" s="309"/>
      <c r="L231" s="293"/>
      <c r="M231" s="297"/>
      <c r="N231" s="298"/>
      <c r="O231" s="298"/>
      <c r="P231" s="298"/>
      <c r="Q231" s="298"/>
      <c r="R231" s="298"/>
      <c r="S231" s="298"/>
      <c r="T231" s="299"/>
      <c r="AT231" s="294" t="s">
        <v>135</v>
      </c>
      <c r="AU231" s="294" t="s">
        <v>81</v>
      </c>
      <c r="AV231" s="292" t="s">
        <v>130</v>
      </c>
      <c r="AW231" s="292" t="s">
        <v>31</v>
      </c>
      <c r="AX231" s="292" t="s">
        <v>79</v>
      </c>
      <c r="AY231" s="294" t="s">
        <v>124</v>
      </c>
    </row>
    <row r="232" spans="1:65" s="168" customFormat="1" ht="16.5" customHeight="1">
      <c r="A232" s="165"/>
      <c r="B232" s="166"/>
      <c r="C232" s="238" t="s">
        <v>340</v>
      </c>
      <c r="D232" s="238" t="s">
        <v>126</v>
      </c>
      <c r="E232" s="239" t="s">
        <v>327</v>
      </c>
      <c r="F232" s="240" t="s">
        <v>328</v>
      </c>
      <c r="G232" s="241" t="s">
        <v>166</v>
      </c>
      <c r="H232" s="242">
        <v>328.53399999999999</v>
      </c>
      <c r="I232" s="75"/>
      <c r="J232" s="243">
        <f>ROUND(I232*H232,2)</f>
        <v>0</v>
      </c>
      <c r="K232" s="244"/>
      <c r="L232" s="166"/>
      <c r="M232" s="245" t="s">
        <v>3</v>
      </c>
      <c r="N232" s="246" t="s">
        <v>42</v>
      </c>
      <c r="O232" s="247">
        <v>6.0000000000000001E-3</v>
      </c>
      <c r="P232" s="247">
        <f>O232*H232</f>
        <v>1.971204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R232" s="249" t="s">
        <v>130</v>
      </c>
      <c r="AT232" s="249" t="s">
        <v>126</v>
      </c>
      <c r="AU232" s="249" t="s">
        <v>81</v>
      </c>
      <c r="AY232" s="158" t="s">
        <v>124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58" t="s">
        <v>79</v>
      </c>
      <c r="BK232" s="250">
        <f>ROUND(I232*H232,2)</f>
        <v>0</v>
      </c>
      <c r="BL232" s="158" t="s">
        <v>130</v>
      </c>
      <c r="BM232" s="249" t="s">
        <v>512</v>
      </c>
    </row>
    <row r="233" spans="1:65" s="168" customFormat="1">
      <c r="A233" s="165"/>
      <c r="B233" s="166"/>
      <c r="C233" s="165"/>
      <c r="D233" s="251" t="s">
        <v>132</v>
      </c>
      <c r="E233" s="165"/>
      <c r="F233" s="252" t="s">
        <v>328</v>
      </c>
      <c r="G233" s="165"/>
      <c r="H233" s="165"/>
      <c r="I233" s="304"/>
      <c r="J233" s="165"/>
      <c r="K233" s="165"/>
      <c r="L233" s="166"/>
      <c r="M233" s="253"/>
      <c r="N233" s="254"/>
      <c r="O233" s="255"/>
      <c r="P233" s="255"/>
      <c r="Q233" s="255"/>
      <c r="R233" s="255"/>
      <c r="S233" s="255"/>
      <c r="T233" s="256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T233" s="158" t="s">
        <v>132</v>
      </c>
      <c r="AU233" s="158" t="s">
        <v>81</v>
      </c>
    </row>
    <row r="234" spans="1:65" s="168" customFormat="1">
      <c r="A234" s="165"/>
      <c r="B234" s="166"/>
      <c r="C234" s="165"/>
      <c r="D234" s="257" t="s">
        <v>133</v>
      </c>
      <c r="E234" s="165"/>
      <c r="F234" s="258" t="s">
        <v>330</v>
      </c>
      <c r="G234" s="165"/>
      <c r="H234" s="165"/>
      <c r="I234" s="304"/>
      <c r="J234" s="165"/>
      <c r="K234" s="165"/>
      <c r="L234" s="166"/>
      <c r="M234" s="253"/>
      <c r="N234" s="254"/>
      <c r="O234" s="255"/>
      <c r="P234" s="255"/>
      <c r="Q234" s="255"/>
      <c r="R234" s="255"/>
      <c r="S234" s="255"/>
      <c r="T234" s="256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T234" s="158" t="s">
        <v>133</v>
      </c>
      <c r="AU234" s="158" t="s">
        <v>81</v>
      </c>
    </row>
    <row r="235" spans="1:65" s="168" customFormat="1" ht="44.25" customHeight="1">
      <c r="A235" s="165"/>
      <c r="B235" s="166"/>
      <c r="C235" s="238" t="s">
        <v>349</v>
      </c>
      <c r="D235" s="238" t="s">
        <v>126</v>
      </c>
      <c r="E235" s="239" t="s">
        <v>332</v>
      </c>
      <c r="F235" s="240" t="s">
        <v>333</v>
      </c>
      <c r="G235" s="241" t="s">
        <v>166</v>
      </c>
      <c r="H235" s="242">
        <v>328.53399999999999</v>
      </c>
      <c r="I235" s="75"/>
      <c r="J235" s="243">
        <f>ROUND(I235*H235,2)</f>
        <v>0</v>
      </c>
      <c r="K235" s="244"/>
      <c r="L235" s="166"/>
      <c r="M235" s="245" t="s">
        <v>3</v>
      </c>
      <c r="N235" s="246" t="s">
        <v>42</v>
      </c>
      <c r="O235" s="247">
        <v>0</v>
      </c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R235" s="249" t="s">
        <v>130</v>
      </c>
      <c r="AT235" s="249" t="s">
        <v>126</v>
      </c>
      <c r="AU235" s="249" t="s">
        <v>81</v>
      </c>
      <c r="AY235" s="158" t="s">
        <v>124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58" t="s">
        <v>79</v>
      </c>
      <c r="BK235" s="250">
        <f>ROUND(I235*H235,2)</f>
        <v>0</v>
      </c>
      <c r="BL235" s="158" t="s">
        <v>130</v>
      </c>
      <c r="BM235" s="249" t="s">
        <v>513</v>
      </c>
    </row>
    <row r="236" spans="1:65" s="168" customFormat="1" ht="29.25">
      <c r="A236" s="165"/>
      <c r="B236" s="166"/>
      <c r="C236" s="165"/>
      <c r="D236" s="251" t="s">
        <v>132</v>
      </c>
      <c r="E236" s="165"/>
      <c r="F236" s="252" t="s">
        <v>333</v>
      </c>
      <c r="G236" s="165"/>
      <c r="H236" s="165"/>
      <c r="I236" s="304"/>
      <c r="J236" s="165"/>
      <c r="K236" s="165"/>
      <c r="L236" s="166"/>
      <c r="M236" s="253"/>
      <c r="N236" s="254"/>
      <c r="O236" s="255"/>
      <c r="P236" s="255"/>
      <c r="Q236" s="255"/>
      <c r="R236" s="255"/>
      <c r="S236" s="255"/>
      <c r="T236" s="256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T236" s="158" t="s">
        <v>132</v>
      </c>
      <c r="AU236" s="158" t="s">
        <v>81</v>
      </c>
    </row>
    <row r="237" spans="1:65" s="168" customFormat="1">
      <c r="A237" s="165"/>
      <c r="B237" s="166"/>
      <c r="C237" s="165"/>
      <c r="D237" s="257" t="s">
        <v>133</v>
      </c>
      <c r="E237" s="165"/>
      <c r="F237" s="258" t="s">
        <v>335</v>
      </c>
      <c r="G237" s="165"/>
      <c r="H237" s="165"/>
      <c r="I237" s="304"/>
      <c r="J237" s="165"/>
      <c r="K237" s="165"/>
      <c r="L237" s="166"/>
      <c r="M237" s="253"/>
      <c r="N237" s="254"/>
      <c r="O237" s="255"/>
      <c r="P237" s="255"/>
      <c r="Q237" s="255"/>
      <c r="R237" s="255"/>
      <c r="S237" s="255"/>
      <c r="T237" s="256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T237" s="158" t="s">
        <v>133</v>
      </c>
      <c r="AU237" s="158" t="s">
        <v>81</v>
      </c>
    </row>
    <row r="238" spans="1:65" s="266" customFormat="1">
      <c r="B238" s="267"/>
      <c r="D238" s="251" t="s">
        <v>135</v>
      </c>
      <c r="E238" s="268" t="s">
        <v>3</v>
      </c>
      <c r="F238" s="269" t="s">
        <v>514</v>
      </c>
      <c r="H238" s="270">
        <v>373.04599999999999</v>
      </c>
      <c r="I238" s="306"/>
      <c r="L238" s="267"/>
      <c r="M238" s="271"/>
      <c r="N238" s="272"/>
      <c r="O238" s="272"/>
      <c r="P238" s="272"/>
      <c r="Q238" s="272"/>
      <c r="R238" s="272"/>
      <c r="S238" s="272"/>
      <c r="T238" s="273"/>
      <c r="AT238" s="268" t="s">
        <v>135</v>
      </c>
      <c r="AU238" s="268" t="s">
        <v>81</v>
      </c>
      <c r="AV238" s="266" t="s">
        <v>81</v>
      </c>
      <c r="AW238" s="266" t="s">
        <v>31</v>
      </c>
      <c r="AX238" s="266" t="s">
        <v>71</v>
      </c>
      <c r="AY238" s="268" t="s">
        <v>124</v>
      </c>
    </row>
    <row r="239" spans="1:65" s="266" customFormat="1">
      <c r="B239" s="267"/>
      <c r="D239" s="251" t="s">
        <v>135</v>
      </c>
      <c r="E239" s="268" t="s">
        <v>3</v>
      </c>
      <c r="F239" s="269" t="s">
        <v>515</v>
      </c>
      <c r="H239" s="270">
        <v>-2.4529999999999998</v>
      </c>
      <c r="I239" s="306"/>
      <c r="L239" s="267"/>
      <c r="M239" s="271"/>
      <c r="N239" s="272"/>
      <c r="O239" s="272"/>
      <c r="P239" s="272"/>
      <c r="Q239" s="272"/>
      <c r="R239" s="272"/>
      <c r="S239" s="272"/>
      <c r="T239" s="273"/>
      <c r="AT239" s="268" t="s">
        <v>135</v>
      </c>
      <c r="AU239" s="268" t="s">
        <v>81</v>
      </c>
      <c r="AV239" s="266" t="s">
        <v>81</v>
      </c>
      <c r="AW239" s="266" t="s">
        <v>31</v>
      </c>
      <c r="AX239" s="266" t="s">
        <v>71</v>
      </c>
      <c r="AY239" s="268" t="s">
        <v>124</v>
      </c>
    </row>
    <row r="240" spans="1:65" s="266" customFormat="1">
      <c r="B240" s="267"/>
      <c r="D240" s="251" t="s">
        <v>135</v>
      </c>
      <c r="E240" s="268" t="s">
        <v>3</v>
      </c>
      <c r="F240" s="269" t="s">
        <v>516</v>
      </c>
      <c r="H240" s="270">
        <v>-6.9000000000000006E-2</v>
      </c>
      <c r="I240" s="306"/>
      <c r="L240" s="267"/>
      <c r="M240" s="271"/>
      <c r="N240" s="272"/>
      <c r="O240" s="272"/>
      <c r="P240" s="272"/>
      <c r="Q240" s="272"/>
      <c r="R240" s="272"/>
      <c r="S240" s="272"/>
      <c r="T240" s="273"/>
      <c r="AT240" s="268" t="s">
        <v>135</v>
      </c>
      <c r="AU240" s="268" t="s">
        <v>81</v>
      </c>
      <c r="AV240" s="266" t="s">
        <v>81</v>
      </c>
      <c r="AW240" s="266" t="s">
        <v>31</v>
      </c>
      <c r="AX240" s="266" t="s">
        <v>71</v>
      </c>
      <c r="AY240" s="268" t="s">
        <v>124</v>
      </c>
    </row>
    <row r="241" spans="1:65" s="266" customFormat="1">
      <c r="B241" s="267"/>
      <c r="D241" s="251" t="s">
        <v>135</v>
      </c>
      <c r="E241" s="268" t="s">
        <v>3</v>
      </c>
      <c r="F241" s="269" t="s">
        <v>508</v>
      </c>
      <c r="H241" s="270">
        <v>-41.99</v>
      </c>
      <c r="I241" s="306"/>
      <c r="L241" s="267"/>
      <c r="M241" s="271"/>
      <c r="N241" s="272"/>
      <c r="O241" s="272"/>
      <c r="P241" s="272"/>
      <c r="Q241" s="272"/>
      <c r="R241" s="272"/>
      <c r="S241" s="272"/>
      <c r="T241" s="273"/>
      <c r="AT241" s="268" t="s">
        <v>135</v>
      </c>
      <c r="AU241" s="268" t="s">
        <v>81</v>
      </c>
      <c r="AV241" s="266" t="s">
        <v>81</v>
      </c>
      <c r="AW241" s="266" t="s">
        <v>31</v>
      </c>
      <c r="AX241" s="266" t="s">
        <v>71</v>
      </c>
      <c r="AY241" s="268" t="s">
        <v>124</v>
      </c>
    </row>
    <row r="242" spans="1:65" s="292" customFormat="1">
      <c r="B242" s="293"/>
      <c r="D242" s="251" t="s">
        <v>135</v>
      </c>
      <c r="E242" s="294" t="s">
        <v>3</v>
      </c>
      <c r="F242" s="295" t="s">
        <v>316</v>
      </c>
      <c r="H242" s="296">
        <v>328.53399999999999</v>
      </c>
      <c r="I242" s="309"/>
      <c r="L242" s="293"/>
      <c r="M242" s="297"/>
      <c r="N242" s="298"/>
      <c r="O242" s="298"/>
      <c r="P242" s="298"/>
      <c r="Q242" s="298"/>
      <c r="R242" s="298"/>
      <c r="S242" s="298"/>
      <c r="T242" s="299"/>
      <c r="AT242" s="294" t="s">
        <v>135</v>
      </c>
      <c r="AU242" s="294" t="s">
        <v>81</v>
      </c>
      <c r="AV242" s="292" t="s">
        <v>130</v>
      </c>
      <c r="AW242" s="292" t="s">
        <v>31</v>
      </c>
      <c r="AX242" s="292" t="s">
        <v>79</v>
      </c>
      <c r="AY242" s="294" t="s">
        <v>124</v>
      </c>
    </row>
    <row r="243" spans="1:65" s="168" customFormat="1" ht="49.15" customHeight="1">
      <c r="A243" s="165"/>
      <c r="B243" s="166"/>
      <c r="C243" s="238" t="s">
        <v>358</v>
      </c>
      <c r="D243" s="238" t="s">
        <v>126</v>
      </c>
      <c r="E243" s="239" t="s">
        <v>341</v>
      </c>
      <c r="F243" s="240" t="s">
        <v>342</v>
      </c>
      <c r="G243" s="241" t="s">
        <v>166</v>
      </c>
      <c r="H243" s="242">
        <v>2.4529999999999998</v>
      </c>
      <c r="I243" s="75"/>
      <c r="J243" s="243">
        <f>ROUND(I243*H243,2)</f>
        <v>0</v>
      </c>
      <c r="K243" s="244"/>
      <c r="L243" s="166"/>
      <c r="M243" s="245" t="s">
        <v>3</v>
      </c>
      <c r="N243" s="246" t="s">
        <v>42</v>
      </c>
      <c r="O243" s="247">
        <v>0</v>
      </c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R243" s="249" t="s">
        <v>130</v>
      </c>
      <c r="AT243" s="249" t="s">
        <v>126</v>
      </c>
      <c r="AU243" s="249" t="s">
        <v>81</v>
      </c>
      <c r="AY243" s="158" t="s">
        <v>124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58" t="s">
        <v>79</v>
      </c>
      <c r="BK243" s="250">
        <f>ROUND(I243*H243,2)</f>
        <v>0</v>
      </c>
      <c r="BL243" s="158" t="s">
        <v>130</v>
      </c>
      <c r="BM243" s="249" t="s">
        <v>517</v>
      </c>
    </row>
    <row r="244" spans="1:65" s="168" customFormat="1" ht="29.25">
      <c r="A244" s="165"/>
      <c r="B244" s="166"/>
      <c r="C244" s="165"/>
      <c r="D244" s="251" t="s">
        <v>132</v>
      </c>
      <c r="E244" s="165"/>
      <c r="F244" s="252" t="s">
        <v>342</v>
      </c>
      <c r="G244" s="165"/>
      <c r="H244" s="165"/>
      <c r="I244" s="304"/>
      <c r="J244" s="165"/>
      <c r="K244" s="165"/>
      <c r="L244" s="166"/>
      <c r="M244" s="253"/>
      <c r="N244" s="254"/>
      <c r="O244" s="255"/>
      <c r="P244" s="255"/>
      <c r="Q244" s="255"/>
      <c r="R244" s="255"/>
      <c r="S244" s="255"/>
      <c r="T244" s="256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T244" s="158" t="s">
        <v>132</v>
      </c>
      <c r="AU244" s="158" t="s">
        <v>81</v>
      </c>
    </row>
    <row r="245" spans="1:65" s="168" customFormat="1">
      <c r="A245" s="165"/>
      <c r="B245" s="166"/>
      <c r="C245" s="165"/>
      <c r="D245" s="257" t="s">
        <v>133</v>
      </c>
      <c r="E245" s="165"/>
      <c r="F245" s="258" t="s">
        <v>344</v>
      </c>
      <c r="G245" s="165"/>
      <c r="H245" s="165"/>
      <c r="I245" s="304"/>
      <c r="J245" s="165"/>
      <c r="K245" s="165"/>
      <c r="L245" s="166"/>
      <c r="M245" s="253"/>
      <c r="N245" s="254"/>
      <c r="O245" s="255"/>
      <c r="P245" s="255"/>
      <c r="Q245" s="255"/>
      <c r="R245" s="255"/>
      <c r="S245" s="255"/>
      <c r="T245" s="256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T245" s="158" t="s">
        <v>133</v>
      </c>
      <c r="AU245" s="158" t="s">
        <v>81</v>
      </c>
    </row>
    <row r="246" spans="1:65" s="225" customFormat="1" ht="25.9" customHeight="1">
      <c r="B246" s="226"/>
      <c r="D246" s="227" t="s">
        <v>70</v>
      </c>
      <c r="E246" s="228" t="s">
        <v>345</v>
      </c>
      <c r="F246" s="228" t="s">
        <v>346</v>
      </c>
      <c r="I246" s="307"/>
      <c r="J246" s="229">
        <f>BK246</f>
        <v>0</v>
      </c>
      <c r="L246" s="226"/>
      <c r="M246" s="230"/>
      <c r="N246" s="231"/>
      <c r="O246" s="231"/>
      <c r="P246" s="232">
        <f>P247+P253+P259+P263</f>
        <v>92.395359999999982</v>
      </c>
      <c r="Q246" s="231"/>
      <c r="R246" s="232">
        <f>R247+R253+R259+R263</f>
        <v>2.7588000000000001E-2</v>
      </c>
      <c r="S246" s="231"/>
      <c r="T246" s="233">
        <f>T247+T253+T259+T263</f>
        <v>3.0083732000000003</v>
      </c>
      <c r="AR246" s="227" t="s">
        <v>81</v>
      </c>
      <c r="AT246" s="234" t="s">
        <v>70</v>
      </c>
      <c r="AU246" s="234" t="s">
        <v>71</v>
      </c>
      <c r="AY246" s="227" t="s">
        <v>124</v>
      </c>
      <c r="BK246" s="235">
        <f>BK247+BK253+BK259+BK263</f>
        <v>0</v>
      </c>
    </row>
    <row r="247" spans="1:65" s="225" customFormat="1" ht="22.9" customHeight="1">
      <c r="B247" s="226"/>
      <c r="D247" s="227" t="s">
        <v>70</v>
      </c>
      <c r="E247" s="236" t="s">
        <v>347</v>
      </c>
      <c r="F247" s="236" t="s">
        <v>348</v>
      </c>
      <c r="I247" s="307"/>
      <c r="J247" s="237">
        <f>BK247</f>
        <v>0</v>
      </c>
      <c r="L247" s="226"/>
      <c r="M247" s="230"/>
      <c r="N247" s="231"/>
      <c r="O247" s="231"/>
      <c r="P247" s="232">
        <f>SUM(P248:P252)</f>
        <v>4.5304000000000002</v>
      </c>
      <c r="Q247" s="231"/>
      <c r="R247" s="232">
        <f>SUM(R248:R252)</f>
        <v>0</v>
      </c>
      <c r="S247" s="231"/>
      <c r="T247" s="233">
        <f>SUM(T248:T252)</f>
        <v>0.32360000000000005</v>
      </c>
      <c r="AR247" s="227" t="s">
        <v>81</v>
      </c>
      <c r="AT247" s="234" t="s">
        <v>70</v>
      </c>
      <c r="AU247" s="234" t="s">
        <v>79</v>
      </c>
      <c r="AY247" s="227" t="s">
        <v>124</v>
      </c>
      <c r="BK247" s="235">
        <f>SUM(BK248:BK252)</f>
        <v>0</v>
      </c>
    </row>
    <row r="248" spans="1:65" s="168" customFormat="1" ht="24.2" customHeight="1">
      <c r="A248" s="165"/>
      <c r="B248" s="166"/>
      <c r="C248" s="238" t="s">
        <v>366</v>
      </c>
      <c r="D248" s="238" t="s">
        <v>126</v>
      </c>
      <c r="E248" s="239" t="s">
        <v>350</v>
      </c>
      <c r="F248" s="240" t="s">
        <v>351</v>
      </c>
      <c r="G248" s="241" t="s">
        <v>153</v>
      </c>
      <c r="H248" s="242">
        <v>80.900000000000006</v>
      </c>
      <c r="I248" s="75"/>
      <c r="J248" s="243">
        <f>ROUND(I248*H248,2)</f>
        <v>0</v>
      </c>
      <c r="K248" s="244"/>
      <c r="L248" s="166"/>
      <c r="M248" s="245" t="s">
        <v>3</v>
      </c>
      <c r="N248" s="246" t="s">
        <v>42</v>
      </c>
      <c r="O248" s="247">
        <v>5.6000000000000001E-2</v>
      </c>
      <c r="P248" s="247">
        <f>O248*H248</f>
        <v>4.5304000000000002</v>
      </c>
      <c r="Q248" s="247">
        <v>0</v>
      </c>
      <c r="R248" s="247">
        <f>Q248*H248</f>
        <v>0</v>
      </c>
      <c r="S248" s="247">
        <v>4.0000000000000001E-3</v>
      </c>
      <c r="T248" s="248">
        <f>S248*H248</f>
        <v>0.32360000000000005</v>
      </c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R248" s="249" t="s">
        <v>217</v>
      </c>
      <c r="AT248" s="249" t="s">
        <v>126</v>
      </c>
      <c r="AU248" s="249" t="s">
        <v>81</v>
      </c>
      <c r="AY248" s="158" t="s">
        <v>124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58" t="s">
        <v>79</v>
      </c>
      <c r="BK248" s="250">
        <f>ROUND(I248*H248,2)</f>
        <v>0</v>
      </c>
      <c r="BL248" s="158" t="s">
        <v>217</v>
      </c>
      <c r="BM248" s="249" t="s">
        <v>518</v>
      </c>
    </row>
    <row r="249" spans="1:65" s="168" customFormat="1">
      <c r="A249" s="165"/>
      <c r="B249" s="166"/>
      <c r="C249" s="165"/>
      <c r="D249" s="251" t="s">
        <v>132</v>
      </c>
      <c r="E249" s="165"/>
      <c r="F249" s="252" t="s">
        <v>351</v>
      </c>
      <c r="G249" s="165"/>
      <c r="H249" s="165"/>
      <c r="I249" s="304"/>
      <c r="J249" s="165"/>
      <c r="K249" s="165"/>
      <c r="L249" s="166"/>
      <c r="M249" s="253"/>
      <c r="N249" s="254"/>
      <c r="O249" s="255"/>
      <c r="P249" s="255"/>
      <c r="Q249" s="255"/>
      <c r="R249" s="255"/>
      <c r="S249" s="255"/>
      <c r="T249" s="256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T249" s="158" t="s">
        <v>132</v>
      </c>
      <c r="AU249" s="158" t="s">
        <v>81</v>
      </c>
    </row>
    <row r="250" spans="1:65" s="168" customFormat="1">
      <c r="A250" s="165"/>
      <c r="B250" s="166"/>
      <c r="C250" s="165"/>
      <c r="D250" s="257" t="s">
        <v>133</v>
      </c>
      <c r="E250" s="165"/>
      <c r="F250" s="258" t="s">
        <v>353</v>
      </c>
      <c r="G250" s="165"/>
      <c r="H250" s="165"/>
      <c r="I250" s="304"/>
      <c r="J250" s="165"/>
      <c r="K250" s="165"/>
      <c r="L250" s="166"/>
      <c r="M250" s="253"/>
      <c r="N250" s="254"/>
      <c r="O250" s="255"/>
      <c r="P250" s="255"/>
      <c r="Q250" s="255"/>
      <c r="R250" s="255"/>
      <c r="S250" s="255"/>
      <c r="T250" s="256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T250" s="158" t="s">
        <v>133</v>
      </c>
      <c r="AU250" s="158" t="s">
        <v>81</v>
      </c>
    </row>
    <row r="251" spans="1:65" s="259" customFormat="1">
      <c r="B251" s="260"/>
      <c r="D251" s="251" t="s">
        <v>135</v>
      </c>
      <c r="E251" s="261" t="s">
        <v>3</v>
      </c>
      <c r="F251" s="262" t="s">
        <v>354</v>
      </c>
      <c r="H251" s="261" t="s">
        <v>3</v>
      </c>
      <c r="I251" s="305"/>
      <c r="L251" s="260"/>
      <c r="M251" s="263"/>
      <c r="N251" s="264"/>
      <c r="O251" s="264"/>
      <c r="P251" s="264"/>
      <c r="Q251" s="264"/>
      <c r="R251" s="264"/>
      <c r="S251" s="264"/>
      <c r="T251" s="265"/>
      <c r="AT251" s="261" t="s">
        <v>135</v>
      </c>
      <c r="AU251" s="261" t="s">
        <v>81</v>
      </c>
      <c r="AV251" s="259" t="s">
        <v>79</v>
      </c>
      <c r="AW251" s="259" t="s">
        <v>31</v>
      </c>
      <c r="AX251" s="259" t="s">
        <v>71</v>
      </c>
      <c r="AY251" s="261" t="s">
        <v>124</v>
      </c>
    </row>
    <row r="252" spans="1:65" s="266" customFormat="1">
      <c r="B252" s="267"/>
      <c r="D252" s="251" t="s">
        <v>135</v>
      </c>
      <c r="E252" s="268" t="s">
        <v>3</v>
      </c>
      <c r="F252" s="269" t="s">
        <v>519</v>
      </c>
      <c r="H252" s="270">
        <v>80.900000000000006</v>
      </c>
      <c r="I252" s="306"/>
      <c r="L252" s="267"/>
      <c r="M252" s="271"/>
      <c r="N252" s="272"/>
      <c r="O252" s="272"/>
      <c r="P252" s="272"/>
      <c r="Q252" s="272"/>
      <c r="R252" s="272"/>
      <c r="S252" s="272"/>
      <c r="T252" s="273"/>
      <c r="AT252" s="268" t="s">
        <v>135</v>
      </c>
      <c r="AU252" s="268" t="s">
        <v>81</v>
      </c>
      <c r="AV252" s="266" t="s">
        <v>81</v>
      </c>
      <c r="AW252" s="266" t="s">
        <v>31</v>
      </c>
      <c r="AX252" s="266" t="s">
        <v>79</v>
      </c>
      <c r="AY252" s="268" t="s">
        <v>124</v>
      </c>
    </row>
    <row r="253" spans="1:65" s="225" customFormat="1" ht="22.9" customHeight="1">
      <c r="B253" s="226"/>
      <c r="D253" s="227" t="s">
        <v>70</v>
      </c>
      <c r="E253" s="236" t="s">
        <v>520</v>
      </c>
      <c r="F253" s="236" t="s">
        <v>521</v>
      </c>
      <c r="I253" s="307"/>
      <c r="J253" s="237">
        <f>BK253</f>
        <v>0</v>
      </c>
      <c r="L253" s="226"/>
      <c r="M253" s="230"/>
      <c r="N253" s="231"/>
      <c r="O253" s="231"/>
      <c r="P253" s="232">
        <f>SUM(P254:P258)</f>
        <v>4.1280000000000001</v>
      </c>
      <c r="Q253" s="231"/>
      <c r="R253" s="232">
        <f>SUM(R254:R258)</f>
        <v>0</v>
      </c>
      <c r="S253" s="231"/>
      <c r="T253" s="233">
        <f>SUM(T254:T258)</f>
        <v>0.16320000000000001</v>
      </c>
      <c r="AR253" s="227" t="s">
        <v>81</v>
      </c>
      <c r="AT253" s="234" t="s">
        <v>70</v>
      </c>
      <c r="AU253" s="234" t="s">
        <v>79</v>
      </c>
      <c r="AY253" s="227" t="s">
        <v>124</v>
      </c>
      <c r="BK253" s="235">
        <f>SUM(BK254:BK258)</f>
        <v>0</v>
      </c>
    </row>
    <row r="254" spans="1:65" s="168" customFormat="1" ht="21.75" customHeight="1">
      <c r="A254" s="165"/>
      <c r="B254" s="166"/>
      <c r="C254" s="238" t="s">
        <v>372</v>
      </c>
      <c r="D254" s="238" t="s">
        <v>126</v>
      </c>
      <c r="E254" s="239" t="s">
        <v>522</v>
      </c>
      <c r="F254" s="240" t="s">
        <v>523</v>
      </c>
      <c r="G254" s="241" t="s">
        <v>153</v>
      </c>
      <c r="H254" s="242">
        <v>9.6</v>
      </c>
      <c r="I254" s="75"/>
      <c r="J254" s="243">
        <f>ROUND(I254*H254,2)</f>
        <v>0</v>
      </c>
      <c r="K254" s="244"/>
      <c r="L254" s="166"/>
      <c r="M254" s="245" t="s">
        <v>3</v>
      </c>
      <c r="N254" s="246" t="s">
        <v>42</v>
      </c>
      <c r="O254" s="247">
        <v>0.43</v>
      </c>
      <c r="P254" s="247">
        <f>O254*H254</f>
        <v>4.1280000000000001</v>
      </c>
      <c r="Q254" s="247">
        <v>0</v>
      </c>
      <c r="R254" s="247">
        <f>Q254*H254</f>
        <v>0</v>
      </c>
      <c r="S254" s="247">
        <v>1.7000000000000001E-2</v>
      </c>
      <c r="T254" s="248">
        <f>S254*H254</f>
        <v>0.16320000000000001</v>
      </c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R254" s="249" t="s">
        <v>217</v>
      </c>
      <c r="AT254" s="249" t="s">
        <v>126</v>
      </c>
      <c r="AU254" s="249" t="s">
        <v>81</v>
      </c>
      <c r="AY254" s="158" t="s">
        <v>124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58" t="s">
        <v>79</v>
      </c>
      <c r="BK254" s="250">
        <f>ROUND(I254*H254,2)</f>
        <v>0</v>
      </c>
      <c r="BL254" s="158" t="s">
        <v>217</v>
      </c>
      <c r="BM254" s="249" t="s">
        <v>524</v>
      </c>
    </row>
    <row r="255" spans="1:65" s="168" customFormat="1">
      <c r="A255" s="165"/>
      <c r="B255" s="166"/>
      <c r="C255" s="165"/>
      <c r="D255" s="251" t="s">
        <v>132</v>
      </c>
      <c r="E255" s="165"/>
      <c r="F255" s="252" t="s">
        <v>523</v>
      </c>
      <c r="G255" s="165"/>
      <c r="H255" s="165"/>
      <c r="I255" s="304"/>
      <c r="J255" s="165"/>
      <c r="K255" s="165"/>
      <c r="L255" s="166"/>
      <c r="M255" s="253"/>
      <c r="N255" s="254"/>
      <c r="O255" s="255"/>
      <c r="P255" s="255"/>
      <c r="Q255" s="255"/>
      <c r="R255" s="255"/>
      <c r="S255" s="255"/>
      <c r="T255" s="256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T255" s="158" t="s">
        <v>132</v>
      </c>
      <c r="AU255" s="158" t="s">
        <v>81</v>
      </c>
    </row>
    <row r="256" spans="1:65" s="168" customFormat="1">
      <c r="A256" s="165"/>
      <c r="B256" s="166"/>
      <c r="C256" s="165"/>
      <c r="D256" s="257" t="s">
        <v>133</v>
      </c>
      <c r="E256" s="165"/>
      <c r="F256" s="258" t="s">
        <v>525</v>
      </c>
      <c r="G256" s="165"/>
      <c r="H256" s="165"/>
      <c r="I256" s="304"/>
      <c r="J256" s="165"/>
      <c r="K256" s="165"/>
      <c r="L256" s="166"/>
      <c r="M256" s="253"/>
      <c r="N256" s="254"/>
      <c r="O256" s="255"/>
      <c r="P256" s="255"/>
      <c r="Q256" s="255"/>
      <c r="R256" s="255"/>
      <c r="S256" s="255"/>
      <c r="T256" s="256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T256" s="158" t="s">
        <v>133</v>
      </c>
      <c r="AU256" s="158" t="s">
        <v>81</v>
      </c>
    </row>
    <row r="257" spans="1:65" s="259" customFormat="1">
      <c r="B257" s="260"/>
      <c r="D257" s="251" t="s">
        <v>135</v>
      </c>
      <c r="E257" s="261" t="s">
        <v>3</v>
      </c>
      <c r="F257" s="262" t="s">
        <v>526</v>
      </c>
      <c r="H257" s="261" t="s">
        <v>3</v>
      </c>
      <c r="I257" s="305"/>
      <c r="L257" s="260"/>
      <c r="M257" s="263"/>
      <c r="N257" s="264"/>
      <c r="O257" s="264"/>
      <c r="P257" s="264"/>
      <c r="Q257" s="264"/>
      <c r="R257" s="264"/>
      <c r="S257" s="264"/>
      <c r="T257" s="265"/>
      <c r="AT257" s="261" t="s">
        <v>135</v>
      </c>
      <c r="AU257" s="261" t="s">
        <v>81</v>
      </c>
      <c r="AV257" s="259" t="s">
        <v>79</v>
      </c>
      <c r="AW257" s="259" t="s">
        <v>31</v>
      </c>
      <c r="AX257" s="259" t="s">
        <v>71</v>
      </c>
      <c r="AY257" s="261" t="s">
        <v>124</v>
      </c>
    </row>
    <row r="258" spans="1:65" s="266" customFormat="1">
      <c r="B258" s="267"/>
      <c r="D258" s="251" t="s">
        <v>135</v>
      </c>
      <c r="E258" s="268" t="s">
        <v>3</v>
      </c>
      <c r="F258" s="269" t="s">
        <v>527</v>
      </c>
      <c r="H258" s="270">
        <v>9.6</v>
      </c>
      <c r="I258" s="306"/>
      <c r="L258" s="267"/>
      <c r="M258" s="271"/>
      <c r="N258" s="272"/>
      <c r="O258" s="272"/>
      <c r="P258" s="272"/>
      <c r="Q258" s="272"/>
      <c r="R258" s="272"/>
      <c r="S258" s="272"/>
      <c r="T258" s="273"/>
      <c r="AT258" s="268" t="s">
        <v>135</v>
      </c>
      <c r="AU258" s="268" t="s">
        <v>81</v>
      </c>
      <c r="AV258" s="266" t="s">
        <v>81</v>
      </c>
      <c r="AW258" s="266" t="s">
        <v>31</v>
      </c>
      <c r="AX258" s="266" t="s">
        <v>79</v>
      </c>
      <c r="AY258" s="268" t="s">
        <v>124</v>
      </c>
    </row>
    <row r="259" spans="1:65" s="225" customFormat="1" ht="22.9" customHeight="1">
      <c r="B259" s="226"/>
      <c r="D259" s="227" t="s">
        <v>70</v>
      </c>
      <c r="E259" s="236" t="s">
        <v>387</v>
      </c>
      <c r="F259" s="236" t="s">
        <v>388</v>
      </c>
      <c r="I259" s="307"/>
      <c r="J259" s="237">
        <f>BK259</f>
        <v>0</v>
      </c>
      <c r="L259" s="226"/>
      <c r="M259" s="230"/>
      <c r="N259" s="231"/>
      <c r="O259" s="231"/>
      <c r="P259" s="232">
        <f>SUM(P260:P262)</f>
        <v>80.556959999999989</v>
      </c>
      <c r="Q259" s="231"/>
      <c r="R259" s="232">
        <f>SUM(R260:R262)</f>
        <v>2.7588000000000001E-2</v>
      </c>
      <c r="S259" s="231"/>
      <c r="T259" s="233">
        <f>SUM(T260:T262)</f>
        <v>2.4525732000000002</v>
      </c>
      <c r="AR259" s="227" t="s">
        <v>81</v>
      </c>
      <c r="AT259" s="234" t="s">
        <v>70</v>
      </c>
      <c r="AU259" s="234" t="s">
        <v>79</v>
      </c>
      <c r="AY259" s="227" t="s">
        <v>124</v>
      </c>
      <c r="BK259" s="235">
        <f>SUM(BK260:BK262)</f>
        <v>0</v>
      </c>
    </row>
    <row r="260" spans="1:65" s="168" customFormat="1" ht="24.2" customHeight="1">
      <c r="A260" s="165"/>
      <c r="B260" s="166"/>
      <c r="C260" s="238" t="s">
        <v>381</v>
      </c>
      <c r="D260" s="238" t="s">
        <v>126</v>
      </c>
      <c r="E260" s="239" t="s">
        <v>390</v>
      </c>
      <c r="F260" s="240" t="s">
        <v>391</v>
      </c>
      <c r="G260" s="241" t="s">
        <v>153</v>
      </c>
      <c r="H260" s="242">
        <v>137.94</v>
      </c>
      <c r="I260" s="75"/>
      <c r="J260" s="243">
        <f>ROUND(I260*H260,2)</f>
        <v>0</v>
      </c>
      <c r="K260" s="244"/>
      <c r="L260" s="166"/>
      <c r="M260" s="245" t="s">
        <v>3</v>
      </c>
      <c r="N260" s="246" t="s">
        <v>42</v>
      </c>
      <c r="O260" s="247">
        <v>0.58399999999999996</v>
      </c>
      <c r="P260" s="247">
        <f>O260*H260</f>
        <v>80.556959999999989</v>
      </c>
      <c r="Q260" s="247">
        <v>2.0000000000000001E-4</v>
      </c>
      <c r="R260" s="247">
        <f>Q260*H260</f>
        <v>2.7588000000000001E-2</v>
      </c>
      <c r="S260" s="247">
        <v>1.7780000000000001E-2</v>
      </c>
      <c r="T260" s="248">
        <f>S260*H260</f>
        <v>2.4525732000000002</v>
      </c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R260" s="249" t="s">
        <v>217</v>
      </c>
      <c r="AT260" s="249" t="s">
        <v>126</v>
      </c>
      <c r="AU260" s="249" t="s">
        <v>81</v>
      </c>
      <c r="AY260" s="158" t="s">
        <v>124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58" t="s">
        <v>79</v>
      </c>
      <c r="BK260" s="250">
        <f>ROUND(I260*H260,2)</f>
        <v>0</v>
      </c>
      <c r="BL260" s="158" t="s">
        <v>217</v>
      </c>
      <c r="BM260" s="249" t="s">
        <v>528</v>
      </c>
    </row>
    <row r="261" spans="1:65" s="168" customFormat="1">
      <c r="A261" s="165"/>
      <c r="B261" s="166"/>
      <c r="C261" s="165"/>
      <c r="D261" s="251" t="s">
        <v>132</v>
      </c>
      <c r="E261" s="165"/>
      <c r="F261" s="252" t="s">
        <v>391</v>
      </c>
      <c r="G261" s="165"/>
      <c r="H261" s="165"/>
      <c r="I261" s="304"/>
      <c r="J261" s="165"/>
      <c r="K261" s="165"/>
      <c r="L261" s="166"/>
      <c r="M261" s="253"/>
      <c r="N261" s="254"/>
      <c r="O261" s="255"/>
      <c r="P261" s="255"/>
      <c r="Q261" s="255"/>
      <c r="R261" s="255"/>
      <c r="S261" s="255"/>
      <c r="T261" s="256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T261" s="158" t="s">
        <v>132</v>
      </c>
      <c r="AU261" s="158" t="s">
        <v>81</v>
      </c>
    </row>
    <row r="262" spans="1:65" s="168" customFormat="1">
      <c r="A262" s="165"/>
      <c r="B262" s="166"/>
      <c r="C262" s="165"/>
      <c r="D262" s="257" t="s">
        <v>133</v>
      </c>
      <c r="E262" s="165"/>
      <c r="F262" s="258" t="s">
        <v>393</v>
      </c>
      <c r="G262" s="165"/>
      <c r="H262" s="165"/>
      <c r="I262" s="304"/>
      <c r="J262" s="165"/>
      <c r="K262" s="165"/>
      <c r="L262" s="166"/>
      <c r="M262" s="253"/>
      <c r="N262" s="254"/>
      <c r="O262" s="255"/>
      <c r="P262" s="255"/>
      <c r="Q262" s="255"/>
      <c r="R262" s="255"/>
      <c r="S262" s="255"/>
      <c r="T262" s="256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T262" s="158" t="s">
        <v>133</v>
      </c>
      <c r="AU262" s="158" t="s">
        <v>81</v>
      </c>
    </row>
    <row r="263" spans="1:65" s="225" customFormat="1" ht="22.9" customHeight="1">
      <c r="B263" s="226"/>
      <c r="D263" s="227" t="s">
        <v>70</v>
      </c>
      <c r="E263" s="236" t="s">
        <v>394</v>
      </c>
      <c r="F263" s="236" t="s">
        <v>395</v>
      </c>
      <c r="I263" s="307"/>
      <c r="J263" s="237">
        <f>BK263</f>
        <v>0</v>
      </c>
      <c r="L263" s="226"/>
      <c r="M263" s="230"/>
      <c r="N263" s="231"/>
      <c r="O263" s="231"/>
      <c r="P263" s="232">
        <f>SUM(P264:P276)</f>
        <v>3.1799999999999997</v>
      </c>
      <c r="Q263" s="231"/>
      <c r="R263" s="232">
        <f>SUM(R264:R276)</f>
        <v>0</v>
      </c>
      <c r="S263" s="231"/>
      <c r="T263" s="233">
        <f>SUM(T264:T276)</f>
        <v>6.9000000000000006E-2</v>
      </c>
      <c r="AR263" s="227" t="s">
        <v>81</v>
      </c>
      <c r="AT263" s="234" t="s">
        <v>70</v>
      </c>
      <c r="AU263" s="234" t="s">
        <v>79</v>
      </c>
      <c r="AY263" s="227" t="s">
        <v>124</v>
      </c>
      <c r="BK263" s="235">
        <f>SUM(BK264:BK276)</f>
        <v>0</v>
      </c>
    </row>
    <row r="264" spans="1:65" s="168" customFormat="1" ht="24.2" customHeight="1">
      <c r="A264" s="165"/>
      <c r="B264" s="166"/>
      <c r="C264" s="238" t="s">
        <v>389</v>
      </c>
      <c r="D264" s="238" t="s">
        <v>126</v>
      </c>
      <c r="E264" s="239" t="s">
        <v>397</v>
      </c>
      <c r="F264" s="240" t="s">
        <v>398</v>
      </c>
      <c r="G264" s="241" t="s">
        <v>211</v>
      </c>
      <c r="H264" s="242">
        <v>3</v>
      </c>
      <c r="I264" s="75"/>
      <c r="J264" s="243">
        <f>ROUND(I264*H264,2)</f>
        <v>0</v>
      </c>
      <c r="K264" s="244"/>
      <c r="L264" s="166"/>
      <c r="M264" s="245" t="s">
        <v>3</v>
      </c>
      <c r="N264" s="246" t="s">
        <v>42</v>
      </c>
      <c r="O264" s="247">
        <v>0.6</v>
      </c>
      <c r="P264" s="247">
        <f>O264*H264</f>
        <v>1.7999999999999998</v>
      </c>
      <c r="Q264" s="247">
        <v>0</v>
      </c>
      <c r="R264" s="247">
        <f>Q264*H264</f>
        <v>0</v>
      </c>
      <c r="S264" s="247">
        <v>1.2999999999999999E-2</v>
      </c>
      <c r="T264" s="248">
        <f>S264*H264</f>
        <v>3.9E-2</v>
      </c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R264" s="249" t="s">
        <v>217</v>
      </c>
      <c r="AT264" s="249" t="s">
        <v>126</v>
      </c>
      <c r="AU264" s="249" t="s">
        <v>81</v>
      </c>
      <c r="AY264" s="158" t="s">
        <v>124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58" t="s">
        <v>79</v>
      </c>
      <c r="BK264" s="250">
        <f>ROUND(I264*H264,2)</f>
        <v>0</v>
      </c>
      <c r="BL264" s="158" t="s">
        <v>217</v>
      </c>
      <c r="BM264" s="249" t="s">
        <v>529</v>
      </c>
    </row>
    <row r="265" spans="1:65" s="168" customFormat="1" ht="19.5">
      <c r="A265" s="165"/>
      <c r="B265" s="166"/>
      <c r="C265" s="165"/>
      <c r="D265" s="251" t="s">
        <v>132</v>
      </c>
      <c r="E265" s="165"/>
      <c r="F265" s="252" t="s">
        <v>398</v>
      </c>
      <c r="G265" s="165"/>
      <c r="H265" s="165"/>
      <c r="I265" s="304"/>
      <c r="J265" s="165"/>
      <c r="K265" s="165"/>
      <c r="L265" s="166"/>
      <c r="M265" s="253"/>
      <c r="N265" s="254"/>
      <c r="O265" s="255"/>
      <c r="P265" s="255"/>
      <c r="Q265" s="255"/>
      <c r="R265" s="255"/>
      <c r="S265" s="255"/>
      <c r="T265" s="256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T265" s="158" t="s">
        <v>132</v>
      </c>
      <c r="AU265" s="158" t="s">
        <v>81</v>
      </c>
    </row>
    <row r="266" spans="1:65" s="168" customFormat="1">
      <c r="A266" s="165"/>
      <c r="B266" s="166"/>
      <c r="C266" s="165"/>
      <c r="D266" s="257" t="s">
        <v>133</v>
      </c>
      <c r="E266" s="165"/>
      <c r="F266" s="258" t="s">
        <v>400</v>
      </c>
      <c r="G266" s="165"/>
      <c r="H266" s="165"/>
      <c r="I266" s="304"/>
      <c r="J266" s="165"/>
      <c r="K266" s="165"/>
      <c r="L266" s="166"/>
      <c r="M266" s="253"/>
      <c r="N266" s="254"/>
      <c r="O266" s="255"/>
      <c r="P266" s="255"/>
      <c r="Q266" s="255"/>
      <c r="R266" s="255"/>
      <c r="S266" s="255"/>
      <c r="T266" s="256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T266" s="158" t="s">
        <v>133</v>
      </c>
      <c r="AU266" s="158" t="s">
        <v>81</v>
      </c>
    </row>
    <row r="267" spans="1:65" s="259" customFormat="1">
      <c r="B267" s="260"/>
      <c r="D267" s="251" t="s">
        <v>135</v>
      </c>
      <c r="E267" s="261" t="s">
        <v>3</v>
      </c>
      <c r="F267" s="262" t="s">
        <v>530</v>
      </c>
      <c r="H267" s="261" t="s">
        <v>3</v>
      </c>
      <c r="I267" s="305"/>
      <c r="L267" s="260"/>
      <c r="M267" s="263"/>
      <c r="N267" s="264"/>
      <c r="O267" s="264"/>
      <c r="P267" s="264"/>
      <c r="Q267" s="264"/>
      <c r="R267" s="264"/>
      <c r="S267" s="264"/>
      <c r="T267" s="265"/>
      <c r="AT267" s="261" t="s">
        <v>135</v>
      </c>
      <c r="AU267" s="261" t="s">
        <v>81</v>
      </c>
      <c r="AV267" s="259" t="s">
        <v>79</v>
      </c>
      <c r="AW267" s="259" t="s">
        <v>31</v>
      </c>
      <c r="AX267" s="259" t="s">
        <v>71</v>
      </c>
      <c r="AY267" s="261" t="s">
        <v>124</v>
      </c>
    </row>
    <row r="268" spans="1:65" s="266" customFormat="1">
      <c r="B268" s="267"/>
      <c r="D268" s="251" t="s">
        <v>135</v>
      </c>
      <c r="E268" s="268" t="s">
        <v>3</v>
      </c>
      <c r="F268" s="269" t="s">
        <v>81</v>
      </c>
      <c r="H268" s="270">
        <v>2</v>
      </c>
      <c r="I268" s="306"/>
      <c r="L268" s="267"/>
      <c r="M268" s="271"/>
      <c r="N268" s="272"/>
      <c r="O268" s="272"/>
      <c r="P268" s="272"/>
      <c r="Q268" s="272"/>
      <c r="R268" s="272"/>
      <c r="S268" s="272"/>
      <c r="T268" s="273"/>
      <c r="AT268" s="268" t="s">
        <v>135</v>
      </c>
      <c r="AU268" s="268" t="s">
        <v>81</v>
      </c>
      <c r="AV268" s="266" t="s">
        <v>81</v>
      </c>
      <c r="AW268" s="266" t="s">
        <v>31</v>
      </c>
      <c r="AX268" s="266" t="s">
        <v>71</v>
      </c>
      <c r="AY268" s="268" t="s">
        <v>124</v>
      </c>
    </row>
    <row r="269" spans="1:65" s="259" customFormat="1">
      <c r="B269" s="260"/>
      <c r="D269" s="251" t="s">
        <v>135</v>
      </c>
      <c r="E269" s="261" t="s">
        <v>3</v>
      </c>
      <c r="F269" s="262" t="s">
        <v>531</v>
      </c>
      <c r="H269" s="261" t="s">
        <v>3</v>
      </c>
      <c r="I269" s="305"/>
      <c r="L269" s="260"/>
      <c r="M269" s="263"/>
      <c r="N269" s="264"/>
      <c r="O269" s="264"/>
      <c r="P269" s="264"/>
      <c r="Q269" s="264"/>
      <c r="R269" s="264"/>
      <c r="S269" s="264"/>
      <c r="T269" s="265"/>
      <c r="AT269" s="261" t="s">
        <v>135</v>
      </c>
      <c r="AU269" s="261" t="s">
        <v>81</v>
      </c>
      <c r="AV269" s="259" t="s">
        <v>79</v>
      </c>
      <c r="AW269" s="259" t="s">
        <v>31</v>
      </c>
      <c r="AX269" s="259" t="s">
        <v>71</v>
      </c>
      <c r="AY269" s="261" t="s">
        <v>124</v>
      </c>
    </row>
    <row r="270" spans="1:65" s="266" customFormat="1">
      <c r="B270" s="267"/>
      <c r="D270" s="251" t="s">
        <v>135</v>
      </c>
      <c r="E270" s="268" t="s">
        <v>3</v>
      </c>
      <c r="F270" s="269" t="s">
        <v>79</v>
      </c>
      <c r="H270" s="270">
        <v>1</v>
      </c>
      <c r="I270" s="306"/>
      <c r="L270" s="267"/>
      <c r="M270" s="271"/>
      <c r="N270" s="272"/>
      <c r="O270" s="272"/>
      <c r="P270" s="272"/>
      <c r="Q270" s="272"/>
      <c r="R270" s="272"/>
      <c r="S270" s="272"/>
      <c r="T270" s="273"/>
      <c r="AT270" s="268" t="s">
        <v>135</v>
      </c>
      <c r="AU270" s="268" t="s">
        <v>81</v>
      </c>
      <c r="AV270" s="266" t="s">
        <v>81</v>
      </c>
      <c r="AW270" s="266" t="s">
        <v>31</v>
      </c>
      <c r="AX270" s="266" t="s">
        <v>71</v>
      </c>
      <c r="AY270" s="268" t="s">
        <v>124</v>
      </c>
    </row>
    <row r="271" spans="1:65" s="292" customFormat="1">
      <c r="B271" s="293"/>
      <c r="D271" s="251" t="s">
        <v>135</v>
      </c>
      <c r="E271" s="294" t="s">
        <v>3</v>
      </c>
      <c r="F271" s="295" t="s">
        <v>316</v>
      </c>
      <c r="H271" s="296">
        <v>3</v>
      </c>
      <c r="I271" s="309"/>
      <c r="L271" s="293"/>
      <c r="M271" s="297"/>
      <c r="N271" s="298"/>
      <c r="O271" s="298"/>
      <c r="P271" s="298"/>
      <c r="Q271" s="298"/>
      <c r="R271" s="298"/>
      <c r="S271" s="298"/>
      <c r="T271" s="299"/>
      <c r="AT271" s="294" t="s">
        <v>135</v>
      </c>
      <c r="AU271" s="294" t="s">
        <v>81</v>
      </c>
      <c r="AV271" s="292" t="s">
        <v>130</v>
      </c>
      <c r="AW271" s="292" t="s">
        <v>31</v>
      </c>
      <c r="AX271" s="292" t="s">
        <v>79</v>
      </c>
      <c r="AY271" s="294" t="s">
        <v>124</v>
      </c>
    </row>
    <row r="272" spans="1:65" s="168" customFormat="1" ht="24.2" customHeight="1">
      <c r="A272" s="165"/>
      <c r="B272" s="166"/>
      <c r="C272" s="238" t="s">
        <v>396</v>
      </c>
      <c r="D272" s="238" t="s">
        <v>126</v>
      </c>
      <c r="E272" s="239" t="s">
        <v>404</v>
      </c>
      <c r="F272" s="240" t="s">
        <v>405</v>
      </c>
      <c r="G272" s="241" t="s">
        <v>211</v>
      </c>
      <c r="H272" s="242">
        <v>2</v>
      </c>
      <c r="I272" s="75"/>
      <c r="J272" s="243">
        <f>ROUND(I272*H272,2)</f>
        <v>0</v>
      </c>
      <c r="K272" s="244"/>
      <c r="L272" s="166"/>
      <c r="M272" s="245" t="s">
        <v>3</v>
      </c>
      <c r="N272" s="246" t="s">
        <v>42</v>
      </c>
      <c r="O272" s="247">
        <v>0.69</v>
      </c>
      <c r="P272" s="247">
        <f>O272*H272</f>
        <v>1.38</v>
      </c>
      <c r="Q272" s="247">
        <v>0</v>
      </c>
      <c r="R272" s="247">
        <f>Q272*H272</f>
        <v>0</v>
      </c>
      <c r="S272" s="247">
        <v>1.4999999999999999E-2</v>
      </c>
      <c r="T272" s="248">
        <f>S272*H272</f>
        <v>0.03</v>
      </c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R272" s="249" t="s">
        <v>217</v>
      </c>
      <c r="AT272" s="249" t="s">
        <v>126</v>
      </c>
      <c r="AU272" s="249" t="s">
        <v>81</v>
      </c>
      <c r="AY272" s="158" t="s">
        <v>124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58" t="s">
        <v>79</v>
      </c>
      <c r="BK272" s="250">
        <f>ROUND(I272*H272,2)</f>
        <v>0</v>
      </c>
      <c r="BL272" s="158" t="s">
        <v>217</v>
      </c>
      <c r="BM272" s="249" t="s">
        <v>532</v>
      </c>
    </row>
    <row r="273" spans="1:65" s="168" customFormat="1" ht="19.5">
      <c r="A273" s="165"/>
      <c r="B273" s="166"/>
      <c r="C273" s="165"/>
      <c r="D273" s="251" t="s">
        <v>132</v>
      </c>
      <c r="E273" s="165"/>
      <c r="F273" s="252" t="s">
        <v>405</v>
      </c>
      <c r="G273" s="165"/>
      <c r="H273" s="165"/>
      <c r="I273" s="304"/>
      <c r="J273" s="165"/>
      <c r="K273" s="165"/>
      <c r="L273" s="166"/>
      <c r="M273" s="253"/>
      <c r="N273" s="254"/>
      <c r="O273" s="255"/>
      <c r="P273" s="255"/>
      <c r="Q273" s="255"/>
      <c r="R273" s="255"/>
      <c r="S273" s="255"/>
      <c r="T273" s="256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T273" s="158" t="s">
        <v>132</v>
      </c>
      <c r="AU273" s="158" t="s">
        <v>81</v>
      </c>
    </row>
    <row r="274" spans="1:65" s="168" customFormat="1">
      <c r="A274" s="165"/>
      <c r="B274" s="166"/>
      <c r="C274" s="165"/>
      <c r="D274" s="257" t="s">
        <v>133</v>
      </c>
      <c r="E274" s="165"/>
      <c r="F274" s="258" t="s">
        <v>407</v>
      </c>
      <c r="G274" s="165"/>
      <c r="H274" s="165"/>
      <c r="I274" s="304"/>
      <c r="J274" s="165"/>
      <c r="K274" s="165"/>
      <c r="L274" s="166"/>
      <c r="M274" s="253"/>
      <c r="N274" s="254"/>
      <c r="O274" s="255"/>
      <c r="P274" s="255"/>
      <c r="Q274" s="255"/>
      <c r="R274" s="255"/>
      <c r="S274" s="255"/>
      <c r="T274" s="256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T274" s="158" t="s">
        <v>133</v>
      </c>
      <c r="AU274" s="158" t="s">
        <v>81</v>
      </c>
    </row>
    <row r="275" spans="1:65" s="259" customFormat="1">
      <c r="B275" s="260"/>
      <c r="D275" s="251" t="s">
        <v>135</v>
      </c>
      <c r="E275" s="261" t="s">
        <v>3</v>
      </c>
      <c r="F275" s="262" t="s">
        <v>533</v>
      </c>
      <c r="H275" s="261" t="s">
        <v>3</v>
      </c>
      <c r="I275" s="305"/>
      <c r="L275" s="260"/>
      <c r="M275" s="263"/>
      <c r="N275" s="264"/>
      <c r="O275" s="264"/>
      <c r="P275" s="264"/>
      <c r="Q275" s="264"/>
      <c r="R275" s="264"/>
      <c r="S275" s="264"/>
      <c r="T275" s="265"/>
      <c r="AT275" s="261" t="s">
        <v>135</v>
      </c>
      <c r="AU275" s="261" t="s">
        <v>81</v>
      </c>
      <c r="AV275" s="259" t="s">
        <v>79</v>
      </c>
      <c r="AW275" s="259" t="s">
        <v>31</v>
      </c>
      <c r="AX275" s="259" t="s">
        <v>71</v>
      </c>
      <c r="AY275" s="261" t="s">
        <v>124</v>
      </c>
    </row>
    <row r="276" spans="1:65" s="266" customFormat="1">
      <c r="B276" s="267"/>
      <c r="D276" s="251" t="s">
        <v>135</v>
      </c>
      <c r="E276" s="268" t="s">
        <v>3</v>
      </c>
      <c r="F276" s="269" t="s">
        <v>81</v>
      </c>
      <c r="H276" s="270">
        <v>2</v>
      </c>
      <c r="I276" s="306"/>
      <c r="L276" s="267"/>
      <c r="M276" s="271"/>
      <c r="N276" s="272"/>
      <c r="O276" s="272"/>
      <c r="P276" s="272"/>
      <c r="Q276" s="272"/>
      <c r="R276" s="272"/>
      <c r="S276" s="272"/>
      <c r="T276" s="273"/>
      <c r="AT276" s="268" t="s">
        <v>135</v>
      </c>
      <c r="AU276" s="268" t="s">
        <v>81</v>
      </c>
      <c r="AV276" s="266" t="s">
        <v>81</v>
      </c>
      <c r="AW276" s="266" t="s">
        <v>31</v>
      </c>
      <c r="AX276" s="266" t="s">
        <v>79</v>
      </c>
      <c r="AY276" s="268" t="s">
        <v>124</v>
      </c>
    </row>
    <row r="277" spans="1:65" s="225" customFormat="1" ht="25.9" customHeight="1">
      <c r="B277" s="226"/>
      <c r="D277" s="227" t="s">
        <v>70</v>
      </c>
      <c r="E277" s="228" t="s">
        <v>163</v>
      </c>
      <c r="F277" s="228" t="s">
        <v>426</v>
      </c>
      <c r="I277" s="307"/>
      <c r="J277" s="229">
        <f>BK277</f>
        <v>0</v>
      </c>
      <c r="L277" s="226"/>
      <c r="M277" s="230"/>
      <c r="N277" s="231"/>
      <c r="O277" s="231"/>
      <c r="P277" s="232">
        <f>P278</f>
        <v>0.127</v>
      </c>
      <c r="Q277" s="231"/>
      <c r="R277" s="232">
        <f>R278</f>
        <v>0</v>
      </c>
      <c r="S277" s="231"/>
      <c r="T277" s="233">
        <f>T278</f>
        <v>0</v>
      </c>
      <c r="AR277" s="227" t="s">
        <v>142</v>
      </c>
      <c r="AT277" s="234" t="s">
        <v>70</v>
      </c>
      <c r="AU277" s="234" t="s">
        <v>71</v>
      </c>
      <c r="AY277" s="227" t="s">
        <v>124</v>
      </c>
      <c r="BK277" s="235">
        <f>BK278</f>
        <v>0</v>
      </c>
    </row>
    <row r="278" spans="1:65" s="225" customFormat="1" ht="22.9" customHeight="1">
      <c r="B278" s="226"/>
      <c r="D278" s="227" t="s">
        <v>70</v>
      </c>
      <c r="E278" s="236" t="s">
        <v>427</v>
      </c>
      <c r="F278" s="236" t="s">
        <v>428</v>
      </c>
      <c r="I278" s="307"/>
      <c r="J278" s="237">
        <f>BK278</f>
        <v>0</v>
      </c>
      <c r="L278" s="226"/>
      <c r="M278" s="230"/>
      <c r="N278" s="231"/>
      <c r="O278" s="231"/>
      <c r="P278" s="232">
        <f>SUM(P279:P280)</f>
        <v>0.127</v>
      </c>
      <c r="Q278" s="231"/>
      <c r="R278" s="232">
        <f>SUM(R279:R280)</f>
        <v>0</v>
      </c>
      <c r="S278" s="231"/>
      <c r="T278" s="233">
        <f>SUM(T279:T280)</f>
        <v>0</v>
      </c>
      <c r="AR278" s="227" t="s">
        <v>142</v>
      </c>
      <c r="AT278" s="234" t="s">
        <v>70</v>
      </c>
      <c r="AU278" s="234" t="s">
        <v>79</v>
      </c>
      <c r="AY278" s="227" t="s">
        <v>124</v>
      </c>
      <c r="BK278" s="235">
        <f>SUM(BK279:BK280)</f>
        <v>0</v>
      </c>
    </row>
    <row r="279" spans="1:65" s="168" customFormat="1" ht="16.5" customHeight="1">
      <c r="A279" s="165"/>
      <c r="B279" s="166"/>
      <c r="C279" s="238" t="s">
        <v>403</v>
      </c>
      <c r="D279" s="238" t="s">
        <v>126</v>
      </c>
      <c r="E279" s="239" t="s">
        <v>430</v>
      </c>
      <c r="F279" s="240" t="s">
        <v>431</v>
      </c>
      <c r="G279" s="241" t="s">
        <v>432</v>
      </c>
      <c r="H279" s="242">
        <v>1</v>
      </c>
      <c r="I279" s="75"/>
      <c r="J279" s="243">
        <f>ROUND(I279*H279,2)</f>
        <v>0</v>
      </c>
      <c r="K279" s="244"/>
      <c r="L279" s="166"/>
      <c r="M279" s="245" t="s">
        <v>3</v>
      </c>
      <c r="N279" s="246" t="s">
        <v>42</v>
      </c>
      <c r="O279" s="247">
        <v>0.127</v>
      </c>
      <c r="P279" s="247">
        <f>O279*H279</f>
        <v>0.127</v>
      </c>
      <c r="Q279" s="247">
        <v>0</v>
      </c>
      <c r="R279" s="247">
        <f>Q279*H279</f>
        <v>0</v>
      </c>
      <c r="S279" s="247">
        <v>0</v>
      </c>
      <c r="T279" s="248">
        <f>S279*H279</f>
        <v>0</v>
      </c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R279" s="249" t="s">
        <v>433</v>
      </c>
      <c r="AT279" s="249" t="s">
        <v>126</v>
      </c>
      <c r="AU279" s="249" t="s">
        <v>81</v>
      </c>
      <c r="AY279" s="158" t="s">
        <v>124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58" t="s">
        <v>79</v>
      </c>
      <c r="BK279" s="250">
        <f>ROUND(I279*H279,2)</f>
        <v>0</v>
      </c>
      <c r="BL279" s="158" t="s">
        <v>433</v>
      </c>
      <c r="BM279" s="249" t="s">
        <v>534</v>
      </c>
    </row>
    <row r="280" spans="1:65" s="168" customFormat="1">
      <c r="A280" s="165"/>
      <c r="B280" s="166"/>
      <c r="C280" s="165"/>
      <c r="D280" s="251" t="s">
        <v>132</v>
      </c>
      <c r="E280" s="165"/>
      <c r="F280" s="252" t="s">
        <v>431</v>
      </c>
      <c r="G280" s="165"/>
      <c r="H280" s="165"/>
      <c r="I280" s="304"/>
      <c r="J280" s="165"/>
      <c r="K280" s="165"/>
      <c r="L280" s="166"/>
      <c r="M280" s="300"/>
      <c r="N280" s="301"/>
      <c r="O280" s="302"/>
      <c r="P280" s="302"/>
      <c r="Q280" s="302"/>
      <c r="R280" s="302"/>
      <c r="S280" s="302"/>
      <c r="T280" s="303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T280" s="158" t="s">
        <v>132</v>
      </c>
      <c r="AU280" s="158" t="s">
        <v>81</v>
      </c>
    </row>
    <row r="281" spans="1:65" s="168" customFormat="1" ht="6.95" customHeight="1">
      <c r="A281" s="165"/>
      <c r="B281" s="189"/>
      <c r="C281" s="190"/>
      <c r="D281" s="190"/>
      <c r="E281" s="190"/>
      <c r="F281" s="190"/>
      <c r="G281" s="190"/>
      <c r="H281" s="190"/>
      <c r="I281" s="310"/>
      <c r="J281" s="190"/>
      <c r="K281" s="190"/>
      <c r="L281" s="166"/>
      <c r="M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</row>
  </sheetData>
  <sheetProtection algorithmName="SHA-512" hashValue="h7nnPkJzGo9LBFhu2OFqHNVHyOod8MX+BZ0LfVuIF6qYZiA6snOdywYqOwCATQo10NiKzb3BHSrMjpQsnRgGUA==" saltValue="Hd6cKwgJ9Y8DZlyA1D7yvA==" spinCount="100000" sheet="1" objects="1" scenarios="1"/>
  <autoFilter ref="C90:K280"/>
  <mergeCells count="8">
    <mergeCell ref="E81:H81"/>
    <mergeCell ref="E83:H83"/>
    <mergeCell ref="L2:V2"/>
    <mergeCell ref="E7:H7"/>
    <mergeCell ref="E9:H9"/>
    <mergeCell ref="E27:H27"/>
    <mergeCell ref="E48:H48"/>
    <mergeCell ref="E50:H50"/>
  </mergeCells>
  <hyperlinks>
    <hyperlink ref="F96" r:id="rId1"/>
    <hyperlink ref="F101" r:id="rId2"/>
    <hyperlink ref="F104" r:id="rId3"/>
    <hyperlink ref="F109" r:id="rId4"/>
    <hyperlink ref="F117" r:id="rId5"/>
    <hyperlink ref="F121" r:id="rId6"/>
    <hyperlink ref="F128" r:id="rId7"/>
    <hyperlink ref="F131" r:id="rId8"/>
    <hyperlink ref="F134" r:id="rId9"/>
    <hyperlink ref="F140" r:id="rId10"/>
    <hyperlink ref="F143" r:id="rId11"/>
    <hyperlink ref="F148" r:id="rId12"/>
    <hyperlink ref="F157" r:id="rId13"/>
    <hyperlink ref="F162" r:id="rId14"/>
    <hyperlink ref="F167" r:id="rId15"/>
    <hyperlink ref="F172" r:id="rId16"/>
    <hyperlink ref="F202" r:id="rId17"/>
    <hyperlink ref="F205" r:id="rId18"/>
    <hyperlink ref="F210" r:id="rId19"/>
    <hyperlink ref="F216" r:id="rId20"/>
    <hyperlink ref="F219" r:id="rId21"/>
    <hyperlink ref="F226" r:id="rId22"/>
    <hyperlink ref="F234" r:id="rId23"/>
    <hyperlink ref="F237" r:id="rId24"/>
    <hyperlink ref="F245" r:id="rId25"/>
    <hyperlink ref="F250" r:id="rId26"/>
    <hyperlink ref="F256" r:id="rId27"/>
    <hyperlink ref="F262" r:id="rId28"/>
    <hyperlink ref="F266" r:id="rId29"/>
    <hyperlink ref="F274" r:id="rId3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topLeftCell="A82" workbookViewId="0">
      <selection activeCell="F99" sqref="F99"/>
    </sheetView>
  </sheetViews>
  <sheetFormatPr defaultRowHeight="11.25"/>
  <cols>
    <col min="1" max="1" width="8.33203125" style="74" customWidth="1"/>
    <col min="2" max="2" width="1.1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.5" style="74" customWidth="1"/>
    <col min="8" max="8" width="14" style="74" customWidth="1"/>
    <col min="9" max="9" width="15.83203125" style="74" customWidth="1"/>
    <col min="10" max="10" width="22.33203125" style="74" customWidth="1"/>
    <col min="11" max="11" width="22.33203125" style="74" hidden="1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1:46" ht="36.950000000000003" customHeight="1">
      <c r="L2" s="351" t="s">
        <v>6</v>
      </c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58" t="s">
        <v>87</v>
      </c>
    </row>
    <row r="3" spans="1:46" ht="6.95" customHeight="1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1"/>
      <c r="AT3" s="158" t="s">
        <v>81</v>
      </c>
    </row>
    <row r="4" spans="1:46" ht="24.95" customHeight="1">
      <c r="B4" s="161"/>
      <c r="D4" s="162" t="s">
        <v>88</v>
      </c>
      <c r="L4" s="161"/>
      <c r="M4" s="163" t="s">
        <v>11</v>
      </c>
      <c r="AT4" s="158" t="s">
        <v>4</v>
      </c>
    </row>
    <row r="5" spans="1:46" ht="6.95" customHeight="1">
      <c r="B5" s="161"/>
      <c r="L5" s="161"/>
    </row>
    <row r="6" spans="1:46" ht="12" customHeight="1">
      <c r="B6" s="161"/>
      <c r="D6" s="164" t="s">
        <v>15</v>
      </c>
      <c r="L6" s="161"/>
    </row>
    <row r="7" spans="1:46" ht="16.5" customHeight="1">
      <c r="B7" s="161"/>
      <c r="E7" s="347" t="str">
        <f>'Rekapitulace stavby'!K6</f>
        <v>Demolice objektů Zátiší – lázeňský areál Kyselka</v>
      </c>
      <c r="F7" s="348"/>
      <c r="G7" s="348"/>
      <c r="H7" s="348"/>
      <c r="L7" s="161"/>
    </row>
    <row r="8" spans="1:46" s="168" customFormat="1" ht="12" customHeight="1">
      <c r="A8" s="165"/>
      <c r="B8" s="166"/>
      <c r="C8" s="165"/>
      <c r="D8" s="164" t="s">
        <v>89</v>
      </c>
      <c r="E8" s="165"/>
      <c r="F8" s="165"/>
      <c r="G8" s="165"/>
      <c r="H8" s="165"/>
      <c r="I8" s="165"/>
      <c r="J8" s="165"/>
      <c r="K8" s="165"/>
      <c r="L8" s="167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46" s="168" customFormat="1" ht="16.5" customHeight="1">
      <c r="A9" s="165"/>
      <c r="B9" s="166"/>
      <c r="C9" s="165"/>
      <c r="D9" s="165"/>
      <c r="E9" s="349" t="s">
        <v>535</v>
      </c>
      <c r="F9" s="350"/>
      <c r="G9" s="350"/>
      <c r="H9" s="350"/>
      <c r="I9" s="165"/>
      <c r="J9" s="165"/>
      <c r="K9" s="165"/>
      <c r="L9" s="167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46" s="168" customFormat="1">
      <c r="A10" s="165"/>
      <c r="B10" s="166"/>
      <c r="C10" s="165"/>
      <c r="D10" s="165"/>
      <c r="E10" s="165"/>
      <c r="F10" s="165"/>
      <c r="G10" s="165"/>
      <c r="H10" s="165"/>
      <c r="I10" s="165"/>
      <c r="J10" s="165"/>
      <c r="K10" s="165"/>
      <c r="L10" s="167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</row>
    <row r="11" spans="1:46" s="168" customFormat="1" ht="12" customHeight="1">
      <c r="A11" s="165"/>
      <c r="B11" s="166"/>
      <c r="C11" s="165"/>
      <c r="D11" s="164" t="s">
        <v>17</v>
      </c>
      <c r="E11" s="165"/>
      <c r="F11" s="169" t="s">
        <v>3</v>
      </c>
      <c r="G11" s="165"/>
      <c r="H11" s="165"/>
      <c r="I11" s="164" t="s">
        <v>18</v>
      </c>
      <c r="J11" s="169" t="s">
        <v>3</v>
      </c>
      <c r="K11" s="165"/>
      <c r="L11" s="167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</row>
    <row r="12" spans="1:46" s="168" customFormat="1" ht="12" customHeight="1">
      <c r="A12" s="165"/>
      <c r="B12" s="166"/>
      <c r="C12" s="165"/>
      <c r="D12" s="164" t="s">
        <v>19</v>
      </c>
      <c r="E12" s="165"/>
      <c r="F12" s="169" t="s">
        <v>20</v>
      </c>
      <c r="G12" s="165"/>
      <c r="H12" s="165"/>
      <c r="I12" s="164" t="s">
        <v>21</v>
      </c>
      <c r="J12" s="170" t="str">
        <f>'Rekapitulace stavby'!AN8</f>
        <v>6. 10. 2021</v>
      </c>
      <c r="K12" s="165"/>
      <c r="L12" s="167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</row>
    <row r="13" spans="1:46" s="168" customFormat="1" ht="10.9" customHeight="1">
      <c r="A13" s="165"/>
      <c r="B13" s="166"/>
      <c r="C13" s="165"/>
      <c r="D13" s="165"/>
      <c r="E13" s="165"/>
      <c r="F13" s="165"/>
      <c r="G13" s="165"/>
      <c r="H13" s="165"/>
      <c r="I13" s="165"/>
      <c r="J13" s="165"/>
      <c r="K13" s="165"/>
      <c r="L13" s="167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</row>
    <row r="14" spans="1:46" s="168" customFormat="1" ht="12" customHeight="1">
      <c r="A14" s="165"/>
      <c r="B14" s="166"/>
      <c r="C14" s="165"/>
      <c r="D14" s="164" t="s">
        <v>23</v>
      </c>
      <c r="E14" s="165"/>
      <c r="F14" s="165"/>
      <c r="G14" s="165"/>
      <c r="H14" s="165"/>
      <c r="I14" s="164" t="s">
        <v>24</v>
      </c>
      <c r="J14" s="169" t="s">
        <v>3</v>
      </c>
      <c r="K14" s="165"/>
      <c r="L14" s="167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</row>
    <row r="15" spans="1:46" s="168" customFormat="1" ht="18" customHeight="1">
      <c r="A15" s="165"/>
      <c r="B15" s="166"/>
      <c r="C15" s="165"/>
      <c r="D15" s="165"/>
      <c r="E15" s="169" t="s">
        <v>25</v>
      </c>
      <c r="F15" s="165"/>
      <c r="G15" s="165"/>
      <c r="H15" s="165"/>
      <c r="I15" s="164" t="s">
        <v>26</v>
      </c>
      <c r="J15" s="169" t="s">
        <v>3</v>
      </c>
      <c r="K15" s="165"/>
      <c r="L15" s="167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</row>
    <row r="16" spans="1:46" s="168" customFormat="1" ht="6.95" customHeight="1">
      <c r="A16" s="165"/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7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</row>
    <row r="17" spans="1:31" s="168" customFormat="1" ht="12" customHeight="1">
      <c r="A17" s="165"/>
      <c r="B17" s="166"/>
      <c r="C17" s="165"/>
      <c r="D17" s="164" t="s">
        <v>27</v>
      </c>
      <c r="E17" s="165"/>
      <c r="F17" s="165"/>
      <c r="G17" s="165"/>
      <c r="H17" s="165"/>
      <c r="I17" s="164" t="s">
        <v>24</v>
      </c>
      <c r="J17" s="169" t="s">
        <v>3</v>
      </c>
      <c r="K17" s="165"/>
      <c r="L17" s="167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</row>
    <row r="18" spans="1:31" s="168" customFormat="1" ht="18" customHeight="1">
      <c r="A18" s="165"/>
      <c r="B18" s="166"/>
      <c r="C18" s="165"/>
      <c r="D18" s="165"/>
      <c r="E18" s="169" t="s">
        <v>25</v>
      </c>
      <c r="F18" s="165"/>
      <c r="G18" s="165"/>
      <c r="H18" s="165"/>
      <c r="I18" s="164" t="s">
        <v>26</v>
      </c>
      <c r="J18" s="169" t="s">
        <v>3</v>
      </c>
      <c r="K18" s="165"/>
      <c r="L18" s="167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</row>
    <row r="19" spans="1:31" s="168" customFormat="1" ht="6.95" customHeight="1">
      <c r="A19" s="165"/>
      <c r="B19" s="166"/>
      <c r="C19" s="165"/>
      <c r="D19" s="165"/>
      <c r="E19" s="165"/>
      <c r="F19" s="165"/>
      <c r="G19" s="165"/>
      <c r="H19" s="165"/>
      <c r="I19" s="165"/>
      <c r="J19" s="165"/>
      <c r="K19" s="165"/>
      <c r="L19" s="167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</row>
    <row r="20" spans="1:31" s="168" customFormat="1" ht="12" customHeight="1">
      <c r="A20" s="165"/>
      <c r="B20" s="166"/>
      <c r="C20" s="165"/>
      <c r="D20" s="164" t="s">
        <v>28</v>
      </c>
      <c r="E20" s="165"/>
      <c r="F20" s="165"/>
      <c r="G20" s="165"/>
      <c r="H20" s="165"/>
      <c r="I20" s="164" t="s">
        <v>24</v>
      </c>
      <c r="J20" s="169" t="s">
        <v>29</v>
      </c>
      <c r="K20" s="165"/>
      <c r="L20" s="167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</row>
    <row r="21" spans="1:31" s="168" customFormat="1" ht="18" customHeight="1">
      <c r="A21" s="165"/>
      <c r="B21" s="166"/>
      <c r="C21" s="165"/>
      <c r="D21" s="165"/>
      <c r="E21" s="169" t="s">
        <v>30</v>
      </c>
      <c r="F21" s="165"/>
      <c r="G21" s="165"/>
      <c r="H21" s="165"/>
      <c r="I21" s="164" t="s">
        <v>26</v>
      </c>
      <c r="J21" s="169" t="s">
        <v>3</v>
      </c>
      <c r="K21" s="165"/>
      <c r="L21" s="167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</row>
    <row r="22" spans="1:31" s="168" customFormat="1" ht="6.95" customHeight="1">
      <c r="A22" s="165"/>
      <c r="B22" s="166"/>
      <c r="C22" s="165"/>
      <c r="D22" s="165"/>
      <c r="E22" s="165"/>
      <c r="F22" s="165"/>
      <c r="G22" s="165"/>
      <c r="H22" s="165"/>
      <c r="I22" s="165"/>
      <c r="J22" s="165"/>
      <c r="K22" s="165"/>
      <c r="L22" s="167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</row>
    <row r="23" spans="1:31" s="168" customFormat="1" ht="12" customHeight="1">
      <c r="A23" s="165"/>
      <c r="B23" s="166"/>
      <c r="C23" s="165"/>
      <c r="D23" s="164" t="s">
        <v>32</v>
      </c>
      <c r="E23" s="165"/>
      <c r="F23" s="165"/>
      <c r="G23" s="165"/>
      <c r="H23" s="165"/>
      <c r="I23" s="164" t="s">
        <v>24</v>
      </c>
      <c r="J23" s="169" t="s">
        <v>33</v>
      </c>
      <c r="K23" s="165"/>
      <c r="L23" s="167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</row>
    <row r="24" spans="1:31" s="168" customFormat="1" ht="18" customHeight="1">
      <c r="A24" s="165"/>
      <c r="B24" s="166"/>
      <c r="C24" s="165"/>
      <c r="D24" s="165"/>
      <c r="E24" s="169" t="s">
        <v>34</v>
      </c>
      <c r="F24" s="165"/>
      <c r="G24" s="165"/>
      <c r="H24" s="165"/>
      <c r="I24" s="164" t="s">
        <v>26</v>
      </c>
      <c r="J24" s="169" t="s">
        <v>3</v>
      </c>
      <c r="K24" s="165"/>
      <c r="L24" s="167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</row>
    <row r="25" spans="1:31" s="168" customFormat="1" ht="6.95" customHeight="1">
      <c r="A25" s="165"/>
      <c r="B25" s="166"/>
      <c r="C25" s="165"/>
      <c r="D25" s="165"/>
      <c r="E25" s="165"/>
      <c r="F25" s="165"/>
      <c r="G25" s="165"/>
      <c r="H25" s="165"/>
      <c r="I25" s="165"/>
      <c r="J25" s="165"/>
      <c r="K25" s="165"/>
      <c r="L25" s="167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</row>
    <row r="26" spans="1:31" s="168" customFormat="1" ht="12" customHeight="1">
      <c r="A26" s="165"/>
      <c r="B26" s="166"/>
      <c r="C26" s="165"/>
      <c r="D26" s="164" t="s">
        <v>35</v>
      </c>
      <c r="E26" s="165"/>
      <c r="F26" s="165"/>
      <c r="G26" s="165"/>
      <c r="H26" s="165"/>
      <c r="I26" s="165"/>
      <c r="J26" s="165"/>
      <c r="K26" s="165"/>
      <c r="L26" s="167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</row>
    <row r="27" spans="1:31" s="174" customFormat="1" ht="16.5" customHeight="1">
      <c r="A27" s="171"/>
      <c r="B27" s="172"/>
      <c r="C27" s="171"/>
      <c r="D27" s="171"/>
      <c r="E27" s="353" t="s">
        <v>3</v>
      </c>
      <c r="F27" s="353"/>
      <c r="G27" s="353"/>
      <c r="H27" s="353"/>
      <c r="I27" s="171"/>
      <c r="J27" s="171"/>
      <c r="K27" s="171"/>
      <c r="L27" s="173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</row>
    <row r="28" spans="1:31" s="168" customFormat="1" ht="6.95" customHeight="1">
      <c r="A28" s="165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7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</row>
    <row r="29" spans="1:31" s="168" customFormat="1" ht="6.95" customHeight="1">
      <c r="A29" s="165"/>
      <c r="B29" s="166"/>
      <c r="C29" s="165"/>
      <c r="D29" s="175"/>
      <c r="E29" s="175"/>
      <c r="F29" s="175"/>
      <c r="G29" s="175"/>
      <c r="H29" s="175"/>
      <c r="I29" s="175"/>
      <c r="J29" s="175"/>
      <c r="K29" s="175"/>
      <c r="L29" s="167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168" customFormat="1" ht="25.35" customHeight="1">
      <c r="A30" s="165"/>
      <c r="B30" s="166"/>
      <c r="C30" s="165"/>
      <c r="D30" s="176" t="s">
        <v>37</v>
      </c>
      <c r="E30" s="165"/>
      <c r="F30" s="165"/>
      <c r="G30" s="165"/>
      <c r="H30" s="165"/>
      <c r="I30" s="165"/>
      <c r="J30" s="177">
        <f>ROUND(J84, 2)</f>
        <v>0</v>
      </c>
      <c r="K30" s="165"/>
      <c r="L30" s="167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</row>
    <row r="31" spans="1:31" s="168" customFormat="1" ht="6.95" customHeight="1">
      <c r="A31" s="165"/>
      <c r="B31" s="166"/>
      <c r="C31" s="165"/>
      <c r="D31" s="175"/>
      <c r="E31" s="175"/>
      <c r="F31" s="175"/>
      <c r="G31" s="175"/>
      <c r="H31" s="175"/>
      <c r="I31" s="175"/>
      <c r="J31" s="175"/>
      <c r="K31" s="175"/>
      <c r="L31" s="167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</row>
    <row r="32" spans="1:31" s="168" customFormat="1" ht="14.45" customHeight="1">
      <c r="A32" s="165"/>
      <c r="B32" s="166"/>
      <c r="C32" s="165"/>
      <c r="D32" s="165"/>
      <c r="E32" s="165"/>
      <c r="F32" s="178" t="s">
        <v>39</v>
      </c>
      <c r="G32" s="165"/>
      <c r="H32" s="165"/>
      <c r="I32" s="178" t="s">
        <v>38</v>
      </c>
      <c r="J32" s="178" t="s">
        <v>40</v>
      </c>
      <c r="K32" s="165"/>
      <c r="L32" s="167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168" customFormat="1" ht="14.45" customHeight="1">
      <c r="A33" s="165"/>
      <c r="B33" s="166"/>
      <c r="C33" s="165"/>
      <c r="D33" s="179" t="s">
        <v>41</v>
      </c>
      <c r="E33" s="164" t="s">
        <v>42</v>
      </c>
      <c r="F33" s="180">
        <f>ROUND((SUM(BE84:BE114)),  2)</f>
        <v>0</v>
      </c>
      <c r="G33" s="165"/>
      <c r="H33" s="165"/>
      <c r="I33" s="181">
        <v>0.21</v>
      </c>
      <c r="J33" s="180">
        <f>ROUND(((SUM(BE84:BE114))*I33),  2)</f>
        <v>0</v>
      </c>
      <c r="K33" s="165"/>
      <c r="L33" s="167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1:31" s="168" customFormat="1" ht="14.45" customHeight="1">
      <c r="A34" s="165"/>
      <c r="B34" s="166"/>
      <c r="C34" s="165"/>
      <c r="D34" s="165"/>
      <c r="E34" s="164" t="s">
        <v>43</v>
      </c>
      <c r="F34" s="180">
        <f>ROUND((SUM(BF84:BF114)),  2)</f>
        <v>0</v>
      </c>
      <c r="G34" s="165"/>
      <c r="H34" s="165"/>
      <c r="I34" s="181">
        <v>0.15</v>
      </c>
      <c r="J34" s="180">
        <f>ROUND(((SUM(BF84:BF114))*I34),  2)</f>
        <v>0</v>
      </c>
      <c r="K34" s="165"/>
      <c r="L34" s="167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s="168" customFormat="1" ht="14.45" hidden="1" customHeight="1">
      <c r="A35" s="165"/>
      <c r="B35" s="166"/>
      <c r="C35" s="165"/>
      <c r="D35" s="165"/>
      <c r="E35" s="164" t="s">
        <v>44</v>
      </c>
      <c r="F35" s="180">
        <f>ROUND((SUM(BG84:BG114)),  2)</f>
        <v>0</v>
      </c>
      <c r="G35" s="165"/>
      <c r="H35" s="165"/>
      <c r="I35" s="181">
        <v>0.21</v>
      </c>
      <c r="J35" s="180">
        <f>0</f>
        <v>0</v>
      </c>
      <c r="K35" s="165"/>
      <c r="L35" s="167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</row>
    <row r="36" spans="1:31" s="168" customFormat="1" ht="14.45" hidden="1" customHeight="1">
      <c r="A36" s="165"/>
      <c r="B36" s="166"/>
      <c r="C36" s="165"/>
      <c r="D36" s="165"/>
      <c r="E36" s="164" t="s">
        <v>45</v>
      </c>
      <c r="F36" s="180">
        <f>ROUND((SUM(BH84:BH114)),  2)</f>
        <v>0</v>
      </c>
      <c r="G36" s="165"/>
      <c r="H36" s="165"/>
      <c r="I36" s="181">
        <v>0.15</v>
      </c>
      <c r="J36" s="180">
        <f>0</f>
        <v>0</v>
      </c>
      <c r="K36" s="165"/>
      <c r="L36" s="167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</row>
    <row r="37" spans="1:31" s="168" customFormat="1" ht="14.45" hidden="1" customHeight="1">
      <c r="A37" s="165"/>
      <c r="B37" s="166"/>
      <c r="C37" s="165"/>
      <c r="D37" s="165"/>
      <c r="E37" s="164" t="s">
        <v>46</v>
      </c>
      <c r="F37" s="180">
        <f>ROUND((SUM(BI84:BI114)),  2)</f>
        <v>0</v>
      </c>
      <c r="G37" s="165"/>
      <c r="H37" s="165"/>
      <c r="I37" s="181">
        <v>0</v>
      </c>
      <c r="J37" s="180">
        <f>0</f>
        <v>0</v>
      </c>
      <c r="K37" s="165"/>
      <c r="L37" s="167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s="168" customFormat="1" ht="6.95" customHeight="1">
      <c r="A38" s="165"/>
      <c r="B38" s="166"/>
      <c r="C38" s="165"/>
      <c r="D38" s="165"/>
      <c r="E38" s="165"/>
      <c r="F38" s="165"/>
      <c r="G38" s="165"/>
      <c r="H38" s="165"/>
      <c r="I38" s="165"/>
      <c r="J38" s="165"/>
      <c r="K38" s="165"/>
      <c r="L38" s="167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1:31" s="168" customFormat="1" ht="25.35" customHeight="1">
      <c r="A39" s="165"/>
      <c r="B39" s="166"/>
      <c r="C39" s="182"/>
      <c r="D39" s="183" t="s">
        <v>47</v>
      </c>
      <c r="E39" s="184"/>
      <c r="F39" s="184"/>
      <c r="G39" s="185" t="s">
        <v>48</v>
      </c>
      <c r="H39" s="186" t="s">
        <v>49</v>
      </c>
      <c r="I39" s="184"/>
      <c r="J39" s="187">
        <f>SUM(J30:J37)</f>
        <v>0</v>
      </c>
      <c r="K39" s="188"/>
      <c r="L39" s="167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s="168" customFormat="1" ht="14.45" customHeight="1">
      <c r="A40" s="165"/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67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</row>
    <row r="44" spans="1:31" s="168" customFormat="1" ht="6.95" customHeight="1">
      <c r="A44" s="165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67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</row>
    <row r="45" spans="1:31" s="168" customFormat="1" ht="24.95" customHeight="1">
      <c r="A45" s="165"/>
      <c r="B45" s="166"/>
      <c r="C45" s="162" t="s">
        <v>91</v>
      </c>
      <c r="D45" s="165"/>
      <c r="E45" s="165"/>
      <c r="F45" s="165"/>
      <c r="G45" s="165"/>
      <c r="H45" s="165"/>
      <c r="I45" s="165"/>
      <c r="J45" s="165"/>
      <c r="K45" s="165"/>
      <c r="L45" s="167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168" customFormat="1" ht="6.95" customHeight="1">
      <c r="A46" s="165"/>
      <c r="B46" s="166"/>
      <c r="C46" s="165"/>
      <c r="D46" s="165"/>
      <c r="E46" s="165"/>
      <c r="F46" s="165"/>
      <c r="G46" s="165"/>
      <c r="H46" s="165"/>
      <c r="I46" s="165"/>
      <c r="J46" s="165"/>
      <c r="K46" s="165"/>
      <c r="L46" s="167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</row>
    <row r="47" spans="1:31" s="168" customFormat="1" ht="12" customHeight="1">
      <c r="A47" s="165"/>
      <c r="B47" s="166"/>
      <c r="C47" s="164" t="s">
        <v>15</v>
      </c>
      <c r="D47" s="165"/>
      <c r="E47" s="165"/>
      <c r="F47" s="165"/>
      <c r="G47" s="165"/>
      <c r="H47" s="165"/>
      <c r="I47" s="165"/>
      <c r="J47" s="165"/>
      <c r="K47" s="165"/>
      <c r="L47" s="167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</row>
    <row r="48" spans="1:31" s="168" customFormat="1" ht="16.5" customHeight="1">
      <c r="A48" s="165"/>
      <c r="B48" s="166"/>
      <c r="C48" s="165"/>
      <c r="D48" s="165"/>
      <c r="E48" s="347" t="str">
        <f>E7</f>
        <v>Demolice objektů Zátiší – lázeňský areál Kyselka</v>
      </c>
      <c r="F48" s="348"/>
      <c r="G48" s="348"/>
      <c r="H48" s="348"/>
      <c r="I48" s="165"/>
      <c r="J48" s="165"/>
      <c r="K48" s="165"/>
      <c r="L48" s="167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47" s="168" customFormat="1" ht="12" customHeight="1">
      <c r="A49" s="165"/>
      <c r="B49" s="166"/>
      <c r="C49" s="164" t="s">
        <v>89</v>
      </c>
      <c r="D49" s="165"/>
      <c r="E49" s="165"/>
      <c r="F49" s="165"/>
      <c r="G49" s="165"/>
      <c r="H49" s="165"/>
      <c r="I49" s="165"/>
      <c r="J49" s="165"/>
      <c r="K49" s="165"/>
      <c r="L49" s="167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47" s="168" customFormat="1" ht="16.5" customHeight="1">
      <c r="A50" s="165"/>
      <c r="B50" s="166"/>
      <c r="C50" s="165"/>
      <c r="D50" s="165"/>
      <c r="E50" s="349" t="str">
        <f>E9</f>
        <v>VON - Vedlejší a ostatní rozpočtové náklady</v>
      </c>
      <c r="F50" s="350"/>
      <c r="G50" s="350"/>
      <c r="H50" s="350"/>
      <c r="I50" s="165"/>
      <c r="J50" s="165"/>
      <c r="K50" s="165"/>
      <c r="L50" s="167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47" s="168" customFormat="1" ht="6.95" customHeight="1">
      <c r="A51" s="165"/>
      <c r="B51" s="166"/>
      <c r="C51" s="165"/>
      <c r="D51" s="165"/>
      <c r="E51" s="165"/>
      <c r="F51" s="165"/>
      <c r="G51" s="165"/>
      <c r="H51" s="165"/>
      <c r="I51" s="165"/>
      <c r="J51" s="165"/>
      <c r="K51" s="165"/>
      <c r="L51" s="167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</row>
    <row r="52" spans="1:47" s="168" customFormat="1" ht="12" customHeight="1">
      <c r="A52" s="165"/>
      <c r="B52" s="166"/>
      <c r="C52" s="164" t="s">
        <v>19</v>
      </c>
      <c r="D52" s="165"/>
      <c r="E52" s="165"/>
      <c r="F52" s="169" t="str">
        <f>F12</f>
        <v>Bílina</v>
      </c>
      <c r="G52" s="165"/>
      <c r="H52" s="165"/>
      <c r="I52" s="164" t="s">
        <v>21</v>
      </c>
      <c r="J52" s="170" t="str">
        <f>IF(J12="","",J12)</f>
        <v>6. 10. 2021</v>
      </c>
      <c r="K52" s="165"/>
      <c r="L52" s="167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</row>
    <row r="53" spans="1:47" s="168" customFormat="1" ht="6.95" customHeight="1">
      <c r="A53" s="165"/>
      <c r="B53" s="166"/>
      <c r="C53" s="165"/>
      <c r="D53" s="165"/>
      <c r="E53" s="165"/>
      <c r="F53" s="165"/>
      <c r="G53" s="165"/>
      <c r="H53" s="165"/>
      <c r="I53" s="165"/>
      <c r="J53" s="165"/>
      <c r="K53" s="165"/>
      <c r="L53" s="167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</row>
    <row r="54" spans="1:47" s="168" customFormat="1" ht="15.2" customHeight="1">
      <c r="A54" s="165"/>
      <c r="B54" s="166"/>
      <c r="C54" s="164" t="s">
        <v>23</v>
      </c>
      <c r="D54" s="165"/>
      <c r="E54" s="165"/>
      <c r="F54" s="169" t="str">
        <f>E15</f>
        <v xml:space="preserve"> </v>
      </c>
      <c r="G54" s="165"/>
      <c r="H54" s="165"/>
      <c r="I54" s="164" t="s">
        <v>28</v>
      </c>
      <c r="J54" s="193" t="str">
        <f>E21</f>
        <v>Petr Andrejkovič</v>
      </c>
      <c r="K54" s="165"/>
      <c r="L54" s="167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</row>
    <row r="55" spans="1:47" s="168" customFormat="1" ht="15.2" customHeight="1">
      <c r="A55" s="165"/>
      <c r="B55" s="166"/>
      <c r="C55" s="164" t="s">
        <v>27</v>
      </c>
      <c r="D55" s="165"/>
      <c r="E55" s="165"/>
      <c r="F55" s="169" t="str">
        <f>IF(E18="","",E18)</f>
        <v xml:space="preserve"> </v>
      </c>
      <c r="G55" s="165"/>
      <c r="H55" s="165"/>
      <c r="I55" s="164" t="s">
        <v>32</v>
      </c>
      <c r="J55" s="193" t="str">
        <f>E24</f>
        <v>Ing. Lada Rýdlová</v>
      </c>
      <c r="K55" s="165"/>
      <c r="L55" s="167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</row>
    <row r="56" spans="1:47" s="168" customFormat="1" ht="10.35" customHeight="1">
      <c r="A56" s="165"/>
      <c r="B56" s="166"/>
      <c r="C56" s="165"/>
      <c r="D56" s="165"/>
      <c r="E56" s="165"/>
      <c r="F56" s="165"/>
      <c r="G56" s="165"/>
      <c r="H56" s="165"/>
      <c r="I56" s="165"/>
      <c r="J56" s="165"/>
      <c r="K56" s="165"/>
      <c r="L56" s="167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</row>
    <row r="57" spans="1:47" s="168" customFormat="1" ht="29.25" customHeight="1">
      <c r="A57" s="165"/>
      <c r="B57" s="166"/>
      <c r="C57" s="194" t="s">
        <v>92</v>
      </c>
      <c r="D57" s="182"/>
      <c r="E57" s="182"/>
      <c r="F57" s="182"/>
      <c r="G57" s="182"/>
      <c r="H57" s="182"/>
      <c r="I57" s="182"/>
      <c r="J57" s="195" t="s">
        <v>93</v>
      </c>
      <c r="K57" s="182"/>
      <c r="L57" s="167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</row>
    <row r="58" spans="1:47" s="168" customFormat="1" ht="10.35" customHeight="1">
      <c r="A58" s="165"/>
      <c r="B58" s="166"/>
      <c r="C58" s="165"/>
      <c r="D58" s="165"/>
      <c r="E58" s="165"/>
      <c r="F58" s="165"/>
      <c r="G58" s="165"/>
      <c r="H58" s="165"/>
      <c r="I58" s="165"/>
      <c r="J58" s="165"/>
      <c r="K58" s="165"/>
      <c r="L58" s="167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47" s="168" customFormat="1" ht="22.9" customHeight="1">
      <c r="A59" s="165"/>
      <c r="B59" s="166"/>
      <c r="C59" s="196" t="s">
        <v>69</v>
      </c>
      <c r="D59" s="165"/>
      <c r="E59" s="165"/>
      <c r="F59" s="165"/>
      <c r="G59" s="165"/>
      <c r="H59" s="165"/>
      <c r="I59" s="165"/>
      <c r="J59" s="177">
        <f>J84</f>
        <v>0</v>
      </c>
      <c r="K59" s="165"/>
      <c r="L59" s="167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U59" s="158" t="s">
        <v>94</v>
      </c>
    </row>
    <row r="60" spans="1:47" s="197" customFormat="1" ht="24.95" customHeight="1">
      <c r="B60" s="198"/>
      <c r="D60" s="199" t="s">
        <v>536</v>
      </c>
      <c r="E60" s="200"/>
      <c r="F60" s="200"/>
      <c r="G60" s="200"/>
      <c r="H60" s="200"/>
      <c r="I60" s="200"/>
      <c r="J60" s="201">
        <f>J85</f>
        <v>0</v>
      </c>
      <c r="L60" s="198"/>
    </row>
    <row r="61" spans="1:47" s="202" customFormat="1" ht="19.899999999999999" customHeight="1">
      <c r="B61" s="203"/>
      <c r="D61" s="204" t="s">
        <v>537</v>
      </c>
      <c r="E61" s="205"/>
      <c r="F61" s="205"/>
      <c r="G61" s="205"/>
      <c r="H61" s="205"/>
      <c r="I61" s="205"/>
      <c r="J61" s="206">
        <f>J86</f>
        <v>0</v>
      </c>
      <c r="L61" s="203"/>
    </row>
    <row r="62" spans="1:47" s="202" customFormat="1" ht="19.899999999999999" customHeight="1">
      <c r="B62" s="203"/>
      <c r="D62" s="204" t="s">
        <v>538</v>
      </c>
      <c r="E62" s="205"/>
      <c r="F62" s="205"/>
      <c r="G62" s="205"/>
      <c r="H62" s="205"/>
      <c r="I62" s="205"/>
      <c r="J62" s="206">
        <f>J92</f>
        <v>0</v>
      </c>
      <c r="L62" s="203"/>
    </row>
    <row r="63" spans="1:47" s="202" customFormat="1" ht="19.899999999999999" customHeight="1">
      <c r="B63" s="203"/>
      <c r="D63" s="204" t="s">
        <v>539</v>
      </c>
      <c r="E63" s="205"/>
      <c r="F63" s="205"/>
      <c r="G63" s="205"/>
      <c r="H63" s="205"/>
      <c r="I63" s="205"/>
      <c r="J63" s="206">
        <f>J102</f>
        <v>0</v>
      </c>
      <c r="L63" s="203"/>
    </row>
    <row r="64" spans="1:47" s="202" customFormat="1" ht="19.899999999999999" customHeight="1">
      <c r="B64" s="203"/>
      <c r="D64" s="204" t="s">
        <v>540</v>
      </c>
      <c r="E64" s="205"/>
      <c r="F64" s="205"/>
      <c r="G64" s="205"/>
      <c r="H64" s="205"/>
      <c r="I64" s="205"/>
      <c r="J64" s="206">
        <f>J109</f>
        <v>0</v>
      </c>
      <c r="L64" s="203"/>
    </row>
    <row r="65" spans="1:31" s="168" customFormat="1" ht="21.75" customHeight="1">
      <c r="A65" s="165"/>
      <c r="B65" s="166"/>
      <c r="C65" s="165"/>
      <c r="D65" s="165"/>
      <c r="E65" s="165"/>
      <c r="F65" s="165"/>
      <c r="G65" s="165"/>
      <c r="H65" s="165"/>
      <c r="I65" s="165"/>
      <c r="J65" s="165"/>
      <c r="K65" s="165"/>
      <c r="L65" s="167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</row>
    <row r="66" spans="1:31" s="168" customFormat="1" ht="6.95" customHeight="1">
      <c r="A66" s="165"/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67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</row>
    <row r="70" spans="1:31" s="168" customFormat="1" ht="6.95" customHeight="1">
      <c r="A70" s="165"/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67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</row>
    <row r="71" spans="1:31" s="168" customFormat="1" ht="24.95" customHeight="1">
      <c r="A71" s="165"/>
      <c r="B71" s="166"/>
      <c r="C71" s="162" t="s">
        <v>109</v>
      </c>
      <c r="D71" s="165"/>
      <c r="E71" s="165"/>
      <c r="F71" s="165"/>
      <c r="G71" s="165"/>
      <c r="H71" s="165"/>
      <c r="I71" s="165"/>
      <c r="J71" s="165"/>
      <c r="K71" s="165"/>
      <c r="L71" s="167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</row>
    <row r="72" spans="1:31" s="168" customFormat="1" ht="6.95" customHeight="1">
      <c r="A72" s="165"/>
      <c r="B72" s="166"/>
      <c r="C72" s="165"/>
      <c r="D72" s="165"/>
      <c r="E72" s="165"/>
      <c r="F72" s="165"/>
      <c r="G72" s="165"/>
      <c r="H72" s="165"/>
      <c r="I72" s="165"/>
      <c r="J72" s="165"/>
      <c r="K72" s="165"/>
      <c r="L72" s="167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</row>
    <row r="73" spans="1:31" s="168" customFormat="1" ht="12" customHeight="1">
      <c r="A73" s="165"/>
      <c r="B73" s="166"/>
      <c r="C73" s="164" t="s">
        <v>15</v>
      </c>
      <c r="D73" s="165"/>
      <c r="E73" s="165"/>
      <c r="F73" s="165"/>
      <c r="G73" s="165"/>
      <c r="H73" s="165"/>
      <c r="I73" s="165"/>
      <c r="J73" s="165"/>
      <c r="K73" s="165"/>
      <c r="L73" s="167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</row>
    <row r="74" spans="1:31" s="168" customFormat="1" ht="16.5" customHeight="1">
      <c r="A74" s="165"/>
      <c r="B74" s="166"/>
      <c r="C74" s="165"/>
      <c r="D74" s="165"/>
      <c r="E74" s="347" t="str">
        <f>E7</f>
        <v>Demolice objektů Zátiší – lázeňský areál Kyselka</v>
      </c>
      <c r="F74" s="348"/>
      <c r="G74" s="348"/>
      <c r="H74" s="348"/>
      <c r="I74" s="165"/>
      <c r="J74" s="165"/>
      <c r="K74" s="165"/>
      <c r="L74" s="167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</row>
    <row r="75" spans="1:31" s="168" customFormat="1" ht="12" customHeight="1">
      <c r="A75" s="165"/>
      <c r="B75" s="166"/>
      <c r="C75" s="164" t="s">
        <v>89</v>
      </c>
      <c r="D75" s="165"/>
      <c r="E75" s="165"/>
      <c r="F75" s="165"/>
      <c r="G75" s="165"/>
      <c r="H75" s="165"/>
      <c r="I75" s="165"/>
      <c r="J75" s="165"/>
      <c r="K75" s="165"/>
      <c r="L75" s="167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</row>
    <row r="76" spans="1:31" s="168" customFormat="1" ht="16.5" customHeight="1">
      <c r="A76" s="165"/>
      <c r="B76" s="166"/>
      <c r="C76" s="165"/>
      <c r="D76" s="165"/>
      <c r="E76" s="349" t="str">
        <f>E9</f>
        <v>VON - Vedlejší a ostatní rozpočtové náklady</v>
      </c>
      <c r="F76" s="350"/>
      <c r="G76" s="350"/>
      <c r="H76" s="350"/>
      <c r="I76" s="165"/>
      <c r="J76" s="165"/>
      <c r="K76" s="165"/>
      <c r="L76" s="167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</row>
    <row r="77" spans="1:31" s="168" customFormat="1" ht="6.95" customHeight="1">
      <c r="A77" s="165"/>
      <c r="B77" s="166"/>
      <c r="C77" s="165"/>
      <c r="D77" s="165"/>
      <c r="E77" s="165"/>
      <c r="F77" s="165"/>
      <c r="G77" s="165"/>
      <c r="H77" s="165"/>
      <c r="I77" s="165"/>
      <c r="J77" s="165"/>
      <c r="K77" s="165"/>
      <c r="L77" s="167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</row>
    <row r="78" spans="1:31" s="168" customFormat="1" ht="12" customHeight="1">
      <c r="A78" s="165"/>
      <c r="B78" s="166"/>
      <c r="C78" s="164" t="s">
        <v>19</v>
      </c>
      <c r="D78" s="165"/>
      <c r="E78" s="165"/>
      <c r="F78" s="169" t="str">
        <f>F12</f>
        <v>Bílina</v>
      </c>
      <c r="G78" s="165"/>
      <c r="H78" s="165"/>
      <c r="I78" s="164" t="s">
        <v>21</v>
      </c>
      <c r="J78" s="170" t="str">
        <f>IF(J12="","",J12)</f>
        <v>6. 10. 2021</v>
      </c>
      <c r="K78" s="165"/>
      <c r="L78" s="167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168" customFormat="1" ht="6.95" customHeight="1">
      <c r="A79" s="165"/>
      <c r="B79" s="166"/>
      <c r="C79" s="165"/>
      <c r="D79" s="165"/>
      <c r="E79" s="165"/>
      <c r="F79" s="165"/>
      <c r="G79" s="165"/>
      <c r="H79" s="165"/>
      <c r="I79" s="165"/>
      <c r="J79" s="165"/>
      <c r="K79" s="165"/>
      <c r="L79" s="167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31" s="168" customFormat="1" ht="15.2" customHeight="1">
      <c r="A80" s="165"/>
      <c r="B80" s="166"/>
      <c r="C80" s="164" t="s">
        <v>23</v>
      </c>
      <c r="D80" s="165"/>
      <c r="E80" s="165"/>
      <c r="F80" s="169" t="str">
        <f>E15</f>
        <v xml:space="preserve"> </v>
      </c>
      <c r="G80" s="165"/>
      <c r="H80" s="165"/>
      <c r="I80" s="164" t="s">
        <v>28</v>
      </c>
      <c r="J80" s="193" t="str">
        <f>E21</f>
        <v>Petr Andrejkovič</v>
      </c>
      <c r="K80" s="165"/>
      <c r="L80" s="167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65" s="168" customFormat="1" ht="15.2" customHeight="1">
      <c r="A81" s="165"/>
      <c r="B81" s="166"/>
      <c r="C81" s="164" t="s">
        <v>27</v>
      </c>
      <c r="D81" s="165"/>
      <c r="E81" s="165"/>
      <c r="F81" s="169" t="str">
        <f>IF(E18="","",E18)</f>
        <v xml:space="preserve"> </v>
      </c>
      <c r="G81" s="165"/>
      <c r="H81" s="165"/>
      <c r="I81" s="164" t="s">
        <v>32</v>
      </c>
      <c r="J81" s="193" t="str">
        <f>E24</f>
        <v>Ing. Lada Rýdlová</v>
      </c>
      <c r="K81" s="165"/>
      <c r="L81" s="167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65" s="168" customFormat="1" ht="10.35" customHeight="1">
      <c r="A82" s="165"/>
      <c r="B82" s="166"/>
      <c r="C82" s="165"/>
      <c r="D82" s="165"/>
      <c r="E82" s="165"/>
      <c r="F82" s="165"/>
      <c r="G82" s="165"/>
      <c r="H82" s="165"/>
      <c r="I82" s="165"/>
      <c r="J82" s="165"/>
      <c r="K82" s="165"/>
      <c r="L82" s="167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65" s="217" customFormat="1" ht="29.25" customHeight="1">
      <c r="A83" s="207"/>
      <c r="B83" s="208"/>
      <c r="C83" s="209" t="s">
        <v>110</v>
      </c>
      <c r="D83" s="210" t="s">
        <v>56</v>
      </c>
      <c r="E83" s="210" t="s">
        <v>52</v>
      </c>
      <c r="F83" s="210" t="s">
        <v>53</v>
      </c>
      <c r="G83" s="210" t="s">
        <v>111</v>
      </c>
      <c r="H83" s="210" t="s">
        <v>112</v>
      </c>
      <c r="I83" s="210" t="s">
        <v>113</v>
      </c>
      <c r="J83" s="211" t="s">
        <v>93</v>
      </c>
      <c r="K83" s="212" t="s">
        <v>114</v>
      </c>
      <c r="L83" s="213"/>
      <c r="M83" s="214" t="s">
        <v>3</v>
      </c>
      <c r="N83" s="215" t="s">
        <v>41</v>
      </c>
      <c r="O83" s="215" t="s">
        <v>115</v>
      </c>
      <c r="P83" s="215" t="s">
        <v>116</v>
      </c>
      <c r="Q83" s="215" t="s">
        <v>117</v>
      </c>
      <c r="R83" s="215" t="s">
        <v>118</v>
      </c>
      <c r="S83" s="215" t="s">
        <v>119</v>
      </c>
      <c r="T83" s="216" t="s">
        <v>120</v>
      </c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</row>
    <row r="84" spans="1:65" s="168" customFormat="1" ht="22.9" customHeight="1">
      <c r="A84" s="165"/>
      <c r="B84" s="166"/>
      <c r="C84" s="218" t="s">
        <v>121</v>
      </c>
      <c r="D84" s="165"/>
      <c r="E84" s="165"/>
      <c r="F84" s="165"/>
      <c r="G84" s="165"/>
      <c r="H84" s="165"/>
      <c r="I84" s="165"/>
      <c r="J84" s="219">
        <f>BK84</f>
        <v>0</v>
      </c>
      <c r="K84" s="165"/>
      <c r="L84" s="166"/>
      <c r="M84" s="220"/>
      <c r="N84" s="221"/>
      <c r="O84" s="175"/>
      <c r="P84" s="222">
        <f>P85</f>
        <v>0</v>
      </c>
      <c r="Q84" s="175"/>
      <c r="R84" s="222">
        <f>R85</f>
        <v>0</v>
      </c>
      <c r="S84" s="175"/>
      <c r="T84" s="223">
        <f>T85</f>
        <v>0</v>
      </c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T84" s="158" t="s">
        <v>70</v>
      </c>
      <c r="AU84" s="158" t="s">
        <v>94</v>
      </c>
      <c r="BK84" s="224">
        <f>BK85</f>
        <v>0</v>
      </c>
    </row>
    <row r="85" spans="1:65" s="225" customFormat="1" ht="25.9" customHeight="1">
      <c r="B85" s="226"/>
      <c r="D85" s="227" t="s">
        <v>70</v>
      </c>
      <c r="E85" s="228" t="s">
        <v>541</v>
      </c>
      <c r="F85" s="228" t="s">
        <v>542</v>
      </c>
      <c r="J85" s="229">
        <f>BK85</f>
        <v>0</v>
      </c>
      <c r="L85" s="226"/>
      <c r="M85" s="230"/>
      <c r="N85" s="231"/>
      <c r="O85" s="231"/>
      <c r="P85" s="232">
        <f>P86+P92+P102+P109</f>
        <v>0</v>
      </c>
      <c r="Q85" s="231"/>
      <c r="R85" s="232">
        <f>R86+R92+R102+R109</f>
        <v>0</v>
      </c>
      <c r="S85" s="231"/>
      <c r="T85" s="233">
        <f>T86+T92+T102+T109</f>
        <v>0</v>
      </c>
      <c r="AR85" s="227" t="s">
        <v>157</v>
      </c>
      <c r="AT85" s="234" t="s">
        <v>70</v>
      </c>
      <c r="AU85" s="234" t="s">
        <v>71</v>
      </c>
      <c r="AY85" s="227" t="s">
        <v>124</v>
      </c>
      <c r="BK85" s="235">
        <f>BK86+BK92+BK102+BK109</f>
        <v>0</v>
      </c>
    </row>
    <row r="86" spans="1:65" s="225" customFormat="1" ht="22.9" customHeight="1">
      <c r="B86" s="226"/>
      <c r="D86" s="227" t="s">
        <v>70</v>
      </c>
      <c r="E86" s="236" t="s">
        <v>543</v>
      </c>
      <c r="F86" s="236" t="s">
        <v>544</v>
      </c>
      <c r="J86" s="237">
        <f>BK86</f>
        <v>0</v>
      </c>
      <c r="L86" s="226"/>
      <c r="M86" s="230"/>
      <c r="N86" s="231"/>
      <c r="O86" s="231"/>
      <c r="P86" s="232">
        <f>SUM(P87:P91)</f>
        <v>0</v>
      </c>
      <c r="Q86" s="231"/>
      <c r="R86" s="232">
        <f>SUM(R87:R91)</f>
        <v>0</v>
      </c>
      <c r="S86" s="231"/>
      <c r="T86" s="233">
        <f>SUM(T87:T91)</f>
        <v>0</v>
      </c>
      <c r="AR86" s="227" t="s">
        <v>157</v>
      </c>
      <c r="AT86" s="234" t="s">
        <v>70</v>
      </c>
      <c r="AU86" s="234" t="s">
        <v>79</v>
      </c>
      <c r="AY86" s="227" t="s">
        <v>124</v>
      </c>
      <c r="BK86" s="235">
        <f>SUM(BK87:BK91)</f>
        <v>0</v>
      </c>
    </row>
    <row r="87" spans="1:65" s="168" customFormat="1" ht="16.5" customHeight="1">
      <c r="A87" s="165"/>
      <c r="B87" s="166"/>
      <c r="C87" s="238" t="s">
        <v>79</v>
      </c>
      <c r="D87" s="238" t="s">
        <v>126</v>
      </c>
      <c r="E87" s="239" t="s">
        <v>545</v>
      </c>
      <c r="F87" s="240" t="s">
        <v>546</v>
      </c>
      <c r="G87" s="241" t="s">
        <v>432</v>
      </c>
      <c r="H87" s="242">
        <v>1</v>
      </c>
      <c r="I87" s="75"/>
      <c r="J87" s="243">
        <f>ROUND(I87*H87,2)</f>
        <v>0</v>
      </c>
      <c r="K87" s="244"/>
      <c r="L87" s="166"/>
      <c r="M87" s="245" t="s">
        <v>3</v>
      </c>
      <c r="N87" s="246" t="s">
        <v>42</v>
      </c>
      <c r="O87" s="247">
        <v>0</v>
      </c>
      <c r="P87" s="247">
        <f>O87*H87</f>
        <v>0</v>
      </c>
      <c r="Q87" s="247">
        <v>0</v>
      </c>
      <c r="R87" s="247">
        <f>Q87*H87</f>
        <v>0</v>
      </c>
      <c r="S87" s="247">
        <v>0</v>
      </c>
      <c r="T87" s="248">
        <f>S87*H87</f>
        <v>0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R87" s="249" t="s">
        <v>547</v>
      </c>
      <c r="AT87" s="249" t="s">
        <v>126</v>
      </c>
      <c r="AU87" s="249" t="s">
        <v>81</v>
      </c>
      <c r="AY87" s="158" t="s">
        <v>124</v>
      </c>
      <c r="BE87" s="250">
        <f>IF(N87="základní",J87,0)</f>
        <v>0</v>
      </c>
      <c r="BF87" s="250">
        <f>IF(N87="snížená",J87,0)</f>
        <v>0</v>
      </c>
      <c r="BG87" s="250">
        <f>IF(N87="zákl. přenesená",J87,0)</f>
        <v>0</v>
      </c>
      <c r="BH87" s="250">
        <f>IF(N87="sníž. přenesená",J87,0)</f>
        <v>0</v>
      </c>
      <c r="BI87" s="250">
        <f>IF(N87="nulová",J87,0)</f>
        <v>0</v>
      </c>
      <c r="BJ87" s="158" t="s">
        <v>79</v>
      </c>
      <c r="BK87" s="250">
        <f>ROUND(I87*H87,2)</f>
        <v>0</v>
      </c>
      <c r="BL87" s="158" t="s">
        <v>547</v>
      </c>
      <c r="BM87" s="249" t="s">
        <v>548</v>
      </c>
    </row>
    <row r="88" spans="1:65" s="168" customFormat="1">
      <c r="A88" s="165"/>
      <c r="B88" s="166"/>
      <c r="C88" s="165"/>
      <c r="D88" s="251" t="s">
        <v>132</v>
      </c>
      <c r="E88" s="165"/>
      <c r="F88" s="252" t="s">
        <v>546</v>
      </c>
      <c r="G88" s="165"/>
      <c r="H88" s="165"/>
      <c r="I88" s="304"/>
      <c r="J88" s="165"/>
      <c r="K88" s="165"/>
      <c r="L88" s="166"/>
      <c r="M88" s="253"/>
      <c r="N88" s="254"/>
      <c r="O88" s="255"/>
      <c r="P88" s="255"/>
      <c r="Q88" s="255"/>
      <c r="R88" s="255"/>
      <c r="S88" s="255"/>
      <c r="T88" s="256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T88" s="158" t="s">
        <v>132</v>
      </c>
      <c r="AU88" s="158" t="s">
        <v>81</v>
      </c>
    </row>
    <row r="89" spans="1:65" s="168" customFormat="1">
      <c r="A89" s="165"/>
      <c r="B89" s="166"/>
      <c r="C89" s="165"/>
      <c r="D89" s="257" t="s">
        <v>133</v>
      </c>
      <c r="E89" s="165"/>
      <c r="F89" s="258" t="s">
        <v>549</v>
      </c>
      <c r="G89" s="165"/>
      <c r="H89" s="165"/>
      <c r="I89" s="304"/>
      <c r="J89" s="165"/>
      <c r="K89" s="165"/>
      <c r="L89" s="166"/>
      <c r="M89" s="253"/>
      <c r="N89" s="254"/>
      <c r="O89" s="255"/>
      <c r="P89" s="255"/>
      <c r="Q89" s="255"/>
      <c r="R89" s="255"/>
      <c r="S89" s="255"/>
      <c r="T89" s="256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T89" s="158" t="s">
        <v>133</v>
      </c>
      <c r="AU89" s="158" t="s">
        <v>81</v>
      </c>
    </row>
    <row r="90" spans="1:65" s="259" customFormat="1" ht="22.5">
      <c r="B90" s="260"/>
      <c r="D90" s="251" t="s">
        <v>135</v>
      </c>
      <c r="E90" s="261" t="s">
        <v>3</v>
      </c>
      <c r="F90" s="262" t="s">
        <v>550</v>
      </c>
      <c r="H90" s="261" t="s">
        <v>3</v>
      </c>
      <c r="I90" s="305"/>
      <c r="L90" s="260"/>
      <c r="M90" s="263"/>
      <c r="N90" s="264"/>
      <c r="O90" s="264"/>
      <c r="P90" s="264"/>
      <c r="Q90" s="264"/>
      <c r="R90" s="264"/>
      <c r="S90" s="264"/>
      <c r="T90" s="265"/>
      <c r="AT90" s="261" t="s">
        <v>135</v>
      </c>
      <c r="AU90" s="261" t="s">
        <v>81</v>
      </c>
      <c r="AV90" s="259" t="s">
        <v>79</v>
      </c>
      <c r="AW90" s="259" t="s">
        <v>31</v>
      </c>
      <c r="AX90" s="259" t="s">
        <v>71</v>
      </c>
      <c r="AY90" s="261" t="s">
        <v>124</v>
      </c>
    </row>
    <row r="91" spans="1:65" s="266" customFormat="1">
      <c r="B91" s="267"/>
      <c r="D91" s="251" t="s">
        <v>135</v>
      </c>
      <c r="E91" s="268" t="s">
        <v>3</v>
      </c>
      <c r="F91" s="269" t="s">
        <v>79</v>
      </c>
      <c r="H91" s="270">
        <v>1</v>
      </c>
      <c r="I91" s="306"/>
      <c r="L91" s="267"/>
      <c r="M91" s="271"/>
      <c r="N91" s="272"/>
      <c r="O91" s="272"/>
      <c r="P91" s="272"/>
      <c r="Q91" s="272"/>
      <c r="R91" s="272"/>
      <c r="S91" s="272"/>
      <c r="T91" s="273"/>
      <c r="AT91" s="268" t="s">
        <v>135</v>
      </c>
      <c r="AU91" s="268" t="s">
        <v>81</v>
      </c>
      <c r="AV91" s="266" t="s">
        <v>81</v>
      </c>
      <c r="AW91" s="266" t="s">
        <v>31</v>
      </c>
      <c r="AX91" s="266" t="s">
        <v>79</v>
      </c>
      <c r="AY91" s="268" t="s">
        <v>124</v>
      </c>
    </row>
    <row r="92" spans="1:65" s="225" customFormat="1" ht="22.9" customHeight="1">
      <c r="B92" s="226"/>
      <c r="D92" s="227" t="s">
        <v>70</v>
      </c>
      <c r="E92" s="236" t="s">
        <v>551</v>
      </c>
      <c r="F92" s="236" t="s">
        <v>552</v>
      </c>
      <c r="I92" s="307"/>
      <c r="J92" s="237">
        <f>BK92</f>
        <v>0</v>
      </c>
      <c r="L92" s="226"/>
      <c r="M92" s="230"/>
      <c r="N92" s="231"/>
      <c r="O92" s="231"/>
      <c r="P92" s="232">
        <f>SUM(P93:P101)</f>
        <v>0</v>
      </c>
      <c r="Q92" s="231"/>
      <c r="R92" s="232">
        <f>SUM(R93:R101)</f>
        <v>0</v>
      </c>
      <c r="S92" s="231"/>
      <c r="T92" s="233">
        <f>SUM(T93:T101)</f>
        <v>0</v>
      </c>
      <c r="AR92" s="227" t="s">
        <v>157</v>
      </c>
      <c r="AT92" s="234" t="s">
        <v>70</v>
      </c>
      <c r="AU92" s="234" t="s">
        <v>79</v>
      </c>
      <c r="AY92" s="227" t="s">
        <v>124</v>
      </c>
      <c r="BK92" s="235">
        <f>SUM(BK93:BK101)</f>
        <v>0</v>
      </c>
    </row>
    <row r="93" spans="1:65" s="168" customFormat="1" ht="16.5" customHeight="1">
      <c r="A93" s="165"/>
      <c r="B93" s="166"/>
      <c r="C93" s="238" t="s">
        <v>81</v>
      </c>
      <c r="D93" s="238" t="s">
        <v>126</v>
      </c>
      <c r="E93" s="239" t="s">
        <v>553</v>
      </c>
      <c r="F93" s="240" t="s">
        <v>552</v>
      </c>
      <c r="G93" s="241" t="s">
        <v>432</v>
      </c>
      <c r="H93" s="242">
        <v>1</v>
      </c>
      <c r="I93" s="75"/>
      <c r="J93" s="243">
        <f>ROUND(I93*H93,2)</f>
        <v>0</v>
      </c>
      <c r="K93" s="244"/>
      <c r="L93" s="166"/>
      <c r="M93" s="245" t="s">
        <v>3</v>
      </c>
      <c r="N93" s="246" t="s">
        <v>42</v>
      </c>
      <c r="O93" s="247">
        <v>0</v>
      </c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R93" s="249" t="s">
        <v>547</v>
      </c>
      <c r="AT93" s="249" t="s">
        <v>126</v>
      </c>
      <c r="AU93" s="249" t="s">
        <v>81</v>
      </c>
      <c r="AY93" s="158" t="s">
        <v>124</v>
      </c>
      <c r="BE93" s="250">
        <f>IF(N93="základní",J93,0)</f>
        <v>0</v>
      </c>
      <c r="BF93" s="250">
        <f>IF(N93="snížená",J93,0)</f>
        <v>0</v>
      </c>
      <c r="BG93" s="250">
        <f>IF(N93="zákl. přenesená",J93,0)</f>
        <v>0</v>
      </c>
      <c r="BH93" s="250">
        <f>IF(N93="sníž. přenesená",J93,0)</f>
        <v>0</v>
      </c>
      <c r="BI93" s="250">
        <f>IF(N93="nulová",J93,0)</f>
        <v>0</v>
      </c>
      <c r="BJ93" s="158" t="s">
        <v>79</v>
      </c>
      <c r="BK93" s="250">
        <f>ROUND(I93*H93,2)</f>
        <v>0</v>
      </c>
      <c r="BL93" s="158" t="s">
        <v>547</v>
      </c>
      <c r="BM93" s="249" t="s">
        <v>554</v>
      </c>
    </row>
    <row r="94" spans="1:65" s="168" customFormat="1">
      <c r="A94" s="165"/>
      <c r="B94" s="166"/>
      <c r="C94" s="165"/>
      <c r="D94" s="251" t="s">
        <v>132</v>
      </c>
      <c r="E94" s="165"/>
      <c r="F94" s="252" t="s">
        <v>552</v>
      </c>
      <c r="G94" s="165"/>
      <c r="H94" s="165"/>
      <c r="I94" s="304"/>
      <c r="J94" s="165"/>
      <c r="K94" s="165"/>
      <c r="L94" s="166"/>
      <c r="M94" s="253"/>
      <c r="N94" s="254"/>
      <c r="O94" s="255"/>
      <c r="P94" s="255"/>
      <c r="Q94" s="255"/>
      <c r="R94" s="255"/>
      <c r="S94" s="255"/>
      <c r="T94" s="256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T94" s="158" t="s">
        <v>132</v>
      </c>
      <c r="AU94" s="158" t="s">
        <v>81</v>
      </c>
    </row>
    <row r="95" spans="1:65" s="168" customFormat="1">
      <c r="A95" s="165"/>
      <c r="B95" s="166"/>
      <c r="C95" s="165"/>
      <c r="D95" s="257" t="s">
        <v>133</v>
      </c>
      <c r="E95" s="165"/>
      <c r="F95" s="258" t="s">
        <v>555</v>
      </c>
      <c r="G95" s="165"/>
      <c r="H95" s="165"/>
      <c r="I95" s="304"/>
      <c r="J95" s="165"/>
      <c r="K95" s="165"/>
      <c r="L95" s="166"/>
      <c r="M95" s="253"/>
      <c r="N95" s="254"/>
      <c r="O95" s="255"/>
      <c r="P95" s="255"/>
      <c r="Q95" s="255"/>
      <c r="R95" s="255"/>
      <c r="S95" s="255"/>
      <c r="T95" s="256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T95" s="158" t="s">
        <v>133</v>
      </c>
      <c r="AU95" s="158" t="s">
        <v>81</v>
      </c>
    </row>
    <row r="96" spans="1:65" s="168" customFormat="1" ht="16.5" customHeight="1">
      <c r="A96" s="165"/>
      <c r="B96" s="166"/>
      <c r="C96" s="238" t="s">
        <v>142</v>
      </c>
      <c r="D96" s="238" t="s">
        <v>126</v>
      </c>
      <c r="E96" s="239" t="s">
        <v>556</v>
      </c>
      <c r="F96" s="240" t="s">
        <v>557</v>
      </c>
      <c r="G96" s="241" t="s">
        <v>432</v>
      </c>
      <c r="H96" s="242">
        <v>1</v>
      </c>
      <c r="I96" s="75"/>
      <c r="J96" s="243">
        <f>ROUND(I96*H96,2)</f>
        <v>0</v>
      </c>
      <c r="K96" s="244"/>
      <c r="L96" s="166"/>
      <c r="M96" s="245" t="s">
        <v>3</v>
      </c>
      <c r="N96" s="246" t="s">
        <v>42</v>
      </c>
      <c r="O96" s="247">
        <v>0</v>
      </c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R96" s="249" t="s">
        <v>547</v>
      </c>
      <c r="AT96" s="249" t="s">
        <v>126</v>
      </c>
      <c r="AU96" s="249" t="s">
        <v>81</v>
      </c>
      <c r="AY96" s="158" t="s">
        <v>124</v>
      </c>
      <c r="BE96" s="250">
        <f>IF(N96="základní",J96,0)</f>
        <v>0</v>
      </c>
      <c r="BF96" s="250">
        <f>IF(N96="snížená",J96,0)</f>
        <v>0</v>
      </c>
      <c r="BG96" s="250">
        <f>IF(N96="zákl. přenesená",J96,0)</f>
        <v>0</v>
      </c>
      <c r="BH96" s="250">
        <f>IF(N96="sníž. přenesená",J96,0)</f>
        <v>0</v>
      </c>
      <c r="BI96" s="250">
        <f>IF(N96="nulová",J96,0)</f>
        <v>0</v>
      </c>
      <c r="BJ96" s="158" t="s">
        <v>79</v>
      </c>
      <c r="BK96" s="250">
        <f>ROUND(I96*H96,2)</f>
        <v>0</v>
      </c>
      <c r="BL96" s="158" t="s">
        <v>547</v>
      </c>
      <c r="BM96" s="249" t="s">
        <v>558</v>
      </c>
    </row>
    <row r="97" spans="1:65" s="168" customFormat="1">
      <c r="A97" s="165"/>
      <c r="B97" s="166"/>
      <c r="C97" s="165"/>
      <c r="D97" s="251" t="s">
        <v>132</v>
      </c>
      <c r="E97" s="165"/>
      <c r="F97" s="252" t="s">
        <v>557</v>
      </c>
      <c r="G97" s="165"/>
      <c r="H97" s="165"/>
      <c r="I97" s="304"/>
      <c r="J97" s="165"/>
      <c r="K97" s="165"/>
      <c r="L97" s="166"/>
      <c r="M97" s="253"/>
      <c r="N97" s="254"/>
      <c r="O97" s="255"/>
      <c r="P97" s="255"/>
      <c r="Q97" s="255"/>
      <c r="R97" s="255"/>
      <c r="S97" s="255"/>
      <c r="T97" s="256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T97" s="158" t="s">
        <v>132</v>
      </c>
      <c r="AU97" s="158" t="s">
        <v>81</v>
      </c>
    </row>
    <row r="98" spans="1:65" s="168" customFormat="1">
      <c r="A98" s="165"/>
      <c r="B98" s="166"/>
      <c r="C98" s="165"/>
      <c r="D98" s="257" t="s">
        <v>133</v>
      </c>
      <c r="E98" s="165"/>
      <c r="F98" s="258" t="s">
        <v>559</v>
      </c>
      <c r="G98" s="165"/>
      <c r="H98" s="165"/>
      <c r="I98" s="304"/>
      <c r="J98" s="165"/>
      <c r="K98" s="165"/>
      <c r="L98" s="166"/>
      <c r="M98" s="253"/>
      <c r="N98" s="254"/>
      <c r="O98" s="255"/>
      <c r="P98" s="255"/>
      <c r="Q98" s="255"/>
      <c r="R98" s="255"/>
      <c r="S98" s="255"/>
      <c r="T98" s="256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T98" s="158" t="s">
        <v>133</v>
      </c>
      <c r="AU98" s="158" t="s">
        <v>81</v>
      </c>
    </row>
    <row r="99" spans="1:65" s="168" customFormat="1" ht="16.5" customHeight="1">
      <c r="A99" s="165"/>
      <c r="B99" s="166"/>
      <c r="C99" s="238" t="s">
        <v>130</v>
      </c>
      <c r="D99" s="238" t="s">
        <v>126</v>
      </c>
      <c r="E99" s="239" t="s">
        <v>560</v>
      </c>
      <c r="F99" s="240" t="s">
        <v>561</v>
      </c>
      <c r="G99" s="241" t="s">
        <v>432</v>
      </c>
      <c r="H99" s="242">
        <v>1</v>
      </c>
      <c r="I99" s="75"/>
      <c r="J99" s="243">
        <f>ROUND(I99*H99,2)</f>
        <v>0</v>
      </c>
      <c r="K99" s="244"/>
      <c r="L99" s="166"/>
      <c r="M99" s="245" t="s">
        <v>3</v>
      </c>
      <c r="N99" s="246" t="s">
        <v>42</v>
      </c>
      <c r="O99" s="247">
        <v>0</v>
      </c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R99" s="249" t="s">
        <v>547</v>
      </c>
      <c r="AT99" s="249" t="s">
        <v>126</v>
      </c>
      <c r="AU99" s="249" t="s">
        <v>81</v>
      </c>
      <c r="AY99" s="158" t="s">
        <v>124</v>
      </c>
      <c r="BE99" s="250">
        <f>IF(N99="základní",J99,0)</f>
        <v>0</v>
      </c>
      <c r="BF99" s="250">
        <f>IF(N99="snížená",J99,0)</f>
        <v>0</v>
      </c>
      <c r="BG99" s="250">
        <f>IF(N99="zákl. přenesená",J99,0)</f>
        <v>0</v>
      </c>
      <c r="BH99" s="250">
        <f>IF(N99="sníž. přenesená",J99,0)</f>
        <v>0</v>
      </c>
      <c r="BI99" s="250">
        <f>IF(N99="nulová",J99,0)</f>
        <v>0</v>
      </c>
      <c r="BJ99" s="158" t="s">
        <v>79</v>
      </c>
      <c r="BK99" s="250">
        <f>ROUND(I99*H99,2)</f>
        <v>0</v>
      </c>
      <c r="BL99" s="158" t="s">
        <v>547</v>
      </c>
      <c r="BM99" s="249" t="s">
        <v>562</v>
      </c>
    </row>
    <row r="100" spans="1:65" s="168" customFormat="1">
      <c r="A100" s="165"/>
      <c r="B100" s="166"/>
      <c r="C100" s="165"/>
      <c r="D100" s="251" t="s">
        <v>132</v>
      </c>
      <c r="E100" s="165"/>
      <c r="F100" s="252" t="s">
        <v>561</v>
      </c>
      <c r="G100" s="165"/>
      <c r="H100" s="165"/>
      <c r="I100" s="304"/>
      <c r="J100" s="165"/>
      <c r="K100" s="165"/>
      <c r="L100" s="166"/>
      <c r="M100" s="253"/>
      <c r="N100" s="254"/>
      <c r="O100" s="255"/>
      <c r="P100" s="255"/>
      <c r="Q100" s="255"/>
      <c r="R100" s="255"/>
      <c r="S100" s="255"/>
      <c r="T100" s="256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T100" s="158" t="s">
        <v>132</v>
      </c>
      <c r="AU100" s="158" t="s">
        <v>81</v>
      </c>
    </row>
    <row r="101" spans="1:65" s="168" customFormat="1">
      <c r="A101" s="165"/>
      <c r="B101" s="166"/>
      <c r="C101" s="165"/>
      <c r="D101" s="257" t="s">
        <v>133</v>
      </c>
      <c r="E101" s="165"/>
      <c r="F101" s="258" t="s">
        <v>563</v>
      </c>
      <c r="G101" s="165"/>
      <c r="H101" s="165"/>
      <c r="I101" s="304"/>
      <c r="J101" s="165"/>
      <c r="K101" s="165"/>
      <c r="L101" s="166"/>
      <c r="M101" s="253"/>
      <c r="N101" s="254"/>
      <c r="O101" s="255"/>
      <c r="P101" s="255"/>
      <c r="Q101" s="255"/>
      <c r="R101" s="255"/>
      <c r="S101" s="255"/>
      <c r="T101" s="256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T101" s="158" t="s">
        <v>133</v>
      </c>
      <c r="AU101" s="158" t="s">
        <v>81</v>
      </c>
    </row>
    <row r="102" spans="1:65" s="225" customFormat="1" ht="22.9" customHeight="1">
      <c r="B102" s="226"/>
      <c r="D102" s="227" t="s">
        <v>70</v>
      </c>
      <c r="E102" s="236" t="s">
        <v>564</v>
      </c>
      <c r="F102" s="236" t="s">
        <v>565</v>
      </c>
      <c r="I102" s="307"/>
      <c r="J102" s="237">
        <f>BK102</f>
        <v>0</v>
      </c>
      <c r="L102" s="226"/>
      <c r="M102" s="230"/>
      <c r="N102" s="231"/>
      <c r="O102" s="231"/>
      <c r="P102" s="232">
        <f>SUM(P103:P108)</f>
        <v>0</v>
      </c>
      <c r="Q102" s="231"/>
      <c r="R102" s="232">
        <f>SUM(R103:R108)</f>
        <v>0</v>
      </c>
      <c r="S102" s="231"/>
      <c r="T102" s="233">
        <f>SUM(T103:T108)</f>
        <v>0</v>
      </c>
      <c r="AR102" s="227" t="s">
        <v>157</v>
      </c>
      <c r="AT102" s="234" t="s">
        <v>70</v>
      </c>
      <c r="AU102" s="234" t="s">
        <v>79</v>
      </c>
      <c r="AY102" s="227" t="s">
        <v>124</v>
      </c>
      <c r="BK102" s="235">
        <f>SUM(BK103:BK108)</f>
        <v>0</v>
      </c>
    </row>
    <row r="103" spans="1:65" s="168" customFormat="1" ht="16.5" customHeight="1">
      <c r="A103" s="165"/>
      <c r="B103" s="166"/>
      <c r="C103" s="238" t="s">
        <v>157</v>
      </c>
      <c r="D103" s="238" t="s">
        <v>126</v>
      </c>
      <c r="E103" s="239" t="s">
        <v>566</v>
      </c>
      <c r="F103" s="240" t="s">
        <v>567</v>
      </c>
      <c r="G103" s="241" t="s">
        <v>432</v>
      </c>
      <c r="H103" s="242">
        <v>1</v>
      </c>
      <c r="I103" s="75"/>
      <c r="J103" s="243">
        <f>ROUND(I103*H103,2)</f>
        <v>0</v>
      </c>
      <c r="K103" s="244"/>
      <c r="L103" s="166"/>
      <c r="M103" s="245" t="s">
        <v>3</v>
      </c>
      <c r="N103" s="246" t="s">
        <v>42</v>
      </c>
      <c r="O103" s="247">
        <v>0</v>
      </c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R103" s="249" t="s">
        <v>547</v>
      </c>
      <c r="AT103" s="249" t="s">
        <v>126</v>
      </c>
      <c r="AU103" s="249" t="s">
        <v>81</v>
      </c>
      <c r="AY103" s="158" t="s">
        <v>124</v>
      </c>
      <c r="BE103" s="250">
        <f>IF(N103="základní",J103,0)</f>
        <v>0</v>
      </c>
      <c r="BF103" s="250">
        <f>IF(N103="snížená",J103,0)</f>
        <v>0</v>
      </c>
      <c r="BG103" s="250">
        <f>IF(N103="zákl. přenesená",J103,0)</f>
        <v>0</v>
      </c>
      <c r="BH103" s="250">
        <f>IF(N103="sníž. přenesená",J103,0)</f>
        <v>0</v>
      </c>
      <c r="BI103" s="250">
        <f>IF(N103="nulová",J103,0)</f>
        <v>0</v>
      </c>
      <c r="BJ103" s="158" t="s">
        <v>79</v>
      </c>
      <c r="BK103" s="250">
        <f>ROUND(I103*H103,2)</f>
        <v>0</v>
      </c>
      <c r="BL103" s="158" t="s">
        <v>547</v>
      </c>
      <c r="BM103" s="249" t="s">
        <v>568</v>
      </c>
    </row>
    <row r="104" spans="1:65" s="168" customFormat="1">
      <c r="A104" s="165"/>
      <c r="B104" s="166"/>
      <c r="C104" s="165"/>
      <c r="D104" s="251" t="s">
        <v>132</v>
      </c>
      <c r="E104" s="165"/>
      <c r="F104" s="252" t="s">
        <v>567</v>
      </c>
      <c r="G104" s="165"/>
      <c r="H104" s="165"/>
      <c r="I104" s="304"/>
      <c r="J104" s="165"/>
      <c r="K104" s="165"/>
      <c r="L104" s="166"/>
      <c r="M104" s="253"/>
      <c r="N104" s="254"/>
      <c r="O104" s="255"/>
      <c r="P104" s="255"/>
      <c r="Q104" s="255"/>
      <c r="R104" s="255"/>
      <c r="S104" s="255"/>
      <c r="T104" s="256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T104" s="158" t="s">
        <v>132</v>
      </c>
      <c r="AU104" s="158" t="s">
        <v>81</v>
      </c>
    </row>
    <row r="105" spans="1:65" s="168" customFormat="1">
      <c r="A105" s="165"/>
      <c r="B105" s="166"/>
      <c r="C105" s="165"/>
      <c r="D105" s="257" t="s">
        <v>133</v>
      </c>
      <c r="E105" s="165"/>
      <c r="F105" s="258" t="s">
        <v>569</v>
      </c>
      <c r="G105" s="165"/>
      <c r="H105" s="165"/>
      <c r="I105" s="304"/>
      <c r="J105" s="165"/>
      <c r="K105" s="165"/>
      <c r="L105" s="166"/>
      <c r="M105" s="253"/>
      <c r="N105" s="254"/>
      <c r="O105" s="255"/>
      <c r="P105" s="255"/>
      <c r="Q105" s="255"/>
      <c r="R105" s="255"/>
      <c r="S105" s="255"/>
      <c r="T105" s="256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T105" s="158" t="s">
        <v>133</v>
      </c>
      <c r="AU105" s="158" t="s">
        <v>81</v>
      </c>
    </row>
    <row r="106" spans="1:65" s="168" customFormat="1" ht="16.5" customHeight="1">
      <c r="A106" s="165"/>
      <c r="B106" s="166"/>
      <c r="C106" s="238" t="s">
        <v>162</v>
      </c>
      <c r="D106" s="238" t="s">
        <v>126</v>
      </c>
      <c r="E106" s="239" t="s">
        <v>570</v>
      </c>
      <c r="F106" s="240" t="s">
        <v>571</v>
      </c>
      <c r="G106" s="241" t="s">
        <v>432</v>
      </c>
      <c r="H106" s="242">
        <v>1</v>
      </c>
      <c r="I106" s="75"/>
      <c r="J106" s="243">
        <f>ROUND(I106*H106,2)</f>
        <v>0</v>
      </c>
      <c r="K106" s="244"/>
      <c r="L106" s="166"/>
      <c r="M106" s="245" t="s">
        <v>3</v>
      </c>
      <c r="N106" s="246" t="s">
        <v>42</v>
      </c>
      <c r="O106" s="247">
        <v>0</v>
      </c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R106" s="249" t="s">
        <v>547</v>
      </c>
      <c r="AT106" s="249" t="s">
        <v>126</v>
      </c>
      <c r="AU106" s="249" t="s">
        <v>81</v>
      </c>
      <c r="AY106" s="158" t="s">
        <v>124</v>
      </c>
      <c r="BE106" s="250">
        <f>IF(N106="základní",J106,0)</f>
        <v>0</v>
      </c>
      <c r="BF106" s="250">
        <f>IF(N106="snížená",J106,0)</f>
        <v>0</v>
      </c>
      <c r="BG106" s="250">
        <f>IF(N106="zákl. přenesená",J106,0)</f>
        <v>0</v>
      </c>
      <c r="BH106" s="250">
        <f>IF(N106="sníž. přenesená",J106,0)</f>
        <v>0</v>
      </c>
      <c r="BI106" s="250">
        <f>IF(N106="nulová",J106,0)</f>
        <v>0</v>
      </c>
      <c r="BJ106" s="158" t="s">
        <v>79</v>
      </c>
      <c r="BK106" s="250">
        <f>ROUND(I106*H106,2)</f>
        <v>0</v>
      </c>
      <c r="BL106" s="158" t="s">
        <v>547</v>
      </c>
      <c r="BM106" s="249" t="s">
        <v>572</v>
      </c>
    </row>
    <row r="107" spans="1:65" s="168" customFormat="1">
      <c r="A107" s="165"/>
      <c r="B107" s="166"/>
      <c r="C107" s="165"/>
      <c r="D107" s="251" t="s">
        <v>132</v>
      </c>
      <c r="E107" s="165"/>
      <c r="F107" s="252" t="s">
        <v>571</v>
      </c>
      <c r="G107" s="165"/>
      <c r="H107" s="165"/>
      <c r="I107" s="304"/>
      <c r="J107" s="165"/>
      <c r="K107" s="165"/>
      <c r="L107" s="166"/>
      <c r="M107" s="253"/>
      <c r="N107" s="254"/>
      <c r="O107" s="255"/>
      <c r="P107" s="255"/>
      <c r="Q107" s="255"/>
      <c r="R107" s="255"/>
      <c r="S107" s="255"/>
      <c r="T107" s="256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T107" s="158" t="s">
        <v>132</v>
      </c>
      <c r="AU107" s="158" t="s">
        <v>81</v>
      </c>
    </row>
    <row r="108" spans="1:65" s="168" customFormat="1">
      <c r="A108" s="165"/>
      <c r="B108" s="166"/>
      <c r="C108" s="165"/>
      <c r="D108" s="257" t="s">
        <v>133</v>
      </c>
      <c r="E108" s="165"/>
      <c r="F108" s="258" t="s">
        <v>573</v>
      </c>
      <c r="G108" s="165"/>
      <c r="H108" s="165"/>
      <c r="I108" s="304"/>
      <c r="J108" s="165"/>
      <c r="K108" s="165"/>
      <c r="L108" s="166"/>
      <c r="M108" s="253"/>
      <c r="N108" s="254"/>
      <c r="O108" s="255"/>
      <c r="P108" s="255"/>
      <c r="Q108" s="255"/>
      <c r="R108" s="255"/>
      <c r="S108" s="255"/>
      <c r="T108" s="256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T108" s="158" t="s">
        <v>133</v>
      </c>
      <c r="AU108" s="158" t="s">
        <v>81</v>
      </c>
    </row>
    <row r="109" spans="1:65" s="225" customFormat="1" ht="22.9" customHeight="1">
      <c r="B109" s="226"/>
      <c r="D109" s="227" t="s">
        <v>70</v>
      </c>
      <c r="E109" s="236" t="s">
        <v>574</v>
      </c>
      <c r="F109" s="236" t="s">
        <v>575</v>
      </c>
      <c r="I109" s="307"/>
      <c r="J109" s="237">
        <f>BK109</f>
        <v>0</v>
      </c>
      <c r="L109" s="226"/>
      <c r="M109" s="230"/>
      <c r="N109" s="231"/>
      <c r="O109" s="231"/>
      <c r="P109" s="232">
        <f>SUM(P110:P114)</f>
        <v>0</v>
      </c>
      <c r="Q109" s="231"/>
      <c r="R109" s="232">
        <f>SUM(R110:R114)</f>
        <v>0</v>
      </c>
      <c r="S109" s="231"/>
      <c r="T109" s="233">
        <f>SUM(T110:T114)</f>
        <v>0</v>
      </c>
      <c r="AR109" s="227" t="s">
        <v>157</v>
      </c>
      <c r="AT109" s="234" t="s">
        <v>70</v>
      </c>
      <c r="AU109" s="234" t="s">
        <v>79</v>
      </c>
      <c r="AY109" s="227" t="s">
        <v>124</v>
      </c>
      <c r="BK109" s="235">
        <f>SUM(BK110:BK114)</f>
        <v>0</v>
      </c>
    </row>
    <row r="110" spans="1:65" s="168" customFormat="1" ht="16.5" customHeight="1">
      <c r="A110" s="165"/>
      <c r="B110" s="166"/>
      <c r="C110" s="238" t="s">
        <v>170</v>
      </c>
      <c r="D110" s="238" t="s">
        <v>126</v>
      </c>
      <c r="E110" s="239" t="s">
        <v>576</v>
      </c>
      <c r="F110" s="240" t="s">
        <v>577</v>
      </c>
      <c r="G110" s="241" t="s">
        <v>432</v>
      </c>
      <c r="H110" s="242">
        <v>1</v>
      </c>
      <c r="I110" s="75"/>
      <c r="J110" s="243">
        <f>ROUND(I110*H110,2)</f>
        <v>0</v>
      </c>
      <c r="K110" s="244"/>
      <c r="L110" s="166"/>
      <c r="M110" s="245" t="s">
        <v>3</v>
      </c>
      <c r="N110" s="246" t="s">
        <v>42</v>
      </c>
      <c r="O110" s="247">
        <v>0</v>
      </c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R110" s="249" t="s">
        <v>547</v>
      </c>
      <c r="AT110" s="249" t="s">
        <v>126</v>
      </c>
      <c r="AU110" s="249" t="s">
        <v>81</v>
      </c>
      <c r="AY110" s="158" t="s">
        <v>124</v>
      </c>
      <c r="BE110" s="250">
        <f>IF(N110="základní",J110,0)</f>
        <v>0</v>
      </c>
      <c r="BF110" s="250">
        <f>IF(N110="snížená",J110,0)</f>
        <v>0</v>
      </c>
      <c r="BG110" s="250">
        <f>IF(N110="zákl. přenesená",J110,0)</f>
        <v>0</v>
      </c>
      <c r="BH110" s="250">
        <f>IF(N110="sníž. přenesená",J110,0)</f>
        <v>0</v>
      </c>
      <c r="BI110" s="250">
        <f>IF(N110="nulová",J110,0)</f>
        <v>0</v>
      </c>
      <c r="BJ110" s="158" t="s">
        <v>79</v>
      </c>
      <c r="BK110" s="250">
        <f>ROUND(I110*H110,2)</f>
        <v>0</v>
      </c>
      <c r="BL110" s="158" t="s">
        <v>547</v>
      </c>
      <c r="BM110" s="249" t="s">
        <v>578</v>
      </c>
    </row>
    <row r="111" spans="1:65" s="168" customFormat="1">
      <c r="A111" s="165"/>
      <c r="B111" s="166"/>
      <c r="C111" s="165"/>
      <c r="D111" s="251" t="s">
        <v>132</v>
      </c>
      <c r="E111" s="165"/>
      <c r="F111" s="252" t="s">
        <v>577</v>
      </c>
      <c r="G111" s="165"/>
      <c r="H111" s="165"/>
      <c r="I111" s="304"/>
      <c r="J111" s="165"/>
      <c r="K111" s="165"/>
      <c r="L111" s="166"/>
      <c r="M111" s="253"/>
      <c r="N111" s="254"/>
      <c r="O111" s="255"/>
      <c r="P111" s="255"/>
      <c r="Q111" s="255"/>
      <c r="R111" s="255"/>
      <c r="S111" s="255"/>
      <c r="T111" s="256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T111" s="158" t="s">
        <v>132</v>
      </c>
      <c r="AU111" s="158" t="s">
        <v>81</v>
      </c>
    </row>
    <row r="112" spans="1:65" s="168" customFormat="1">
      <c r="A112" s="165"/>
      <c r="B112" s="166"/>
      <c r="C112" s="165"/>
      <c r="D112" s="257" t="s">
        <v>133</v>
      </c>
      <c r="E112" s="165"/>
      <c r="F112" s="258" t="s">
        <v>579</v>
      </c>
      <c r="G112" s="165"/>
      <c r="H112" s="165"/>
      <c r="I112" s="304"/>
      <c r="J112" s="165"/>
      <c r="K112" s="165"/>
      <c r="L112" s="166"/>
      <c r="M112" s="253"/>
      <c r="N112" s="254"/>
      <c r="O112" s="255"/>
      <c r="P112" s="255"/>
      <c r="Q112" s="255"/>
      <c r="R112" s="255"/>
      <c r="S112" s="255"/>
      <c r="T112" s="256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T112" s="158" t="s">
        <v>133</v>
      </c>
      <c r="AU112" s="158" t="s">
        <v>81</v>
      </c>
    </row>
    <row r="113" spans="1:51" s="259" customFormat="1" ht="22.5">
      <c r="B113" s="260"/>
      <c r="D113" s="251" t="s">
        <v>135</v>
      </c>
      <c r="E113" s="261" t="s">
        <v>3</v>
      </c>
      <c r="F113" s="262" t="s">
        <v>580</v>
      </c>
      <c r="H113" s="261" t="s">
        <v>3</v>
      </c>
      <c r="I113" s="305"/>
      <c r="L113" s="260"/>
      <c r="M113" s="263"/>
      <c r="N113" s="264"/>
      <c r="O113" s="264"/>
      <c r="P113" s="264"/>
      <c r="Q113" s="264"/>
      <c r="R113" s="264"/>
      <c r="S113" s="264"/>
      <c r="T113" s="265"/>
      <c r="AT113" s="261" t="s">
        <v>135</v>
      </c>
      <c r="AU113" s="261" t="s">
        <v>81</v>
      </c>
      <c r="AV113" s="259" t="s">
        <v>79</v>
      </c>
      <c r="AW113" s="259" t="s">
        <v>31</v>
      </c>
      <c r="AX113" s="259" t="s">
        <v>71</v>
      </c>
      <c r="AY113" s="261" t="s">
        <v>124</v>
      </c>
    </row>
    <row r="114" spans="1:51" s="266" customFormat="1">
      <c r="B114" s="267"/>
      <c r="D114" s="251" t="s">
        <v>135</v>
      </c>
      <c r="E114" s="268" t="s">
        <v>3</v>
      </c>
      <c r="F114" s="269" t="s">
        <v>79</v>
      </c>
      <c r="H114" s="270">
        <v>1</v>
      </c>
      <c r="I114" s="306"/>
      <c r="L114" s="267"/>
      <c r="M114" s="311"/>
      <c r="N114" s="312"/>
      <c r="O114" s="312"/>
      <c r="P114" s="312"/>
      <c r="Q114" s="312"/>
      <c r="R114" s="312"/>
      <c r="S114" s="312"/>
      <c r="T114" s="313"/>
      <c r="AT114" s="268" t="s">
        <v>135</v>
      </c>
      <c r="AU114" s="268" t="s">
        <v>81</v>
      </c>
      <c r="AV114" s="266" t="s">
        <v>81</v>
      </c>
      <c r="AW114" s="266" t="s">
        <v>31</v>
      </c>
      <c r="AX114" s="266" t="s">
        <v>79</v>
      </c>
      <c r="AY114" s="268" t="s">
        <v>124</v>
      </c>
    </row>
    <row r="115" spans="1:51" s="168" customFormat="1" ht="6.95" customHeight="1">
      <c r="A115" s="165"/>
      <c r="B115" s="189"/>
      <c r="C115" s="190"/>
      <c r="D115" s="190"/>
      <c r="E115" s="190"/>
      <c r="F115" s="190"/>
      <c r="G115" s="190"/>
      <c r="H115" s="190"/>
      <c r="I115" s="310"/>
      <c r="J115" s="190"/>
      <c r="K115" s="190"/>
      <c r="L115" s="166"/>
      <c r="M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</sheetData>
  <sheetProtection algorithmName="SHA-512" hashValue="Wyzcn6izjh44wtF+dWXD0S5STbRMisGAAlQBQJSemTRPdouQgFy2y2RLi6M6Iy5r8XlSUVAqupEG9B2e5MHqHg==" saltValue="kIDKzhuZiqLVxZIfLVBf/w==" spinCount="100000" sheet="1" objects="1" scenarios="1"/>
  <autoFilter ref="C83:K114"/>
  <mergeCells count="8">
    <mergeCell ref="E74:H74"/>
    <mergeCell ref="E76:H76"/>
    <mergeCell ref="L2:V2"/>
    <mergeCell ref="E7:H7"/>
    <mergeCell ref="E9:H9"/>
    <mergeCell ref="E27:H27"/>
    <mergeCell ref="E48:H48"/>
    <mergeCell ref="E50:H50"/>
  </mergeCells>
  <hyperlinks>
    <hyperlink ref="F89" r:id="rId1"/>
    <hyperlink ref="F95" r:id="rId2"/>
    <hyperlink ref="F98" r:id="rId3"/>
    <hyperlink ref="F101" r:id="rId4"/>
    <hyperlink ref="F105" r:id="rId5"/>
    <hyperlink ref="F108" r:id="rId6"/>
    <hyperlink ref="F112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77" customWidth="1"/>
    <col min="2" max="2" width="1.6640625" style="77" customWidth="1"/>
    <col min="3" max="4" width="5" style="77" customWidth="1"/>
    <col min="5" max="5" width="11.6640625" style="77" customWidth="1"/>
    <col min="6" max="6" width="9.1640625" style="77" customWidth="1"/>
    <col min="7" max="7" width="5" style="77" customWidth="1"/>
    <col min="8" max="8" width="77.83203125" style="77" customWidth="1"/>
    <col min="9" max="10" width="20" style="77" customWidth="1"/>
    <col min="11" max="11" width="1.6640625" style="77" customWidth="1"/>
  </cols>
  <sheetData>
    <row r="1" spans="2:11" s="1" customFormat="1" ht="37.5" customHeight="1"/>
    <row r="2" spans="2:11" s="1" customFormat="1" ht="7.5" customHeight="1">
      <c r="B2" s="78"/>
      <c r="C2" s="79"/>
      <c r="D2" s="79"/>
      <c r="E2" s="79"/>
      <c r="F2" s="79"/>
      <c r="G2" s="79"/>
      <c r="H2" s="79"/>
      <c r="I2" s="79"/>
      <c r="J2" s="79"/>
      <c r="K2" s="80"/>
    </row>
    <row r="3" spans="2:11" s="8" customFormat="1" ht="45" customHeight="1">
      <c r="B3" s="81"/>
      <c r="C3" s="355" t="s">
        <v>581</v>
      </c>
      <c r="D3" s="355"/>
      <c r="E3" s="355"/>
      <c r="F3" s="355"/>
      <c r="G3" s="355"/>
      <c r="H3" s="355"/>
      <c r="I3" s="355"/>
      <c r="J3" s="355"/>
      <c r="K3" s="82"/>
    </row>
    <row r="4" spans="2:11" s="1" customFormat="1" ht="25.5" customHeight="1">
      <c r="B4" s="83"/>
      <c r="C4" s="360" t="s">
        <v>582</v>
      </c>
      <c r="D4" s="360"/>
      <c r="E4" s="360"/>
      <c r="F4" s="360"/>
      <c r="G4" s="360"/>
      <c r="H4" s="360"/>
      <c r="I4" s="360"/>
      <c r="J4" s="360"/>
      <c r="K4" s="84"/>
    </row>
    <row r="5" spans="2:11" s="1" customFormat="1" ht="5.25" customHeight="1">
      <c r="B5" s="83"/>
      <c r="C5" s="85"/>
      <c r="D5" s="85"/>
      <c r="E5" s="85"/>
      <c r="F5" s="85"/>
      <c r="G5" s="85"/>
      <c r="H5" s="85"/>
      <c r="I5" s="85"/>
      <c r="J5" s="85"/>
      <c r="K5" s="84"/>
    </row>
    <row r="6" spans="2:11" s="1" customFormat="1" ht="15" customHeight="1">
      <c r="B6" s="83"/>
      <c r="C6" s="359" t="s">
        <v>583</v>
      </c>
      <c r="D6" s="359"/>
      <c r="E6" s="359"/>
      <c r="F6" s="359"/>
      <c r="G6" s="359"/>
      <c r="H6" s="359"/>
      <c r="I6" s="359"/>
      <c r="J6" s="359"/>
      <c r="K6" s="84"/>
    </row>
    <row r="7" spans="2:11" s="1" customFormat="1" ht="15" customHeight="1">
      <c r="B7" s="87"/>
      <c r="C7" s="359" t="s">
        <v>584</v>
      </c>
      <c r="D7" s="359"/>
      <c r="E7" s="359"/>
      <c r="F7" s="359"/>
      <c r="G7" s="359"/>
      <c r="H7" s="359"/>
      <c r="I7" s="359"/>
      <c r="J7" s="359"/>
      <c r="K7" s="84"/>
    </row>
    <row r="8" spans="2:11" s="1" customFormat="1" ht="12.75" customHeight="1">
      <c r="B8" s="87"/>
      <c r="C8" s="86"/>
      <c r="D8" s="86"/>
      <c r="E8" s="86"/>
      <c r="F8" s="86"/>
      <c r="G8" s="86"/>
      <c r="H8" s="86"/>
      <c r="I8" s="86"/>
      <c r="J8" s="86"/>
      <c r="K8" s="84"/>
    </row>
    <row r="9" spans="2:11" s="1" customFormat="1" ht="15" customHeight="1">
      <c r="B9" s="87"/>
      <c r="C9" s="359" t="s">
        <v>585</v>
      </c>
      <c r="D9" s="359"/>
      <c r="E9" s="359"/>
      <c r="F9" s="359"/>
      <c r="G9" s="359"/>
      <c r="H9" s="359"/>
      <c r="I9" s="359"/>
      <c r="J9" s="359"/>
      <c r="K9" s="84"/>
    </row>
    <row r="10" spans="2:11" s="1" customFormat="1" ht="15" customHeight="1">
      <c r="B10" s="87"/>
      <c r="C10" s="86"/>
      <c r="D10" s="359" t="s">
        <v>586</v>
      </c>
      <c r="E10" s="359"/>
      <c r="F10" s="359"/>
      <c r="G10" s="359"/>
      <c r="H10" s="359"/>
      <c r="I10" s="359"/>
      <c r="J10" s="359"/>
      <c r="K10" s="84"/>
    </row>
    <row r="11" spans="2:11" s="1" customFormat="1" ht="15" customHeight="1">
      <c r="B11" s="87"/>
      <c r="C11" s="88"/>
      <c r="D11" s="359" t="s">
        <v>587</v>
      </c>
      <c r="E11" s="359"/>
      <c r="F11" s="359"/>
      <c r="G11" s="359"/>
      <c r="H11" s="359"/>
      <c r="I11" s="359"/>
      <c r="J11" s="359"/>
      <c r="K11" s="84"/>
    </row>
    <row r="12" spans="2:11" s="1" customFormat="1" ht="15" customHeight="1">
      <c r="B12" s="87"/>
      <c r="C12" s="88"/>
      <c r="D12" s="86"/>
      <c r="E12" s="86"/>
      <c r="F12" s="86"/>
      <c r="G12" s="86"/>
      <c r="H12" s="86"/>
      <c r="I12" s="86"/>
      <c r="J12" s="86"/>
      <c r="K12" s="84"/>
    </row>
    <row r="13" spans="2:11" s="1" customFormat="1" ht="15" customHeight="1">
      <c r="B13" s="87"/>
      <c r="C13" s="88"/>
      <c r="D13" s="89" t="s">
        <v>588</v>
      </c>
      <c r="E13" s="86"/>
      <c r="F13" s="86"/>
      <c r="G13" s="86"/>
      <c r="H13" s="86"/>
      <c r="I13" s="86"/>
      <c r="J13" s="86"/>
      <c r="K13" s="84"/>
    </row>
    <row r="14" spans="2:11" s="1" customFormat="1" ht="12.75" customHeight="1">
      <c r="B14" s="87"/>
      <c r="C14" s="88"/>
      <c r="D14" s="88"/>
      <c r="E14" s="88"/>
      <c r="F14" s="88"/>
      <c r="G14" s="88"/>
      <c r="H14" s="88"/>
      <c r="I14" s="88"/>
      <c r="J14" s="88"/>
      <c r="K14" s="84"/>
    </row>
    <row r="15" spans="2:11" s="1" customFormat="1" ht="15" customHeight="1">
      <c r="B15" s="87"/>
      <c r="C15" s="88"/>
      <c r="D15" s="359" t="s">
        <v>589</v>
      </c>
      <c r="E15" s="359"/>
      <c r="F15" s="359"/>
      <c r="G15" s="359"/>
      <c r="H15" s="359"/>
      <c r="I15" s="359"/>
      <c r="J15" s="359"/>
      <c r="K15" s="84"/>
    </row>
    <row r="16" spans="2:11" s="1" customFormat="1" ht="15" customHeight="1">
      <c r="B16" s="87"/>
      <c r="C16" s="88"/>
      <c r="D16" s="359" t="s">
        <v>590</v>
      </c>
      <c r="E16" s="359"/>
      <c r="F16" s="359"/>
      <c r="G16" s="359"/>
      <c r="H16" s="359"/>
      <c r="I16" s="359"/>
      <c r="J16" s="359"/>
      <c r="K16" s="84"/>
    </row>
    <row r="17" spans="2:11" s="1" customFormat="1" ht="15" customHeight="1">
      <c r="B17" s="87"/>
      <c r="C17" s="88"/>
      <c r="D17" s="359" t="s">
        <v>591</v>
      </c>
      <c r="E17" s="359"/>
      <c r="F17" s="359"/>
      <c r="G17" s="359"/>
      <c r="H17" s="359"/>
      <c r="I17" s="359"/>
      <c r="J17" s="359"/>
      <c r="K17" s="84"/>
    </row>
    <row r="18" spans="2:11" s="1" customFormat="1" ht="15" customHeight="1">
      <c r="B18" s="87"/>
      <c r="C18" s="88"/>
      <c r="D18" s="88"/>
      <c r="E18" s="90" t="s">
        <v>78</v>
      </c>
      <c r="F18" s="359" t="s">
        <v>592</v>
      </c>
      <c r="G18" s="359"/>
      <c r="H18" s="359"/>
      <c r="I18" s="359"/>
      <c r="J18" s="359"/>
      <c r="K18" s="84"/>
    </row>
    <row r="19" spans="2:11" s="1" customFormat="1" ht="15" customHeight="1">
      <c r="B19" s="87"/>
      <c r="C19" s="88"/>
      <c r="D19" s="88"/>
      <c r="E19" s="90" t="s">
        <v>593</v>
      </c>
      <c r="F19" s="359" t="s">
        <v>594</v>
      </c>
      <c r="G19" s="359"/>
      <c r="H19" s="359"/>
      <c r="I19" s="359"/>
      <c r="J19" s="359"/>
      <c r="K19" s="84"/>
    </row>
    <row r="20" spans="2:11" s="1" customFormat="1" ht="15" customHeight="1">
      <c r="B20" s="87"/>
      <c r="C20" s="88"/>
      <c r="D20" s="88"/>
      <c r="E20" s="90" t="s">
        <v>595</v>
      </c>
      <c r="F20" s="359" t="s">
        <v>596</v>
      </c>
      <c r="G20" s="359"/>
      <c r="H20" s="359"/>
      <c r="I20" s="359"/>
      <c r="J20" s="359"/>
      <c r="K20" s="84"/>
    </row>
    <row r="21" spans="2:11" s="1" customFormat="1" ht="15" customHeight="1">
      <c r="B21" s="87"/>
      <c r="C21" s="88"/>
      <c r="D21" s="88"/>
      <c r="E21" s="90" t="s">
        <v>85</v>
      </c>
      <c r="F21" s="359" t="s">
        <v>597</v>
      </c>
      <c r="G21" s="359"/>
      <c r="H21" s="359"/>
      <c r="I21" s="359"/>
      <c r="J21" s="359"/>
      <c r="K21" s="84"/>
    </row>
    <row r="22" spans="2:11" s="1" customFormat="1" ht="15" customHeight="1">
      <c r="B22" s="87"/>
      <c r="C22" s="88"/>
      <c r="D22" s="88"/>
      <c r="E22" s="90" t="s">
        <v>598</v>
      </c>
      <c r="F22" s="359" t="s">
        <v>599</v>
      </c>
      <c r="G22" s="359"/>
      <c r="H22" s="359"/>
      <c r="I22" s="359"/>
      <c r="J22" s="359"/>
      <c r="K22" s="84"/>
    </row>
    <row r="23" spans="2:11" s="1" customFormat="1" ht="15" customHeight="1">
      <c r="B23" s="87"/>
      <c r="C23" s="88"/>
      <c r="D23" s="88"/>
      <c r="E23" s="90" t="s">
        <v>600</v>
      </c>
      <c r="F23" s="359" t="s">
        <v>601</v>
      </c>
      <c r="G23" s="359"/>
      <c r="H23" s="359"/>
      <c r="I23" s="359"/>
      <c r="J23" s="359"/>
      <c r="K23" s="84"/>
    </row>
    <row r="24" spans="2:11" s="1" customFormat="1" ht="12.75" customHeight="1">
      <c r="B24" s="87"/>
      <c r="C24" s="88"/>
      <c r="D24" s="88"/>
      <c r="E24" s="88"/>
      <c r="F24" s="88"/>
      <c r="G24" s="88"/>
      <c r="H24" s="88"/>
      <c r="I24" s="88"/>
      <c r="J24" s="88"/>
      <c r="K24" s="84"/>
    </row>
    <row r="25" spans="2:11" s="1" customFormat="1" ht="15" customHeight="1">
      <c r="B25" s="87"/>
      <c r="C25" s="359" t="s">
        <v>602</v>
      </c>
      <c r="D25" s="359"/>
      <c r="E25" s="359"/>
      <c r="F25" s="359"/>
      <c r="G25" s="359"/>
      <c r="H25" s="359"/>
      <c r="I25" s="359"/>
      <c r="J25" s="359"/>
      <c r="K25" s="84"/>
    </row>
    <row r="26" spans="2:11" s="1" customFormat="1" ht="15" customHeight="1">
      <c r="B26" s="87"/>
      <c r="C26" s="359" t="s">
        <v>603</v>
      </c>
      <c r="D26" s="359"/>
      <c r="E26" s="359"/>
      <c r="F26" s="359"/>
      <c r="G26" s="359"/>
      <c r="H26" s="359"/>
      <c r="I26" s="359"/>
      <c r="J26" s="359"/>
      <c r="K26" s="84"/>
    </row>
    <row r="27" spans="2:11" s="1" customFormat="1" ht="15" customHeight="1">
      <c r="B27" s="87"/>
      <c r="C27" s="86"/>
      <c r="D27" s="359" t="s">
        <v>604</v>
      </c>
      <c r="E27" s="359"/>
      <c r="F27" s="359"/>
      <c r="G27" s="359"/>
      <c r="H27" s="359"/>
      <c r="I27" s="359"/>
      <c r="J27" s="359"/>
      <c r="K27" s="84"/>
    </row>
    <row r="28" spans="2:11" s="1" customFormat="1" ht="15" customHeight="1">
      <c r="B28" s="87"/>
      <c r="C28" s="88"/>
      <c r="D28" s="359" t="s">
        <v>605</v>
      </c>
      <c r="E28" s="359"/>
      <c r="F28" s="359"/>
      <c r="G28" s="359"/>
      <c r="H28" s="359"/>
      <c r="I28" s="359"/>
      <c r="J28" s="359"/>
      <c r="K28" s="84"/>
    </row>
    <row r="29" spans="2:11" s="1" customFormat="1" ht="12.75" customHeight="1">
      <c r="B29" s="87"/>
      <c r="C29" s="88"/>
      <c r="D29" s="88"/>
      <c r="E29" s="88"/>
      <c r="F29" s="88"/>
      <c r="G29" s="88"/>
      <c r="H29" s="88"/>
      <c r="I29" s="88"/>
      <c r="J29" s="88"/>
      <c r="K29" s="84"/>
    </row>
    <row r="30" spans="2:11" s="1" customFormat="1" ht="15" customHeight="1">
      <c r="B30" s="87"/>
      <c r="C30" s="88"/>
      <c r="D30" s="359" t="s">
        <v>606</v>
      </c>
      <c r="E30" s="359"/>
      <c r="F30" s="359"/>
      <c r="G30" s="359"/>
      <c r="H30" s="359"/>
      <c r="I30" s="359"/>
      <c r="J30" s="359"/>
      <c r="K30" s="84"/>
    </row>
    <row r="31" spans="2:11" s="1" customFormat="1" ht="15" customHeight="1">
      <c r="B31" s="87"/>
      <c r="C31" s="88"/>
      <c r="D31" s="359" t="s">
        <v>607</v>
      </c>
      <c r="E31" s="359"/>
      <c r="F31" s="359"/>
      <c r="G31" s="359"/>
      <c r="H31" s="359"/>
      <c r="I31" s="359"/>
      <c r="J31" s="359"/>
      <c r="K31" s="84"/>
    </row>
    <row r="32" spans="2:11" s="1" customFormat="1" ht="12.75" customHeight="1">
      <c r="B32" s="87"/>
      <c r="C32" s="88"/>
      <c r="D32" s="88"/>
      <c r="E32" s="88"/>
      <c r="F32" s="88"/>
      <c r="G32" s="88"/>
      <c r="H32" s="88"/>
      <c r="I32" s="88"/>
      <c r="J32" s="88"/>
      <c r="K32" s="84"/>
    </row>
    <row r="33" spans="2:11" s="1" customFormat="1" ht="15" customHeight="1">
      <c r="B33" s="87"/>
      <c r="C33" s="88"/>
      <c r="D33" s="359" t="s">
        <v>608</v>
      </c>
      <c r="E33" s="359"/>
      <c r="F33" s="359"/>
      <c r="G33" s="359"/>
      <c r="H33" s="359"/>
      <c r="I33" s="359"/>
      <c r="J33" s="359"/>
      <c r="K33" s="84"/>
    </row>
    <row r="34" spans="2:11" s="1" customFormat="1" ht="15" customHeight="1">
      <c r="B34" s="87"/>
      <c r="C34" s="88"/>
      <c r="D34" s="359" t="s">
        <v>609</v>
      </c>
      <c r="E34" s="359"/>
      <c r="F34" s="359"/>
      <c r="G34" s="359"/>
      <c r="H34" s="359"/>
      <c r="I34" s="359"/>
      <c r="J34" s="359"/>
      <c r="K34" s="84"/>
    </row>
    <row r="35" spans="2:11" s="1" customFormat="1" ht="15" customHeight="1">
      <c r="B35" s="87"/>
      <c r="C35" s="88"/>
      <c r="D35" s="359" t="s">
        <v>610</v>
      </c>
      <c r="E35" s="359"/>
      <c r="F35" s="359"/>
      <c r="G35" s="359"/>
      <c r="H35" s="359"/>
      <c r="I35" s="359"/>
      <c r="J35" s="359"/>
      <c r="K35" s="84"/>
    </row>
    <row r="36" spans="2:11" s="1" customFormat="1" ht="15" customHeight="1">
      <c r="B36" s="87"/>
      <c r="C36" s="88"/>
      <c r="D36" s="86"/>
      <c r="E36" s="89" t="s">
        <v>110</v>
      </c>
      <c r="F36" s="86"/>
      <c r="G36" s="359" t="s">
        <v>611</v>
      </c>
      <c r="H36" s="359"/>
      <c r="I36" s="359"/>
      <c r="J36" s="359"/>
      <c r="K36" s="84"/>
    </row>
    <row r="37" spans="2:11" s="1" customFormat="1" ht="30.75" customHeight="1">
      <c r="B37" s="87"/>
      <c r="C37" s="88"/>
      <c r="D37" s="86"/>
      <c r="E37" s="89" t="s">
        <v>612</v>
      </c>
      <c r="F37" s="86"/>
      <c r="G37" s="359" t="s">
        <v>613</v>
      </c>
      <c r="H37" s="359"/>
      <c r="I37" s="359"/>
      <c r="J37" s="359"/>
      <c r="K37" s="84"/>
    </row>
    <row r="38" spans="2:11" s="1" customFormat="1" ht="15" customHeight="1">
      <c r="B38" s="87"/>
      <c r="C38" s="88"/>
      <c r="D38" s="86"/>
      <c r="E38" s="89" t="s">
        <v>52</v>
      </c>
      <c r="F38" s="86"/>
      <c r="G38" s="359" t="s">
        <v>614</v>
      </c>
      <c r="H38" s="359"/>
      <c r="I38" s="359"/>
      <c r="J38" s="359"/>
      <c r="K38" s="84"/>
    </row>
    <row r="39" spans="2:11" s="1" customFormat="1" ht="15" customHeight="1">
      <c r="B39" s="87"/>
      <c r="C39" s="88"/>
      <c r="D39" s="86"/>
      <c r="E39" s="89" t="s">
        <v>53</v>
      </c>
      <c r="F39" s="86"/>
      <c r="G39" s="359" t="s">
        <v>615</v>
      </c>
      <c r="H39" s="359"/>
      <c r="I39" s="359"/>
      <c r="J39" s="359"/>
      <c r="K39" s="84"/>
    </row>
    <row r="40" spans="2:11" s="1" customFormat="1" ht="15" customHeight="1">
      <c r="B40" s="87"/>
      <c r="C40" s="88"/>
      <c r="D40" s="86"/>
      <c r="E40" s="89" t="s">
        <v>111</v>
      </c>
      <c r="F40" s="86"/>
      <c r="G40" s="359" t="s">
        <v>616</v>
      </c>
      <c r="H40" s="359"/>
      <c r="I40" s="359"/>
      <c r="J40" s="359"/>
      <c r="K40" s="84"/>
    </row>
    <row r="41" spans="2:11" s="1" customFormat="1" ht="15" customHeight="1">
      <c r="B41" s="87"/>
      <c r="C41" s="88"/>
      <c r="D41" s="86"/>
      <c r="E41" s="89" t="s">
        <v>112</v>
      </c>
      <c r="F41" s="86"/>
      <c r="G41" s="359" t="s">
        <v>617</v>
      </c>
      <c r="H41" s="359"/>
      <c r="I41" s="359"/>
      <c r="J41" s="359"/>
      <c r="K41" s="84"/>
    </row>
    <row r="42" spans="2:11" s="1" customFormat="1" ht="15" customHeight="1">
      <c r="B42" s="87"/>
      <c r="C42" s="88"/>
      <c r="D42" s="86"/>
      <c r="E42" s="89" t="s">
        <v>618</v>
      </c>
      <c r="F42" s="86"/>
      <c r="G42" s="359" t="s">
        <v>619</v>
      </c>
      <c r="H42" s="359"/>
      <c r="I42" s="359"/>
      <c r="J42" s="359"/>
      <c r="K42" s="84"/>
    </row>
    <row r="43" spans="2:11" s="1" customFormat="1" ht="15" customHeight="1">
      <c r="B43" s="87"/>
      <c r="C43" s="88"/>
      <c r="D43" s="86"/>
      <c r="E43" s="89"/>
      <c r="F43" s="86"/>
      <c r="G43" s="359" t="s">
        <v>620</v>
      </c>
      <c r="H43" s="359"/>
      <c r="I43" s="359"/>
      <c r="J43" s="359"/>
      <c r="K43" s="84"/>
    </row>
    <row r="44" spans="2:11" s="1" customFormat="1" ht="15" customHeight="1">
      <c r="B44" s="87"/>
      <c r="C44" s="88"/>
      <c r="D44" s="86"/>
      <c r="E44" s="89" t="s">
        <v>621</v>
      </c>
      <c r="F44" s="86"/>
      <c r="G44" s="359" t="s">
        <v>622</v>
      </c>
      <c r="H44" s="359"/>
      <c r="I44" s="359"/>
      <c r="J44" s="359"/>
      <c r="K44" s="84"/>
    </row>
    <row r="45" spans="2:11" s="1" customFormat="1" ht="15" customHeight="1">
      <c r="B45" s="87"/>
      <c r="C45" s="88"/>
      <c r="D45" s="86"/>
      <c r="E45" s="89" t="s">
        <v>114</v>
      </c>
      <c r="F45" s="86"/>
      <c r="G45" s="359" t="s">
        <v>623</v>
      </c>
      <c r="H45" s="359"/>
      <c r="I45" s="359"/>
      <c r="J45" s="359"/>
      <c r="K45" s="84"/>
    </row>
    <row r="46" spans="2:11" s="1" customFormat="1" ht="12.75" customHeight="1">
      <c r="B46" s="87"/>
      <c r="C46" s="88"/>
      <c r="D46" s="86"/>
      <c r="E46" s="86"/>
      <c r="F46" s="86"/>
      <c r="G46" s="86"/>
      <c r="H46" s="86"/>
      <c r="I46" s="86"/>
      <c r="J46" s="86"/>
      <c r="K46" s="84"/>
    </row>
    <row r="47" spans="2:11" s="1" customFormat="1" ht="15" customHeight="1">
      <c r="B47" s="87"/>
      <c r="C47" s="88"/>
      <c r="D47" s="359" t="s">
        <v>624</v>
      </c>
      <c r="E47" s="359"/>
      <c r="F47" s="359"/>
      <c r="G47" s="359"/>
      <c r="H47" s="359"/>
      <c r="I47" s="359"/>
      <c r="J47" s="359"/>
      <c r="K47" s="84"/>
    </row>
    <row r="48" spans="2:11" s="1" customFormat="1" ht="15" customHeight="1">
      <c r="B48" s="87"/>
      <c r="C48" s="88"/>
      <c r="D48" s="88"/>
      <c r="E48" s="359" t="s">
        <v>625</v>
      </c>
      <c r="F48" s="359"/>
      <c r="G48" s="359"/>
      <c r="H48" s="359"/>
      <c r="I48" s="359"/>
      <c r="J48" s="359"/>
      <c r="K48" s="84"/>
    </row>
    <row r="49" spans="2:11" s="1" customFormat="1" ht="15" customHeight="1">
      <c r="B49" s="87"/>
      <c r="C49" s="88"/>
      <c r="D49" s="88"/>
      <c r="E49" s="359" t="s">
        <v>626</v>
      </c>
      <c r="F49" s="359"/>
      <c r="G49" s="359"/>
      <c r="H49" s="359"/>
      <c r="I49" s="359"/>
      <c r="J49" s="359"/>
      <c r="K49" s="84"/>
    </row>
    <row r="50" spans="2:11" s="1" customFormat="1" ht="15" customHeight="1">
      <c r="B50" s="87"/>
      <c r="C50" s="88"/>
      <c r="D50" s="88"/>
      <c r="E50" s="359" t="s">
        <v>627</v>
      </c>
      <c r="F50" s="359"/>
      <c r="G50" s="359"/>
      <c r="H50" s="359"/>
      <c r="I50" s="359"/>
      <c r="J50" s="359"/>
      <c r="K50" s="84"/>
    </row>
    <row r="51" spans="2:11" s="1" customFormat="1" ht="15" customHeight="1">
      <c r="B51" s="87"/>
      <c r="C51" s="88"/>
      <c r="D51" s="359" t="s">
        <v>628</v>
      </c>
      <c r="E51" s="359"/>
      <c r="F51" s="359"/>
      <c r="G51" s="359"/>
      <c r="H51" s="359"/>
      <c r="I51" s="359"/>
      <c r="J51" s="359"/>
      <c r="K51" s="84"/>
    </row>
    <row r="52" spans="2:11" s="1" customFormat="1" ht="25.5" customHeight="1">
      <c r="B52" s="83"/>
      <c r="C52" s="360" t="s">
        <v>629</v>
      </c>
      <c r="D52" s="360"/>
      <c r="E52" s="360"/>
      <c r="F52" s="360"/>
      <c r="G52" s="360"/>
      <c r="H52" s="360"/>
      <c r="I52" s="360"/>
      <c r="J52" s="360"/>
      <c r="K52" s="84"/>
    </row>
    <row r="53" spans="2:11" s="1" customFormat="1" ht="5.25" customHeight="1">
      <c r="B53" s="83"/>
      <c r="C53" s="85"/>
      <c r="D53" s="85"/>
      <c r="E53" s="85"/>
      <c r="F53" s="85"/>
      <c r="G53" s="85"/>
      <c r="H53" s="85"/>
      <c r="I53" s="85"/>
      <c r="J53" s="85"/>
      <c r="K53" s="84"/>
    </row>
    <row r="54" spans="2:11" s="1" customFormat="1" ht="15" customHeight="1">
      <c r="B54" s="83"/>
      <c r="C54" s="359" t="s">
        <v>630</v>
      </c>
      <c r="D54" s="359"/>
      <c r="E54" s="359"/>
      <c r="F54" s="359"/>
      <c r="G54" s="359"/>
      <c r="H54" s="359"/>
      <c r="I54" s="359"/>
      <c r="J54" s="359"/>
      <c r="K54" s="84"/>
    </row>
    <row r="55" spans="2:11" s="1" customFormat="1" ht="15" customHeight="1">
      <c r="B55" s="83"/>
      <c r="C55" s="359" t="s">
        <v>631</v>
      </c>
      <c r="D55" s="359"/>
      <c r="E55" s="359"/>
      <c r="F55" s="359"/>
      <c r="G55" s="359"/>
      <c r="H55" s="359"/>
      <c r="I55" s="359"/>
      <c r="J55" s="359"/>
      <c r="K55" s="84"/>
    </row>
    <row r="56" spans="2:11" s="1" customFormat="1" ht="12.75" customHeight="1">
      <c r="B56" s="83"/>
      <c r="C56" s="86"/>
      <c r="D56" s="86"/>
      <c r="E56" s="86"/>
      <c r="F56" s="86"/>
      <c r="G56" s="86"/>
      <c r="H56" s="86"/>
      <c r="I56" s="86"/>
      <c r="J56" s="86"/>
      <c r="K56" s="84"/>
    </row>
    <row r="57" spans="2:11" s="1" customFormat="1" ht="15" customHeight="1">
      <c r="B57" s="83"/>
      <c r="C57" s="359" t="s">
        <v>632</v>
      </c>
      <c r="D57" s="359"/>
      <c r="E57" s="359"/>
      <c r="F57" s="359"/>
      <c r="G57" s="359"/>
      <c r="H57" s="359"/>
      <c r="I57" s="359"/>
      <c r="J57" s="359"/>
      <c r="K57" s="84"/>
    </row>
    <row r="58" spans="2:11" s="1" customFormat="1" ht="15" customHeight="1">
      <c r="B58" s="83"/>
      <c r="C58" s="88"/>
      <c r="D58" s="359" t="s">
        <v>633</v>
      </c>
      <c r="E58" s="359"/>
      <c r="F58" s="359"/>
      <c r="G58" s="359"/>
      <c r="H58" s="359"/>
      <c r="I58" s="359"/>
      <c r="J58" s="359"/>
      <c r="K58" s="84"/>
    </row>
    <row r="59" spans="2:11" s="1" customFormat="1" ht="15" customHeight="1">
      <c r="B59" s="83"/>
      <c r="C59" s="88"/>
      <c r="D59" s="359" t="s">
        <v>634</v>
      </c>
      <c r="E59" s="359"/>
      <c r="F59" s="359"/>
      <c r="G59" s="359"/>
      <c r="H59" s="359"/>
      <c r="I59" s="359"/>
      <c r="J59" s="359"/>
      <c r="K59" s="84"/>
    </row>
    <row r="60" spans="2:11" s="1" customFormat="1" ht="15" customHeight="1">
      <c r="B60" s="83"/>
      <c r="C60" s="88"/>
      <c r="D60" s="359" t="s">
        <v>635</v>
      </c>
      <c r="E60" s="359"/>
      <c r="F60" s="359"/>
      <c r="G60" s="359"/>
      <c r="H60" s="359"/>
      <c r="I60" s="359"/>
      <c r="J60" s="359"/>
      <c r="K60" s="84"/>
    </row>
    <row r="61" spans="2:11" s="1" customFormat="1" ht="15" customHeight="1">
      <c r="B61" s="83"/>
      <c r="C61" s="88"/>
      <c r="D61" s="359" t="s">
        <v>636</v>
      </c>
      <c r="E61" s="359"/>
      <c r="F61" s="359"/>
      <c r="G61" s="359"/>
      <c r="H61" s="359"/>
      <c r="I61" s="359"/>
      <c r="J61" s="359"/>
      <c r="K61" s="84"/>
    </row>
    <row r="62" spans="2:11" s="1" customFormat="1" ht="15" customHeight="1">
      <c r="B62" s="83"/>
      <c r="C62" s="88"/>
      <c r="D62" s="361" t="s">
        <v>637</v>
      </c>
      <c r="E62" s="361"/>
      <c r="F62" s="361"/>
      <c r="G62" s="361"/>
      <c r="H62" s="361"/>
      <c r="I62" s="361"/>
      <c r="J62" s="361"/>
      <c r="K62" s="84"/>
    </row>
    <row r="63" spans="2:11" s="1" customFormat="1" ht="15" customHeight="1">
      <c r="B63" s="83"/>
      <c r="C63" s="88"/>
      <c r="D63" s="359" t="s">
        <v>638</v>
      </c>
      <c r="E63" s="359"/>
      <c r="F63" s="359"/>
      <c r="G63" s="359"/>
      <c r="H63" s="359"/>
      <c r="I63" s="359"/>
      <c r="J63" s="359"/>
      <c r="K63" s="84"/>
    </row>
    <row r="64" spans="2:11" s="1" customFormat="1" ht="12.75" customHeight="1">
      <c r="B64" s="83"/>
      <c r="C64" s="88"/>
      <c r="D64" s="88"/>
      <c r="E64" s="91"/>
      <c r="F64" s="88"/>
      <c r="G64" s="88"/>
      <c r="H64" s="88"/>
      <c r="I64" s="88"/>
      <c r="J64" s="88"/>
      <c r="K64" s="84"/>
    </row>
    <row r="65" spans="2:11" s="1" customFormat="1" ht="15" customHeight="1">
      <c r="B65" s="83"/>
      <c r="C65" s="88"/>
      <c r="D65" s="359" t="s">
        <v>639</v>
      </c>
      <c r="E65" s="359"/>
      <c r="F65" s="359"/>
      <c r="G65" s="359"/>
      <c r="H65" s="359"/>
      <c r="I65" s="359"/>
      <c r="J65" s="359"/>
      <c r="K65" s="84"/>
    </row>
    <row r="66" spans="2:11" s="1" customFormat="1" ht="15" customHeight="1">
      <c r="B66" s="83"/>
      <c r="C66" s="88"/>
      <c r="D66" s="361" t="s">
        <v>640</v>
      </c>
      <c r="E66" s="361"/>
      <c r="F66" s="361"/>
      <c r="G66" s="361"/>
      <c r="H66" s="361"/>
      <c r="I66" s="361"/>
      <c r="J66" s="361"/>
      <c r="K66" s="84"/>
    </row>
    <row r="67" spans="2:11" s="1" customFormat="1" ht="15" customHeight="1">
      <c r="B67" s="83"/>
      <c r="C67" s="88"/>
      <c r="D67" s="359" t="s">
        <v>641</v>
      </c>
      <c r="E67" s="359"/>
      <c r="F67" s="359"/>
      <c r="G67" s="359"/>
      <c r="H67" s="359"/>
      <c r="I67" s="359"/>
      <c r="J67" s="359"/>
      <c r="K67" s="84"/>
    </row>
    <row r="68" spans="2:11" s="1" customFormat="1" ht="15" customHeight="1">
      <c r="B68" s="83"/>
      <c r="C68" s="88"/>
      <c r="D68" s="359" t="s">
        <v>642</v>
      </c>
      <c r="E68" s="359"/>
      <c r="F68" s="359"/>
      <c r="G68" s="359"/>
      <c r="H68" s="359"/>
      <c r="I68" s="359"/>
      <c r="J68" s="359"/>
      <c r="K68" s="84"/>
    </row>
    <row r="69" spans="2:11" s="1" customFormat="1" ht="15" customHeight="1">
      <c r="B69" s="83"/>
      <c r="C69" s="88"/>
      <c r="D69" s="359" t="s">
        <v>643</v>
      </c>
      <c r="E69" s="359"/>
      <c r="F69" s="359"/>
      <c r="G69" s="359"/>
      <c r="H69" s="359"/>
      <c r="I69" s="359"/>
      <c r="J69" s="359"/>
      <c r="K69" s="84"/>
    </row>
    <row r="70" spans="2:11" s="1" customFormat="1" ht="15" customHeight="1">
      <c r="B70" s="83"/>
      <c r="C70" s="88"/>
      <c r="D70" s="359" t="s">
        <v>644</v>
      </c>
      <c r="E70" s="359"/>
      <c r="F70" s="359"/>
      <c r="G70" s="359"/>
      <c r="H70" s="359"/>
      <c r="I70" s="359"/>
      <c r="J70" s="359"/>
      <c r="K70" s="84"/>
    </row>
    <row r="71" spans="2:11" s="1" customFormat="1" ht="12.75" customHeight="1">
      <c r="B71" s="92"/>
      <c r="C71" s="93"/>
      <c r="D71" s="93"/>
      <c r="E71" s="93"/>
      <c r="F71" s="93"/>
      <c r="G71" s="93"/>
      <c r="H71" s="93"/>
      <c r="I71" s="93"/>
      <c r="J71" s="93"/>
      <c r="K71" s="94"/>
    </row>
    <row r="72" spans="2:11" s="1" customFormat="1" ht="18.75" customHeight="1">
      <c r="B72" s="95"/>
      <c r="C72" s="95"/>
      <c r="D72" s="95"/>
      <c r="E72" s="95"/>
      <c r="F72" s="95"/>
      <c r="G72" s="95"/>
      <c r="H72" s="95"/>
      <c r="I72" s="95"/>
      <c r="J72" s="95"/>
      <c r="K72" s="96"/>
    </row>
    <row r="73" spans="2:11" s="1" customFormat="1" ht="18.75" customHeight="1">
      <c r="B73" s="96"/>
      <c r="C73" s="96"/>
      <c r="D73" s="96"/>
      <c r="E73" s="96"/>
      <c r="F73" s="96"/>
      <c r="G73" s="96"/>
      <c r="H73" s="96"/>
      <c r="I73" s="96"/>
      <c r="J73" s="96"/>
      <c r="K73" s="96"/>
    </row>
    <row r="74" spans="2:11" s="1" customFormat="1" ht="7.5" customHeight="1">
      <c r="B74" s="97"/>
      <c r="C74" s="98"/>
      <c r="D74" s="98"/>
      <c r="E74" s="98"/>
      <c r="F74" s="98"/>
      <c r="G74" s="98"/>
      <c r="H74" s="98"/>
      <c r="I74" s="98"/>
      <c r="J74" s="98"/>
      <c r="K74" s="99"/>
    </row>
    <row r="75" spans="2:11" s="1" customFormat="1" ht="45" customHeight="1">
      <c r="B75" s="100"/>
      <c r="C75" s="354" t="s">
        <v>645</v>
      </c>
      <c r="D75" s="354"/>
      <c r="E75" s="354"/>
      <c r="F75" s="354"/>
      <c r="G75" s="354"/>
      <c r="H75" s="354"/>
      <c r="I75" s="354"/>
      <c r="J75" s="354"/>
      <c r="K75" s="101"/>
    </row>
    <row r="76" spans="2:11" s="1" customFormat="1" ht="17.25" customHeight="1">
      <c r="B76" s="100"/>
      <c r="C76" s="102" t="s">
        <v>646</v>
      </c>
      <c r="D76" s="102"/>
      <c r="E76" s="102"/>
      <c r="F76" s="102" t="s">
        <v>647</v>
      </c>
      <c r="G76" s="103"/>
      <c r="H76" s="102" t="s">
        <v>53</v>
      </c>
      <c r="I76" s="102" t="s">
        <v>56</v>
      </c>
      <c r="J76" s="102" t="s">
        <v>648</v>
      </c>
      <c r="K76" s="101"/>
    </row>
    <row r="77" spans="2:11" s="1" customFormat="1" ht="17.25" customHeight="1">
      <c r="B77" s="100"/>
      <c r="C77" s="104" t="s">
        <v>649</v>
      </c>
      <c r="D77" s="104"/>
      <c r="E77" s="104"/>
      <c r="F77" s="105" t="s">
        <v>650</v>
      </c>
      <c r="G77" s="106"/>
      <c r="H77" s="104"/>
      <c r="I77" s="104"/>
      <c r="J77" s="104" t="s">
        <v>651</v>
      </c>
      <c r="K77" s="101"/>
    </row>
    <row r="78" spans="2:11" s="1" customFormat="1" ht="5.25" customHeight="1">
      <c r="B78" s="100"/>
      <c r="C78" s="107"/>
      <c r="D78" s="107"/>
      <c r="E78" s="107"/>
      <c r="F78" s="107"/>
      <c r="G78" s="108"/>
      <c r="H78" s="107"/>
      <c r="I78" s="107"/>
      <c r="J78" s="107"/>
      <c r="K78" s="101"/>
    </row>
    <row r="79" spans="2:11" s="1" customFormat="1" ht="15" customHeight="1">
      <c r="B79" s="100"/>
      <c r="C79" s="89" t="s">
        <v>52</v>
      </c>
      <c r="D79" s="109"/>
      <c r="E79" s="109"/>
      <c r="F79" s="110" t="s">
        <v>652</v>
      </c>
      <c r="G79" s="111"/>
      <c r="H79" s="89" t="s">
        <v>653</v>
      </c>
      <c r="I79" s="89" t="s">
        <v>654</v>
      </c>
      <c r="J79" s="89">
        <v>20</v>
      </c>
      <c r="K79" s="101"/>
    </row>
    <row r="80" spans="2:11" s="1" customFormat="1" ht="15" customHeight="1">
      <c r="B80" s="100"/>
      <c r="C80" s="89" t="s">
        <v>655</v>
      </c>
      <c r="D80" s="89"/>
      <c r="E80" s="89"/>
      <c r="F80" s="110" t="s">
        <v>652</v>
      </c>
      <c r="G80" s="111"/>
      <c r="H80" s="89" t="s">
        <v>656</v>
      </c>
      <c r="I80" s="89" t="s">
        <v>654</v>
      </c>
      <c r="J80" s="89">
        <v>120</v>
      </c>
      <c r="K80" s="101"/>
    </row>
    <row r="81" spans="2:11" s="1" customFormat="1" ht="15" customHeight="1">
      <c r="B81" s="112"/>
      <c r="C81" s="89" t="s">
        <v>657</v>
      </c>
      <c r="D81" s="89"/>
      <c r="E81" s="89"/>
      <c r="F81" s="110" t="s">
        <v>658</v>
      </c>
      <c r="G81" s="111"/>
      <c r="H81" s="89" t="s">
        <v>659</v>
      </c>
      <c r="I81" s="89" t="s">
        <v>654</v>
      </c>
      <c r="J81" s="89">
        <v>50</v>
      </c>
      <c r="K81" s="101"/>
    </row>
    <row r="82" spans="2:11" s="1" customFormat="1" ht="15" customHeight="1">
      <c r="B82" s="112"/>
      <c r="C82" s="89" t="s">
        <v>660</v>
      </c>
      <c r="D82" s="89"/>
      <c r="E82" s="89"/>
      <c r="F82" s="110" t="s">
        <v>652</v>
      </c>
      <c r="G82" s="111"/>
      <c r="H82" s="89" t="s">
        <v>661</v>
      </c>
      <c r="I82" s="89" t="s">
        <v>662</v>
      </c>
      <c r="J82" s="89"/>
      <c r="K82" s="101"/>
    </row>
    <row r="83" spans="2:11" s="1" customFormat="1" ht="15" customHeight="1">
      <c r="B83" s="112"/>
      <c r="C83" s="113" t="s">
        <v>663</v>
      </c>
      <c r="D83" s="113"/>
      <c r="E83" s="113"/>
      <c r="F83" s="114" t="s">
        <v>658</v>
      </c>
      <c r="G83" s="113"/>
      <c r="H83" s="113" t="s">
        <v>664</v>
      </c>
      <c r="I83" s="113" t="s">
        <v>654</v>
      </c>
      <c r="J83" s="113">
        <v>15</v>
      </c>
      <c r="K83" s="101"/>
    </row>
    <row r="84" spans="2:11" s="1" customFormat="1" ht="15" customHeight="1">
      <c r="B84" s="112"/>
      <c r="C84" s="113" t="s">
        <v>665</v>
      </c>
      <c r="D84" s="113"/>
      <c r="E84" s="113"/>
      <c r="F84" s="114" t="s">
        <v>658</v>
      </c>
      <c r="G84" s="113"/>
      <c r="H84" s="113" t="s">
        <v>666</v>
      </c>
      <c r="I84" s="113" t="s">
        <v>654</v>
      </c>
      <c r="J84" s="113">
        <v>15</v>
      </c>
      <c r="K84" s="101"/>
    </row>
    <row r="85" spans="2:11" s="1" customFormat="1" ht="15" customHeight="1">
      <c r="B85" s="112"/>
      <c r="C85" s="113" t="s">
        <v>667</v>
      </c>
      <c r="D85" s="113"/>
      <c r="E85" s="113"/>
      <c r="F85" s="114" t="s">
        <v>658</v>
      </c>
      <c r="G85" s="113"/>
      <c r="H85" s="113" t="s">
        <v>668</v>
      </c>
      <c r="I85" s="113" t="s">
        <v>654</v>
      </c>
      <c r="J85" s="113">
        <v>20</v>
      </c>
      <c r="K85" s="101"/>
    </row>
    <row r="86" spans="2:11" s="1" customFormat="1" ht="15" customHeight="1">
      <c r="B86" s="112"/>
      <c r="C86" s="113" t="s">
        <v>669</v>
      </c>
      <c r="D86" s="113"/>
      <c r="E86" s="113"/>
      <c r="F86" s="114" t="s">
        <v>658</v>
      </c>
      <c r="G86" s="113"/>
      <c r="H86" s="113" t="s">
        <v>670</v>
      </c>
      <c r="I86" s="113" t="s">
        <v>654</v>
      </c>
      <c r="J86" s="113">
        <v>20</v>
      </c>
      <c r="K86" s="101"/>
    </row>
    <row r="87" spans="2:11" s="1" customFormat="1" ht="15" customHeight="1">
      <c r="B87" s="112"/>
      <c r="C87" s="89" t="s">
        <v>671</v>
      </c>
      <c r="D87" s="89"/>
      <c r="E87" s="89"/>
      <c r="F87" s="110" t="s">
        <v>658</v>
      </c>
      <c r="G87" s="111"/>
      <c r="H87" s="89" t="s">
        <v>672</v>
      </c>
      <c r="I87" s="89" t="s">
        <v>654</v>
      </c>
      <c r="J87" s="89">
        <v>50</v>
      </c>
      <c r="K87" s="101"/>
    </row>
    <row r="88" spans="2:11" s="1" customFormat="1" ht="15" customHeight="1">
      <c r="B88" s="112"/>
      <c r="C88" s="89" t="s">
        <v>673</v>
      </c>
      <c r="D88" s="89"/>
      <c r="E88" s="89"/>
      <c r="F88" s="110" t="s">
        <v>658</v>
      </c>
      <c r="G88" s="111"/>
      <c r="H88" s="89" t="s">
        <v>674</v>
      </c>
      <c r="I88" s="89" t="s">
        <v>654</v>
      </c>
      <c r="J88" s="89">
        <v>20</v>
      </c>
      <c r="K88" s="101"/>
    </row>
    <row r="89" spans="2:11" s="1" customFormat="1" ht="15" customHeight="1">
      <c r="B89" s="112"/>
      <c r="C89" s="89" t="s">
        <v>675</v>
      </c>
      <c r="D89" s="89"/>
      <c r="E89" s="89"/>
      <c r="F89" s="110" t="s">
        <v>658</v>
      </c>
      <c r="G89" s="111"/>
      <c r="H89" s="89" t="s">
        <v>676</v>
      </c>
      <c r="I89" s="89" t="s">
        <v>654</v>
      </c>
      <c r="J89" s="89">
        <v>20</v>
      </c>
      <c r="K89" s="101"/>
    </row>
    <row r="90" spans="2:11" s="1" customFormat="1" ht="15" customHeight="1">
      <c r="B90" s="112"/>
      <c r="C90" s="89" t="s">
        <v>677</v>
      </c>
      <c r="D90" s="89"/>
      <c r="E90" s="89"/>
      <c r="F90" s="110" t="s">
        <v>658</v>
      </c>
      <c r="G90" s="111"/>
      <c r="H90" s="89" t="s">
        <v>678</v>
      </c>
      <c r="I90" s="89" t="s">
        <v>654</v>
      </c>
      <c r="J90" s="89">
        <v>50</v>
      </c>
      <c r="K90" s="101"/>
    </row>
    <row r="91" spans="2:11" s="1" customFormat="1" ht="15" customHeight="1">
      <c r="B91" s="112"/>
      <c r="C91" s="89" t="s">
        <v>679</v>
      </c>
      <c r="D91" s="89"/>
      <c r="E91" s="89"/>
      <c r="F91" s="110" t="s">
        <v>658</v>
      </c>
      <c r="G91" s="111"/>
      <c r="H91" s="89" t="s">
        <v>679</v>
      </c>
      <c r="I91" s="89" t="s">
        <v>654</v>
      </c>
      <c r="J91" s="89">
        <v>50</v>
      </c>
      <c r="K91" s="101"/>
    </row>
    <row r="92" spans="2:11" s="1" customFormat="1" ht="15" customHeight="1">
      <c r="B92" s="112"/>
      <c r="C92" s="89" t="s">
        <v>680</v>
      </c>
      <c r="D92" s="89"/>
      <c r="E92" s="89"/>
      <c r="F92" s="110" t="s">
        <v>658</v>
      </c>
      <c r="G92" s="111"/>
      <c r="H92" s="89" t="s">
        <v>681</v>
      </c>
      <c r="I92" s="89" t="s">
        <v>654</v>
      </c>
      <c r="J92" s="89">
        <v>255</v>
      </c>
      <c r="K92" s="101"/>
    </row>
    <row r="93" spans="2:11" s="1" customFormat="1" ht="15" customHeight="1">
      <c r="B93" s="112"/>
      <c r="C93" s="89" t="s">
        <v>682</v>
      </c>
      <c r="D93" s="89"/>
      <c r="E93" s="89"/>
      <c r="F93" s="110" t="s">
        <v>652</v>
      </c>
      <c r="G93" s="111"/>
      <c r="H93" s="89" t="s">
        <v>683</v>
      </c>
      <c r="I93" s="89" t="s">
        <v>684</v>
      </c>
      <c r="J93" s="89"/>
      <c r="K93" s="101"/>
    </row>
    <row r="94" spans="2:11" s="1" customFormat="1" ht="15" customHeight="1">
      <c r="B94" s="112"/>
      <c r="C94" s="89" t="s">
        <v>685</v>
      </c>
      <c r="D94" s="89"/>
      <c r="E94" s="89"/>
      <c r="F94" s="110" t="s">
        <v>652</v>
      </c>
      <c r="G94" s="111"/>
      <c r="H94" s="89" t="s">
        <v>686</v>
      </c>
      <c r="I94" s="89" t="s">
        <v>687</v>
      </c>
      <c r="J94" s="89"/>
      <c r="K94" s="101"/>
    </row>
    <row r="95" spans="2:11" s="1" customFormat="1" ht="15" customHeight="1">
      <c r="B95" s="112"/>
      <c r="C95" s="89" t="s">
        <v>688</v>
      </c>
      <c r="D95" s="89"/>
      <c r="E95" s="89"/>
      <c r="F95" s="110" t="s">
        <v>652</v>
      </c>
      <c r="G95" s="111"/>
      <c r="H95" s="89" t="s">
        <v>688</v>
      </c>
      <c r="I95" s="89" t="s">
        <v>687</v>
      </c>
      <c r="J95" s="89"/>
      <c r="K95" s="101"/>
    </row>
    <row r="96" spans="2:11" s="1" customFormat="1" ht="15" customHeight="1">
      <c r="B96" s="112"/>
      <c r="C96" s="89" t="s">
        <v>37</v>
      </c>
      <c r="D96" s="89"/>
      <c r="E96" s="89"/>
      <c r="F96" s="110" t="s">
        <v>652</v>
      </c>
      <c r="G96" s="111"/>
      <c r="H96" s="89" t="s">
        <v>689</v>
      </c>
      <c r="I96" s="89" t="s">
        <v>687</v>
      </c>
      <c r="J96" s="89"/>
      <c r="K96" s="101"/>
    </row>
    <row r="97" spans="2:11" s="1" customFormat="1" ht="15" customHeight="1">
      <c r="B97" s="112"/>
      <c r="C97" s="89" t="s">
        <v>47</v>
      </c>
      <c r="D97" s="89"/>
      <c r="E97" s="89"/>
      <c r="F97" s="110" t="s">
        <v>652</v>
      </c>
      <c r="G97" s="111"/>
      <c r="H97" s="89" t="s">
        <v>690</v>
      </c>
      <c r="I97" s="89" t="s">
        <v>687</v>
      </c>
      <c r="J97" s="89"/>
      <c r="K97" s="101"/>
    </row>
    <row r="98" spans="2:11" s="1" customFormat="1" ht="15" customHeight="1">
      <c r="B98" s="115"/>
      <c r="C98" s="116"/>
      <c r="D98" s="116"/>
      <c r="E98" s="116"/>
      <c r="F98" s="116"/>
      <c r="G98" s="116"/>
      <c r="H98" s="116"/>
      <c r="I98" s="116"/>
      <c r="J98" s="116"/>
      <c r="K98" s="117"/>
    </row>
    <row r="99" spans="2:11" s="1" customFormat="1" ht="18.75" customHeight="1">
      <c r="B99" s="118"/>
      <c r="C99" s="119"/>
      <c r="D99" s="119"/>
      <c r="E99" s="119"/>
      <c r="F99" s="119"/>
      <c r="G99" s="119"/>
      <c r="H99" s="119"/>
      <c r="I99" s="119"/>
      <c r="J99" s="119"/>
      <c r="K99" s="118"/>
    </row>
    <row r="100" spans="2:11" s="1" customFormat="1" ht="18.75" customHeight="1">
      <c r="B100" s="96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2:11" s="1" customFormat="1" ht="7.5" customHeight="1">
      <c r="B101" s="97"/>
      <c r="C101" s="98"/>
      <c r="D101" s="98"/>
      <c r="E101" s="98"/>
      <c r="F101" s="98"/>
      <c r="G101" s="98"/>
      <c r="H101" s="98"/>
      <c r="I101" s="98"/>
      <c r="J101" s="98"/>
      <c r="K101" s="99"/>
    </row>
    <row r="102" spans="2:11" s="1" customFormat="1" ht="45" customHeight="1">
      <c r="B102" s="100"/>
      <c r="C102" s="354" t="s">
        <v>691</v>
      </c>
      <c r="D102" s="354"/>
      <c r="E102" s="354"/>
      <c r="F102" s="354"/>
      <c r="G102" s="354"/>
      <c r="H102" s="354"/>
      <c r="I102" s="354"/>
      <c r="J102" s="354"/>
      <c r="K102" s="101"/>
    </row>
    <row r="103" spans="2:11" s="1" customFormat="1" ht="17.25" customHeight="1">
      <c r="B103" s="100"/>
      <c r="C103" s="102" t="s">
        <v>646</v>
      </c>
      <c r="D103" s="102"/>
      <c r="E103" s="102"/>
      <c r="F103" s="102" t="s">
        <v>647</v>
      </c>
      <c r="G103" s="103"/>
      <c r="H103" s="102" t="s">
        <v>53</v>
      </c>
      <c r="I103" s="102" t="s">
        <v>56</v>
      </c>
      <c r="J103" s="102" t="s">
        <v>648</v>
      </c>
      <c r="K103" s="101"/>
    </row>
    <row r="104" spans="2:11" s="1" customFormat="1" ht="17.25" customHeight="1">
      <c r="B104" s="100"/>
      <c r="C104" s="104" t="s">
        <v>649</v>
      </c>
      <c r="D104" s="104"/>
      <c r="E104" s="104"/>
      <c r="F104" s="105" t="s">
        <v>650</v>
      </c>
      <c r="G104" s="106"/>
      <c r="H104" s="104"/>
      <c r="I104" s="104"/>
      <c r="J104" s="104" t="s">
        <v>651</v>
      </c>
      <c r="K104" s="101"/>
    </row>
    <row r="105" spans="2:11" s="1" customFormat="1" ht="5.25" customHeight="1">
      <c r="B105" s="100"/>
      <c r="C105" s="102"/>
      <c r="D105" s="102"/>
      <c r="E105" s="102"/>
      <c r="F105" s="102"/>
      <c r="G105" s="120"/>
      <c r="H105" s="102"/>
      <c r="I105" s="102"/>
      <c r="J105" s="102"/>
      <c r="K105" s="101"/>
    </row>
    <row r="106" spans="2:11" s="1" customFormat="1" ht="15" customHeight="1">
      <c r="B106" s="100"/>
      <c r="C106" s="89" t="s">
        <v>52</v>
      </c>
      <c r="D106" s="109"/>
      <c r="E106" s="109"/>
      <c r="F106" s="110" t="s">
        <v>652</v>
      </c>
      <c r="G106" s="89"/>
      <c r="H106" s="89" t="s">
        <v>692</v>
      </c>
      <c r="I106" s="89" t="s">
        <v>654</v>
      </c>
      <c r="J106" s="89">
        <v>20</v>
      </c>
      <c r="K106" s="101"/>
    </row>
    <row r="107" spans="2:11" s="1" customFormat="1" ht="15" customHeight="1">
      <c r="B107" s="100"/>
      <c r="C107" s="89" t="s">
        <v>655</v>
      </c>
      <c r="D107" s="89"/>
      <c r="E107" s="89"/>
      <c r="F107" s="110" t="s">
        <v>652</v>
      </c>
      <c r="G107" s="89"/>
      <c r="H107" s="89" t="s">
        <v>692</v>
      </c>
      <c r="I107" s="89" t="s">
        <v>654</v>
      </c>
      <c r="J107" s="89">
        <v>120</v>
      </c>
      <c r="K107" s="101"/>
    </row>
    <row r="108" spans="2:11" s="1" customFormat="1" ht="15" customHeight="1">
      <c r="B108" s="112"/>
      <c r="C108" s="89" t="s">
        <v>657</v>
      </c>
      <c r="D108" s="89"/>
      <c r="E108" s="89"/>
      <c r="F108" s="110" t="s">
        <v>658</v>
      </c>
      <c r="G108" s="89"/>
      <c r="H108" s="89" t="s">
        <v>692</v>
      </c>
      <c r="I108" s="89" t="s">
        <v>654</v>
      </c>
      <c r="J108" s="89">
        <v>50</v>
      </c>
      <c r="K108" s="101"/>
    </row>
    <row r="109" spans="2:11" s="1" customFormat="1" ht="15" customHeight="1">
      <c r="B109" s="112"/>
      <c r="C109" s="89" t="s">
        <v>660</v>
      </c>
      <c r="D109" s="89"/>
      <c r="E109" s="89"/>
      <c r="F109" s="110" t="s">
        <v>652</v>
      </c>
      <c r="G109" s="89"/>
      <c r="H109" s="89" t="s">
        <v>692</v>
      </c>
      <c r="I109" s="89" t="s">
        <v>662</v>
      </c>
      <c r="J109" s="89"/>
      <c r="K109" s="101"/>
    </row>
    <row r="110" spans="2:11" s="1" customFormat="1" ht="15" customHeight="1">
      <c r="B110" s="112"/>
      <c r="C110" s="89" t="s">
        <v>671</v>
      </c>
      <c r="D110" s="89"/>
      <c r="E110" s="89"/>
      <c r="F110" s="110" t="s">
        <v>658</v>
      </c>
      <c r="G110" s="89"/>
      <c r="H110" s="89" t="s">
        <v>692</v>
      </c>
      <c r="I110" s="89" t="s">
        <v>654</v>
      </c>
      <c r="J110" s="89">
        <v>50</v>
      </c>
      <c r="K110" s="101"/>
    </row>
    <row r="111" spans="2:11" s="1" customFormat="1" ht="15" customHeight="1">
      <c r="B111" s="112"/>
      <c r="C111" s="89" t="s">
        <v>679</v>
      </c>
      <c r="D111" s="89"/>
      <c r="E111" s="89"/>
      <c r="F111" s="110" t="s">
        <v>658</v>
      </c>
      <c r="G111" s="89"/>
      <c r="H111" s="89" t="s">
        <v>692</v>
      </c>
      <c r="I111" s="89" t="s">
        <v>654</v>
      </c>
      <c r="J111" s="89">
        <v>50</v>
      </c>
      <c r="K111" s="101"/>
    </row>
    <row r="112" spans="2:11" s="1" customFormat="1" ht="15" customHeight="1">
      <c r="B112" s="112"/>
      <c r="C112" s="89" t="s">
        <v>677</v>
      </c>
      <c r="D112" s="89"/>
      <c r="E112" s="89"/>
      <c r="F112" s="110" t="s">
        <v>658</v>
      </c>
      <c r="G112" s="89"/>
      <c r="H112" s="89" t="s">
        <v>692</v>
      </c>
      <c r="I112" s="89" t="s">
        <v>654</v>
      </c>
      <c r="J112" s="89">
        <v>50</v>
      </c>
      <c r="K112" s="101"/>
    </row>
    <row r="113" spans="2:11" s="1" customFormat="1" ht="15" customHeight="1">
      <c r="B113" s="112"/>
      <c r="C113" s="89" t="s">
        <v>52</v>
      </c>
      <c r="D113" s="89"/>
      <c r="E113" s="89"/>
      <c r="F113" s="110" t="s">
        <v>652</v>
      </c>
      <c r="G113" s="89"/>
      <c r="H113" s="89" t="s">
        <v>693</v>
      </c>
      <c r="I113" s="89" t="s">
        <v>654</v>
      </c>
      <c r="J113" s="89">
        <v>20</v>
      </c>
      <c r="K113" s="101"/>
    </row>
    <row r="114" spans="2:11" s="1" customFormat="1" ht="15" customHeight="1">
      <c r="B114" s="112"/>
      <c r="C114" s="89" t="s">
        <v>694</v>
      </c>
      <c r="D114" s="89"/>
      <c r="E114" s="89"/>
      <c r="F114" s="110" t="s">
        <v>652</v>
      </c>
      <c r="G114" s="89"/>
      <c r="H114" s="89" t="s">
        <v>695</v>
      </c>
      <c r="I114" s="89" t="s">
        <v>654</v>
      </c>
      <c r="J114" s="89">
        <v>120</v>
      </c>
      <c r="K114" s="101"/>
    </row>
    <row r="115" spans="2:11" s="1" customFormat="1" ht="15" customHeight="1">
      <c r="B115" s="112"/>
      <c r="C115" s="89" t="s">
        <v>37</v>
      </c>
      <c r="D115" s="89"/>
      <c r="E115" s="89"/>
      <c r="F115" s="110" t="s">
        <v>652</v>
      </c>
      <c r="G115" s="89"/>
      <c r="H115" s="89" t="s">
        <v>696</v>
      </c>
      <c r="I115" s="89" t="s">
        <v>687</v>
      </c>
      <c r="J115" s="89"/>
      <c r="K115" s="101"/>
    </row>
    <row r="116" spans="2:11" s="1" customFormat="1" ht="15" customHeight="1">
      <c r="B116" s="112"/>
      <c r="C116" s="89" t="s">
        <v>47</v>
      </c>
      <c r="D116" s="89"/>
      <c r="E116" s="89"/>
      <c r="F116" s="110" t="s">
        <v>652</v>
      </c>
      <c r="G116" s="89"/>
      <c r="H116" s="89" t="s">
        <v>697</v>
      </c>
      <c r="I116" s="89" t="s">
        <v>687</v>
      </c>
      <c r="J116" s="89"/>
      <c r="K116" s="101"/>
    </row>
    <row r="117" spans="2:11" s="1" customFormat="1" ht="15" customHeight="1">
      <c r="B117" s="112"/>
      <c r="C117" s="89" t="s">
        <v>56</v>
      </c>
      <c r="D117" s="89"/>
      <c r="E117" s="89"/>
      <c r="F117" s="110" t="s">
        <v>652</v>
      </c>
      <c r="G117" s="89"/>
      <c r="H117" s="89" t="s">
        <v>698</v>
      </c>
      <c r="I117" s="89" t="s">
        <v>699</v>
      </c>
      <c r="J117" s="89"/>
      <c r="K117" s="101"/>
    </row>
    <row r="118" spans="2:11" s="1" customFormat="1" ht="15" customHeight="1">
      <c r="B118" s="115"/>
      <c r="C118" s="121"/>
      <c r="D118" s="121"/>
      <c r="E118" s="121"/>
      <c r="F118" s="121"/>
      <c r="G118" s="121"/>
      <c r="H118" s="121"/>
      <c r="I118" s="121"/>
      <c r="J118" s="121"/>
      <c r="K118" s="117"/>
    </row>
    <row r="119" spans="2:11" s="1" customFormat="1" ht="18.75" customHeight="1">
      <c r="B119" s="122"/>
      <c r="C119" s="123"/>
      <c r="D119" s="123"/>
      <c r="E119" s="123"/>
      <c r="F119" s="124"/>
      <c r="G119" s="123"/>
      <c r="H119" s="123"/>
      <c r="I119" s="123"/>
      <c r="J119" s="123"/>
      <c r="K119" s="122"/>
    </row>
    <row r="120" spans="2:11" s="1" customFormat="1" ht="18.75" customHeight="1">
      <c r="B120" s="96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 s="1" customFormat="1" ht="7.5" customHeight="1">
      <c r="B121" s="125"/>
      <c r="C121" s="126"/>
      <c r="D121" s="126"/>
      <c r="E121" s="126"/>
      <c r="F121" s="126"/>
      <c r="G121" s="126"/>
      <c r="H121" s="126"/>
      <c r="I121" s="126"/>
      <c r="J121" s="126"/>
      <c r="K121" s="127"/>
    </row>
    <row r="122" spans="2:11" s="1" customFormat="1" ht="45" customHeight="1">
      <c r="B122" s="128"/>
      <c r="C122" s="355" t="s">
        <v>700</v>
      </c>
      <c r="D122" s="355"/>
      <c r="E122" s="355"/>
      <c r="F122" s="355"/>
      <c r="G122" s="355"/>
      <c r="H122" s="355"/>
      <c r="I122" s="355"/>
      <c r="J122" s="355"/>
      <c r="K122" s="129"/>
    </row>
    <row r="123" spans="2:11" s="1" customFormat="1" ht="17.25" customHeight="1">
      <c r="B123" s="130"/>
      <c r="C123" s="102" t="s">
        <v>646</v>
      </c>
      <c r="D123" s="102"/>
      <c r="E123" s="102"/>
      <c r="F123" s="102" t="s">
        <v>647</v>
      </c>
      <c r="G123" s="103"/>
      <c r="H123" s="102" t="s">
        <v>53</v>
      </c>
      <c r="I123" s="102" t="s">
        <v>56</v>
      </c>
      <c r="J123" s="102" t="s">
        <v>648</v>
      </c>
      <c r="K123" s="131"/>
    </row>
    <row r="124" spans="2:11" s="1" customFormat="1" ht="17.25" customHeight="1">
      <c r="B124" s="130"/>
      <c r="C124" s="104" t="s">
        <v>649</v>
      </c>
      <c r="D124" s="104"/>
      <c r="E124" s="104"/>
      <c r="F124" s="105" t="s">
        <v>650</v>
      </c>
      <c r="G124" s="106"/>
      <c r="H124" s="104"/>
      <c r="I124" s="104"/>
      <c r="J124" s="104" t="s">
        <v>651</v>
      </c>
      <c r="K124" s="131"/>
    </row>
    <row r="125" spans="2:11" s="1" customFormat="1" ht="5.25" customHeight="1">
      <c r="B125" s="132"/>
      <c r="C125" s="107"/>
      <c r="D125" s="107"/>
      <c r="E125" s="107"/>
      <c r="F125" s="107"/>
      <c r="G125" s="133"/>
      <c r="H125" s="107"/>
      <c r="I125" s="107"/>
      <c r="J125" s="107"/>
      <c r="K125" s="134"/>
    </row>
    <row r="126" spans="2:11" s="1" customFormat="1" ht="15" customHeight="1">
      <c r="B126" s="132"/>
      <c r="C126" s="89" t="s">
        <v>655</v>
      </c>
      <c r="D126" s="109"/>
      <c r="E126" s="109"/>
      <c r="F126" s="110" t="s">
        <v>652</v>
      </c>
      <c r="G126" s="89"/>
      <c r="H126" s="89" t="s">
        <v>692</v>
      </c>
      <c r="I126" s="89" t="s">
        <v>654</v>
      </c>
      <c r="J126" s="89">
        <v>120</v>
      </c>
      <c r="K126" s="135"/>
    </row>
    <row r="127" spans="2:11" s="1" customFormat="1" ht="15" customHeight="1">
      <c r="B127" s="132"/>
      <c r="C127" s="89" t="s">
        <v>701</v>
      </c>
      <c r="D127" s="89"/>
      <c r="E127" s="89"/>
      <c r="F127" s="110" t="s">
        <v>652</v>
      </c>
      <c r="G127" s="89"/>
      <c r="H127" s="89" t="s">
        <v>702</v>
      </c>
      <c r="I127" s="89" t="s">
        <v>654</v>
      </c>
      <c r="J127" s="89" t="s">
        <v>703</v>
      </c>
      <c r="K127" s="135"/>
    </row>
    <row r="128" spans="2:11" s="1" customFormat="1" ht="15" customHeight="1">
      <c r="B128" s="132"/>
      <c r="C128" s="89" t="s">
        <v>600</v>
      </c>
      <c r="D128" s="89"/>
      <c r="E128" s="89"/>
      <c r="F128" s="110" t="s">
        <v>652</v>
      </c>
      <c r="G128" s="89"/>
      <c r="H128" s="89" t="s">
        <v>704</v>
      </c>
      <c r="I128" s="89" t="s">
        <v>654</v>
      </c>
      <c r="J128" s="89" t="s">
        <v>703</v>
      </c>
      <c r="K128" s="135"/>
    </row>
    <row r="129" spans="2:11" s="1" customFormat="1" ht="15" customHeight="1">
      <c r="B129" s="132"/>
      <c r="C129" s="89" t="s">
        <v>663</v>
      </c>
      <c r="D129" s="89"/>
      <c r="E129" s="89"/>
      <c r="F129" s="110" t="s">
        <v>658</v>
      </c>
      <c r="G129" s="89"/>
      <c r="H129" s="89" t="s">
        <v>664</v>
      </c>
      <c r="I129" s="89" t="s">
        <v>654</v>
      </c>
      <c r="J129" s="89">
        <v>15</v>
      </c>
      <c r="K129" s="135"/>
    </row>
    <row r="130" spans="2:11" s="1" customFormat="1" ht="15" customHeight="1">
      <c r="B130" s="132"/>
      <c r="C130" s="113" t="s">
        <v>665</v>
      </c>
      <c r="D130" s="113"/>
      <c r="E130" s="113"/>
      <c r="F130" s="114" t="s">
        <v>658</v>
      </c>
      <c r="G130" s="113"/>
      <c r="H130" s="113" t="s">
        <v>666</v>
      </c>
      <c r="I130" s="113" t="s">
        <v>654</v>
      </c>
      <c r="J130" s="113">
        <v>15</v>
      </c>
      <c r="K130" s="135"/>
    </row>
    <row r="131" spans="2:11" s="1" customFormat="1" ht="15" customHeight="1">
      <c r="B131" s="132"/>
      <c r="C131" s="113" t="s">
        <v>667</v>
      </c>
      <c r="D131" s="113"/>
      <c r="E131" s="113"/>
      <c r="F131" s="114" t="s">
        <v>658</v>
      </c>
      <c r="G131" s="113"/>
      <c r="H131" s="113" t="s">
        <v>668</v>
      </c>
      <c r="I131" s="113" t="s">
        <v>654</v>
      </c>
      <c r="J131" s="113">
        <v>20</v>
      </c>
      <c r="K131" s="135"/>
    </row>
    <row r="132" spans="2:11" s="1" customFormat="1" ht="15" customHeight="1">
      <c r="B132" s="132"/>
      <c r="C132" s="113" t="s">
        <v>669</v>
      </c>
      <c r="D132" s="113"/>
      <c r="E132" s="113"/>
      <c r="F132" s="114" t="s">
        <v>658</v>
      </c>
      <c r="G132" s="113"/>
      <c r="H132" s="113" t="s">
        <v>670</v>
      </c>
      <c r="I132" s="113" t="s">
        <v>654</v>
      </c>
      <c r="J132" s="113">
        <v>20</v>
      </c>
      <c r="K132" s="135"/>
    </row>
    <row r="133" spans="2:11" s="1" customFormat="1" ht="15" customHeight="1">
      <c r="B133" s="132"/>
      <c r="C133" s="89" t="s">
        <v>657</v>
      </c>
      <c r="D133" s="89"/>
      <c r="E133" s="89"/>
      <c r="F133" s="110" t="s">
        <v>658</v>
      </c>
      <c r="G133" s="89"/>
      <c r="H133" s="89" t="s">
        <v>692</v>
      </c>
      <c r="I133" s="89" t="s">
        <v>654</v>
      </c>
      <c r="J133" s="89">
        <v>50</v>
      </c>
      <c r="K133" s="135"/>
    </row>
    <row r="134" spans="2:11" s="1" customFormat="1" ht="15" customHeight="1">
      <c r="B134" s="132"/>
      <c r="C134" s="89" t="s">
        <v>671</v>
      </c>
      <c r="D134" s="89"/>
      <c r="E134" s="89"/>
      <c r="F134" s="110" t="s">
        <v>658</v>
      </c>
      <c r="G134" s="89"/>
      <c r="H134" s="89" t="s">
        <v>692</v>
      </c>
      <c r="I134" s="89" t="s">
        <v>654</v>
      </c>
      <c r="J134" s="89">
        <v>50</v>
      </c>
      <c r="K134" s="135"/>
    </row>
    <row r="135" spans="2:11" s="1" customFormat="1" ht="15" customHeight="1">
      <c r="B135" s="132"/>
      <c r="C135" s="89" t="s">
        <v>677</v>
      </c>
      <c r="D135" s="89"/>
      <c r="E135" s="89"/>
      <c r="F135" s="110" t="s">
        <v>658</v>
      </c>
      <c r="G135" s="89"/>
      <c r="H135" s="89" t="s">
        <v>692</v>
      </c>
      <c r="I135" s="89" t="s">
        <v>654</v>
      </c>
      <c r="J135" s="89">
        <v>50</v>
      </c>
      <c r="K135" s="135"/>
    </row>
    <row r="136" spans="2:11" s="1" customFormat="1" ht="15" customHeight="1">
      <c r="B136" s="132"/>
      <c r="C136" s="89" t="s">
        <v>679</v>
      </c>
      <c r="D136" s="89"/>
      <c r="E136" s="89"/>
      <c r="F136" s="110" t="s">
        <v>658</v>
      </c>
      <c r="G136" s="89"/>
      <c r="H136" s="89" t="s">
        <v>692</v>
      </c>
      <c r="I136" s="89" t="s">
        <v>654</v>
      </c>
      <c r="J136" s="89">
        <v>50</v>
      </c>
      <c r="K136" s="135"/>
    </row>
    <row r="137" spans="2:11" s="1" customFormat="1" ht="15" customHeight="1">
      <c r="B137" s="132"/>
      <c r="C137" s="89" t="s">
        <v>680</v>
      </c>
      <c r="D137" s="89"/>
      <c r="E137" s="89"/>
      <c r="F137" s="110" t="s">
        <v>658</v>
      </c>
      <c r="G137" s="89"/>
      <c r="H137" s="89" t="s">
        <v>705</v>
      </c>
      <c r="I137" s="89" t="s">
        <v>654</v>
      </c>
      <c r="J137" s="89">
        <v>255</v>
      </c>
      <c r="K137" s="135"/>
    </row>
    <row r="138" spans="2:11" s="1" customFormat="1" ht="15" customHeight="1">
      <c r="B138" s="132"/>
      <c r="C138" s="89" t="s">
        <v>682</v>
      </c>
      <c r="D138" s="89"/>
      <c r="E138" s="89"/>
      <c r="F138" s="110" t="s">
        <v>652</v>
      </c>
      <c r="G138" s="89"/>
      <c r="H138" s="89" t="s">
        <v>706</v>
      </c>
      <c r="I138" s="89" t="s">
        <v>684</v>
      </c>
      <c r="J138" s="89"/>
      <c r="K138" s="135"/>
    </row>
    <row r="139" spans="2:11" s="1" customFormat="1" ht="15" customHeight="1">
      <c r="B139" s="132"/>
      <c r="C139" s="89" t="s">
        <v>685</v>
      </c>
      <c r="D139" s="89"/>
      <c r="E139" s="89"/>
      <c r="F139" s="110" t="s">
        <v>652</v>
      </c>
      <c r="G139" s="89"/>
      <c r="H139" s="89" t="s">
        <v>707</v>
      </c>
      <c r="I139" s="89" t="s">
        <v>687</v>
      </c>
      <c r="J139" s="89"/>
      <c r="K139" s="135"/>
    </row>
    <row r="140" spans="2:11" s="1" customFormat="1" ht="15" customHeight="1">
      <c r="B140" s="132"/>
      <c r="C140" s="89" t="s">
        <v>688</v>
      </c>
      <c r="D140" s="89"/>
      <c r="E140" s="89"/>
      <c r="F140" s="110" t="s">
        <v>652</v>
      </c>
      <c r="G140" s="89"/>
      <c r="H140" s="89" t="s">
        <v>688</v>
      </c>
      <c r="I140" s="89" t="s">
        <v>687</v>
      </c>
      <c r="J140" s="89"/>
      <c r="K140" s="135"/>
    </row>
    <row r="141" spans="2:11" s="1" customFormat="1" ht="15" customHeight="1">
      <c r="B141" s="132"/>
      <c r="C141" s="89" t="s">
        <v>37</v>
      </c>
      <c r="D141" s="89"/>
      <c r="E141" s="89"/>
      <c r="F141" s="110" t="s">
        <v>652</v>
      </c>
      <c r="G141" s="89"/>
      <c r="H141" s="89" t="s">
        <v>708</v>
      </c>
      <c r="I141" s="89" t="s">
        <v>687</v>
      </c>
      <c r="J141" s="89"/>
      <c r="K141" s="135"/>
    </row>
    <row r="142" spans="2:11" s="1" customFormat="1" ht="15" customHeight="1">
      <c r="B142" s="132"/>
      <c r="C142" s="89" t="s">
        <v>709</v>
      </c>
      <c r="D142" s="89"/>
      <c r="E142" s="89"/>
      <c r="F142" s="110" t="s">
        <v>652</v>
      </c>
      <c r="G142" s="89"/>
      <c r="H142" s="89" t="s">
        <v>710</v>
      </c>
      <c r="I142" s="89" t="s">
        <v>687</v>
      </c>
      <c r="J142" s="89"/>
      <c r="K142" s="135"/>
    </row>
    <row r="143" spans="2:11" s="1" customFormat="1" ht="15" customHeight="1">
      <c r="B143" s="136"/>
      <c r="C143" s="137"/>
      <c r="D143" s="137"/>
      <c r="E143" s="137"/>
      <c r="F143" s="137"/>
      <c r="G143" s="137"/>
      <c r="H143" s="137"/>
      <c r="I143" s="137"/>
      <c r="J143" s="137"/>
      <c r="K143" s="138"/>
    </row>
    <row r="144" spans="2:11" s="1" customFormat="1" ht="18.75" customHeight="1">
      <c r="B144" s="123"/>
      <c r="C144" s="123"/>
      <c r="D144" s="123"/>
      <c r="E144" s="123"/>
      <c r="F144" s="124"/>
      <c r="G144" s="123"/>
      <c r="H144" s="123"/>
      <c r="I144" s="123"/>
      <c r="J144" s="123"/>
      <c r="K144" s="123"/>
    </row>
    <row r="145" spans="2:11" s="1" customFormat="1" ht="18.75" customHeight="1">
      <c r="B145" s="96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 s="1" customFormat="1" ht="7.5" customHeight="1">
      <c r="B146" s="97"/>
      <c r="C146" s="98"/>
      <c r="D146" s="98"/>
      <c r="E146" s="98"/>
      <c r="F146" s="98"/>
      <c r="G146" s="98"/>
      <c r="H146" s="98"/>
      <c r="I146" s="98"/>
      <c r="J146" s="98"/>
      <c r="K146" s="99"/>
    </row>
    <row r="147" spans="2:11" s="1" customFormat="1" ht="45" customHeight="1">
      <c r="B147" s="100"/>
      <c r="C147" s="354" t="s">
        <v>711</v>
      </c>
      <c r="D147" s="354"/>
      <c r="E147" s="354"/>
      <c r="F147" s="354"/>
      <c r="G147" s="354"/>
      <c r="H147" s="354"/>
      <c r="I147" s="354"/>
      <c r="J147" s="354"/>
      <c r="K147" s="101"/>
    </row>
    <row r="148" spans="2:11" s="1" customFormat="1" ht="17.25" customHeight="1">
      <c r="B148" s="100"/>
      <c r="C148" s="102" t="s">
        <v>646</v>
      </c>
      <c r="D148" s="102"/>
      <c r="E148" s="102"/>
      <c r="F148" s="102" t="s">
        <v>647</v>
      </c>
      <c r="G148" s="103"/>
      <c r="H148" s="102" t="s">
        <v>53</v>
      </c>
      <c r="I148" s="102" t="s">
        <v>56</v>
      </c>
      <c r="J148" s="102" t="s">
        <v>648</v>
      </c>
      <c r="K148" s="101"/>
    </row>
    <row r="149" spans="2:11" s="1" customFormat="1" ht="17.25" customHeight="1">
      <c r="B149" s="100"/>
      <c r="C149" s="104" t="s">
        <v>649</v>
      </c>
      <c r="D149" s="104"/>
      <c r="E149" s="104"/>
      <c r="F149" s="105" t="s">
        <v>650</v>
      </c>
      <c r="G149" s="106"/>
      <c r="H149" s="104"/>
      <c r="I149" s="104"/>
      <c r="J149" s="104" t="s">
        <v>651</v>
      </c>
      <c r="K149" s="101"/>
    </row>
    <row r="150" spans="2:11" s="1" customFormat="1" ht="5.25" customHeight="1">
      <c r="B150" s="112"/>
      <c r="C150" s="107"/>
      <c r="D150" s="107"/>
      <c r="E150" s="107"/>
      <c r="F150" s="107"/>
      <c r="G150" s="108"/>
      <c r="H150" s="107"/>
      <c r="I150" s="107"/>
      <c r="J150" s="107"/>
      <c r="K150" s="135"/>
    </row>
    <row r="151" spans="2:11" s="1" customFormat="1" ht="15" customHeight="1">
      <c r="B151" s="112"/>
      <c r="C151" s="139" t="s">
        <v>655</v>
      </c>
      <c r="D151" s="89"/>
      <c r="E151" s="89"/>
      <c r="F151" s="140" t="s">
        <v>652</v>
      </c>
      <c r="G151" s="89"/>
      <c r="H151" s="139" t="s">
        <v>692</v>
      </c>
      <c r="I151" s="139" t="s">
        <v>654</v>
      </c>
      <c r="J151" s="139">
        <v>120</v>
      </c>
      <c r="K151" s="135"/>
    </row>
    <row r="152" spans="2:11" s="1" customFormat="1" ht="15" customHeight="1">
      <c r="B152" s="112"/>
      <c r="C152" s="139" t="s">
        <v>701</v>
      </c>
      <c r="D152" s="89"/>
      <c r="E152" s="89"/>
      <c r="F152" s="140" t="s">
        <v>652</v>
      </c>
      <c r="G152" s="89"/>
      <c r="H152" s="139" t="s">
        <v>712</v>
      </c>
      <c r="I152" s="139" t="s">
        <v>654</v>
      </c>
      <c r="J152" s="139" t="s">
        <v>703</v>
      </c>
      <c r="K152" s="135"/>
    </row>
    <row r="153" spans="2:11" s="1" customFormat="1" ht="15" customHeight="1">
      <c r="B153" s="112"/>
      <c r="C153" s="139" t="s">
        <v>600</v>
      </c>
      <c r="D153" s="89"/>
      <c r="E153" s="89"/>
      <c r="F153" s="140" t="s">
        <v>652</v>
      </c>
      <c r="G153" s="89"/>
      <c r="H153" s="139" t="s">
        <v>713</v>
      </c>
      <c r="I153" s="139" t="s">
        <v>654</v>
      </c>
      <c r="J153" s="139" t="s">
        <v>703</v>
      </c>
      <c r="K153" s="135"/>
    </row>
    <row r="154" spans="2:11" s="1" customFormat="1" ht="15" customHeight="1">
      <c r="B154" s="112"/>
      <c r="C154" s="139" t="s">
        <v>657</v>
      </c>
      <c r="D154" s="89"/>
      <c r="E154" s="89"/>
      <c r="F154" s="140" t="s">
        <v>658</v>
      </c>
      <c r="G154" s="89"/>
      <c r="H154" s="139" t="s">
        <v>692</v>
      </c>
      <c r="I154" s="139" t="s">
        <v>654</v>
      </c>
      <c r="J154" s="139">
        <v>50</v>
      </c>
      <c r="K154" s="135"/>
    </row>
    <row r="155" spans="2:11" s="1" customFormat="1" ht="15" customHeight="1">
      <c r="B155" s="112"/>
      <c r="C155" s="139" t="s">
        <v>660</v>
      </c>
      <c r="D155" s="89"/>
      <c r="E155" s="89"/>
      <c r="F155" s="140" t="s">
        <v>652</v>
      </c>
      <c r="G155" s="89"/>
      <c r="H155" s="139" t="s">
        <v>692</v>
      </c>
      <c r="I155" s="139" t="s">
        <v>662</v>
      </c>
      <c r="J155" s="139"/>
      <c r="K155" s="135"/>
    </row>
    <row r="156" spans="2:11" s="1" customFormat="1" ht="15" customHeight="1">
      <c r="B156" s="112"/>
      <c r="C156" s="139" t="s">
        <v>671</v>
      </c>
      <c r="D156" s="89"/>
      <c r="E156" s="89"/>
      <c r="F156" s="140" t="s">
        <v>658</v>
      </c>
      <c r="G156" s="89"/>
      <c r="H156" s="139" t="s">
        <v>692</v>
      </c>
      <c r="I156" s="139" t="s">
        <v>654</v>
      </c>
      <c r="J156" s="139">
        <v>50</v>
      </c>
      <c r="K156" s="135"/>
    </row>
    <row r="157" spans="2:11" s="1" customFormat="1" ht="15" customHeight="1">
      <c r="B157" s="112"/>
      <c r="C157" s="139" t="s">
        <v>679</v>
      </c>
      <c r="D157" s="89"/>
      <c r="E157" s="89"/>
      <c r="F157" s="140" t="s">
        <v>658</v>
      </c>
      <c r="G157" s="89"/>
      <c r="H157" s="139" t="s">
        <v>692</v>
      </c>
      <c r="I157" s="139" t="s">
        <v>654</v>
      </c>
      <c r="J157" s="139">
        <v>50</v>
      </c>
      <c r="K157" s="135"/>
    </row>
    <row r="158" spans="2:11" s="1" customFormat="1" ht="15" customHeight="1">
      <c r="B158" s="112"/>
      <c r="C158" s="139" t="s">
        <v>677</v>
      </c>
      <c r="D158" s="89"/>
      <c r="E158" s="89"/>
      <c r="F158" s="140" t="s">
        <v>658</v>
      </c>
      <c r="G158" s="89"/>
      <c r="H158" s="139" t="s">
        <v>692</v>
      </c>
      <c r="I158" s="139" t="s">
        <v>654</v>
      </c>
      <c r="J158" s="139">
        <v>50</v>
      </c>
      <c r="K158" s="135"/>
    </row>
    <row r="159" spans="2:11" s="1" customFormat="1" ht="15" customHeight="1">
      <c r="B159" s="112"/>
      <c r="C159" s="139" t="s">
        <v>92</v>
      </c>
      <c r="D159" s="89"/>
      <c r="E159" s="89"/>
      <c r="F159" s="140" t="s">
        <v>652</v>
      </c>
      <c r="G159" s="89"/>
      <c r="H159" s="139" t="s">
        <v>714</v>
      </c>
      <c r="I159" s="139" t="s">
        <v>654</v>
      </c>
      <c r="J159" s="139" t="s">
        <v>715</v>
      </c>
      <c r="K159" s="135"/>
    </row>
    <row r="160" spans="2:11" s="1" customFormat="1" ht="15" customHeight="1">
      <c r="B160" s="112"/>
      <c r="C160" s="139" t="s">
        <v>716</v>
      </c>
      <c r="D160" s="89"/>
      <c r="E160" s="89"/>
      <c r="F160" s="140" t="s">
        <v>652</v>
      </c>
      <c r="G160" s="89"/>
      <c r="H160" s="139" t="s">
        <v>717</v>
      </c>
      <c r="I160" s="139" t="s">
        <v>687</v>
      </c>
      <c r="J160" s="139"/>
      <c r="K160" s="135"/>
    </row>
    <row r="161" spans="2:11" s="1" customFormat="1" ht="15" customHeight="1">
      <c r="B161" s="141"/>
      <c r="C161" s="121"/>
      <c r="D161" s="121"/>
      <c r="E161" s="121"/>
      <c r="F161" s="121"/>
      <c r="G161" s="121"/>
      <c r="H161" s="121"/>
      <c r="I161" s="121"/>
      <c r="J161" s="121"/>
      <c r="K161" s="142"/>
    </row>
    <row r="162" spans="2:11" s="1" customFormat="1" ht="18.75" customHeight="1">
      <c r="B162" s="123"/>
      <c r="C162" s="133"/>
      <c r="D162" s="133"/>
      <c r="E162" s="133"/>
      <c r="F162" s="143"/>
      <c r="G162" s="133"/>
      <c r="H162" s="133"/>
      <c r="I162" s="133"/>
      <c r="J162" s="133"/>
      <c r="K162" s="123"/>
    </row>
    <row r="163" spans="2:11" s="1" customFormat="1" ht="18.75" customHeight="1">
      <c r="B163" s="96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 s="1" customFormat="1" ht="7.5" customHeight="1">
      <c r="B164" s="78"/>
      <c r="C164" s="79"/>
      <c r="D164" s="79"/>
      <c r="E164" s="79"/>
      <c r="F164" s="79"/>
      <c r="G164" s="79"/>
      <c r="H164" s="79"/>
      <c r="I164" s="79"/>
      <c r="J164" s="79"/>
      <c r="K164" s="80"/>
    </row>
    <row r="165" spans="2:11" s="1" customFormat="1" ht="45" customHeight="1">
      <c r="B165" s="81"/>
      <c r="C165" s="355" t="s">
        <v>718</v>
      </c>
      <c r="D165" s="355"/>
      <c r="E165" s="355"/>
      <c r="F165" s="355"/>
      <c r="G165" s="355"/>
      <c r="H165" s="355"/>
      <c r="I165" s="355"/>
      <c r="J165" s="355"/>
      <c r="K165" s="82"/>
    </row>
    <row r="166" spans="2:11" s="1" customFormat="1" ht="17.25" customHeight="1">
      <c r="B166" s="81"/>
      <c r="C166" s="102" t="s">
        <v>646</v>
      </c>
      <c r="D166" s="102"/>
      <c r="E166" s="102"/>
      <c r="F166" s="102" t="s">
        <v>647</v>
      </c>
      <c r="G166" s="144"/>
      <c r="H166" s="145" t="s">
        <v>53</v>
      </c>
      <c r="I166" s="145" t="s">
        <v>56</v>
      </c>
      <c r="J166" s="102" t="s">
        <v>648</v>
      </c>
      <c r="K166" s="82"/>
    </row>
    <row r="167" spans="2:11" s="1" customFormat="1" ht="17.25" customHeight="1">
      <c r="B167" s="83"/>
      <c r="C167" s="104" t="s">
        <v>649</v>
      </c>
      <c r="D167" s="104"/>
      <c r="E167" s="104"/>
      <c r="F167" s="105" t="s">
        <v>650</v>
      </c>
      <c r="G167" s="146"/>
      <c r="H167" s="147"/>
      <c r="I167" s="147"/>
      <c r="J167" s="104" t="s">
        <v>651</v>
      </c>
      <c r="K167" s="84"/>
    </row>
    <row r="168" spans="2:11" s="1" customFormat="1" ht="5.25" customHeight="1">
      <c r="B168" s="112"/>
      <c r="C168" s="107"/>
      <c r="D168" s="107"/>
      <c r="E168" s="107"/>
      <c r="F168" s="107"/>
      <c r="G168" s="108"/>
      <c r="H168" s="107"/>
      <c r="I168" s="107"/>
      <c r="J168" s="107"/>
      <c r="K168" s="135"/>
    </row>
    <row r="169" spans="2:11" s="1" customFormat="1" ht="15" customHeight="1">
      <c r="B169" s="112"/>
      <c r="C169" s="89" t="s">
        <v>655</v>
      </c>
      <c r="D169" s="89"/>
      <c r="E169" s="89"/>
      <c r="F169" s="110" t="s">
        <v>652</v>
      </c>
      <c r="G169" s="89"/>
      <c r="H169" s="89" t="s">
        <v>692</v>
      </c>
      <c r="I169" s="89" t="s">
        <v>654</v>
      </c>
      <c r="J169" s="89">
        <v>120</v>
      </c>
      <c r="K169" s="135"/>
    </row>
    <row r="170" spans="2:11" s="1" customFormat="1" ht="15" customHeight="1">
      <c r="B170" s="112"/>
      <c r="C170" s="89" t="s">
        <v>701</v>
      </c>
      <c r="D170" s="89"/>
      <c r="E170" s="89"/>
      <c r="F170" s="110" t="s">
        <v>652</v>
      </c>
      <c r="G170" s="89"/>
      <c r="H170" s="89" t="s">
        <v>702</v>
      </c>
      <c r="I170" s="89" t="s">
        <v>654</v>
      </c>
      <c r="J170" s="89" t="s">
        <v>703</v>
      </c>
      <c r="K170" s="135"/>
    </row>
    <row r="171" spans="2:11" s="1" customFormat="1" ht="15" customHeight="1">
      <c r="B171" s="112"/>
      <c r="C171" s="89" t="s">
        <v>600</v>
      </c>
      <c r="D171" s="89"/>
      <c r="E171" s="89"/>
      <c r="F171" s="110" t="s">
        <v>652</v>
      </c>
      <c r="G171" s="89"/>
      <c r="H171" s="89" t="s">
        <v>719</v>
      </c>
      <c r="I171" s="89" t="s">
        <v>654</v>
      </c>
      <c r="J171" s="89" t="s">
        <v>703</v>
      </c>
      <c r="K171" s="135"/>
    </row>
    <row r="172" spans="2:11" s="1" customFormat="1" ht="15" customHeight="1">
      <c r="B172" s="112"/>
      <c r="C172" s="89" t="s">
        <v>657</v>
      </c>
      <c r="D172" s="89"/>
      <c r="E172" s="89"/>
      <c r="F172" s="110" t="s">
        <v>658</v>
      </c>
      <c r="G172" s="89"/>
      <c r="H172" s="89" t="s">
        <v>719</v>
      </c>
      <c r="I172" s="89" t="s">
        <v>654</v>
      </c>
      <c r="J172" s="89">
        <v>50</v>
      </c>
      <c r="K172" s="135"/>
    </row>
    <row r="173" spans="2:11" s="1" customFormat="1" ht="15" customHeight="1">
      <c r="B173" s="112"/>
      <c r="C173" s="89" t="s">
        <v>660</v>
      </c>
      <c r="D173" s="89"/>
      <c r="E173" s="89"/>
      <c r="F173" s="110" t="s">
        <v>652</v>
      </c>
      <c r="G173" s="89"/>
      <c r="H173" s="89" t="s">
        <v>719</v>
      </c>
      <c r="I173" s="89" t="s">
        <v>662</v>
      </c>
      <c r="J173" s="89"/>
      <c r="K173" s="135"/>
    </row>
    <row r="174" spans="2:11" s="1" customFormat="1" ht="15" customHeight="1">
      <c r="B174" s="112"/>
      <c r="C174" s="89" t="s">
        <v>671</v>
      </c>
      <c r="D174" s="89"/>
      <c r="E174" s="89"/>
      <c r="F174" s="110" t="s">
        <v>658</v>
      </c>
      <c r="G174" s="89"/>
      <c r="H174" s="89" t="s">
        <v>719</v>
      </c>
      <c r="I174" s="89" t="s">
        <v>654</v>
      </c>
      <c r="J174" s="89">
        <v>50</v>
      </c>
      <c r="K174" s="135"/>
    </row>
    <row r="175" spans="2:11" s="1" customFormat="1" ht="15" customHeight="1">
      <c r="B175" s="112"/>
      <c r="C175" s="89" t="s">
        <v>679</v>
      </c>
      <c r="D175" s="89"/>
      <c r="E175" s="89"/>
      <c r="F175" s="110" t="s">
        <v>658</v>
      </c>
      <c r="G175" s="89"/>
      <c r="H175" s="89" t="s">
        <v>719</v>
      </c>
      <c r="I175" s="89" t="s">
        <v>654</v>
      </c>
      <c r="J175" s="89">
        <v>50</v>
      </c>
      <c r="K175" s="135"/>
    </row>
    <row r="176" spans="2:11" s="1" customFormat="1" ht="15" customHeight="1">
      <c r="B176" s="112"/>
      <c r="C176" s="89" t="s">
        <v>677</v>
      </c>
      <c r="D176" s="89"/>
      <c r="E176" s="89"/>
      <c r="F176" s="110" t="s">
        <v>658</v>
      </c>
      <c r="G176" s="89"/>
      <c r="H176" s="89" t="s">
        <v>719</v>
      </c>
      <c r="I176" s="89" t="s">
        <v>654</v>
      </c>
      <c r="J176" s="89">
        <v>50</v>
      </c>
      <c r="K176" s="135"/>
    </row>
    <row r="177" spans="2:11" s="1" customFormat="1" ht="15" customHeight="1">
      <c r="B177" s="112"/>
      <c r="C177" s="89" t="s">
        <v>110</v>
      </c>
      <c r="D177" s="89"/>
      <c r="E177" s="89"/>
      <c r="F177" s="110" t="s">
        <v>652</v>
      </c>
      <c r="G177" s="89"/>
      <c r="H177" s="89" t="s">
        <v>720</v>
      </c>
      <c r="I177" s="89" t="s">
        <v>721</v>
      </c>
      <c r="J177" s="89"/>
      <c r="K177" s="135"/>
    </row>
    <row r="178" spans="2:11" s="1" customFormat="1" ht="15" customHeight="1">
      <c r="B178" s="112"/>
      <c r="C178" s="89" t="s">
        <v>56</v>
      </c>
      <c r="D178" s="89"/>
      <c r="E178" s="89"/>
      <c r="F178" s="110" t="s">
        <v>652</v>
      </c>
      <c r="G178" s="89"/>
      <c r="H178" s="89" t="s">
        <v>722</v>
      </c>
      <c r="I178" s="89" t="s">
        <v>723</v>
      </c>
      <c r="J178" s="89">
        <v>1</v>
      </c>
      <c r="K178" s="135"/>
    </row>
    <row r="179" spans="2:11" s="1" customFormat="1" ht="15" customHeight="1">
      <c r="B179" s="112"/>
      <c r="C179" s="89" t="s">
        <v>52</v>
      </c>
      <c r="D179" s="89"/>
      <c r="E179" s="89"/>
      <c r="F179" s="110" t="s">
        <v>652</v>
      </c>
      <c r="G179" s="89"/>
      <c r="H179" s="89" t="s">
        <v>724</v>
      </c>
      <c r="I179" s="89" t="s">
        <v>654</v>
      </c>
      <c r="J179" s="89">
        <v>20</v>
      </c>
      <c r="K179" s="135"/>
    </row>
    <row r="180" spans="2:11" s="1" customFormat="1" ht="15" customHeight="1">
      <c r="B180" s="112"/>
      <c r="C180" s="89" t="s">
        <v>53</v>
      </c>
      <c r="D180" s="89"/>
      <c r="E180" s="89"/>
      <c r="F180" s="110" t="s">
        <v>652</v>
      </c>
      <c r="G180" s="89"/>
      <c r="H180" s="89" t="s">
        <v>725</v>
      </c>
      <c r="I180" s="89" t="s">
        <v>654</v>
      </c>
      <c r="J180" s="89">
        <v>255</v>
      </c>
      <c r="K180" s="135"/>
    </row>
    <row r="181" spans="2:11" s="1" customFormat="1" ht="15" customHeight="1">
      <c r="B181" s="112"/>
      <c r="C181" s="89" t="s">
        <v>111</v>
      </c>
      <c r="D181" s="89"/>
      <c r="E181" s="89"/>
      <c r="F181" s="110" t="s">
        <v>652</v>
      </c>
      <c r="G181" s="89"/>
      <c r="H181" s="89" t="s">
        <v>616</v>
      </c>
      <c r="I181" s="89" t="s">
        <v>654</v>
      </c>
      <c r="J181" s="89">
        <v>10</v>
      </c>
      <c r="K181" s="135"/>
    </row>
    <row r="182" spans="2:11" s="1" customFormat="1" ht="15" customHeight="1">
      <c r="B182" s="112"/>
      <c r="C182" s="89" t="s">
        <v>112</v>
      </c>
      <c r="D182" s="89"/>
      <c r="E182" s="89"/>
      <c r="F182" s="110" t="s">
        <v>652</v>
      </c>
      <c r="G182" s="89"/>
      <c r="H182" s="89" t="s">
        <v>726</v>
      </c>
      <c r="I182" s="89" t="s">
        <v>687</v>
      </c>
      <c r="J182" s="89"/>
      <c r="K182" s="135"/>
    </row>
    <row r="183" spans="2:11" s="1" customFormat="1" ht="15" customHeight="1">
      <c r="B183" s="112"/>
      <c r="C183" s="89" t="s">
        <v>727</v>
      </c>
      <c r="D183" s="89"/>
      <c r="E183" s="89"/>
      <c r="F183" s="110" t="s">
        <v>652</v>
      </c>
      <c r="G183" s="89"/>
      <c r="H183" s="89" t="s">
        <v>728</v>
      </c>
      <c r="I183" s="89" t="s">
        <v>687</v>
      </c>
      <c r="J183" s="89"/>
      <c r="K183" s="135"/>
    </row>
    <row r="184" spans="2:11" s="1" customFormat="1" ht="15" customHeight="1">
      <c r="B184" s="112"/>
      <c r="C184" s="89" t="s">
        <v>716</v>
      </c>
      <c r="D184" s="89"/>
      <c r="E184" s="89"/>
      <c r="F184" s="110" t="s">
        <v>652</v>
      </c>
      <c r="G184" s="89"/>
      <c r="H184" s="89" t="s">
        <v>729</v>
      </c>
      <c r="I184" s="89" t="s">
        <v>687</v>
      </c>
      <c r="J184" s="89"/>
      <c r="K184" s="135"/>
    </row>
    <row r="185" spans="2:11" s="1" customFormat="1" ht="15" customHeight="1">
      <c r="B185" s="112"/>
      <c r="C185" s="89" t="s">
        <v>114</v>
      </c>
      <c r="D185" s="89"/>
      <c r="E185" s="89"/>
      <c r="F185" s="110" t="s">
        <v>658</v>
      </c>
      <c r="G185" s="89"/>
      <c r="H185" s="89" t="s">
        <v>730</v>
      </c>
      <c r="I185" s="89" t="s">
        <v>654</v>
      </c>
      <c r="J185" s="89">
        <v>50</v>
      </c>
      <c r="K185" s="135"/>
    </row>
    <row r="186" spans="2:11" s="1" customFormat="1" ht="15" customHeight="1">
      <c r="B186" s="112"/>
      <c r="C186" s="89" t="s">
        <v>731</v>
      </c>
      <c r="D186" s="89"/>
      <c r="E186" s="89"/>
      <c r="F186" s="110" t="s">
        <v>658</v>
      </c>
      <c r="G186" s="89"/>
      <c r="H186" s="89" t="s">
        <v>732</v>
      </c>
      <c r="I186" s="89" t="s">
        <v>733</v>
      </c>
      <c r="J186" s="89"/>
      <c r="K186" s="135"/>
    </row>
    <row r="187" spans="2:11" s="1" customFormat="1" ht="15" customHeight="1">
      <c r="B187" s="112"/>
      <c r="C187" s="89" t="s">
        <v>734</v>
      </c>
      <c r="D187" s="89"/>
      <c r="E187" s="89"/>
      <c r="F187" s="110" t="s">
        <v>658</v>
      </c>
      <c r="G187" s="89"/>
      <c r="H187" s="89" t="s">
        <v>735</v>
      </c>
      <c r="I187" s="89" t="s">
        <v>733</v>
      </c>
      <c r="J187" s="89"/>
      <c r="K187" s="135"/>
    </row>
    <row r="188" spans="2:11" s="1" customFormat="1" ht="15" customHeight="1">
      <c r="B188" s="112"/>
      <c r="C188" s="89" t="s">
        <v>736</v>
      </c>
      <c r="D188" s="89"/>
      <c r="E188" s="89"/>
      <c r="F188" s="110" t="s">
        <v>658</v>
      </c>
      <c r="G188" s="89"/>
      <c r="H188" s="89" t="s">
        <v>737</v>
      </c>
      <c r="I188" s="89" t="s">
        <v>733</v>
      </c>
      <c r="J188" s="89"/>
      <c r="K188" s="135"/>
    </row>
    <row r="189" spans="2:11" s="1" customFormat="1" ht="15" customHeight="1">
      <c r="B189" s="112"/>
      <c r="C189" s="148" t="s">
        <v>738</v>
      </c>
      <c r="D189" s="89"/>
      <c r="E189" s="89"/>
      <c r="F189" s="110" t="s">
        <v>658</v>
      </c>
      <c r="G189" s="89"/>
      <c r="H189" s="89" t="s">
        <v>739</v>
      </c>
      <c r="I189" s="89" t="s">
        <v>740</v>
      </c>
      <c r="J189" s="149" t="s">
        <v>741</v>
      </c>
      <c r="K189" s="135"/>
    </row>
    <row r="190" spans="2:11" s="1" customFormat="1" ht="15" customHeight="1">
      <c r="B190" s="112"/>
      <c r="C190" s="148" t="s">
        <v>41</v>
      </c>
      <c r="D190" s="89"/>
      <c r="E190" s="89"/>
      <c r="F190" s="110" t="s">
        <v>652</v>
      </c>
      <c r="G190" s="89"/>
      <c r="H190" s="86" t="s">
        <v>742</v>
      </c>
      <c r="I190" s="89" t="s">
        <v>743</v>
      </c>
      <c r="J190" s="89"/>
      <c r="K190" s="135"/>
    </row>
    <row r="191" spans="2:11" s="1" customFormat="1" ht="15" customHeight="1">
      <c r="B191" s="112"/>
      <c r="C191" s="148" t="s">
        <v>744</v>
      </c>
      <c r="D191" s="89"/>
      <c r="E191" s="89"/>
      <c r="F191" s="110" t="s">
        <v>652</v>
      </c>
      <c r="G191" s="89"/>
      <c r="H191" s="89" t="s">
        <v>745</v>
      </c>
      <c r="I191" s="89" t="s">
        <v>687</v>
      </c>
      <c r="J191" s="89"/>
      <c r="K191" s="135"/>
    </row>
    <row r="192" spans="2:11" s="1" customFormat="1" ht="15" customHeight="1">
      <c r="B192" s="112"/>
      <c r="C192" s="148" t="s">
        <v>746</v>
      </c>
      <c r="D192" s="89"/>
      <c r="E192" s="89"/>
      <c r="F192" s="110" t="s">
        <v>652</v>
      </c>
      <c r="G192" s="89"/>
      <c r="H192" s="89" t="s">
        <v>747</v>
      </c>
      <c r="I192" s="89" t="s">
        <v>687</v>
      </c>
      <c r="J192" s="89"/>
      <c r="K192" s="135"/>
    </row>
    <row r="193" spans="2:11" s="1" customFormat="1" ht="15" customHeight="1">
      <c r="B193" s="112"/>
      <c r="C193" s="148" t="s">
        <v>748</v>
      </c>
      <c r="D193" s="89"/>
      <c r="E193" s="89"/>
      <c r="F193" s="110" t="s">
        <v>658</v>
      </c>
      <c r="G193" s="89"/>
      <c r="H193" s="89" t="s">
        <v>749</v>
      </c>
      <c r="I193" s="89" t="s">
        <v>687</v>
      </c>
      <c r="J193" s="89"/>
      <c r="K193" s="135"/>
    </row>
    <row r="194" spans="2:11" s="1" customFormat="1" ht="15" customHeight="1">
      <c r="B194" s="141"/>
      <c r="C194" s="150"/>
      <c r="D194" s="121"/>
      <c r="E194" s="121"/>
      <c r="F194" s="121"/>
      <c r="G194" s="121"/>
      <c r="H194" s="121"/>
      <c r="I194" s="121"/>
      <c r="J194" s="121"/>
      <c r="K194" s="142"/>
    </row>
    <row r="195" spans="2:11" s="1" customFormat="1" ht="18.75" customHeight="1">
      <c r="B195" s="123"/>
      <c r="C195" s="133"/>
      <c r="D195" s="133"/>
      <c r="E195" s="133"/>
      <c r="F195" s="143"/>
      <c r="G195" s="133"/>
      <c r="H195" s="133"/>
      <c r="I195" s="133"/>
      <c r="J195" s="133"/>
      <c r="K195" s="123"/>
    </row>
    <row r="196" spans="2:11" s="1" customFormat="1" ht="18.75" customHeight="1">
      <c r="B196" s="123"/>
      <c r="C196" s="133"/>
      <c r="D196" s="133"/>
      <c r="E196" s="133"/>
      <c r="F196" s="143"/>
      <c r="G196" s="133"/>
      <c r="H196" s="133"/>
      <c r="I196" s="133"/>
      <c r="J196" s="133"/>
      <c r="K196" s="123"/>
    </row>
    <row r="197" spans="2:11" s="1" customFormat="1" ht="18.75" customHeight="1">
      <c r="B197" s="96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2:11" s="1" customFormat="1" ht="13.5">
      <c r="B198" s="78"/>
      <c r="C198" s="79"/>
      <c r="D198" s="79"/>
      <c r="E198" s="79"/>
      <c r="F198" s="79"/>
      <c r="G198" s="79"/>
      <c r="H198" s="79"/>
      <c r="I198" s="79"/>
      <c r="J198" s="79"/>
      <c r="K198" s="80"/>
    </row>
    <row r="199" spans="2:11" s="1" customFormat="1" ht="21">
      <c r="B199" s="81"/>
      <c r="C199" s="355" t="s">
        <v>750</v>
      </c>
      <c r="D199" s="355"/>
      <c r="E199" s="355"/>
      <c r="F199" s="355"/>
      <c r="G199" s="355"/>
      <c r="H199" s="355"/>
      <c r="I199" s="355"/>
      <c r="J199" s="355"/>
      <c r="K199" s="82"/>
    </row>
    <row r="200" spans="2:11" s="1" customFormat="1" ht="25.5" customHeight="1">
      <c r="B200" s="81"/>
      <c r="C200" s="151" t="s">
        <v>751</v>
      </c>
      <c r="D200" s="151"/>
      <c r="E200" s="151"/>
      <c r="F200" s="151" t="s">
        <v>752</v>
      </c>
      <c r="G200" s="152"/>
      <c r="H200" s="356" t="s">
        <v>753</v>
      </c>
      <c r="I200" s="356"/>
      <c r="J200" s="356"/>
      <c r="K200" s="82"/>
    </row>
    <row r="201" spans="2:11" s="1" customFormat="1" ht="5.25" customHeight="1">
      <c r="B201" s="112"/>
      <c r="C201" s="107"/>
      <c r="D201" s="107"/>
      <c r="E201" s="107"/>
      <c r="F201" s="107"/>
      <c r="G201" s="133"/>
      <c r="H201" s="107"/>
      <c r="I201" s="107"/>
      <c r="J201" s="107"/>
      <c r="K201" s="135"/>
    </row>
    <row r="202" spans="2:11" s="1" customFormat="1" ht="15" customHeight="1">
      <c r="B202" s="112"/>
      <c r="C202" s="89" t="s">
        <v>743</v>
      </c>
      <c r="D202" s="89"/>
      <c r="E202" s="89"/>
      <c r="F202" s="110" t="s">
        <v>42</v>
      </c>
      <c r="G202" s="89"/>
      <c r="H202" s="357" t="s">
        <v>754</v>
      </c>
      <c r="I202" s="357"/>
      <c r="J202" s="357"/>
      <c r="K202" s="135"/>
    </row>
    <row r="203" spans="2:11" s="1" customFormat="1" ht="15" customHeight="1">
      <c r="B203" s="112"/>
      <c r="C203" s="89"/>
      <c r="D203" s="89"/>
      <c r="E203" s="89"/>
      <c r="F203" s="110" t="s">
        <v>43</v>
      </c>
      <c r="G203" s="89"/>
      <c r="H203" s="357" t="s">
        <v>755</v>
      </c>
      <c r="I203" s="357"/>
      <c r="J203" s="357"/>
      <c r="K203" s="135"/>
    </row>
    <row r="204" spans="2:11" s="1" customFormat="1" ht="15" customHeight="1">
      <c r="B204" s="112"/>
      <c r="C204" s="89"/>
      <c r="D204" s="89"/>
      <c r="E204" s="89"/>
      <c r="F204" s="110" t="s">
        <v>46</v>
      </c>
      <c r="G204" s="89"/>
      <c r="H204" s="357" t="s">
        <v>756</v>
      </c>
      <c r="I204" s="357"/>
      <c r="J204" s="357"/>
      <c r="K204" s="135"/>
    </row>
    <row r="205" spans="2:11" s="1" customFormat="1" ht="15" customHeight="1">
      <c r="B205" s="112"/>
      <c r="C205" s="89"/>
      <c r="D205" s="89"/>
      <c r="E205" s="89"/>
      <c r="F205" s="110" t="s">
        <v>44</v>
      </c>
      <c r="G205" s="89"/>
      <c r="H205" s="357" t="s">
        <v>757</v>
      </c>
      <c r="I205" s="357"/>
      <c r="J205" s="357"/>
      <c r="K205" s="135"/>
    </row>
    <row r="206" spans="2:11" s="1" customFormat="1" ht="15" customHeight="1">
      <c r="B206" s="112"/>
      <c r="C206" s="89"/>
      <c r="D206" s="89"/>
      <c r="E206" s="89"/>
      <c r="F206" s="110" t="s">
        <v>45</v>
      </c>
      <c r="G206" s="89"/>
      <c r="H206" s="357" t="s">
        <v>758</v>
      </c>
      <c r="I206" s="357"/>
      <c r="J206" s="357"/>
      <c r="K206" s="135"/>
    </row>
    <row r="207" spans="2:11" s="1" customFormat="1" ht="15" customHeight="1">
      <c r="B207" s="112"/>
      <c r="C207" s="89"/>
      <c r="D207" s="89"/>
      <c r="E207" s="89"/>
      <c r="F207" s="110"/>
      <c r="G207" s="89"/>
      <c r="H207" s="89"/>
      <c r="I207" s="89"/>
      <c r="J207" s="89"/>
      <c r="K207" s="135"/>
    </row>
    <row r="208" spans="2:11" s="1" customFormat="1" ht="15" customHeight="1">
      <c r="B208" s="112"/>
      <c r="C208" s="89" t="s">
        <v>699</v>
      </c>
      <c r="D208" s="89"/>
      <c r="E208" s="89"/>
      <c r="F208" s="110" t="s">
        <v>78</v>
      </c>
      <c r="G208" s="89"/>
      <c r="H208" s="357" t="s">
        <v>759</v>
      </c>
      <c r="I208" s="357"/>
      <c r="J208" s="357"/>
      <c r="K208" s="135"/>
    </row>
    <row r="209" spans="2:11" s="1" customFormat="1" ht="15" customHeight="1">
      <c r="B209" s="112"/>
      <c r="C209" s="89"/>
      <c r="D209" s="89"/>
      <c r="E209" s="89"/>
      <c r="F209" s="110" t="s">
        <v>595</v>
      </c>
      <c r="G209" s="89"/>
      <c r="H209" s="357" t="s">
        <v>596</v>
      </c>
      <c r="I209" s="357"/>
      <c r="J209" s="357"/>
      <c r="K209" s="135"/>
    </row>
    <row r="210" spans="2:11" s="1" customFormat="1" ht="15" customHeight="1">
      <c r="B210" s="112"/>
      <c r="C210" s="89"/>
      <c r="D210" s="89"/>
      <c r="E210" s="89"/>
      <c r="F210" s="110" t="s">
        <v>593</v>
      </c>
      <c r="G210" s="89"/>
      <c r="H210" s="357" t="s">
        <v>760</v>
      </c>
      <c r="I210" s="357"/>
      <c r="J210" s="357"/>
      <c r="K210" s="135"/>
    </row>
    <row r="211" spans="2:11" s="1" customFormat="1" ht="15" customHeight="1">
      <c r="B211" s="153"/>
      <c r="C211" s="89"/>
      <c r="D211" s="89"/>
      <c r="E211" s="89"/>
      <c r="F211" s="110" t="s">
        <v>85</v>
      </c>
      <c r="G211" s="148"/>
      <c r="H211" s="358" t="s">
        <v>597</v>
      </c>
      <c r="I211" s="358"/>
      <c r="J211" s="358"/>
      <c r="K211" s="154"/>
    </row>
    <row r="212" spans="2:11" s="1" customFormat="1" ht="15" customHeight="1">
      <c r="B212" s="153"/>
      <c r="C212" s="89"/>
      <c r="D212" s="89"/>
      <c r="E212" s="89"/>
      <c r="F212" s="110" t="s">
        <v>598</v>
      </c>
      <c r="G212" s="148"/>
      <c r="H212" s="358" t="s">
        <v>575</v>
      </c>
      <c r="I212" s="358"/>
      <c r="J212" s="358"/>
      <c r="K212" s="154"/>
    </row>
    <row r="213" spans="2:11" s="1" customFormat="1" ht="15" customHeight="1">
      <c r="B213" s="153"/>
      <c r="C213" s="89"/>
      <c r="D213" s="89"/>
      <c r="E213" s="89"/>
      <c r="F213" s="110"/>
      <c r="G213" s="148"/>
      <c r="H213" s="139"/>
      <c r="I213" s="139"/>
      <c r="J213" s="139"/>
      <c r="K213" s="154"/>
    </row>
    <row r="214" spans="2:11" s="1" customFormat="1" ht="15" customHeight="1">
      <c r="B214" s="153"/>
      <c r="C214" s="89" t="s">
        <v>723</v>
      </c>
      <c r="D214" s="89"/>
      <c r="E214" s="89"/>
      <c r="F214" s="110">
        <v>1</v>
      </c>
      <c r="G214" s="148"/>
      <c r="H214" s="358" t="s">
        <v>761</v>
      </c>
      <c r="I214" s="358"/>
      <c r="J214" s="358"/>
      <c r="K214" s="154"/>
    </row>
    <row r="215" spans="2:11" s="1" customFormat="1" ht="15" customHeight="1">
      <c r="B215" s="153"/>
      <c r="C215" s="89"/>
      <c r="D215" s="89"/>
      <c r="E215" s="89"/>
      <c r="F215" s="110">
        <v>2</v>
      </c>
      <c r="G215" s="148"/>
      <c r="H215" s="358" t="s">
        <v>762</v>
      </c>
      <c r="I215" s="358"/>
      <c r="J215" s="358"/>
      <c r="K215" s="154"/>
    </row>
    <row r="216" spans="2:11" s="1" customFormat="1" ht="15" customHeight="1">
      <c r="B216" s="153"/>
      <c r="C216" s="89"/>
      <c r="D216" s="89"/>
      <c r="E216" s="89"/>
      <c r="F216" s="110">
        <v>3</v>
      </c>
      <c r="G216" s="148"/>
      <c r="H216" s="358" t="s">
        <v>763</v>
      </c>
      <c r="I216" s="358"/>
      <c r="J216" s="358"/>
      <c r="K216" s="154"/>
    </row>
    <row r="217" spans="2:11" s="1" customFormat="1" ht="15" customHeight="1">
      <c r="B217" s="153"/>
      <c r="C217" s="89"/>
      <c r="D217" s="89"/>
      <c r="E217" s="89"/>
      <c r="F217" s="110">
        <v>4</v>
      </c>
      <c r="G217" s="148"/>
      <c r="H217" s="358" t="s">
        <v>764</v>
      </c>
      <c r="I217" s="358"/>
      <c r="J217" s="358"/>
      <c r="K217" s="154"/>
    </row>
    <row r="218" spans="2:11" s="1" customFormat="1" ht="12.75" customHeight="1">
      <c r="B218" s="155"/>
      <c r="C218" s="156"/>
      <c r="D218" s="156"/>
      <c r="E218" s="156"/>
      <c r="F218" s="156"/>
      <c r="G218" s="156"/>
      <c r="H218" s="156"/>
      <c r="I218" s="156"/>
      <c r="J218" s="156"/>
      <c r="K218" s="15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02 - Demolice objektu ...</vt:lpstr>
      <vt:lpstr>SO 03 - Demolice objektu ...</vt:lpstr>
      <vt:lpstr>VON - Vedlejší a ostatní ...</vt:lpstr>
      <vt:lpstr>Pokyny pro vyplnění</vt:lpstr>
      <vt:lpstr>'Rekapitulace stavby'!Názvy_tisku</vt:lpstr>
      <vt:lpstr>'SO 02 - Demolice objektu ...'!Názvy_tisku</vt:lpstr>
      <vt:lpstr>'SO 03 - Demolice objektu ...'!Názvy_tisku</vt:lpstr>
      <vt:lpstr>'VON - Vedlejší a ostatní ...'!Názvy_tisku</vt:lpstr>
      <vt:lpstr>'Pokyny pro vyplnění'!Oblast_tisku</vt:lpstr>
      <vt:lpstr>'Rekapitulace stavby'!Oblast_tisku</vt:lpstr>
      <vt:lpstr>'SO 02 - Demolice objektu ...'!Oblast_tisku</vt:lpstr>
      <vt:lpstr>'SO 03 - Demolice objektu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NB-SVP\o.heligr</dc:creator>
  <cp:lastModifiedBy>Dušková Jaroslava Ing.</cp:lastModifiedBy>
  <dcterms:created xsi:type="dcterms:W3CDTF">2023-08-25T17:40:20Z</dcterms:created>
  <dcterms:modified xsi:type="dcterms:W3CDTF">2025-02-06T08:25:28Z</dcterms:modified>
</cp:coreProperties>
</file>