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Rekapitulace stavby" sheetId="1" r:id="rId1"/>
    <sheet name="01 - Zdroj tepla a přípra..." sheetId="2" r:id="rId2"/>
    <sheet name="Pokyny pro vyplnění" sheetId="3" r:id="rId3"/>
  </sheets>
  <definedNames>
    <definedName name="_xlnm._FilterDatabase" localSheetId="1" hidden="1">'01 - Zdroj tepla a přípra...'!$C$100:$K$578</definedName>
    <definedName name="_xlnm.Print_Titles" localSheetId="1">'01 - Zdroj tepla a přípra...'!$100:$100</definedName>
    <definedName name="_xlnm.Print_Titles" localSheetId="0">'Rekapitulace stavby'!$52:$52</definedName>
    <definedName name="_xlnm.Print_Area" localSheetId="1">'01 - Zdroj tepla a přípra...'!$C$4:$J$39,'01 - Zdroj tepla a přípra...'!$C$45:$J$82,'01 - Zdroj tepla a přípra...'!$C$88:$K$578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J37" i="2"/>
  <c r="J36"/>
  <c r="AY55" i="1"/>
  <c r="J35" i="2"/>
  <c r="AX55" i="1" s="1"/>
  <c r="BI577" i="2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T556" s="1"/>
  <c r="R557"/>
  <c r="R556"/>
  <c r="P557"/>
  <c r="P556"/>
  <c r="BI554"/>
  <c r="BH554"/>
  <c r="BG554"/>
  <c r="BF554"/>
  <c r="T554"/>
  <c r="T553"/>
  <c r="R554"/>
  <c r="R553"/>
  <c r="P554"/>
  <c r="P553"/>
  <c r="BI550"/>
  <c r="BH550"/>
  <c r="BG550"/>
  <c r="BF550"/>
  <c r="T550"/>
  <c r="R550"/>
  <c r="P550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T103" s="1"/>
  <c r="T102" s="1"/>
  <c r="R104"/>
  <c r="R103" s="1"/>
  <c r="R102" s="1"/>
  <c r="P104"/>
  <c r="P103" s="1"/>
  <c r="P102" s="1"/>
  <c r="J98"/>
  <c r="J97"/>
  <c r="F97"/>
  <c r="F95"/>
  <c r="E93"/>
  <c r="J55"/>
  <c r="J54"/>
  <c r="F54"/>
  <c r="F52"/>
  <c r="E50"/>
  <c r="J18"/>
  <c r="E18"/>
  <c r="F98" s="1"/>
  <c r="J17"/>
  <c r="J12"/>
  <c r="J95" s="1"/>
  <c r="E7"/>
  <c r="E91" s="1"/>
  <c r="L50" i="1"/>
  <c r="AM50"/>
  <c r="AM49"/>
  <c r="L49"/>
  <c r="AM47"/>
  <c r="L47"/>
  <c r="L45"/>
  <c r="L44"/>
  <c r="BK575" i="2"/>
  <c r="BK515"/>
  <c r="J490"/>
  <c r="J458"/>
  <c r="BK425"/>
  <c r="BK380"/>
  <c r="BK331"/>
  <c r="BK296"/>
  <c r="BK266"/>
  <c r="J229"/>
  <c r="BK151"/>
  <c r="J104"/>
  <c r="J537"/>
  <c r="J504"/>
  <c r="J469"/>
  <c r="BK439"/>
  <c r="BK384"/>
  <c r="J353"/>
  <c r="J311"/>
  <c r="J271"/>
  <c r="BK244"/>
  <c r="BK180"/>
  <c r="J149"/>
  <c r="J575"/>
  <c r="J525"/>
  <c r="BK504"/>
  <c r="J483"/>
  <c r="BK456"/>
  <c r="J433"/>
  <c r="BK401"/>
  <c r="J363"/>
  <c r="BK328"/>
  <c r="J296"/>
  <c r="J274"/>
  <c r="BK232"/>
  <c r="J185"/>
  <c r="J133"/>
  <c r="BK467"/>
  <c r="BK430"/>
  <c r="BK388"/>
  <c r="BK340"/>
  <c r="BK310"/>
  <c r="BK272"/>
  <c r="BK229"/>
  <c r="J182"/>
  <c r="J132"/>
  <c r="BK329"/>
  <c r="J306"/>
  <c r="J270"/>
  <c r="BK248"/>
  <c r="J209"/>
  <c r="BK171"/>
  <c r="BK136"/>
  <c r="BK573"/>
  <c r="BK531"/>
  <c r="J512"/>
  <c r="BK505"/>
  <c r="J488"/>
  <c r="BK424"/>
  <c r="J408"/>
  <c r="BK392"/>
  <c r="BK365"/>
  <c r="BK334"/>
  <c r="BK306"/>
  <c r="J276"/>
  <c r="J178"/>
  <c r="BK150"/>
  <c r="F37"/>
  <c r="BK560"/>
  <c r="J531"/>
  <c r="J505"/>
  <c r="BK471"/>
  <c r="J410"/>
  <c r="BK363"/>
  <c r="BK327"/>
  <c r="BK286"/>
  <c r="BK236"/>
  <c r="BK172"/>
  <c r="BK577"/>
  <c r="BK529"/>
  <c r="J508"/>
  <c r="BK490"/>
  <c r="J459"/>
  <c r="BK427"/>
  <c r="BK398"/>
  <c r="BK347"/>
  <c r="J300"/>
  <c r="BK256"/>
  <c r="BK186"/>
  <c r="J136"/>
  <c r="J560"/>
  <c r="J529"/>
  <c r="BK510"/>
  <c r="BK491"/>
  <c r="BK461"/>
  <c r="J429"/>
  <c r="BK382"/>
  <c r="J355"/>
  <c r="J324"/>
  <c r="BK289"/>
  <c r="J250"/>
  <c r="J195"/>
  <c r="BK148"/>
  <c r="J480"/>
  <c r="BK449"/>
  <c r="BK403"/>
  <c r="J349"/>
  <c r="BK314"/>
  <c r="J275"/>
  <c r="BK221"/>
  <c r="BK170"/>
  <c r="J138"/>
  <c r="J326"/>
  <c r="J313"/>
  <c r="J281"/>
  <c r="BK260"/>
  <c r="BK217"/>
  <c r="BK182"/>
  <c r="BK156"/>
  <c r="J115"/>
  <c r="J557"/>
  <c r="BK523"/>
  <c r="J507"/>
  <c r="BK493"/>
  <c r="BK476"/>
  <c r="BK415"/>
  <c r="J398"/>
  <c r="J378"/>
  <c r="BK351"/>
  <c r="J319"/>
  <c r="BK284"/>
  <c r="BK214"/>
  <c r="BK183"/>
  <c r="BK128"/>
  <c r="J338"/>
  <c r="J316"/>
  <c r="J282"/>
  <c r="J214"/>
  <c r="BK178"/>
  <c r="J167"/>
  <c r="J140"/>
  <c r="BK104"/>
  <c r="J527"/>
  <c r="BK496"/>
  <c r="J454"/>
  <c r="BK413"/>
  <c r="BK374"/>
  <c r="BK349"/>
  <c r="BK283"/>
  <c r="J248"/>
  <c r="J183"/>
  <c r="J148"/>
  <c r="BK550"/>
  <c r="BK506"/>
  <c r="BK478"/>
  <c r="J446"/>
  <c r="BK412"/>
  <c r="BK378"/>
  <c r="J340"/>
  <c r="J322"/>
  <c r="BK277"/>
  <c r="BK235"/>
  <c r="BK174"/>
  <c r="BK127"/>
  <c r="J544"/>
  <c r="J509"/>
  <c r="BK480"/>
  <c r="J441"/>
  <c r="BK406"/>
  <c r="BK376"/>
  <c r="J351"/>
  <c r="BK318"/>
  <c r="J283"/>
  <c r="J265"/>
  <c r="BK212"/>
  <c r="BK169"/>
  <c r="J129"/>
  <c r="BK452"/>
  <c r="J424"/>
  <c r="J400"/>
  <c r="J367"/>
  <c r="J318"/>
  <c r="J268"/>
  <c r="J237"/>
  <c r="BK185"/>
  <c r="BK149"/>
  <c r="F35"/>
  <c r="J535"/>
  <c r="BK512"/>
  <c r="J485"/>
  <c r="BK446"/>
  <c r="J423"/>
  <c r="J386"/>
  <c r="J345"/>
  <c r="BK317"/>
  <c r="BK262"/>
  <c r="J207"/>
  <c r="J169"/>
  <c r="BK130"/>
  <c r="J542"/>
  <c r="J513"/>
  <c r="BK492"/>
  <c r="J473"/>
  <c r="BK435"/>
  <c r="BK408"/>
  <c r="J365"/>
  <c r="BK325"/>
  <c r="BK291"/>
  <c r="BK265"/>
  <c r="BK225"/>
  <c r="BK167"/>
  <c r="J34"/>
  <c r="BK311"/>
  <c r="BK269"/>
  <c r="BK246"/>
  <c r="J224"/>
  <c r="J172"/>
  <c r="J331"/>
  <c r="BK294"/>
  <c r="BK270"/>
  <c r="J256"/>
  <c r="J221"/>
  <c r="J186"/>
  <c r="BK162"/>
  <c r="BK542"/>
  <c r="J523"/>
  <c r="J502"/>
  <c r="BK465"/>
  <c r="BK431"/>
  <c r="BK400"/>
  <c r="BK353"/>
  <c r="BK324"/>
  <c r="BK274"/>
  <c r="J219"/>
  <c r="BK164"/>
  <c r="J573"/>
  <c r="BK521"/>
  <c r="BK494"/>
  <c r="BK463"/>
  <c r="J431"/>
  <c r="J403"/>
  <c r="BK369"/>
  <c r="J314"/>
  <c r="BK275"/>
  <c r="BK203"/>
  <c r="J153"/>
  <c r="AS54" i="1"/>
  <c r="J533" i="2"/>
  <c r="BK513"/>
  <c r="BK488"/>
  <c r="BK450"/>
  <c r="BK423"/>
  <c r="J392"/>
  <c r="BK343"/>
  <c r="J315"/>
  <c r="BK271"/>
  <c r="BK224"/>
  <c r="J173"/>
  <c r="BK140"/>
  <c r="BK483"/>
  <c r="BK443"/>
  <c r="J413"/>
  <c r="J374"/>
  <c r="J334"/>
  <c r="BK300"/>
  <c r="BK263"/>
  <c r="BK209"/>
  <c r="BK155"/>
  <c r="F34"/>
  <c r="J357"/>
  <c r="BK322"/>
  <c r="J263"/>
  <c r="J232"/>
  <c r="BK188"/>
  <c r="J156"/>
  <c r="BK115"/>
  <c r="BK323"/>
  <c r="J305"/>
  <c r="J249"/>
  <c r="BK205"/>
  <c r="J170"/>
  <c r="J155"/>
  <c r="BK133"/>
  <c r="BK564"/>
  <c r="BK509"/>
  <c r="J478"/>
  <c r="BK437"/>
  <c r="BK390"/>
  <c r="J336"/>
  <c r="BK313"/>
  <c r="J278"/>
  <c r="BK240"/>
  <c r="BK176"/>
  <c r="J142"/>
  <c r="BK557"/>
  <c r="BK525"/>
  <c r="BK500"/>
  <c r="J449"/>
  <c r="BK419"/>
  <c r="J376"/>
  <c r="J329"/>
  <c r="BK285"/>
  <c r="J262"/>
  <c r="BK219"/>
  <c r="J171"/>
  <c r="J130"/>
  <c r="BK539"/>
  <c r="J517"/>
  <c r="J494"/>
  <c r="J476"/>
  <c r="BK448"/>
  <c r="J415"/>
  <c r="BK367"/>
  <c r="BK338"/>
  <c r="BK312"/>
  <c r="J269"/>
  <c r="BK237"/>
  <c r="J180"/>
  <c r="BK153"/>
  <c r="J493"/>
  <c r="BK458"/>
  <c r="BK426"/>
  <c r="BK394"/>
  <c r="J361"/>
  <c r="J325"/>
  <c r="BK278"/>
  <c r="BK250"/>
  <c r="BK189"/>
  <c r="J160"/>
  <c r="BK111"/>
  <c r="BK336"/>
  <c r="J317"/>
  <c r="J284"/>
  <c r="J267"/>
  <c r="J242"/>
  <c r="J199"/>
  <c r="J176"/>
  <c r="J151"/>
  <c r="BK129"/>
  <c r="J550"/>
  <c r="BK527"/>
  <c r="BK469"/>
  <c r="J448"/>
  <c r="J443"/>
  <c r="BK433"/>
  <c r="J427"/>
  <c r="BK410"/>
  <c r="J401"/>
  <c r="BK330"/>
  <c r="J298"/>
  <c r="J266"/>
  <c r="J240"/>
  <c r="BK207"/>
  <c r="BK138"/>
  <c r="J328"/>
  <c r="J312"/>
  <c r="BK276"/>
  <c r="BK264"/>
  <c r="J235"/>
  <c r="BK192"/>
  <c r="J146"/>
  <c r="BK119"/>
  <c r="BK544"/>
  <c r="BK519"/>
  <c r="J492"/>
  <c r="BK441"/>
  <c r="J406"/>
  <c r="J369"/>
  <c r="J321"/>
  <c r="J272"/>
  <c r="BK199"/>
  <c r="J158"/>
  <c r="J126"/>
  <c r="BK533"/>
  <c r="BK517"/>
  <c r="BK485"/>
  <c r="J452"/>
  <c r="J425"/>
  <c r="J390"/>
  <c r="BK357"/>
  <c r="BK316"/>
  <c r="BK282"/>
  <c r="BK249"/>
  <c r="J192"/>
  <c r="J144"/>
  <c r="J564"/>
  <c r="BK537"/>
  <c r="J506"/>
  <c r="J471"/>
  <c r="J437"/>
  <c r="J412"/>
  <c r="J388"/>
  <c r="BK359"/>
  <c r="J327"/>
  <c r="J277"/>
  <c r="J246"/>
  <c r="J189"/>
  <c r="BK158"/>
  <c r="BK126"/>
  <c r="BK473"/>
  <c r="J419"/>
  <c r="J384"/>
  <c r="BK355"/>
  <c r="BK321"/>
  <c r="J294"/>
  <c r="J244"/>
  <c r="J203"/>
  <c r="BK165"/>
  <c r="J128"/>
  <c r="J323"/>
  <c r="BK298"/>
  <c r="BK273"/>
  <c r="J236"/>
  <c r="BK191"/>
  <c r="J168"/>
  <c r="BK142"/>
  <c r="J577"/>
  <c r="J539"/>
  <c r="J519"/>
  <c r="BK508"/>
  <c r="J496"/>
  <c r="J482"/>
  <c r="J465"/>
  <c r="BK454"/>
  <c r="J382"/>
  <c r="BK361"/>
  <c r="BK326"/>
  <c r="J289"/>
  <c r="J273"/>
  <c r="J260"/>
  <c r="BK195"/>
  <c r="BK160"/>
  <c r="BK131"/>
  <c r="F36"/>
  <c r="BK554"/>
  <c r="BK507"/>
  <c r="J461"/>
  <c r="BK429"/>
  <c r="BK396"/>
  <c r="J359"/>
  <c r="J310"/>
  <c r="BK253"/>
  <c r="J191"/>
  <c r="BK132"/>
  <c r="J562"/>
  <c r="J510"/>
  <c r="BK482"/>
  <c r="J456"/>
  <c r="J394"/>
  <c r="BK332"/>
  <c r="BK319"/>
  <c r="BK268"/>
  <c r="J212"/>
  <c r="J162"/>
  <c r="J119"/>
  <c r="J554"/>
  <c r="J521"/>
  <c r="J500"/>
  <c r="J467"/>
  <c r="J426"/>
  <c r="J396"/>
  <c r="J372"/>
  <c r="J332"/>
  <c r="BK305"/>
  <c r="BK261"/>
  <c r="J205"/>
  <c r="J165"/>
  <c r="J111"/>
  <c r="J463"/>
  <c r="J435"/>
  <c r="J380"/>
  <c r="J330"/>
  <c r="J285"/>
  <c r="J261"/>
  <c r="J217"/>
  <c r="J174"/>
  <c r="BK144"/>
  <c r="J343"/>
  <c r="J320"/>
  <c r="J291"/>
  <c r="J264"/>
  <c r="J225"/>
  <c r="J188"/>
  <c r="J164"/>
  <c r="J127"/>
  <c r="BK562"/>
  <c r="BK535"/>
  <c r="J515"/>
  <c r="BK502"/>
  <c r="J491"/>
  <c r="BK459"/>
  <c r="J450"/>
  <c r="J439"/>
  <c r="J430"/>
  <c r="BK386"/>
  <c r="BK372"/>
  <c r="BK345"/>
  <c r="BK315"/>
  <c r="BK281"/>
  <c r="J253"/>
  <c r="BK168"/>
  <c r="BK146"/>
  <c r="J347"/>
  <c r="BK320"/>
  <c r="J286"/>
  <c r="BK267"/>
  <c r="BK242"/>
  <c r="BK173"/>
  <c r="J150"/>
  <c r="J131"/>
  <c r="R114" l="1"/>
  <c r="R216"/>
  <c r="BK239"/>
  <c r="J239" s="1"/>
  <c r="J68" s="1"/>
  <c r="T405"/>
  <c r="R135"/>
  <c r="BK216"/>
  <c r="J216"/>
  <c r="J67" s="1"/>
  <c r="R239"/>
  <c r="R405"/>
  <c r="T114"/>
  <c r="R194"/>
  <c r="R211"/>
  <c r="T239"/>
  <c r="R342"/>
  <c r="T371"/>
  <c r="P499"/>
  <c r="T135"/>
  <c r="P216"/>
  <c r="R288"/>
  <c r="T342"/>
  <c r="BK371"/>
  <c r="J371"/>
  <c r="J71"/>
  <c r="P487"/>
  <c r="P518"/>
  <c r="P135"/>
  <c r="T216"/>
  <c r="P239"/>
  <c r="BK405"/>
  <c r="J405"/>
  <c r="J72"/>
  <c r="T487"/>
  <c r="T499"/>
  <c r="P541"/>
  <c r="BK135"/>
  <c r="J135" s="1"/>
  <c r="J64" s="1"/>
  <c r="T194"/>
  <c r="T211"/>
  <c r="T288"/>
  <c r="P342"/>
  <c r="P371"/>
  <c r="R487"/>
  <c r="BK518"/>
  <c r="J518" s="1"/>
  <c r="J76" s="1"/>
  <c r="BK541"/>
  <c r="J541"/>
  <c r="J77" s="1"/>
  <c r="R541"/>
  <c r="BK114"/>
  <c r="J114" s="1"/>
  <c r="J63" s="1"/>
  <c r="BK194"/>
  <c r="J194" s="1"/>
  <c r="J65" s="1"/>
  <c r="BK211"/>
  <c r="J211" s="1"/>
  <c r="J66" s="1"/>
  <c r="P288"/>
  <c r="BK342"/>
  <c r="J342"/>
  <c r="J70" s="1"/>
  <c r="R371"/>
  <c r="BK487"/>
  <c r="J487" s="1"/>
  <c r="J73" s="1"/>
  <c r="R499"/>
  <c r="R518"/>
  <c r="T541"/>
  <c r="P114"/>
  <c r="P194"/>
  <c r="P211"/>
  <c r="BK288"/>
  <c r="J288"/>
  <c r="J69" s="1"/>
  <c r="P405"/>
  <c r="BK499"/>
  <c r="J499" s="1"/>
  <c r="J75" s="1"/>
  <c r="T518"/>
  <c r="BK559"/>
  <c r="J559"/>
  <c r="J81" s="1"/>
  <c r="P559"/>
  <c r="P552"/>
  <c r="R559"/>
  <c r="R552"/>
  <c r="T559"/>
  <c r="T552"/>
  <c r="BK103"/>
  <c r="BK102" s="1"/>
  <c r="BK553"/>
  <c r="J553"/>
  <c r="J79" s="1"/>
  <c r="BK556"/>
  <c r="J556" s="1"/>
  <c r="J80" s="1"/>
  <c r="BC55" i="1"/>
  <c r="BB55"/>
  <c r="E48" i="2"/>
  <c r="J52"/>
  <c r="F55"/>
  <c r="BE104"/>
  <c r="BE111"/>
  <c r="BE115"/>
  <c r="BE119"/>
  <c r="BE126"/>
  <c r="BE127"/>
  <c r="BE128"/>
  <c r="BE129"/>
  <c r="BE130"/>
  <c r="BE131"/>
  <c r="BE132"/>
  <c r="BE133"/>
  <c r="BE136"/>
  <c r="BE138"/>
  <c r="BE140"/>
  <c r="BE142"/>
  <c r="BE144"/>
  <c r="BE146"/>
  <c r="BE148"/>
  <c r="BE149"/>
  <c r="BE150"/>
  <c r="BE151"/>
  <c r="BE153"/>
  <c r="BE155"/>
  <c r="BE156"/>
  <c r="BE158"/>
  <c r="BE160"/>
  <c r="BE162"/>
  <c r="BE164"/>
  <c r="BE165"/>
  <c r="BE167"/>
  <c r="BE168"/>
  <c r="BE169"/>
  <c r="BE170"/>
  <c r="BE171"/>
  <c r="BE172"/>
  <c r="BE173"/>
  <c r="BE174"/>
  <c r="BE176"/>
  <c r="BE178"/>
  <c r="BE180"/>
  <c r="BE182"/>
  <c r="BE183"/>
  <c r="BE185"/>
  <c r="BE186"/>
  <c r="BE188"/>
  <c r="BE189"/>
  <c r="BE191"/>
  <c r="BE192"/>
  <c r="BE195"/>
  <c r="BE199"/>
  <c r="BE203"/>
  <c r="BE205"/>
  <c r="BE207"/>
  <c r="BE209"/>
  <c r="BE212"/>
  <c r="BE214"/>
  <c r="BE217"/>
  <c r="BE219"/>
  <c r="BE221"/>
  <c r="BE224"/>
  <c r="BE225"/>
  <c r="BE229"/>
  <c r="BE232"/>
  <c r="BE235"/>
  <c r="BE236"/>
  <c r="BE237"/>
  <c r="BE240"/>
  <c r="BE242"/>
  <c r="BE244"/>
  <c r="BE246"/>
  <c r="BE248"/>
  <c r="BE249"/>
  <c r="BE250"/>
  <c r="BE253"/>
  <c r="BE256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81"/>
  <c r="BE282"/>
  <c r="BE283"/>
  <c r="BE284"/>
  <c r="BE285"/>
  <c r="BE286"/>
  <c r="BE289"/>
  <c r="BE291"/>
  <c r="BE294"/>
  <c r="BE296"/>
  <c r="BE298"/>
  <c r="BE300"/>
  <c r="BE305"/>
  <c r="BE306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4"/>
  <c r="BE336"/>
  <c r="BE338"/>
  <c r="BE340"/>
  <c r="BE343"/>
  <c r="BE345"/>
  <c r="BE347"/>
  <c r="BE349"/>
  <c r="BE351"/>
  <c r="BE353"/>
  <c r="BE355"/>
  <c r="BE357"/>
  <c r="BE359"/>
  <c r="BE361"/>
  <c r="BE363"/>
  <c r="BE365"/>
  <c r="BE367"/>
  <c r="BE369"/>
  <c r="BE372"/>
  <c r="BE374"/>
  <c r="BE376"/>
  <c r="BE378"/>
  <c r="BE380"/>
  <c r="BE382"/>
  <c r="BE384"/>
  <c r="BE386"/>
  <c r="BE388"/>
  <c r="BE390"/>
  <c r="BE392"/>
  <c r="BE394"/>
  <c r="BE396"/>
  <c r="BE398"/>
  <c r="BE400"/>
  <c r="BE401"/>
  <c r="BE403"/>
  <c r="BE406"/>
  <c r="BE408"/>
  <c r="BE410"/>
  <c r="BE412"/>
  <c r="BE413"/>
  <c r="BE415"/>
  <c r="BE419"/>
  <c r="BE423"/>
  <c r="BE424"/>
  <c r="BE425"/>
  <c r="BE426"/>
  <c r="BE427"/>
  <c r="BE429"/>
  <c r="BE430"/>
  <c r="BE431"/>
  <c r="BE433"/>
  <c r="BE435"/>
  <c r="BE437"/>
  <c r="BE439"/>
  <c r="BE441"/>
  <c r="BE443"/>
  <c r="BE446"/>
  <c r="BE448"/>
  <c r="BE449"/>
  <c r="BE450"/>
  <c r="BE452"/>
  <c r="BE454"/>
  <c r="BE456"/>
  <c r="BE458"/>
  <c r="BE459"/>
  <c r="BE461"/>
  <c r="BE463"/>
  <c r="BE465"/>
  <c r="BE467"/>
  <c r="BE469"/>
  <c r="BE471"/>
  <c r="BE473"/>
  <c r="BE476"/>
  <c r="BE478"/>
  <c r="BE480"/>
  <c r="BE482"/>
  <c r="BE483"/>
  <c r="BE485"/>
  <c r="BE488"/>
  <c r="BE490"/>
  <c r="BE491"/>
  <c r="BE492"/>
  <c r="BE493"/>
  <c r="BE494"/>
  <c r="BE496"/>
  <c r="BE500"/>
  <c r="BE502"/>
  <c r="BE504"/>
  <c r="BE505"/>
  <c r="BE506"/>
  <c r="BE507"/>
  <c r="BE508"/>
  <c r="BE509"/>
  <c r="BE510"/>
  <c r="BE512"/>
  <c r="BE513"/>
  <c r="BE515"/>
  <c r="BE517"/>
  <c r="BE519"/>
  <c r="BE521"/>
  <c r="BE523"/>
  <c r="BE525"/>
  <c r="BE527"/>
  <c r="BE529"/>
  <c r="BE531"/>
  <c r="BE533"/>
  <c r="BE535"/>
  <c r="BE537"/>
  <c r="BE539"/>
  <c r="BE542"/>
  <c r="BE544"/>
  <c r="BE550"/>
  <c r="BE554"/>
  <c r="BE557"/>
  <c r="BE560"/>
  <c r="BE562"/>
  <c r="BE564"/>
  <c r="BE573"/>
  <c r="BE575"/>
  <c r="BE577"/>
  <c r="BA55" i="1"/>
  <c r="AW55"/>
  <c r="BD55"/>
  <c r="BD54" s="1"/>
  <c r="W33" s="1"/>
  <c r="BC54"/>
  <c r="AY54" s="1"/>
  <c r="BA54"/>
  <c r="W30" s="1"/>
  <c r="BB54"/>
  <c r="W31" s="1"/>
  <c r="R498" i="2" l="1"/>
  <c r="T498"/>
  <c r="P498"/>
  <c r="R113"/>
  <c r="R101" s="1"/>
  <c r="P113"/>
  <c r="P101" s="1"/>
  <c r="AU55" i="1" s="1"/>
  <c r="AU54" s="1"/>
  <c r="T113" i="2"/>
  <c r="T101" s="1"/>
  <c r="J102"/>
  <c r="J60" s="1"/>
  <c r="J103"/>
  <c r="J61" s="1"/>
  <c r="BK498"/>
  <c r="J498"/>
  <c r="J74" s="1"/>
  <c r="BK552"/>
  <c r="J552" s="1"/>
  <c r="J78" s="1"/>
  <c r="BK113"/>
  <c r="J113" s="1"/>
  <c r="J62" s="1"/>
  <c r="J33"/>
  <c r="AV55" i="1" s="1"/>
  <c r="AT55" s="1"/>
  <c r="AX54"/>
  <c r="W32"/>
  <c r="AW54"/>
  <c r="AK30" s="1"/>
  <c r="F33" i="2"/>
  <c r="AZ55" i="1" s="1"/>
  <c r="AZ54" s="1"/>
  <c r="W29" s="1"/>
  <c r="BK101" i="2" l="1"/>
  <c r="J101" s="1"/>
  <c r="J30" s="1"/>
  <c r="AG55" i="1" s="1"/>
  <c r="AG54" s="1"/>
  <c r="AK26" s="1"/>
  <c r="AK35" s="1"/>
  <c r="AV54"/>
  <c r="AK29" s="1"/>
  <c r="J39" i="2" l="1"/>
  <c r="J59"/>
  <c r="AN55" i="1"/>
  <c r="AT54"/>
  <c r="AN54" l="1"/>
</calcChain>
</file>

<file path=xl/sharedStrings.xml><?xml version="1.0" encoding="utf-8"?>
<sst xmlns="http://schemas.openxmlformats.org/spreadsheetml/2006/main" count="5852" uniqueCount="1558">
  <si>
    <t>Export Komplet</t>
  </si>
  <si>
    <t>VZ</t>
  </si>
  <si>
    <t>2.0</t>
  </si>
  <si>
    <t>ZAMOK</t>
  </si>
  <si>
    <t>False</t>
  </si>
  <si>
    <t>{89774f7c-4d34-41d3-a88a-5890c486d1b7}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</si>
  <si>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</si>
  <si>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</si>
  <si>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</si>
  <si>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</si>
  <si>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</si>
  <si>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</si>
  <si>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</si>
  <si>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</si>
  <si>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</si>
  <si>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</si>
  <si>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</si>
  <si>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plynové kotelny správní budovy MTS Bílina</t>
  </si>
  <si>
    <t>KSO:</t>
  </si>
  <si>
    <t/>
  </si>
  <si>
    <t>CC-CZ:</t>
  </si>
  <si>
    <t>Místo:</t>
  </si>
  <si>
    <t>Bílina</t>
  </si>
  <si>
    <t>Datum:</t>
  </si>
  <si>
    <t>18. 12. 2024</t>
  </si>
  <si>
    <t>Zadavatel:</t>
  </si>
  <si>
    <t>IČ:</t>
  </si>
  <si>
    <t>00266230</t>
  </si>
  <si>
    <t>Město Bílina</t>
  </si>
  <si>
    <t>DIČ:</t>
  </si>
  <si>
    <t>Uchazeč:</t>
  </si>
  <si>
    <t>Vyplň údaj</t>
  </si>
  <si>
    <t>Projektant:</t>
  </si>
  <si>
    <t>07406185</t>
  </si>
  <si>
    <t>TECHNOdesign s.r.o.</t>
  </si>
  <si>
    <t>True</t>
  </si>
  <si>
    <t>Zpracovatel:</t>
  </si>
  <si>
    <t>TECHNOdesing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</si>
  <si>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</si>
  <si>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</si>
  <si>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</si>
  <si>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</si>
  <si>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</si>
  <si>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</si>
  <si>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</si>
  <si>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</si>
  <si>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</si>
  <si>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</si>
  <si>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</si>
  <si>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</si>
  <si>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</si>
  <si>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</si>
  <si>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</si>
  <si>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</si>
  <si>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</si>
  <si>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</si>
  <si>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</si>
  <si>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</si>
  <si>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</si>
  <si>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</si>
  <si>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</si>
  <si>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</si>
  <si>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</si>
  <si>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</si>
  <si>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</si>
  <si>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</si>
  <si>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</si>
  <si>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</si>
  <si>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</si>
  <si>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</si>
  <si>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</si>
  <si>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</si>
  <si>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</si>
  <si>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</si>
  <si>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</si>
  <si>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</si>
  <si>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</si>
  <si>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</si>
  <si>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</si>
  <si>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</si>
  <si>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Zdroj tepla a přípravy TV</t>
  </si>
  <si>
    <t>STA</t>
  </si>
  <si>
    <t>1</t>
  </si>
  <si>
    <t>{5a629b9a-dd73-4bdd-9465-eb43f4e237a0}</t>
  </si>
  <si>
    <t>2</t>
  </si>
  <si>
    <t>KRYCÍ LIST SOUPISU PRACÍ</t>
  </si>
  <si>
    <t>Objekt:</t>
  </si>
  <si>
    <t>01 - Zdroj tepla a přípravy TV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</si>
  <si>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</si>
  <si>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</si>
  <si>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</si>
  <si>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</si>
  <si>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</si>
  <si>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</si>
  <si>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</si>
  <si>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</si>
  <si>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</si>
  <si>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</si>
  <si>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</si>
  <si>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</si>
  <si>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</si>
  <si>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</si>
  <si>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</si>
  <si>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</si>
  <si>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</si>
  <si>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742 - Elektroinstalace - slaboproud</t>
  </si>
  <si>
    <t>M - Práce a dodávky M</t>
  </si>
  <si>
    <t xml:space="preserve">    23-M - Montáže potrubí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</si>
  <si>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</si>
  <si>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</si>
  <si>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</si>
  <si>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</si>
  <si>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</si>
  <si>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</si>
  <si>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</si>
  <si>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</si>
  <si>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</si>
  <si>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</si>
  <si>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</si>
  <si>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</si>
  <si>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</si>
  <si>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</si>
  <si>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</si>
  <si>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</si>
  <si>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</si>
  <si>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</si>
  <si>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</si>
  <si>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</si>
  <si>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</si>
  <si>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</si>
  <si>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</si>
  <si>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</si>
  <si>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</si>
  <si>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953845213</t>
  </si>
  <si>
    <t>Vyvložkování stávajících komínových nebo větracích průduchů nerezovými vložkami ohebnými, včetně ukončení komínu komínového tělesa výšky 3 m světlý průměr vložky přes 130 m do 160 mm</t>
  </si>
  <si>
    <t>soubor</t>
  </si>
  <si>
    <t>CS ÚRS 2024 02</t>
  </si>
  <si>
    <t>4</t>
  </si>
  <si>
    <t>507359452</t>
  </si>
  <si>
    <t>Online PSC</t>
  </si>
  <si>
    <t>https://podminky.urs.cz/item/CS_URS_2024_02/953845213</t>
  </si>
  <si>
    <t>VV</t>
  </si>
  <si>
    <t>*dělené odkouření kaskády kotlů</t>
  </si>
  <si>
    <t>*2 ze 3 stávajících vyvložkovaných kom. průduchů budou využity</t>
  </si>
  <si>
    <t>* 1. průduch pro společné odkouření kaskády plynových kotlů dle PD</t>
  </si>
  <si>
    <t>* 2. průduch pro přívod vzduchu pro spalování obou kotlů dle PD</t>
  </si>
  <si>
    <t>953845223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</si>
  <si>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130 m do 160 mm</t>
  </si>
  <si>
    <t>m</t>
  </si>
  <si>
    <t>-542940299</t>
  </si>
  <si>
    <t>https://podminky.urs.cz/item/CS_URS_2024_02/953845223</t>
  </si>
  <si>
    <t>PSV</t>
  </si>
  <si>
    <t>Práce a dodávky PSV</t>
  </si>
  <si>
    <t>721</t>
  </si>
  <si>
    <t>Zdravotechnika - vnitřní kanalizace</t>
  </si>
  <si>
    <t>3</t>
  </si>
  <si>
    <t>M</t>
  </si>
  <si>
    <t>ALP.AKS5</t>
  </si>
  <si>
    <t>Nálevka s kuličkou pro odkapávající kondenzát a držákem hadiček DN32</t>
  </si>
  <si>
    <t>kus</t>
  </si>
  <si>
    <t>32</t>
  </si>
  <si>
    <t>16</t>
  </si>
  <si>
    <t>-354769958</t>
  </si>
  <si>
    <t>* pro odvod od pojistných ventilů, kondenzát zkotlů</t>
  </si>
  <si>
    <t>* pro odvod od mag. filtru</t>
  </si>
  <si>
    <t>28615045</t>
  </si>
  <si>
    <t>trubka kanalizační HTEM s hrdlem DN 32x2000mm</t>
  </si>
  <si>
    <t>1664525230</t>
  </si>
  <si>
    <t>* pro odvod kondenzátu z plynových kotlů</t>
  </si>
  <si>
    <t>* pro napojení PV pře viditelný odkap</t>
  </si>
  <si>
    <t>* magnetického odkalovače/filtru</t>
  </si>
  <si>
    <t>* vypouštěcíh ventilů apod.</t>
  </si>
  <si>
    <t>* vyvedení k podlahové vpusti</t>
  </si>
  <si>
    <t>5</t>
  </si>
  <si>
    <t>28615059</t>
  </si>
  <si>
    <t>trubka kanalizační HTEM s hrdlem DN 32x1000mm</t>
  </si>
  <si>
    <t>186949393</t>
  </si>
  <si>
    <t>6</t>
  </si>
  <si>
    <t>28615031</t>
  </si>
  <si>
    <t>trubka kanalizační HTEM s hrdlem DN 32x250mm</t>
  </si>
  <si>
    <t>1009556978</t>
  </si>
  <si>
    <t>7</t>
  </si>
  <si>
    <t>28615628</t>
  </si>
  <si>
    <t>odbočka HTEA úhel 87° DN 32/32</t>
  </si>
  <si>
    <t>-877819256</t>
  </si>
  <si>
    <t>8</t>
  </si>
  <si>
    <t>28615615</t>
  </si>
  <si>
    <t>koleno odpadní pro vysoké teploty HTB DN 32x87°</t>
  </si>
  <si>
    <t>1710995118</t>
  </si>
  <si>
    <t>28615677</t>
  </si>
  <si>
    <t>koleno odpadní pro vysoké teploty HTB DN 32x30°</t>
  </si>
  <si>
    <t>-505137361</t>
  </si>
  <si>
    <t>10</t>
  </si>
  <si>
    <t>28615670</t>
  </si>
  <si>
    <t>koleno odpadní pro vysoké teploty HTB DN 32x15°</t>
  </si>
  <si>
    <t>-1984963916</t>
  </si>
  <si>
    <t>11</t>
  </si>
  <si>
    <t>28615684</t>
  </si>
  <si>
    <t>koleno odpadní pro vysoké teploty HTB DN 32x67°</t>
  </si>
  <si>
    <t>-1028023699</t>
  </si>
  <si>
    <t>998721101</t>
  </si>
  <si>
    <t>Přesun hmot pro vnitřní kanalizaci stanovený z hmotnosti přesunovaného materiálu vodorovná dopravní vzdálenost do 50 m základní v objektech výšky do 6 m</t>
  </si>
  <si>
    <t>t</t>
  </si>
  <si>
    <t>648728961</t>
  </si>
  <si>
    <t>https://podminky.urs.cz/item/CS_URS_2024_02/998721101</t>
  </si>
  <si>
    <t>722</t>
  </si>
  <si>
    <t>Zdravotechnika - vnitřní vodovod</t>
  </si>
  <si>
    <t>13</t>
  </si>
  <si>
    <t>722220221</t>
  </si>
  <si>
    <t>Armatury s jedním závitem přechodové tvarovky PPR, PN 20 (SDR 6) s kovovým závitem vnitřním T - kusy D 20 x G 1/2" x D 20</t>
  </si>
  <si>
    <t>-1491657073</t>
  </si>
  <si>
    <t>https://podminky.urs.cz/item/CS_URS_2024_02/722220221</t>
  </si>
  <si>
    <t>14</t>
  </si>
  <si>
    <t>722220851</t>
  </si>
  <si>
    <t>Demontáž armatur závitových s jedním závitem do G 3/4</t>
  </si>
  <si>
    <t>-991812363</t>
  </si>
  <si>
    <t>https://podminky.urs.cz/item/CS_URS_2024_02/722220851</t>
  </si>
  <si>
    <t>15</t>
  </si>
  <si>
    <t>722220852</t>
  </si>
  <si>
    <t>Demontáž armatur závitových s jedním závitem přes 3/4 do G 5/4</t>
  </si>
  <si>
    <t>642277945</t>
  </si>
  <si>
    <t>https://podminky.urs.cz/item/CS_URS_2024_02/722220852</t>
  </si>
  <si>
    <t>722220861</t>
  </si>
  <si>
    <t>Demontáž armatur závitových se dvěma závity do G 3/4</t>
  </si>
  <si>
    <t>357879707</t>
  </si>
  <si>
    <t>https://podminky.urs.cz/item/CS_URS_2024_02/722220861</t>
  </si>
  <si>
    <t>17</t>
  </si>
  <si>
    <t>722220862</t>
  </si>
  <si>
    <t>Demontáž armatur závitových se dvěma závity přes 3/4 do G 5/4</t>
  </si>
  <si>
    <t>-2144900992</t>
  </si>
  <si>
    <t>https://podminky.urs.cz/item/CS_URS_2024_02/722220862</t>
  </si>
  <si>
    <t>18</t>
  </si>
  <si>
    <t>722229101.1</t>
  </si>
  <si>
    <t>Armatury s jedním závitem montáž vodovodních armatur s jedním závitem ostatních typů G 1/2"</t>
  </si>
  <si>
    <t>-1369386625</t>
  </si>
  <si>
    <t>https://podminky.urs.cz/item/CS_URS_2024_02/722229101.1</t>
  </si>
  <si>
    <t>19</t>
  </si>
  <si>
    <t>55128018</t>
  </si>
  <si>
    <t>teploměr axiální 0-120°C zadní napojení 1/2" s jímkou D 80/dl 50mm</t>
  </si>
  <si>
    <t>-30265877</t>
  </si>
  <si>
    <t>20</t>
  </si>
  <si>
    <t>31942728</t>
  </si>
  <si>
    <t>prodloužení mosaz závit vnitřní/vnější 1/2"x20mm</t>
  </si>
  <si>
    <t>117807883</t>
  </si>
  <si>
    <t>31942736</t>
  </si>
  <si>
    <t>prodloužení mosaz závit vnitřní/vnější 3/4"x30mm</t>
  </si>
  <si>
    <t>-954356321</t>
  </si>
  <si>
    <t>22</t>
  </si>
  <si>
    <t>722224115</t>
  </si>
  <si>
    <t>Armatury s jedním závitem kohouty plnicí a vypouštěcí PN 10 G 1/2"</t>
  </si>
  <si>
    <t>-834080618</t>
  </si>
  <si>
    <t>https://podminky.urs.cz/item/CS_URS_2024_02/722224115</t>
  </si>
  <si>
    <t>23</t>
  </si>
  <si>
    <t>722229101</t>
  </si>
  <si>
    <t>1713246339</t>
  </si>
  <si>
    <t>https://podminky.urs.cz/item/CS_URS_2024_02/722229101</t>
  </si>
  <si>
    <t>24</t>
  </si>
  <si>
    <t>55128012</t>
  </si>
  <si>
    <t>tlakoměr axiální D 50mm zadní napojení 1/4"M tlak 0-16bar</t>
  </si>
  <si>
    <t>-758712201</t>
  </si>
  <si>
    <t>25</t>
  </si>
  <si>
    <t>722231072</t>
  </si>
  <si>
    <t>Armatury se dvěma závity ventily zpětné mosazné PN 10 do 110°C G 1/2"</t>
  </si>
  <si>
    <t>-135013746</t>
  </si>
  <si>
    <t>https://podminky.urs.cz/item/CS_URS_2024_02/722231072</t>
  </si>
  <si>
    <t>26</t>
  </si>
  <si>
    <t>722231073</t>
  </si>
  <si>
    <t>Armatury se dvěma závity ventily zpětné mosazné PN 10 do 110°C G 3/4"</t>
  </si>
  <si>
    <t>-428032930</t>
  </si>
  <si>
    <t>https://podminky.urs.cz/item/CS_URS_2024_02/722231073</t>
  </si>
  <si>
    <t>27</t>
  </si>
  <si>
    <t>722231074</t>
  </si>
  <si>
    <t>Armatury se dvěma závity ventily zpětné mosazné PN 10 do 110°C G 1"</t>
  </si>
  <si>
    <t>1317692089</t>
  </si>
  <si>
    <t>https://podminky.urs.cz/item/CS_URS_2024_02/722231074</t>
  </si>
  <si>
    <t>28</t>
  </si>
  <si>
    <t>722231203</t>
  </si>
  <si>
    <t>Armatury se dvěma závity ventily redukční tlakové mosazné bez manometru PN 6 do 25 °C G 1"</t>
  </si>
  <si>
    <t>1392988788</t>
  </si>
  <si>
    <t>https://podminky.urs.cz/item/CS_URS_2024_02/722231203</t>
  </si>
  <si>
    <t>29</t>
  </si>
  <si>
    <t>IVR.MA63010BB</t>
  </si>
  <si>
    <t>Manometr axiální - zadní napojení 1/4"M, D63, 0-10bar</t>
  </si>
  <si>
    <t>348432516</t>
  </si>
  <si>
    <t>30</t>
  </si>
  <si>
    <t>722232043</t>
  </si>
  <si>
    <t>Armatury se dvěma závity kulové kohouty PN 42 do 185 °C přímé vnitřní závit G 1/2"</t>
  </si>
  <si>
    <t>725575549</t>
  </si>
  <si>
    <t>https://podminky.urs.cz/item/CS_URS_2024_02/722232043</t>
  </si>
  <si>
    <t>31</t>
  </si>
  <si>
    <t>722232043.GCM</t>
  </si>
  <si>
    <t>Kohout kulový Giacomini R250D přímý G 1/2" PN 42 do 185°C vnitřní závit</t>
  </si>
  <si>
    <t>-1073735474</t>
  </si>
  <si>
    <t>31942666</t>
  </si>
  <si>
    <t>vsuvka mosaz 1"x1"</t>
  </si>
  <si>
    <t>145423722</t>
  </si>
  <si>
    <t>33</t>
  </si>
  <si>
    <t>31942665</t>
  </si>
  <si>
    <t>vsuvka mosaz 3/4"x3/4"</t>
  </si>
  <si>
    <t>1152889916</t>
  </si>
  <si>
    <t>34</t>
  </si>
  <si>
    <t>31942664</t>
  </si>
  <si>
    <t>vsuvka mosaz 1/2"x1/2"</t>
  </si>
  <si>
    <t>1971027984</t>
  </si>
  <si>
    <t>35</t>
  </si>
  <si>
    <t>31942667</t>
  </si>
  <si>
    <t>vsuvka mosaz 5/4"x5/4"</t>
  </si>
  <si>
    <t>-1183811361</t>
  </si>
  <si>
    <t>36</t>
  </si>
  <si>
    <t>28353200</t>
  </si>
  <si>
    <t>vlákno těsnící na závitové spoje</t>
  </si>
  <si>
    <t>-617301143</t>
  </si>
  <si>
    <t>37</t>
  </si>
  <si>
    <t>55114218</t>
  </si>
  <si>
    <t>kohout kulový s vypouštěním PN 35 T 185°C chromovaný R250DS 5/4"</t>
  </si>
  <si>
    <t>-674537957</t>
  </si>
  <si>
    <t>38</t>
  </si>
  <si>
    <t>722232044</t>
  </si>
  <si>
    <t>Armatury se dvěma závity kulové kohouty PN 42 do 185 °C přímé vnitřní závit G 3/4"</t>
  </si>
  <si>
    <t>705023645</t>
  </si>
  <si>
    <t>https://podminky.urs.cz/item/CS_URS_2024_02/722232044</t>
  </si>
  <si>
    <t>39</t>
  </si>
  <si>
    <t>722232045</t>
  </si>
  <si>
    <t>Armatury se dvěma závity kulové kohouty PN 42 do 185 °C přímé vnitřní závit G 1"</t>
  </si>
  <si>
    <t>-410788140</t>
  </si>
  <si>
    <t>https://podminky.urs.cz/item/CS_URS_2024_02/722232045</t>
  </si>
  <si>
    <t>40</t>
  </si>
  <si>
    <t>722232046</t>
  </si>
  <si>
    <t>Armatury se dvěma závity kulové kohouty PN 42 do 185 °C přímé vnitřní závit G 5/4"</t>
  </si>
  <si>
    <t>797127853</t>
  </si>
  <si>
    <t>https://podminky.urs.cz/item/CS_URS_2024_02/722232046</t>
  </si>
  <si>
    <t>41</t>
  </si>
  <si>
    <t>722239101</t>
  </si>
  <si>
    <t>Armatury se dvěma závity montáž vodovodních armatur se dvěma závity ostatních typů G 1/2"</t>
  </si>
  <si>
    <t>-502796081</t>
  </si>
  <si>
    <t>https://podminky.urs.cz/item/CS_URS_2024_02/722239101</t>
  </si>
  <si>
    <t>42</t>
  </si>
  <si>
    <t>55111961</t>
  </si>
  <si>
    <t>ventil tlakový redukční se šroubením mosaz PN 6 do 25°C bez manometru 3/4"</t>
  </si>
  <si>
    <t>1024</t>
  </si>
  <si>
    <t>-711894036</t>
  </si>
  <si>
    <t>43</t>
  </si>
  <si>
    <t>722239102</t>
  </si>
  <si>
    <t>Armatury se dvěma závity montáž vodovodních armatur se dvěma závity ostatních typů G 3/4"</t>
  </si>
  <si>
    <t>750794021</t>
  </si>
  <si>
    <t>https://podminky.urs.cz/item/CS_URS_2024_02/722239102</t>
  </si>
  <si>
    <t>44</t>
  </si>
  <si>
    <t>55114146</t>
  </si>
  <si>
    <t>kohout kulový PN 42 T 185°C plnoprůtokový nikl páčka 3/4" červený</t>
  </si>
  <si>
    <t>-1609027734</t>
  </si>
  <si>
    <t>45</t>
  </si>
  <si>
    <t>722239103</t>
  </si>
  <si>
    <t>Armatury se dvěma závity montáž vodovodních armatur se dvěma závity ostatních typů G 1"</t>
  </si>
  <si>
    <t>211243465</t>
  </si>
  <si>
    <t>https://podminky.urs.cz/item/CS_URS_2024_02/722239103</t>
  </si>
  <si>
    <t>46</t>
  </si>
  <si>
    <t>55114180</t>
  </si>
  <si>
    <t>kohout kulový PN 35 T 185°C těžká řada plnoprůtokový nikl páčka 1" červený</t>
  </si>
  <si>
    <t>583731437</t>
  </si>
  <si>
    <t>47</t>
  </si>
  <si>
    <t>722239104</t>
  </si>
  <si>
    <t>Armatury se dvěma závity montáž vodovodních armatur se dvěma závity ostatních typů G 5/4"</t>
  </si>
  <si>
    <t>-663448639</t>
  </si>
  <si>
    <t>https://podminky.urs.cz/item/CS_URS_2024_02/722239104</t>
  </si>
  <si>
    <t>48</t>
  </si>
  <si>
    <t>55114150</t>
  </si>
  <si>
    <t>kohout kulový PN 35 T 185°C plnoprůtokový nikl páčka 5/4" červený</t>
  </si>
  <si>
    <t>-1346126392</t>
  </si>
  <si>
    <t>49</t>
  </si>
  <si>
    <t>998722101</t>
  </si>
  <si>
    <t>Přesun hmot pro vnitřní vodovod stanovený z hmotnosti přesunovaného materiálu vodorovná dopravní vzdálenost do 50 m základní v objektech výšky do 6 m</t>
  </si>
  <si>
    <t>-1819090245</t>
  </si>
  <si>
    <t>https://podminky.urs.cz/item/CS_URS_2024_02/998722101</t>
  </si>
  <si>
    <t>723</t>
  </si>
  <si>
    <t>Zdravotechnika - vnitřní plynovod</t>
  </si>
  <si>
    <t>50</t>
  </si>
  <si>
    <t>723150423</t>
  </si>
  <si>
    <t>Potrubí z ocelových trubek hladkých z ušlechtilé oceli (nerez) spojovaných lisováním Ø 22/1,2</t>
  </si>
  <si>
    <t>1483171502</t>
  </si>
  <si>
    <t>https://podminky.urs.cz/item/CS_URS_2024_02/723150423</t>
  </si>
  <si>
    <t>* připojení kotle</t>
  </si>
  <si>
    <t>51</t>
  </si>
  <si>
    <t>723150424</t>
  </si>
  <si>
    <t>Potrubí z ocelových trubek hladkých z ušlechtilé oceli (nerez) spojovaných lisováním Ø 28/1,2</t>
  </si>
  <si>
    <t>-1844384405</t>
  </si>
  <si>
    <t>https://podminky.urs.cz/item/CS_URS_2024_02/723150424</t>
  </si>
  <si>
    <t>* napojení na stávající, upravený ocel. plynovod</t>
  </si>
  <si>
    <t>52</t>
  </si>
  <si>
    <t>723150801</t>
  </si>
  <si>
    <t>Demontáž potrubí svařovaného z ocelových trubek hladkých do Ø 32</t>
  </si>
  <si>
    <t>1883368144</t>
  </si>
  <si>
    <t>https://podminky.urs.cz/item/CS_URS_2024_02/723150801</t>
  </si>
  <si>
    <t>53</t>
  </si>
  <si>
    <t>723150804</t>
  </si>
  <si>
    <t>Demontáž potrubí svařovaného z ocelových trubek hladkých přes 76 do Ø 108</t>
  </si>
  <si>
    <t>708415560</t>
  </si>
  <si>
    <t>https://podminky.urs.cz/item/CS_URS_2024_02/723150804</t>
  </si>
  <si>
    <t>54</t>
  </si>
  <si>
    <t>723150805</t>
  </si>
  <si>
    <t>Demontáž potrubí svařovaného z ocelových trubek hladkých přes 108 do Ø 159</t>
  </si>
  <si>
    <t>-2059364508</t>
  </si>
  <si>
    <t>https://podminky.urs.cz/item/CS_URS_2024_02/723150805</t>
  </si>
  <si>
    <t>55</t>
  </si>
  <si>
    <t>998723111</t>
  </si>
  <si>
    <t>Přesun hmot pro vnitřní plynovod stanovený z hmotnosti přesunovaného materiálu vodorovná dopravní vzdálenost do 50 m s omezením mechanizace v objektech výšky do 6 m</t>
  </si>
  <si>
    <t>1306318598</t>
  </si>
  <si>
    <t>https://podminky.urs.cz/item/CS_URS_2024_02/998723111</t>
  </si>
  <si>
    <t>724</t>
  </si>
  <si>
    <t>Zdravotechnika - strojní vybavení</t>
  </si>
  <si>
    <t>56</t>
  </si>
  <si>
    <t>724242212</t>
  </si>
  <si>
    <t>Zařízení pro úpravu vody filtry domácí na studenou vodu se zpětným proplachem G 1"</t>
  </si>
  <si>
    <t>-853543820</t>
  </si>
  <si>
    <t>https://podminky.urs.cz/item/CS_URS_2024_02/724242212</t>
  </si>
  <si>
    <t>57</t>
  </si>
  <si>
    <t>998724101</t>
  </si>
  <si>
    <t>Přesun hmot pro strojní vybavení stanovený z hmotnosti přesunovaného materiálu vodorovná dopravní vzdálenost do 50 m základní v objektech výšky do 6 m</t>
  </si>
  <si>
    <t>1770953871</t>
  </si>
  <si>
    <t>https://podminky.urs.cz/item/CS_URS_2024_02/998724101</t>
  </si>
  <si>
    <t>725</t>
  </si>
  <si>
    <t>Zdravotechnika - zařizovací předměty</t>
  </si>
  <si>
    <t>58</t>
  </si>
  <si>
    <t>725510802</t>
  </si>
  <si>
    <t>Demontáž plynových ohřívačů cirkulačních zásobníkových ohřívačů vody 500 l</t>
  </si>
  <si>
    <t>-709420263</t>
  </si>
  <si>
    <t>https://podminky.urs.cz/item/CS_URS_2024_02/725510802</t>
  </si>
  <si>
    <t>59</t>
  </si>
  <si>
    <t>725539305</t>
  </si>
  <si>
    <t>Elektrické ohřívače zásobníkové montáž tlakových ohřívačů stacionárních přes 300 do 500 l</t>
  </si>
  <si>
    <t>693806431</t>
  </si>
  <si>
    <t>https://podminky.urs.cz/item/CS_URS_2024_02/725539305</t>
  </si>
  <si>
    <t>60</t>
  </si>
  <si>
    <t>6000047110</t>
  </si>
  <si>
    <t>Zásobník TV nepřímotopný Dražice OKC 300 NTR/BP</t>
  </si>
  <si>
    <t>-207269470</t>
  </si>
  <si>
    <t>* zásobník se 2 výměníky tepla (připojení kotlů + příprava na připojení sol. kolektorů)</t>
  </si>
  <si>
    <t>61</t>
  </si>
  <si>
    <t>6000047458</t>
  </si>
  <si>
    <t>Příruba topná Dražice TPK 150-8 2,2 kW 2110409</t>
  </si>
  <si>
    <t>296003746</t>
  </si>
  <si>
    <t>62</t>
  </si>
  <si>
    <t>RGL.17375</t>
  </si>
  <si>
    <t>Anoda elektronická pro zásobníky RBC 200-300 HP</t>
  </si>
  <si>
    <t>1429637454</t>
  </si>
  <si>
    <t>* Bezúdržbová titanová anoda o s vlastním zdrojem napětí a neomezenou životností k ochraně smaltovaného zásobníku.</t>
  </si>
  <si>
    <t>* nutnost zřízení zásuvky 230V/16A pro připojení anody</t>
  </si>
  <si>
    <t>63</t>
  </si>
  <si>
    <t>43633020</t>
  </si>
  <si>
    <t>filtr změkčovací pro úpravu tvrdosti vody atest pro pitnou vodu připojení 1" odpad 3/4" programovatelná el řídicí jednotka provozní průtok 2,7m3/hod</t>
  </si>
  <si>
    <t>914469186</t>
  </si>
  <si>
    <t>* úpravna vody bude připojena na vstupu pitné vody do objektu - veškerá voda používaná v objektu bude upravena (změkčena)</t>
  </si>
  <si>
    <t>64</t>
  </si>
  <si>
    <t>IVR.10107000</t>
  </si>
  <si>
    <t>Filtr 10" - 3/4"F; bez vložky</t>
  </si>
  <si>
    <t>1430360681</t>
  </si>
  <si>
    <t>* před chem. úpravnu vody, na přípojce pitné vody</t>
  </si>
  <si>
    <t>65</t>
  </si>
  <si>
    <t>IVR.41060044CS</t>
  </si>
  <si>
    <t>Regenerační sůl - pro změkčovače - 25kg</t>
  </si>
  <si>
    <t>-127357963</t>
  </si>
  <si>
    <t>66</t>
  </si>
  <si>
    <t>IVR.IVAFRN934005</t>
  </si>
  <si>
    <t>Filtrační vložka - 5 µm; 9 3/4"</t>
  </si>
  <si>
    <t>-976123153</t>
  </si>
  <si>
    <t>67</t>
  </si>
  <si>
    <t>998725111</t>
  </si>
  <si>
    <t>Přesun hmot pro zařizovací předměty stanovený z hmotnosti přesunovaného materiálu vodorovná dopravní vzdálenost do 50 m s omezením mechanizace v objektech výšky do 6 m</t>
  </si>
  <si>
    <t>-2093184382</t>
  </si>
  <si>
    <t>https://podminky.urs.cz/item/CS_URS_2024_02/998725111</t>
  </si>
  <si>
    <t>731</t>
  </si>
  <si>
    <t>Ústřední vytápění - kotelny</t>
  </si>
  <si>
    <t>68</t>
  </si>
  <si>
    <t>731200826</t>
  </si>
  <si>
    <t>Demontáž kotlů ocelových na kapalná nebo plynná paliva, o výkonu přes 40 do 60 kW</t>
  </si>
  <si>
    <t>-106124030</t>
  </si>
  <si>
    <t>https://podminky.urs.cz/item/CS_URS_2024_02/731200826</t>
  </si>
  <si>
    <t>69</t>
  </si>
  <si>
    <t>731391812</t>
  </si>
  <si>
    <t>Vypuštění vody z kotlů do kanalizace samospádem o výhřevné ploše kotlů přes 5 do 10 m2</t>
  </si>
  <si>
    <t>-537836109</t>
  </si>
  <si>
    <t>https://podminky.urs.cz/item/CS_URS_2024_02/731391812</t>
  </si>
  <si>
    <t>70</t>
  </si>
  <si>
    <t>732110812</t>
  </si>
  <si>
    <t>Demontáž těles rozdělovačů a sběračů přes 100 do DN 200</t>
  </si>
  <si>
    <t>1692784098</t>
  </si>
  <si>
    <t>https://podminky.urs.cz/item/CS_URS_2024_02/732110812</t>
  </si>
  <si>
    <t>71</t>
  </si>
  <si>
    <t>731244493</t>
  </si>
  <si>
    <t>Kotle ocelové teplovodní plynové stacionární kondenzační montáž kotlů kondenzačních ostatních typů o výkonu přes 20 do 28 kW</t>
  </si>
  <si>
    <t>1022369909</t>
  </si>
  <si>
    <t>https://podminky.urs.cz/item/CS_URS_2024_02/731244493</t>
  </si>
  <si>
    <t>72</t>
  </si>
  <si>
    <t>VIE.Z019399</t>
  </si>
  <si>
    <t>Kondenzační topný kotel na plyn pro provoz závislý nebo nezávislý na vzduchu v místnosti._x000D_
Regulace s černobílým 3,5" displejem._x000D_
Jmenovitý tepelný výkon 50/30 ºC: 1,9-25 kW</t>
  </si>
  <si>
    <t>-1177546150</t>
  </si>
  <si>
    <t>73</t>
  </si>
  <si>
    <t>VIE.Z017412</t>
  </si>
  <si>
    <t>Rozšiřovací sada pro směšovaný okruh EM-M1_x000D_
pro jeden topný okruh se směšovačem, nástěnná montáž</t>
  </si>
  <si>
    <t>-1335798732</t>
  </si>
  <si>
    <t>74</t>
  </si>
  <si>
    <t>VIE.ZK04032</t>
  </si>
  <si>
    <t>Ponorné čidlo teploty HVDT_x000D_
Možné připojit jen přes rozšiřovací sadu EM-MX/M1/P1</t>
  </si>
  <si>
    <t>-220973577</t>
  </si>
  <si>
    <t>*pro provoz plynového kotle s hydraulickou výhybkou</t>
  </si>
  <si>
    <t>75</t>
  </si>
  <si>
    <t>IVR.36012GH6</t>
  </si>
  <si>
    <t>Kotlový modul HEAT BLOC K31 - nesměšovaný - DN 25, Grundfos ALPHA2.1 L 25-60</t>
  </si>
  <si>
    <t>-1273955478</t>
  </si>
  <si>
    <t>* okruh přípravy TV</t>
  </si>
  <si>
    <t>76</t>
  </si>
  <si>
    <t>IVR.39052MGM6</t>
  </si>
  <si>
    <t>Kotlový modul HEAT BLOC K32 - 3cestný směšovací ventil - DN 32, Grundfos UPM3 Auto L 32-70</t>
  </si>
  <si>
    <t>-866269385</t>
  </si>
  <si>
    <t>* okruh ÚT</t>
  </si>
  <si>
    <t>* nutno dodržet parametry navrženého oběhového čerpadla, zejména průtokové množství</t>
  </si>
  <si>
    <t>77</t>
  </si>
  <si>
    <t>IVR.705002</t>
  </si>
  <si>
    <t>Servopohon - ke směšovacím ventilům PAW - 230V; 10Nm</t>
  </si>
  <si>
    <t>1326065225</t>
  </si>
  <si>
    <t>78</t>
  </si>
  <si>
    <t>IVR.3761</t>
  </si>
  <si>
    <t>Napouštěcí a vypouštěcí sada - pro kotlové moduly DN 32</t>
  </si>
  <si>
    <t>-309391409</t>
  </si>
  <si>
    <t>79</t>
  </si>
  <si>
    <t>IVR.3712</t>
  </si>
  <si>
    <t>Horizontální distribuční rozdělovač - PAW.MV2 pro 2 moduly, DN 32</t>
  </si>
  <si>
    <t>313604287</t>
  </si>
  <si>
    <t>80</t>
  </si>
  <si>
    <t>IVR.37421</t>
  </si>
  <si>
    <t>Hydraulický oddělovač - pro horizontální distribuční rozdělovač DN 32 - 4800l/h</t>
  </si>
  <si>
    <t>556447437</t>
  </si>
  <si>
    <t>81</t>
  </si>
  <si>
    <t>HLT.216366</t>
  </si>
  <si>
    <t>Kombišroub M8x150 4.6 pozink.</t>
  </si>
  <si>
    <t>818840523</t>
  </si>
  <si>
    <t>82</t>
  </si>
  <si>
    <t>IVR.502140</t>
  </si>
  <si>
    <t>Automatický odvzdušňovací ventil - se zpětným ventilem - 1/2"</t>
  </si>
  <si>
    <t>1356542394</t>
  </si>
  <si>
    <t>83</t>
  </si>
  <si>
    <t>IVR.I00402100</t>
  </si>
  <si>
    <t>Zpětný ventil - 1/2"Mx1/2"F</t>
  </si>
  <si>
    <t>34582614</t>
  </si>
  <si>
    <t>84</t>
  </si>
  <si>
    <t>IVR.28001</t>
  </si>
  <si>
    <t>Ekvitermní regulace - řízení složitějších sestav pomocí 6 výstupních relé, 230V AC</t>
  </si>
  <si>
    <t>205597189</t>
  </si>
  <si>
    <t>85</t>
  </si>
  <si>
    <t>48481000</t>
  </si>
  <si>
    <t>box neutralizační pro neutralizaci kondenzátu</t>
  </si>
  <si>
    <t>-917621483</t>
  </si>
  <si>
    <t>86</t>
  </si>
  <si>
    <t>IVR.311480</t>
  </si>
  <si>
    <t>Pojistný ventil pro topení - 1/2"FF; 8bar</t>
  </si>
  <si>
    <t>328079434</t>
  </si>
  <si>
    <t>87</t>
  </si>
  <si>
    <t>IVR.311580</t>
  </si>
  <si>
    <t>Pojistný ventil pro topení - 3/4"FF; 8bar</t>
  </si>
  <si>
    <t>-48916918</t>
  </si>
  <si>
    <t>88</t>
  </si>
  <si>
    <t>42390133</t>
  </si>
  <si>
    <t>objímka potrubí jednošroubová M8 20-23 1/2"</t>
  </si>
  <si>
    <t>1325569995</t>
  </si>
  <si>
    <t>89</t>
  </si>
  <si>
    <t>42390134</t>
  </si>
  <si>
    <t>objímka potrubí jednošroubová M8 25-30 3/4"</t>
  </si>
  <si>
    <t>1574558389</t>
  </si>
  <si>
    <t>90</t>
  </si>
  <si>
    <t>42390135</t>
  </si>
  <si>
    <t>objímka potrubí jednošroubová M8 31-38 1"</t>
  </si>
  <si>
    <t>-679256729</t>
  </si>
  <si>
    <t>91</t>
  </si>
  <si>
    <t>42390136</t>
  </si>
  <si>
    <t>objímka potrubí jednošroubová M8 40-46 5/4"</t>
  </si>
  <si>
    <t>1389355300</t>
  </si>
  <si>
    <t>92</t>
  </si>
  <si>
    <t>42390137</t>
  </si>
  <si>
    <t>objímka potrubí jednošroubová M8 48-53 6/4"</t>
  </si>
  <si>
    <t>-421317210</t>
  </si>
  <si>
    <t>93</t>
  </si>
  <si>
    <t>56280103</t>
  </si>
  <si>
    <t>rozpěrné hmoždinky do plných materiálů 10x50</t>
  </si>
  <si>
    <t>100 kus</t>
  </si>
  <si>
    <t>-161409215</t>
  </si>
  <si>
    <t>94</t>
  </si>
  <si>
    <t>56280102</t>
  </si>
  <si>
    <t>rozpěrné hmoždinky do plných materiálů 8x40</t>
  </si>
  <si>
    <t>-660930831</t>
  </si>
  <si>
    <t>95</t>
  </si>
  <si>
    <t>VIE.ZK04306</t>
  </si>
  <si>
    <t>Čidlo venkovní teploty_x000D_
Pro ekvitermní provoz kondenzačného kotle.</t>
  </si>
  <si>
    <t>-769832979</t>
  </si>
  <si>
    <t>*pro ekvitermní provoz plynového kotle</t>
  </si>
  <si>
    <t>96</t>
  </si>
  <si>
    <t>6000068190</t>
  </si>
  <si>
    <t>Filtr magnetický 11/2"</t>
  </si>
  <si>
    <t>-1730057212</t>
  </si>
  <si>
    <t>97</t>
  </si>
  <si>
    <t>Agreg.cena 731-002</t>
  </si>
  <si>
    <t>Uvedení kotle do provozu, seřízení spalování, zhotovení protokolu o seřízení</t>
  </si>
  <si>
    <t>1683022067</t>
  </si>
  <si>
    <t>98</t>
  </si>
  <si>
    <t>Agreg.cena 731-004</t>
  </si>
  <si>
    <t>Propláchnutí systému, zkoušky pevnosti a těsnosti, dilatační zkouška, topná zkouška</t>
  </si>
  <si>
    <t>956200723</t>
  </si>
  <si>
    <t>99</t>
  </si>
  <si>
    <t>Agreg.cena 731-003</t>
  </si>
  <si>
    <t>Uvedení systému měření a regulace do provozu</t>
  </si>
  <si>
    <t>847757795</t>
  </si>
  <si>
    <t>100</t>
  </si>
  <si>
    <t>Agreg.cena 731-005</t>
  </si>
  <si>
    <t>Zkušební provoz a závěrečné vyhodnocení zkušebního provozu</t>
  </si>
  <si>
    <t>474098861</t>
  </si>
  <si>
    <t>101</t>
  </si>
  <si>
    <t>998731101</t>
  </si>
  <si>
    <t>Přesun hmot pro kotelny stanovený z hmotnosti přesunovaného materiálu vodorovná dopravní vzdálenost do 50 m základní v objektech výšky do 6 m</t>
  </si>
  <si>
    <t>1710989269</t>
  </si>
  <si>
    <t>https://podminky.urs.cz/item/CS_URS_2024_02/998731101</t>
  </si>
  <si>
    <t>732</t>
  </si>
  <si>
    <t>Ústřední vytápění - strojovny</t>
  </si>
  <si>
    <t>102</t>
  </si>
  <si>
    <t>732199100</t>
  </si>
  <si>
    <t>Montáž štítků orientačních</t>
  </si>
  <si>
    <t>-121376193</t>
  </si>
  <si>
    <t>https://podminky.urs.cz/item/CS_URS_2024_02/732199100</t>
  </si>
  <si>
    <t>103</t>
  </si>
  <si>
    <t>ADI.0033301.URS</t>
  </si>
  <si>
    <t>Kazeta s polyest.metal. bílou páskou č.18486, černý tisk, délka 5,5m, šířka 12mm</t>
  </si>
  <si>
    <t>671314588</t>
  </si>
  <si>
    <t>* pro štítkovač, popisovač (např. DYMO)</t>
  </si>
  <si>
    <t>104</t>
  </si>
  <si>
    <t>732212815</t>
  </si>
  <si>
    <t>Demontáž ohříváků zásobníkových stojatých o obsahu do 1 600 l</t>
  </si>
  <si>
    <t>-982457963</t>
  </si>
  <si>
    <t>https://podminky.urs.cz/item/CS_URS_2024_02/732212815</t>
  </si>
  <si>
    <t>105</t>
  </si>
  <si>
    <t>732214813</t>
  </si>
  <si>
    <t>Demontáž ohříváků zásobníkových vypuštění vody z ohříváků o obsahu do 630 l</t>
  </si>
  <si>
    <t>885946726</t>
  </si>
  <si>
    <t>https://podminky.urs.cz/item/CS_URS_2024_02/732214813</t>
  </si>
  <si>
    <t>106</t>
  </si>
  <si>
    <t>732320813</t>
  </si>
  <si>
    <t>Demontáž nádrží beztlakých nebo tlakových odpojení od rozvodů potrubí nádrže o obsahu přes 100 do 200 l</t>
  </si>
  <si>
    <t>375589605</t>
  </si>
  <si>
    <t>https://podminky.urs.cz/item/CS_URS_2024_02/732320813</t>
  </si>
  <si>
    <t>107</t>
  </si>
  <si>
    <t>724233013.RFX</t>
  </si>
  <si>
    <t>Nádoba expanzní tlaková pro akumulační ohřev TV průtočná s membránou Refix DD závitové připojení PN 1,0 o objemu 18 l</t>
  </si>
  <si>
    <t>2037544680</t>
  </si>
  <si>
    <t>* pro zásobník TV, na přívodu do zásobníku, dle PD</t>
  </si>
  <si>
    <t>* nádoba připojena pomocí aramtury flowjet</t>
  </si>
  <si>
    <t>* nádoba nebude připojena pomocí flexi nerez potrubí, bude instalována jako průtočná</t>
  </si>
  <si>
    <t>108</t>
  </si>
  <si>
    <t>RFX.9116799</t>
  </si>
  <si>
    <t>Armatura Flowjet 3/4"</t>
  </si>
  <si>
    <t>-1982253349</t>
  </si>
  <si>
    <t>109</t>
  </si>
  <si>
    <t>732331621</t>
  </si>
  <si>
    <t>Nádoby expanzní tlakové pro topné a chladicí soustavy s membránou bez pojistného ventilu se závitovým připojením PN 0,6 o objemu 200 l</t>
  </si>
  <si>
    <t>671428959</t>
  </si>
  <si>
    <t>https://podminky.urs.cz/item/CS_URS_2024_02/732331621</t>
  </si>
  <si>
    <t>* pro ÚT</t>
  </si>
  <si>
    <t>110</t>
  </si>
  <si>
    <t>38821224</t>
  </si>
  <si>
    <t>vodoměr bytový na studenou vodu Qn 1,5 suchoběžný R 1/2"x80mm</t>
  </si>
  <si>
    <t>335724708</t>
  </si>
  <si>
    <t>111</t>
  </si>
  <si>
    <t>3211003062</t>
  </si>
  <si>
    <t>Přenosný hasicí přístroj - plastová tabulka 210×80 mm</t>
  </si>
  <si>
    <t>-1767979734</t>
  </si>
  <si>
    <t>112</t>
  </si>
  <si>
    <t>31111022</t>
  </si>
  <si>
    <t>matice vysoká metrická pro závitovou tyč Pz M8 výška24mm</t>
  </si>
  <si>
    <t>959131002</t>
  </si>
  <si>
    <t>113</t>
  </si>
  <si>
    <t>31120005</t>
  </si>
  <si>
    <t>podložka DIN 125-A ZB D 10mm</t>
  </si>
  <si>
    <t>495159932</t>
  </si>
  <si>
    <t>114</t>
  </si>
  <si>
    <t>42146202</t>
  </si>
  <si>
    <t>kotouč dělící na kov D 230mm</t>
  </si>
  <si>
    <t>348328381</t>
  </si>
  <si>
    <t>115</t>
  </si>
  <si>
    <t>54879087</t>
  </si>
  <si>
    <t>kotva chemická do zdiva a betonu</t>
  </si>
  <si>
    <t>-405641890</t>
  </si>
  <si>
    <t>116</t>
  </si>
  <si>
    <t>42146201</t>
  </si>
  <si>
    <t>kotouč dělící na kov D 125mm</t>
  </si>
  <si>
    <t>1041013057</t>
  </si>
  <si>
    <t>117</t>
  </si>
  <si>
    <t>34121263</t>
  </si>
  <si>
    <t>kabel datový jádro Cu plné plášť PVC (U/UTP) kategorie 6</t>
  </si>
  <si>
    <t>-382269653</t>
  </si>
  <si>
    <t>118</t>
  </si>
  <si>
    <t>34113149</t>
  </si>
  <si>
    <t>kabel ovládací průmyslový stíněný laminovanou Al fólií s příložným Cu drátem jádro Cu plné izolace PVC plášť PVC 250V (JYTY) 3x1,00mm2</t>
  </si>
  <si>
    <t>-554493192</t>
  </si>
  <si>
    <t>119</t>
  </si>
  <si>
    <t>34113019</t>
  </si>
  <si>
    <t>kabel instalační flexibilní jádro Cu lanované izolace PVC plášť PVC 300/500V (H05VV-F) 3x1,50mm2</t>
  </si>
  <si>
    <t>550529749</t>
  </si>
  <si>
    <t>120</t>
  </si>
  <si>
    <t>34113018</t>
  </si>
  <si>
    <t>kabel instalační flexibilní jádro Cu lanované izolace PVC plášť PVC 300/500V (H05VV-F) 3x1,00mm2</t>
  </si>
  <si>
    <t>-645032511</t>
  </si>
  <si>
    <t>121</t>
  </si>
  <si>
    <t>34111094</t>
  </si>
  <si>
    <t>kabel instalační jádro Cu plné izolace PVC plášť PVC 450/750V (CYKY) 5x2,5mm2</t>
  </si>
  <si>
    <t>1134361112</t>
  </si>
  <si>
    <t>122</t>
  </si>
  <si>
    <t>34113020</t>
  </si>
  <si>
    <t>kabel instalační flexibilní jádro Cu lanované izolace PVC plášť PVC 300/500V (H05VV-F) 3x2,50mm2</t>
  </si>
  <si>
    <t>-192634337</t>
  </si>
  <si>
    <t>123</t>
  </si>
  <si>
    <t>34571339</t>
  </si>
  <si>
    <t>trubka elektroinstalační ocelová žárově zinkovaná závitová M32x1,5 D 28,2/32mm</t>
  </si>
  <si>
    <t>-1850206915</t>
  </si>
  <si>
    <t>124</t>
  </si>
  <si>
    <t>34571338</t>
  </si>
  <si>
    <t>trubka elektroinstalační ocelová žárově zinkovaná závitová M25x1,5 D 21,3/25mm</t>
  </si>
  <si>
    <t>1740908070</t>
  </si>
  <si>
    <t>125</t>
  </si>
  <si>
    <t>34571337</t>
  </si>
  <si>
    <t>trubka elektroinstalační ocelová žárově zinkovaná závitová M20x1,5 D 16,3/20mm</t>
  </si>
  <si>
    <t>-230619303</t>
  </si>
  <si>
    <t>126</t>
  </si>
  <si>
    <t>35829001</t>
  </si>
  <si>
    <t>chránič proudový 2 pólový 16A typ AC 0,03A</t>
  </si>
  <si>
    <t>1199254896</t>
  </si>
  <si>
    <t>127</t>
  </si>
  <si>
    <t>35829003</t>
  </si>
  <si>
    <t>chránič proudový 2 pólový 25A typ AC 0,03A</t>
  </si>
  <si>
    <t>-663278578</t>
  </si>
  <si>
    <t>128</t>
  </si>
  <si>
    <t>35822115</t>
  </si>
  <si>
    <t>jistič 1-pólový 10 A vypínací charakteristika B vypínací schopnost 6 kA</t>
  </si>
  <si>
    <t>-2141905654</t>
  </si>
  <si>
    <t>129</t>
  </si>
  <si>
    <t>35822111</t>
  </si>
  <si>
    <t>jistič 1-pólový 16 A vypínací charakteristika B vypínací schopnost 10 kA</t>
  </si>
  <si>
    <t>-1475924108</t>
  </si>
  <si>
    <t>130</t>
  </si>
  <si>
    <t>35822131</t>
  </si>
  <si>
    <t>jistič 1-pólový 25 A vypínací charakteristika B vypínací schopnost 10 kA</t>
  </si>
  <si>
    <t>141697476</t>
  </si>
  <si>
    <t>131</t>
  </si>
  <si>
    <t>44932114</t>
  </si>
  <si>
    <t>přístroj hasicí ruční práškový PG 6 LE</t>
  </si>
  <si>
    <t>-1656589110</t>
  </si>
  <si>
    <t>132</t>
  </si>
  <si>
    <t>733113118</t>
  </si>
  <si>
    <t>Potrubí z trubek ocelových závitových černých Příplatek k ceně za zhotovení přípojky z ocelových trubek závitových DN 50</t>
  </si>
  <si>
    <t>1247528633</t>
  </si>
  <si>
    <t>https://podminky.urs.cz/item/CS_URS_2024_02/733113118</t>
  </si>
  <si>
    <t>133</t>
  </si>
  <si>
    <t>732331771</t>
  </si>
  <si>
    <t>Nádoby expanzní tlakové pro topné a chladicí soustavy příslušenství k expanzním nádobám souprava s upínací páskou</t>
  </si>
  <si>
    <t>-1975455390</t>
  </si>
  <si>
    <t>https://podminky.urs.cz/item/CS_URS_2024_02/732331771</t>
  </si>
  <si>
    <t>134</t>
  </si>
  <si>
    <t>732420814</t>
  </si>
  <si>
    <t>Demontáž čerpadel oběhových spirálních (do potrubí) DN 65</t>
  </si>
  <si>
    <t>839748947</t>
  </si>
  <si>
    <t>https://podminky.urs.cz/item/CS_URS_2024_02/732420814</t>
  </si>
  <si>
    <t>135</t>
  </si>
  <si>
    <t>998732102</t>
  </si>
  <si>
    <t>Přesun hmot pro strojovny stanovený z hmotnosti přesunovaného materiálu vodorovná dopravní vzdálenost do 50 m základní v objektech výšky přes 6 do 12 m</t>
  </si>
  <si>
    <t>199769500</t>
  </si>
  <si>
    <t>https://podminky.urs.cz/item/CS_URS_2024_02/998732102</t>
  </si>
  <si>
    <t>136</t>
  </si>
  <si>
    <t>998732181</t>
  </si>
  <si>
    <t>Přesun hmot pro strojovny stanovený z hmotnosti přesunovaného materiálu Příplatek k cenám za přesun prováděný bez použití mechanizace pro jakoukoliv výšku objektu</t>
  </si>
  <si>
    <t>CS ÚRS 2022 01</t>
  </si>
  <si>
    <t>-533188660</t>
  </si>
  <si>
    <t>https://podminky.urs.cz/item/CS_URS_2022_01/998732181</t>
  </si>
  <si>
    <t>733</t>
  </si>
  <si>
    <t>Ústřední vytápění - rozvodné potrubí</t>
  </si>
  <si>
    <t>137</t>
  </si>
  <si>
    <t>733120819</t>
  </si>
  <si>
    <t>Demontáž potrubí z trubek ocelových hladkých Ø přes 38 do 60,3</t>
  </si>
  <si>
    <t>457101611</t>
  </si>
  <si>
    <t>https://podminky.urs.cz/item/CS_URS_2024_02/733120819</t>
  </si>
  <si>
    <t>138</t>
  </si>
  <si>
    <t>733120826</t>
  </si>
  <si>
    <t>Demontáž potrubí z trubek ocelových hladkých Ø přes 60,3 do 89</t>
  </si>
  <si>
    <t>-692235520</t>
  </si>
  <si>
    <t>https://podminky.urs.cz/item/CS_URS_2024_02/733120826</t>
  </si>
  <si>
    <t>139</t>
  </si>
  <si>
    <t>733120832</t>
  </si>
  <si>
    <t>Demontáž potrubí z trubek ocelových hladkých Ø přes 89 do 133</t>
  </si>
  <si>
    <t>-389574235</t>
  </si>
  <si>
    <t>https://podminky.urs.cz/item/CS_URS_2024_02/733120832</t>
  </si>
  <si>
    <t>140</t>
  </si>
  <si>
    <t>733122205</t>
  </si>
  <si>
    <t>Potrubí z trubek ocelových hladkých spojovaných lisováním z uhlíkové oceli tenkostěnné PP opláštění PN 16, T= +110°C Ø 28/1,5</t>
  </si>
  <si>
    <t>-785367330</t>
  </si>
  <si>
    <t>https://podminky.urs.cz/item/CS_URS_2024_02/733122205</t>
  </si>
  <si>
    <t>141</t>
  </si>
  <si>
    <t>733122206</t>
  </si>
  <si>
    <t>Potrubí z trubek ocelových hladkých spojovaných lisováním z uhlíkové oceli tenkostěnné PP opláštění PN 16, T= +110°C Ø 35/1,5</t>
  </si>
  <si>
    <t>-88075391</t>
  </si>
  <si>
    <t>https://podminky.urs.cz/item/CS_URS_2024_02/733122206</t>
  </si>
  <si>
    <t>142</t>
  </si>
  <si>
    <t>733122208</t>
  </si>
  <si>
    <t>Potrubí z trubek ocelových hladkých spojovaných lisováním z uhlíkové oceli tenkostěnné PP opláštění PN 16, T= +110°C Ø 54/1,5</t>
  </si>
  <si>
    <t>1976109975</t>
  </si>
  <si>
    <t>https://podminky.urs.cz/item/CS_URS_2024_02/733122208</t>
  </si>
  <si>
    <t>143</t>
  </si>
  <si>
    <t>733191816</t>
  </si>
  <si>
    <t>Demontáž příslušenství potrubí odřezání třmenových držáků bez demontáže podpěr, konzol nebo výložníků Ø do 44,5</t>
  </si>
  <si>
    <t>-303203157</t>
  </si>
  <si>
    <t>https://podminky.urs.cz/item/CS_URS_2024_02/733191816</t>
  </si>
  <si>
    <t>144</t>
  </si>
  <si>
    <t>733191823</t>
  </si>
  <si>
    <t>Demontáž příslušenství potrubí odřezání třmenových držáků bez demontáže podpěr, konzol nebo výložníků Ø přes 44,5 do 76</t>
  </si>
  <si>
    <t>-355054694</t>
  </si>
  <si>
    <t>https://podminky.urs.cz/item/CS_URS_2024_02/733191823</t>
  </si>
  <si>
    <t>145</t>
  </si>
  <si>
    <t>733191828</t>
  </si>
  <si>
    <t>Demontáž příslušenství potrubí odřezání třmenových držáků bez demontáže podpěr, konzol nebo výložníků Ø přes 76 do 108</t>
  </si>
  <si>
    <t>-1275211226</t>
  </si>
  <si>
    <t>https://podminky.urs.cz/item/CS_URS_2024_02/733191828</t>
  </si>
  <si>
    <t>146</t>
  </si>
  <si>
    <t>733193810</t>
  </si>
  <si>
    <t>Demontáž příslušenství potrubí rozřezání konzol, podpěr a výložníků pro potrubí z úhelníků L do 50x50x5 mm</t>
  </si>
  <si>
    <t>886019385</t>
  </si>
  <si>
    <t>https://podminky.urs.cz/item/CS_URS_2024_02/733193810</t>
  </si>
  <si>
    <t>147</t>
  </si>
  <si>
    <t>733390801</t>
  </si>
  <si>
    <t>Demontáž potrubí z trubek plastových Ø do 25/2,3</t>
  </si>
  <si>
    <t>1997847995</t>
  </si>
  <si>
    <t>https://podminky.urs.cz/item/CS_URS_2024_02/733390801</t>
  </si>
  <si>
    <t>148</t>
  </si>
  <si>
    <t>733390802</t>
  </si>
  <si>
    <t>Demontáž potrubí z trubek plastových Ø přes 25/2,3 do 50/4,6</t>
  </si>
  <si>
    <t>1943570569</t>
  </si>
  <si>
    <t>https://podminky.urs.cz/item/CS_URS_2024_02/733390802</t>
  </si>
  <si>
    <t>149</t>
  </si>
  <si>
    <t>733890801</t>
  </si>
  <si>
    <t>Vnitrostaveništní přemístění vybouraných (demontovaných) hmot rozvodů potrubí vodorovně do 100 m v objektech výšky do 6 m</t>
  </si>
  <si>
    <t>1271037673</t>
  </si>
  <si>
    <t>https://podminky.urs.cz/item/CS_URS_2022_01/733890801</t>
  </si>
  <si>
    <t>150</t>
  </si>
  <si>
    <t>998733111</t>
  </si>
  <si>
    <t>Přesun hmot pro rozvody potrubí stanovený z hmotnosti přesunovaného materiálu vodorovná dopravní vzdálenost do 50 m s omezením mechanizace v objektech výšky do 6 m</t>
  </si>
  <si>
    <t>-1176860995</t>
  </si>
  <si>
    <t>https://podminky.urs.cz/item/CS_URS_2024_02/998733111</t>
  </si>
  <si>
    <t>734</t>
  </si>
  <si>
    <t>Ústřední vytápění - armatury</t>
  </si>
  <si>
    <t>151</t>
  </si>
  <si>
    <t>734100811</t>
  </si>
  <si>
    <t>Demontáž armatur přírubových se dvěma přírubami do DN 50</t>
  </si>
  <si>
    <t>-1978850778</t>
  </si>
  <si>
    <t>https://podminky.urs.cz/item/CS_URS_2024_02/734100811</t>
  </si>
  <si>
    <t>152</t>
  </si>
  <si>
    <t>734100812</t>
  </si>
  <si>
    <t>Demontáž armatur přírubových se dvěma přírubami přes 50 do DN 100</t>
  </si>
  <si>
    <t>2137998013</t>
  </si>
  <si>
    <t>https://podminky.urs.cz/item/CS_URS_2024_02/734100812</t>
  </si>
  <si>
    <t>153</t>
  </si>
  <si>
    <t>734190818</t>
  </si>
  <si>
    <t>Demontáž přírub rozpojení přírubového spoje přes 50 do DN 100</t>
  </si>
  <si>
    <t>-1453242340</t>
  </si>
  <si>
    <t>https://podminky.urs.cz/item/CS_URS_2024_02/734190818</t>
  </si>
  <si>
    <t>154</t>
  </si>
  <si>
    <t>734200814</t>
  </si>
  <si>
    <t>Demontáž armatur závitových s jedním závitem přes 6/4 do G 2</t>
  </si>
  <si>
    <t>26217952</t>
  </si>
  <si>
    <t>https://podminky.urs.cz/item/CS_URS_2024_02/734200814</t>
  </si>
  <si>
    <t>155</t>
  </si>
  <si>
    <t>734251211</t>
  </si>
  <si>
    <t>Ventily pojistné závitové a čepové rohové provozní tlak od 2,5 do 6 bar G 1/2</t>
  </si>
  <si>
    <t>-304929206</t>
  </si>
  <si>
    <t>https://podminky.urs.cz/item/CS_URS_2024_02/734251211</t>
  </si>
  <si>
    <t>156</t>
  </si>
  <si>
    <t>734251212</t>
  </si>
  <si>
    <t>Ventily pojistné závitové a čepové rohové provozní tlak od 2,5 do 6 bar G 3/4</t>
  </si>
  <si>
    <t>-131661911</t>
  </si>
  <si>
    <t>https://podminky.urs.cz/item/CS_URS_2024_02/734251212</t>
  </si>
  <si>
    <t>157</t>
  </si>
  <si>
    <t>734261233</t>
  </si>
  <si>
    <t>Šroubení topenářské PN 16 do 120°C přímé G 1/2</t>
  </si>
  <si>
    <t>1820759518</t>
  </si>
  <si>
    <t>https://podminky.urs.cz/item/CS_URS_2024_02/734261233</t>
  </si>
  <si>
    <t>158</t>
  </si>
  <si>
    <t>734261234</t>
  </si>
  <si>
    <t>Šroubení topenářské PN 16 do 120°C přímé G 3/4</t>
  </si>
  <si>
    <t>-206076554</t>
  </si>
  <si>
    <t>https://podminky.urs.cz/item/CS_URS_2024_02/734261234</t>
  </si>
  <si>
    <t>159</t>
  </si>
  <si>
    <t>734261235</t>
  </si>
  <si>
    <t>Šroubení topenářské PN 16 do 120°C přímé G 1</t>
  </si>
  <si>
    <t>1831593121</t>
  </si>
  <si>
    <t>https://podminky.urs.cz/item/CS_URS_2024_02/734261235</t>
  </si>
  <si>
    <t>160</t>
  </si>
  <si>
    <t>734261236</t>
  </si>
  <si>
    <t>Šroubení topenářské PN 16 do 120°C přímé G 5/4</t>
  </si>
  <si>
    <t>1142917402</t>
  </si>
  <si>
    <t>https://podminky.urs.cz/item/CS_URS_2024_02/734261236</t>
  </si>
  <si>
    <t>161</t>
  </si>
  <si>
    <t>734290825</t>
  </si>
  <si>
    <t>Demontáž armatur směšovacích přivařovacích čtyřcestných DN 50</t>
  </si>
  <si>
    <t>280653706</t>
  </si>
  <si>
    <t>https://podminky.urs.cz/item/CS_URS_2024_02/734290825</t>
  </si>
  <si>
    <t>162</t>
  </si>
  <si>
    <t>734300824</t>
  </si>
  <si>
    <t>Demontáž armatur horkovodních rozpojení šroubení přes 40 do DN 50</t>
  </si>
  <si>
    <t>1303422924</t>
  </si>
  <si>
    <t>https://podminky.urs.cz/item/CS_URS_2024_02/734300824</t>
  </si>
  <si>
    <t>163</t>
  </si>
  <si>
    <t>734300825</t>
  </si>
  <si>
    <t>Demontáž armatur horkovodních rozpojení šroubení přes 50 do DN 65</t>
  </si>
  <si>
    <t>1437214647</t>
  </si>
  <si>
    <t>https://podminky.urs.cz/item/CS_URS_2024_02/734300825</t>
  </si>
  <si>
    <t>164</t>
  </si>
  <si>
    <t>734411114</t>
  </si>
  <si>
    <t>Teploměry technické s pevným stonkem a jímkou zadní připojení (axiální) průměr 80 mm délka stonku 75 mm</t>
  </si>
  <si>
    <t>2126303795</t>
  </si>
  <si>
    <t>https://podminky.urs.cz/item/CS_URS_2024_02/734411114</t>
  </si>
  <si>
    <t>165</t>
  </si>
  <si>
    <t>IVR.MA63004BB</t>
  </si>
  <si>
    <t>Manometr axiální - zadní napojení 1/4"M, D63, 0-4bar</t>
  </si>
  <si>
    <t>2036746850</t>
  </si>
  <si>
    <t>166</t>
  </si>
  <si>
    <t>734441811</t>
  </si>
  <si>
    <t>Demontáž regulátorů teploty s kapilárou do DN 50</t>
  </si>
  <si>
    <t>-1806299050</t>
  </si>
  <si>
    <t>https://podminky.urs.cz/item/CS_URS_2024_02/734441811</t>
  </si>
  <si>
    <t>167</t>
  </si>
  <si>
    <t>998734111</t>
  </si>
  <si>
    <t>Přesun hmot pro armatury stanovený z hmotnosti přesunovaného materiálu vodorovná dopravní vzdálenost do 50 m s omezením mechanizace v objektech výšky do 6 m</t>
  </si>
  <si>
    <t>-640077874</t>
  </si>
  <si>
    <t>https://podminky.urs.cz/item/CS_URS_2024_02/998734111</t>
  </si>
  <si>
    <t>741</t>
  </si>
  <si>
    <t>Elektroinstalace - silnoproud</t>
  </si>
  <si>
    <t>168</t>
  </si>
  <si>
    <t>741112801</t>
  </si>
  <si>
    <t>Demotáž elektroinstalačních lišt a kanálů nástěnných uložených pevně vkládacích</t>
  </si>
  <si>
    <t>1405895423</t>
  </si>
  <si>
    <t>https://podminky.urs.cz/item/CS_URS_2024_02/741112801</t>
  </si>
  <si>
    <t>169</t>
  </si>
  <si>
    <t>741120821</t>
  </si>
  <si>
    <t>Demontáž vodičů izolovaných měděných uložených v trubkách nebo lištách plných a laněných s PVC pláštěm, bezhalogenových, ohniodolných průřezu žíly 0,15 až 70 mm2</t>
  </si>
  <si>
    <t>-1302996292</t>
  </si>
  <si>
    <t>https://podminky.urs.cz/item/CS_URS_2024_02/741120821</t>
  </si>
  <si>
    <t>170</t>
  </si>
  <si>
    <t>741122211</t>
  </si>
  <si>
    <t>Montáž kabelů měděných bez ukončení uložených volně nebo v liště plných kulatých (např. CYKY) počtu a průřezu žil 3x1,5 až 6 mm2</t>
  </si>
  <si>
    <t>1627693896</t>
  </si>
  <si>
    <t>https://podminky.urs.cz/item/CS_URS_2024_02/741122211</t>
  </si>
  <si>
    <t>171</t>
  </si>
  <si>
    <t>34111030</t>
  </si>
  <si>
    <t>kabel instalační jádro Cu plné izolace PVC plášť PVC 450/750V (CYKY) 3x1,5mm2</t>
  </si>
  <si>
    <t>1642147857</t>
  </si>
  <si>
    <t>172</t>
  </si>
  <si>
    <t>741122211.1</t>
  </si>
  <si>
    <t>1859565802</t>
  </si>
  <si>
    <t>https://podminky.urs.cz/item/CS_URS_2024_02/741122211.1</t>
  </si>
  <si>
    <t>173</t>
  </si>
  <si>
    <t>35711018</t>
  </si>
  <si>
    <t>rozvodnice nástěnná, plné dveře, IP41, 48 modulárních jednotek, vč. N/pE</t>
  </si>
  <si>
    <t>-1874515423</t>
  </si>
  <si>
    <t>* rozváděč s dostatečným počtem volných pozic pro případnou instalaci FVE (AC část)</t>
  </si>
  <si>
    <t>* bude osazena přepěťová ochrana</t>
  </si>
  <si>
    <t>174</t>
  </si>
  <si>
    <t>1000287692</t>
  </si>
  <si>
    <t>Drátěný žlab ARKYS ARK-211110 Žlab MERKUR 2 50/50 "GZ" - vzdálenost podpěr cca 2,0 m</t>
  </si>
  <si>
    <t>1366866025</t>
  </si>
  <si>
    <t>* od rozvodnice ke kotlům a následně do kaskádové regulce bude elektroinstalace vedena na povrchu pomocí drátěných žlabů</t>
  </si>
  <si>
    <t>* k montáži nového osvětlení použít ocel. chráničky</t>
  </si>
  <si>
    <t>175</t>
  </si>
  <si>
    <t>34111030.1</t>
  </si>
  <si>
    <t>1796866068</t>
  </si>
  <si>
    <t>176</t>
  </si>
  <si>
    <t>34111100</t>
  </si>
  <si>
    <t>kabel instalační jádro Cu plné izolace PVC plášť PVC 450/750V (CYKY) 5x6mm2</t>
  </si>
  <si>
    <t>1045590627</t>
  </si>
  <si>
    <t>177</t>
  </si>
  <si>
    <t>35822403</t>
  </si>
  <si>
    <t>jistič 3-pólový 25 A vypínací charakteristika B vypínací schopnost 10 kA</t>
  </si>
  <si>
    <t>-1125707363</t>
  </si>
  <si>
    <t>178</t>
  </si>
  <si>
    <t>35822401</t>
  </si>
  <si>
    <t>jistič 3-pólový 16 A vypínací charakteristika B vypínací schopnost 10 kA</t>
  </si>
  <si>
    <t>658430709</t>
  </si>
  <si>
    <t>179</t>
  </si>
  <si>
    <t>741124703</t>
  </si>
  <si>
    <t>Montáž kabelů měděných ovládacích bez ukončení uložených volně stíněných ovládacích s plným jádrem (např. JYTY) počtu a průměru žil 2 až 19x1 mm2</t>
  </si>
  <si>
    <t>979454162</t>
  </si>
  <si>
    <t>https://podminky.urs.cz/item/CS_URS_2024_02/741124703</t>
  </si>
  <si>
    <t>180</t>
  </si>
  <si>
    <t>8500057101</t>
  </si>
  <si>
    <t>Kabel ovládací JYTY -O 4×1 100 m/bal.</t>
  </si>
  <si>
    <t>-436430699</t>
  </si>
  <si>
    <t>181</t>
  </si>
  <si>
    <t>34535512</t>
  </si>
  <si>
    <t>spínač jednopólový 10A bílý</t>
  </si>
  <si>
    <t>CS ÚRS 2019 02</t>
  </si>
  <si>
    <t>-198505199</t>
  </si>
  <si>
    <t>182</t>
  </si>
  <si>
    <t>741130001</t>
  </si>
  <si>
    <t>Ukončení vodičů izolovaných s označením a zapojením v rozváděči nebo na přístroji, průřezu žíly do 2,5 mm2</t>
  </si>
  <si>
    <t>-1970593066</t>
  </si>
  <si>
    <t>https://podminky.urs.cz/item/CS_URS_2024_02/741130001</t>
  </si>
  <si>
    <t>183</t>
  </si>
  <si>
    <t>741211847</t>
  </si>
  <si>
    <t>Demontáž rozvodnic kovových, uložených na povrchu, krytí přes IPx 4, plochy přes 0,8 m2</t>
  </si>
  <si>
    <t>1507575840</t>
  </si>
  <si>
    <t>https://podminky.urs.cz/item/CS_URS_2024_02/741211847</t>
  </si>
  <si>
    <t>184</t>
  </si>
  <si>
    <t>741213811</t>
  </si>
  <si>
    <t>Demontáž kabelu z rozvodnice bez zachování funkčnosti (do suti) silových, průřezu do 4 mm2</t>
  </si>
  <si>
    <t>-1204497685</t>
  </si>
  <si>
    <t>https://podminky.urs.cz/item/CS_URS_2024_02/741213811</t>
  </si>
  <si>
    <t>185</t>
  </si>
  <si>
    <t>741213813</t>
  </si>
  <si>
    <t>Demontáž kabelu z rozvodnice bez zachování funkčnosti (do suti) silových, průřezu přes 4 do 10 mm2</t>
  </si>
  <si>
    <t>-1650985988</t>
  </si>
  <si>
    <t>https://podminky.urs.cz/item/CS_URS_2024_02/741213813</t>
  </si>
  <si>
    <t>186</t>
  </si>
  <si>
    <t>741213815</t>
  </si>
  <si>
    <t>Demontáž kabelu z rozvodnice bez zachování funkčnosti (do suti) silových, průřezu přes 10 do 25 mm2</t>
  </si>
  <si>
    <t>-202714095</t>
  </si>
  <si>
    <t>https://podminky.urs.cz/item/CS_URS_2024_02/741213815</t>
  </si>
  <si>
    <t>187</t>
  </si>
  <si>
    <t>741231013</t>
  </si>
  <si>
    <t>Montáž svorkovnic do rozváděčů s popisnými štítky se zapojením vodičů na jedné straně jistících</t>
  </si>
  <si>
    <t>2000181776</t>
  </si>
  <si>
    <t>https://podminky.urs.cz/item/CS_URS_2024_02/741231013</t>
  </si>
  <si>
    <t>188</t>
  </si>
  <si>
    <t>34561658</t>
  </si>
  <si>
    <t>svorka řadová šroubovací RSA s nosnou lištou a průřezem vodiče 1,5mm2</t>
  </si>
  <si>
    <t>918098214</t>
  </si>
  <si>
    <t>*samostatná dodávka MaR</t>
  </si>
  <si>
    <t>1*1</t>
  </si>
  <si>
    <t>189</t>
  </si>
  <si>
    <t>741310002</t>
  </si>
  <si>
    <t>Montáž spínačů jedno nebo dvoupólových nástěnných se zapojením vodičů, pro prostředí normální spínačů, řazení 1-jednopólových s plynulou regulací intenzity osvětlení</t>
  </si>
  <si>
    <t>1168264959</t>
  </si>
  <si>
    <t>https://podminky.urs.cz/item/CS_URS_2024_02/741310002</t>
  </si>
  <si>
    <t>190</t>
  </si>
  <si>
    <t>ABB.3901AB20B</t>
  </si>
  <si>
    <t>Rámeček dvojnásobný, vodorovný Tango®</t>
  </si>
  <si>
    <t>910795000</t>
  </si>
  <si>
    <t>191</t>
  </si>
  <si>
    <t>ABB.6619AA06357B</t>
  </si>
  <si>
    <t>Zásuvka jednonásobná s ochranným kolíkem, s clonkami (typ 6619)</t>
  </si>
  <si>
    <t>-1589628988</t>
  </si>
  <si>
    <t>192</t>
  </si>
  <si>
    <t>741311004</t>
  </si>
  <si>
    <t>Montáž spínačů speciálních se zapojením vodičů čidla pohybu nástěnného</t>
  </si>
  <si>
    <t>493005041</t>
  </si>
  <si>
    <t>https://podminky.urs.cz/item/CS_URS_2024_02/741311004</t>
  </si>
  <si>
    <t>193</t>
  </si>
  <si>
    <t>741311807</t>
  </si>
  <si>
    <t>Demontáž spínačů bez zachování funkčnosti (do suti) nástěnných, pro prostředí normální do 10 A, připojení bezšroubové přes 4 svorky</t>
  </si>
  <si>
    <t>-788948642</t>
  </si>
  <si>
    <t>https://podminky.urs.cz/item/CS_URS_2024_02/741311807</t>
  </si>
  <si>
    <t>194</t>
  </si>
  <si>
    <t>741311817</t>
  </si>
  <si>
    <t>Demontáž spínačů bez zachování funkčnosti (do suti) nástěnných, pro prostředí normální do 10 A, připojení šroubové přes 4 svorky</t>
  </si>
  <si>
    <t>-272726587</t>
  </si>
  <si>
    <t>https://podminky.urs.cz/item/CS_URS_2024_02/741311817</t>
  </si>
  <si>
    <t>195</t>
  </si>
  <si>
    <t>741313003</t>
  </si>
  <si>
    <t>Montáž zásuvek domovních se zapojením vodičů bezšroubové připojení polozapuštěných nebo zapuštěných 10/16 A, provedení 2x (2P + PE) dvojnásobná</t>
  </si>
  <si>
    <t>-261842056</t>
  </si>
  <si>
    <t>https://podminky.urs.cz/item/CS_URS_2024_02/741313003</t>
  </si>
  <si>
    <t>196</t>
  </si>
  <si>
    <t>34551485</t>
  </si>
  <si>
    <t>zásuvka krytá pro vlhké prostředí 5518-3929 S šedá 1x DIN.IP44</t>
  </si>
  <si>
    <t>2043774498</t>
  </si>
  <si>
    <t>197</t>
  </si>
  <si>
    <t>741315865</t>
  </si>
  <si>
    <t>Demontáž zásuvek bez zachování funkčnosti (do suti) průmyslových nástěnných, pro prostředí venkovní nebo mokré, připojení šroubové 3P+N+PE</t>
  </si>
  <si>
    <t>351581434</t>
  </si>
  <si>
    <t>https://podminky.urs.cz/item/CS_URS_2024_02/741315865</t>
  </si>
  <si>
    <t>198</t>
  </si>
  <si>
    <t>741321811</t>
  </si>
  <si>
    <t>Demontáž pojistek závitových kompletních E 27 do 25 A</t>
  </si>
  <si>
    <t>-336259580</t>
  </si>
  <si>
    <t>https://podminky.urs.cz/item/CS_URS_2024_02/741321811</t>
  </si>
  <si>
    <t>199</t>
  </si>
  <si>
    <t>741322815</t>
  </si>
  <si>
    <t>Demontáž jističů jednopólových nn bez signálního kontaktu do 25 A ze skříně</t>
  </si>
  <si>
    <t>-1631595779</t>
  </si>
  <si>
    <t>https://podminky.urs.cz/item/CS_URS_2024_02/741322815</t>
  </si>
  <si>
    <t>200</t>
  </si>
  <si>
    <t>741322855</t>
  </si>
  <si>
    <t>Demontáž jističů třípólových nn bez signálního kontaktu do 25 A ze skříně</t>
  </si>
  <si>
    <t>-116426214</t>
  </si>
  <si>
    <t>https://podminky.urs.cz/item/CS_URS_2024_02/741322855</t>
  </si>
  <si>
    <t>201</t>
  </si>
  <si>
    <t>741333821</t>
  </si>
  <si>
    <t>Demontáž ovladačů tlačítkových prvků vestavných ovladačů ovládací nebo signální hlavice</t>
  </si>
  <si>
    <t>926120044</t>
  </si>
  <si>
    <t>https://podminky.urs.cz/item/CS_URS_2024_02/741333821</t>
  </si>
  <si>
    <t>202</t>
  </si>
  <si>
    <t>741334815</t>
  </si>
  <si>
    <t>Demontáž signálních přístrojů světelných s průčelní deskou a žárovkou</t>
  </si>
  <si>
    <t>1634326934</t>
  </si>
  <si>
    <t>https://podminky.urs.cz/item/CS_URS_2024_02/741334815</t>
  </si>
  <si>
    <t>203</t>
  </si>
  <si>
    <t>741371004</t>
  </si>
  <si>
    <t>Montáž svítidel zářivkových se zapojením vodičů bytových nebo společenských místností stropních přisazených 2 zdroje s krytem</t>
  </si>
  <si>
    <t>-2014022044</t>
  </si>
  <si>
    <t>https://podminky.urs.cz/item/CS_URS_2024_02/741371004</t>
  </si>
  <si>
    <t>204</t>
  </si>
  <si>
    <t>34823741</t>
  </si>
  <si>
    <t>svítidlo zářivkové interiérové s kompenzací, barva bílá, 2x36W, délka 1245mm</t>
  </si>
  <si>
    <t>72749958</t>
  </si>
  <si>
    <t>*místnost č. 003 (1x) s 004 (2x)</t>
  </si>
  <si>
    <t>1+2</t>
  </si>
  <si>
    <t>205</t>
  </si>
  <si>
    <t>1524136</t>
  </si>
  <si>
    <t>ZARIVKOVA TRUBICE T8 36W/865 CW</t>
  </si>
  <si>
    <t>518810374</t>
  </si>
  <si>
    <t>2*3</t>
  </si>
  <si>
    <t>206</t>
  </si>
  <si>
    <t>741371821</t>
  </si>
  <si>
    <t>Demontáž svítidel bez zachování funkčnosti (do suti) interiérových modulového systému zářivkových, délky do 1100 mm</t>
  </si>
  <si>
    <t>1036535130</t>
  </si>
  <si>
    <t>https://podminky.urs.cz/item/CS_URS_2024_02/741371821</t>
  </si>
  <si>
    <t>207</t>
  </si>
  <si>
    <t>741375022</t>
  </si>
  <si>
    <t>Montáž modulového osvětlovacího systému se zapojením vodičů světelných zdrojů zářivkových, délky přes 1100 mm</t>
  </si>
  <si>
    <t>-1114491979</t>
  </si>
  <si>
    <t>https://podminky.urs.cz/item/CS_URS_2024_02/741375022</t>
  </si>
  <si>
    <t>208</t>
  </si>
  <si>
    <t>1303136</t>
  </si>
  <si>
    <t>SVITIDLO PL2500S2W4ND</t>
  </si>
  <si>
    <t>916145364</t>
  </si>
  <si>
    <t>209</t>
  </si>
  <si>
    <t>741810001</t>
  </si>
  <si>
    <t>Zkoušky a prohlídky elektrických rozvodů a zařízení celková prohlídka a vyhotovení revizní zprávy pro objem montážních prací do 100 tis. Kč</t>
  </si>
  <si>
    <t>-921338651</t>
  </si>
  <si>
    <t>https://podminky.urs.cz/item/CS_URS_2024_02/741810001</t>
  </si>
  <si>
    <t>210</t>
  </si>
  <si>
    <t>998741101</t>
  </si>
  <si>
    <t>Přesun hmot pro silnoproud stanovený z hmotnosti přesunovaného materiálu vodorovná dopravní vzdálenost do 50 m základní v objektech výšky do 6 m</t>
  </si>
  <si>
    <t>-572368858</t>
  </si>
  <si>
    <t>https://podminky.urs.cz/item/CS_URS_2024_02/998741101</t>
  </si>
  <si>
    <t>742</t>
  </si>
  <si>
    <t>Elektroinstalace - slaboproud</t>
  </si>
  <si>
    <t>211</t>
  </si>
  <si>
    <t>742110102</t>
  </si>
  <si>
    <t>Montáž kabelového žlabu šířky do 150 mm</t>
  </si>
  <si>
    <t>2058559312</t>
  </si>
  <si>
    <t>https://podminky.urs.cz/item/CS_URS_2024_02/742110102</t>
  </si>
  <si>
    <t>212</t>
  </si>
  <si>
    <t>34575490</t>
  </si>
  <si>
    <t>žlab kabelový pozinkovaný 2m/ks 20x40</t>
  </si>
  <si>
    <t>1940117281</t>
  </si>
  <si>
    <t>213</t>
  </si>
  <si>
    <t>1000287815</t>
  </si>
  <si>
    <t>ARKYS ARK-221120 Žlab MERKUR 2     100/50 "ŽZ" - vzdálenost podpěr c</t>
  </si>
  <si>
    <t>1423157323</t>
  </si>
  <si>
    <t>214</t>
  </si>
  <si>
    <t>1000287882</t>
  </si>
  <si>
    <t>ARKYS ARK-223053 Tvarovací sada  TSM 50-100 "ŽZ"/spoj. mat. "A2" - p</t>
  </si>
  <si>
    <t>456973426</t>
  </si>
  <si>
    <t>215</t>
  </si>
  <si>
    <t>1989871</t>
  </si>
  <si>
    <t>SVODIC PREPETI FLP-B+C-MAXI-VSF/4</t>
  </si>
  <si>
    <t>-431023486</t>
  </si>
  <si>
    <t>216</t>
  </si>
  <si>
    <t>742222855</t>
  </si>
  <si>
    <t>Demontáž příslušenství pro PZTS sirény vnitřní pro vyhlášení poplachu</t>
  </si>
  <si>
    <t>-597929102</t>
  </si>
  <si>
    <t>https://podminky.urs.cz/item/CS_URS_2024_02/742222855</t>
  </si>
  <si>
    <t>217</t>
  </si>
  <si>
    <t>998742101</t>
  </si>
  <si>
    <t>Přesun hmot pro slaboproud stanovený z hmotnosti přesunovaného materiálu vodorovná dopravní vzdálenost do 50 m základní v objektech výšky do 6 m</t>
  </si>
  <si>
    <t>1007524408</t>
  </si>
  <si>
    <t>https://podminky.urs.cz/item/CS_URS_2024_02/998742101</t>
  </si>
  <si>
    <t>Práce a dodávky M</t>
  </si>
  <si>
    <t>23-M</t>
  </si>
  <si>
    <t>Montáže potrubí</t>
  </si>
  <si>
    <t>218</t>
  </si>
  <si>
    <t>230040029</t>
  </si>
  <si>
    <t>Zhotovení vnějšího závitu "G" DN 2"</t>
  </si>
  <si>
    <t>-1408228485</t>
  </si>
  <si>
    <t>https://podminky.urs.cz/item/CS_URS_2024_02/230040029</t>
  </si>
  <si>
    <t>219</t>
  </si>
  <si>
    <t>230140020</t>
  </si>
  <si>
    <t>Montáž trubek Ø 32 mm, tl. 2 mm</t>
  </si>
  <si>
    <t>1899056575</t>
  </si>
  <si>
    <t>https://podminky.urs.cz/item/CS_URS_2024_02/230140020</t>
  </si>
  <si>
    <t>220</t>
  </si>
  <si>
    <t>VGA.438333</t>
  </si>
  <si>
    <t>Viega Sanpress Inox Sanpress Inox-přechodové šroubení - nerezavějící ocel, lisovací přípoj, R-závit, VdS-schválení pro požární rozvody; d: 28; R: 1, těsnicí prvek EPDM, ploché těsnění EPDM, převlečné šroubení, vícehran</t>
  </si>
  <si>
    <t>-563430833</t>
  </si>
  <si>
    <t>221</t>
  </si>
  <si>
    <t>VGA.486778</t>
  </si>
  <si>
    <t>Viega Sanpress Inox G Sanpress Inox G-přechodový kus - nerezavějící ocel, lisovací přípoj, R-závit, d: 28; R: ¾, těsnicí prvek HNBR, vícehran</t>
  </si>
  <si>
    <t>-1718337313</t>
  </si>
  <si>
    <t>222</t>
  </si>
  <si>
    <t>VGA.486037</t>
  </si>
  <si>
    <t>Viega Sanpress Inox G Sanpress Inox G-přechodový oblouk 90° - nerezavějící ocel, lisovací přípoj, R-závit, d: 28; R: 1, těsnicí prvek HNBR, vícehran</t>
  </si>
  <si>
    <t>-554308799</t>
  </si>
  <si>
    <t>223</t>
  </si>
  <si>
    <t>VGA.486532</t>
  </si>
  <si>
    <t>Viega Sanpress Inox G Sanpress Inox G-T-kus - nerezavějící ocel, lisovací přípoje, d1: 28; d2: 22; d3: 28, těsnicí prvky HNBR</t>
  </si>
  <si>
    <t>-153327013</t>
  </si>
  <si>
    <t>224</t>
  </si>
  <si>
    <t>VGA.487157</t>
  </si>
  <si>
    <t>Viega Sanpress Inox G Sanpress Inox G-redukční kus - nerezavějící ocel, zásuvný konec, lisovací přípoj, d1: 28; d2: 22, těsnicí prvek HNBR</t>
  </si>
  <si>
    <t>-168143139</t>
  </si>
  <si>
    <t>225</t>
  </si>
  <si>
    <t>VGA.486686</t>
  </si>
  <si>
    <t>Viega Sanpress Inox G Sanpress Inox G-T-kus - nerezavějící ocel, lisovací přípoje, Rp-závit, vícehran, d1: 22; Rp: ¾; d2: 22, těsnicí prvky HNBR</t>
  </si>
  <si>
    <t>2117759560</t>
  </si>
  <si>
    <t>226</t>
  </si>
  <si>
    <t>230201113</t>
  </si>
  <si>
    <t>Montáž trubních dílů ocelových přivařovacích Ø přes 60,3 do 89 mm, tl. stěny 3,6 mm</t>
  </si>
  <si>
    <t>630583694</t>
  </si>
  <si>
    <t>https://podminky.urs.cz/item/CS_URS_2024_02/230201113</t>
  </si>
  <si>
    <t>227</t>
  </si>
  <si>
    <t>55283832</t>
  </si>
  <si>
    <t>dno klenuté S235JR PN16 76,1x3mm DN 65</t>
  </si>
  <si>
    <t>-1331596737</t>
  </si>
  <si>
    <t>228</t>
  </si>
  <si>
    <t>230208513</t>
  </si>
  <si>
    <t>Odplynění a inertizace ocelového potrubí DN do 100 mm</t>
  </si>
  <si>
    <t>1933236290</t>
  </si>
  <si>
    <t>https://podminky.urs.cz/item/CS_URS_2024_02/230208513</t>
  </si>
  <si>
    <t>229</t>
  </si>
  <si>
    <t>230220016</t>
  </si>
  <si>
    <t>Montáž příslušenství plynovodů čichačky na plynovod DN 50</t>
  </si>
  <si>
    <t>2045311292</t>
  </si>
  <si>
    <t>https://podminky.urs.cz/item/CS_URS_2024_02/230220016</t>
  </si>
  <si>
    <t>230</t>
  </si>
  <si>
    <t>55134506</t>
  </si>
  <si>
    <t>vsuvka závitová na plyn s protipožární armaturou vnitřní/vnější závit 1/2"x1/2"</t>
  </si>
  <si>
    <t>1852848231</t>
  </si>
  <si>
    <t>58-M</t>
  </si>
  <si>
    <t>Revize vyhrazených technických zařízení</t>
  </si>
  <si>
    <t>231</t>
  </si>
  <si>
    <t>580107004</t>
  </si>
  <si>
    <t>Pomocné práce při revizích demontáž a opětná montáž krytu rozvaděče nebo rozvodnice</t>
  </si>
  <si>
    <t>CS ÚRS 2023 01</t>
  </si>
  <si>
    <t>711981709</t>
  </si>
  <si>
    <t>https://podminky.urs.cz/item/CS_URS_2023_01/580107004</t>
  </si>
  <si>
    <t>232</t>
  </si>
  <si>
    <t>580201001</t>
  </si>
  <si>
    <t>Provozní revize tlakových nádob stabilních obsahu do 0,2 m3</t>
  </si>
  <si>
    <t>47855482</t>
  </si>
  <si>
    <t>https://podminky.urs.cz/item/CS_URS_2023_01/580201001</t>
  </si>
  <si>
    <t>233</t>
  </si>
  <si>
    <t>580506101</t>
  </si>
  <si>
    <t>Nízkotlaké plynovody kontrola plynovodu nadzemního, délky do 20 m</t>
  </si>
  <si>
    <t>úsek</t>
  </si>
  <si>
    <t>162626197</t>
  </si>
  <si>
    <t>https://podminky.urs.cz/item/CS_URS_2024_02/580506101</t>
  </si>
  <si>
    <t>234</t>
  </si>
  <si>
    <t>580506104</t>
  </si>
  <si>
    <t>Nízkotlaké plynovody kontrola plynovodu podzemního, délky do 20 m</t>
  </si>
  <si>
    <t>1593344137</t>
  </si>
  <si>
    <t>https://podminky.urs.cz/item/CS_URS_2024_02/580506104</t>
  </si>
  <si>
    <t>235</t>
  </si>
  <si>
    <t>580506114</t>
  </si>
  <si>
    <t>Nízkotlaké plynovody kontrola těsnosti detekčním přístrojem</t>
  </si>
  <si>
    <t>-399421159</t>
  </si>
  <si>
    <t>https://podminky.urs.cz/item/CS_URS_2024_02/580506114</t>
  </si>
  <si>
    <t>236</t>
  </si>
  <si>
    <t>580507201</t>
  </si>
  <si>
    <t>Plynové kotle do 50 kW kontrola umístění a připojení</t>
  </si>
  <si>
    <t>-1812897192</t>
  </si>
  <si>
    <t>https://podminky.urs.cz/item/CS_URS_2023_01/580507201</t>
  </si>
  <si>
    <t>237</t>
  </si>
  <si>
    <t>580507204</t>
  </si>
  <si>
    <t>Plynové kotle do 50 kW kontrola těsnosti rozebíratelného spoje detekčním přístrojem</t>
  </si>
  <si>
    <t>-1626523921</t>
  </si>
  <si>
    <t>https://podminky.urs.cz/item/CS_URS_2023_01/580507204</t>
  </si>
  <si>
    <t>238</t>
  </si>
  <si>
    <t>580507207</t>
  </si>
  <si>
    <t>Plynové kotle do 50 kW měření přetlaku plynu</t>
  </si>
  <si>
    <t>253164066</t>
  </si>
  <si>
    <t>https://podminky.urs.cz/item/CS_URS_2023_01/580507207</t>
  </si>
  <si>
    <t>239</t>
  </si>
  <si>
    <t>580507208</t>
  </si>
  <si>
    <t>Plynové kotle do 50 kW uvedení kotle do provozu</t>
  </si>
  <si>
    <t>1164085882</t>
  </si>
  <si>
    <t>https://podminky.urs.cz/item/CS_URS_2023_01/580507208</t>
  </si>
  <si>
    <t>240</t>
  </si>
  <si>
    <t>580507219</t>
  </si>
  <si>
    <t>Plynové kotle do 50 kW kontrolní měření CO ve spalinách</t>
  </si>
  <si>
    <t>měření</t>
  </si>
  <si>
    <t>1361895552</t>
  </si>
  <si>
    <t>https://podminky.urs.cz/item/CS_URS_2023_01/580507219</t>
  </si>
  <si>
    <t>241</t>
  </si>
  <si>
    <t>580507220</t>
  </si>
  <si>
    <t>Plynové kotle do 50 kW kontrolní měření CO2 ve spalinách</t>
  </si>
  <si>
    <t>-223070083</t>
  </si>
  <si>
    <t>https://podminky.urs.cz/item/CS_URS_2024_02/580507220</t>
  </si>
  <si>
    <t>HZS</t>
  </si>
  <si>
    <t>Hodinové zúčtovací sazby</t>
  </si>
  <si>
    <t>242</t>
  </si>
  <si>
    <t>HZS2212</t>
  </si>
  <si>
    <t>Hodinové zúčtovací sazby profesí PSV provádění stavebních instalací instalatér odborný</t>
  </si>
  <si>
    <t>hod</t>
  </si>
  <si>
    <t>512</t>
  </si>
  <si>
    <t>-1287679060</t>
  </si>
  <si>
    <t>https://podminky.urs.cz/item/CS_URS_2024_02/HZS2212</t>
  </si>
  <si>
    <t>243</t>
  </si>
  <si>
    <t>HZS2222</t>
  </si>
  <si>
    <t>Hodinové zúčtovací sazby profesí PSV provádění stavebních instalací topenář odborný</t>
  </si>
  <si>
    <t>-825821970</t>
  </si>
  <si>
    <t>https://podminky.urs.cz/item/CS_URS_2024_02/HZS2222</t>
  </si>
  <si>
    <t>*nutno uvažovat o případných pracích související se zkapacitněním přípojky pro napájení TČ</t>
  </si>
  <si>
    <t>2*8</t>
  </si>
  <si>
    <t>*běžné práce - propojení TČ a související technologie, instalací rozvaděče a jeho vystrojení mimo rozsah samostaných položek v části Elektroinstalace</t>
  </si>
  <si>
    <t>244</t>
  </si>
  <si>
    <t>HZS3111</t>
  </si>
  <si>
    <t>Hodinové zúčtovací sazby montáží technologických zařízení při externích montážích montér potrubí</t>
  </si>
  <si>
    <t>920286898</t>
  </si>
  <si>
    <t>https://podminky.urs.cz/item/CS_URS_2024_02/HZS3111</t>
  </si>
  <si>
    <t>VRN</t>
  </si>
  <si>
    <t>Vedlejší rozpočtové náklady</t>
  </si>
  <si>
    <t>VRN2</t>
  </si>
  <si>
    <t>Příprava staveniště</t>
  </si>
  <si>
    <t>245</t>
  </si>
  <si>
    <t>020001000</t>
  </si>
  <si>
    <t>-140555673</t>
  </si>
  <si>
    <t>https://podminky.urs.cz/item/CS_URS_2024_02/020001000</t>
  </si>
  <si>
    <t>VRN3</t>
  </si>
  <si>
    <t>Zařízení staveniště</t>
  </si>
  <si>
    <t>246</t>
  </si>
  <si>
    <t>030001000</t>
  </si>
  <si>
    <t>-849457448</t>
  </si>
  <si>
    <t>https://podminky.urs.cz/item/CS_URS_2024_02/030001000</t>
  </si>
  <si>
    <t>VRN4</t>
  </si>
  <si>
    <t>Inženýrská činnost</t>
  </si>
  <si>
    <t>247</t>
  </si>
  <si>
    <t>041103000</t>
  </si>
  <si>
    <t>Autorský dozor projektanta</t>
  </si>
  <si>
    <t>h</t>
  </si>
  <si>
    <t>-2140253114</t>
  </si>
  <si>
    <t>https://podminky.urs.cz/item/CS_URS_2024_02/041103000</t>
  </si>
  <si>
    <t>248</t>
  </si>
  <si>
    <t>041203000</t>
  </si>
  <si>
    <t>Technický dozor investora</t>
  </si>
  <si>
    <t>-981502068</t>
  </si>
  <si>
    <t>https://podminky.urs.cz/item/CS_URS_2024_02/041203000</t>
  </si>
  <si>
    <t>249</t>
  </si>
  <si>
    <t>044002000</t>
  </si>
  <si>
    <t>Revize revize dočasných objektů nebo zařízení staveniště</t>
  </si>
  <si>
    <t>…</t>
  </si>
  <si>
    <t>904566060</t>
  </si>
  <si>
    <t>https://podminky.urs.cz/item/CS_URS_2024_02/044002000</t>
  </si>
  <si>
    <t>*revize expanzních nádob - výchozí</t>
  </si>
  <si>
    <t>*revize expanzních nádob - 1. provozní</t>
  </si>
  <si>
    <t>*revize elektroinstalace</t>
  </si>
  <si>
    <t>Součet</t>
  </si>
  <si>
    <t>250</t>
  </si>
  <si>
    <t>045203000</t>
  </si>
  <si>
    <t>Kompletační činnost</t>
  </si>
  <si>
    <t>-1149170008</t>
  </si>
  <si>
    <t>https://podminky.urs.cz/item/CS_URS_2024_02/045203000</t>
  </si>
  <si>
    <t>251</t>
  </si>
  <si>
    <t>045303000</t>
  </si>
  <si>
    <t>Koordinační činnost</t>
  </si>
  <si>
    <t>1845561539</t>
  </si>
  <si>
    <t>https://podminky.urs.cz/item/CS_URS_2024_02/045303000</t>
  </si>
  <si>
    <t>252</t>
  </si>
  <si>
    <t>049103000</t>
  </si>
  <si>
    <t>Náklady vzniklé v souvislosti s realizací stavby</t>
  </si>
  <si>
    <t>1338413481</t>
  </si>
  <si>
    <t>https://podminky.urs.cz/item/CS_URS_2024_02/049103000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</si>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</sst>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3150424" TargetMode="External"/><Relationship Id="rId117" Type="http://schemas.openxmlformats.org/officeDocument/2006/relationships/hyperlink" Target="https://podminky.urs.cz/item/CS_URS_2023_01/580201001" TargetMode="External"/><Relationship Id="rId21" Type="http://schemas.openxmlformats.org/officeDocument/2006/relationships/hyperlink" Target="https://podminky.urs.cz/item/CS_URS_2024_02/722239102" TargetMode="External"/><Relationship Id="rId42" Type="http://schemas.openxmlformats.org/officeDocument/2006/relationships/hyperlink" Target="https://podminky.urs.cz/item/CS_URS_2024_02/732212815" TargetMode="External"/><Relationship Id="rId47" Type="http://schemas.openxmlformats.org/officeDocument/2006/relationships/hyperlink" Target="https://podminky.urs.cz/item/CS_URS_2024_02/732331771" TargetMode="External"/><Relationship Id="rId63" Type="http://schemas.openxmlformats.org/officeDocument/2006/relationships/hyperlink" Target="https://podminky.urs.cz/item/CS_URS_2022_01/733890801" TargetMode="External"/><Relationship Id="rId68" Type="http://schemas.openxmlformats.org/officeDocument/2006/relationships/hyperlink" Target="https://podminky.urs.cz/item/CS_URS_2024_02/734200814" TargetMode="External"/><Relationship Id="rId84" Type="http://schemas.openxmlformats.org/officeDocument/2006/relationships/hyperlink" Target="https://podminky.urs.cz/item/CS_URS_2024_02/741122211.1" TargetMode="External"/><Relationship Id="rId89" Type="http://schemas.openxmlformats.org/officeDocument/2006/relationships/hyperlink" Target="https://podminky.urs.cz/item/CS_URS_2024_02/741213813" TargetMode="External"/><Relationship Id="rId112" Type="http://schemas.openxmlformats.org/officeDocument/2006/relationships/hyperlink" Target="https://podminky.urs.cz/item/CS_URS_2024_02/230140020" TargetMode="External"/><Relationship Id="rId133" Type="http://schemas.openxmlformats.org/officeDocument/2006/relationships/hyperlink" Target="https://podminky.urs.cz/item/CS_URS_2024_02/041203000" TargetMode="External"/><Relationship Id="rId138" Type="http://schemas.openxmlformats.org/officeDocument/2006/relationships/drawing" Target="../drawings/drawing2.xml"/><Relationship Id="rId16" Type="http://schemas.openxmlformats.org/officeDocument/2006/relationships/hyperlink" Target="https://podminky.urs.cz/item/CS_URS_2024_02/722232043" TargetMode="External"/><Relationship Id="rId107" Type="http://schemas.openxmlformats.org/officeDocument/2006/relationships/hyperlink" Target="https://podminky.urs.cz/item/CS_URS_2024_02/998741101" TargetMode="External"/><Relationship Id="rId11" Type="http://schemas.openxmlformats.org/officeDocument/2006/relationships/hyperlink" Target="https://podminky.urs.cz/item/CS_URS_2024_02/722229101" TargetMode="External"/><Relationship Id="rId32" Type="http://schemas.openxmlformats.org/officeDocument/2006/relationships/hyperlink" Target="https://podminky.urs.cz/item/CS_URS_2024_02/998724101" TargetMode="External"/><Relationship Id="rId37" Type="http://schemas.openxmlformats.org/officeDocument/2006/relationships/hyperlink" Target="https://podminky.urs.cz/item/CS_URS_2024_02/731391812" TargetMode="External"/><Relationship Id="rId53" Type="http://schemas.openxmlformats.org/officeDocument/2006/relationships/hyperlink" Target="https://podminky.urs.cz/item/CS_URS_2024_02/733120832" TargetMode="External"/><Relationship Id="rId58" Type="http://schemas.openxmlformats.org/officeDocument/2006/relationships/hyperlink" Target="https://podminky.urs.cz/item/CS_URS_2024_02/733191823" TargetMode="External"/><Relationship Id="rId74" Type="http://schemas.openxmlformats.org/officeDocument/2006/relationships/hyperlink" Target="https://podminky.urs.cz/item/CS_URS_2024_02/734261236" TargetMode="External"/><Relationship Id="rId79" Type="http://schemas.openxmlformats.org/officeDocument/2006/relationships/hyperlink" Target="https://podminky.urs.cz/item/CS_URS_2024_02/734441811" TargetMode="External"/><Relationship Id="rId102" Type="http://schemas.openxmlformats.org/officeDocument/2006/relationships/hyperlink" Target="https://podminky.urs.cz/item/CS_URS_2024_02/741334815" TargetMode="External"/><Relationship Id="rId123" Type="http://schemas.openxmlformats.org/officeDocument/2006/relationships/hyperlink" Target="https://podminky.urs.cz/item/CS_URS_2023_01/580507207" TargetMode="External"/><Relationship Id="rId128" Type="http://schemas.openxmlformats.org/officeDocument/2006/relationships/hyperlink" Target="https://podminky.urs.cz/item/CS_URS_2024_02/HZS2222" TargetMode="External"/><Relationship Id="rId5" Type="http://schemas.openxmlformats.org/officeDocument/2006/relationships/hyperlink" Target="https://podminky.urs.cz/item/CS_URS_2024_02/722220851" TargetMode="External"/><Relationship Id="rId90" Type="http://schemas.openxmlformats.org/officeDocument/2006/relationships/hyperlink" Target="https://podminky.urs.cz/item/CS_URS_2024_02/741213815" TargetMode="External"/><Relationship Id="rId95" Type="http://schemas.openxmlformats.org/officeDocument/2006/relationships/hyperlink" Target="https://podminky.urs.cz/item/CS_URS_2024_02/741311817" TargetMode="External"/><Relationship Id="rId14" Type="http://schemas.openxmlformats.org/officeDocument/2006/relationships/hyperlink" Target="https://podminky.urs.cz/item/CS_URS_2024_02/722231074" TargetMode="External"/><Relationship Id="rId22" Type="http://schemas.openxmlformats.org/officeDocument/2006/relationships/hyperlink" Target="https://podminky.urs.cz/item/CS_URS_2024_02/722239103" TargetMode="External"/><Relationship Id="rId27" Type="http://schemas.openxmlformats.org/officeDocument/2006/relationships/hyperlink" Target="https://podminky.urs.cz/item/CS_URS_2024_02/723150801" TargetMode="External"/><Relationship Id="rId30" Type="http://schemas.openxmlformats.org/officeDocument/2006/relationships/hyperlink" Target="https://podminky.urs.cz/item/CS_URS_2024_02/998723111" TargetMode="External"/><Relationship Id="rId35" Type="http://schemas.openxmlformats.org/officeDocument/2006/relationships/hyperlink" Target="https://podminky.urs.cz/item/CS_URS_2024_02/998725111" TargetMode="External"/><Relationship Id="rId43" Type="http://schemas.openxmlformats.org/officeDocument/2006/relationships/hyperlink" Target="https://podminky.urs.cz/item/CS_URS_2024_02/732214813" TargetMode="External"/><Relationship Id="rId48" Type="http://schemas.openxmlformats.org/officeDocument/2006/relationships/hyperlink" Target="https://podminky.urs.cz/item/CS_URS_2024_02/732420814" TargetMode="External"/><Relationship Id="rId56" Type="http://schemas.openxmlformats.org/officeDocument/2006/relationships/hyperlink" Target="https://podminky.urs.cz/item/CS_URS_2024_02/733122208" TargetMode="External"/><Relationship Id="rId64" Type="http://schemas.openxmlformats.org/officeDocument/2006/relationships/hyperlink" Target="https://podminky.urs.cz/item/CS_URS_2024_02/998733111" TargetMode="External"/><Relationship Id="rId69" Type="http://schemas.openxmlformats.org/officeDocument/2006/relationships/hyperlink" Target="https://podminky.urs.cz/item/CS_URS_2024_02/734251211" TargetMode="External"/><Relationship Id="rId77" Type="http://schemas.openxmlformats.org/officeDocument/2006/relationships/hyperlink" Target="https://podminky.urs.cz/item/CS_URS_2024_02/734300825" TargetMode="External"/><Relationship Id="rId100" Type="http://schemas.openxmlformats.org/officeDocument/2006/relationships/hyperlink" Target="https://podminky.urs.cz/item/CS_URS_2024_02/741322855" TargetMode="External"/><Relationship Id="rId105" Type="http://schemas.openxmlformats.org/officeDocument/2006/relationships/hyperlink" Target="https://podminky.urs.cz/item/CS_URS_2024_02/741375022" TargetMode="External"/><Relationship Id="rId113" Type="http://schemas.openxmlformats.org/officeDocument/2006/relationships/hyperlink" Target="https://podminky.urs.cz/item/CS_URS_2024_02/230201113" TargetMode="External"/><Relationship Id="rId118" Type="http://schemas.openxmlformats.org/officeDocument/2006/relationships/hyperlink" Target="https://podminky.urs.cz/item/CS_URS_2024_02/580506101" TargetMode="External"/><Relationship Id="rId126" Type="http://schemas.openxmlformats.org/officeDocument/2006/relationships/hyperlink" Target="https://podminky.urs.cz/item/CS_URS_2024_02/580507220" TargetMode="External"/><Relationship Id="rId134" Type="http://schemas.openxmlformats.org/officeDocument/2006/relationships/hyperlink" Target="https://podminky.urs.cz/item/CS_URS_2024_02/044002000" TargetMode="External"/><Relationship Id="rId8" Type="http://schemas.openxmlformats.org/officeDocument/2006/relationships/hyperlink" Target="https://podminky.urs.cz/item/CS_URS_2024_02/722220862" TargetMode="External"/><Relationship Id="rId51" Type="http://schemas.openxmlformats.org/officeDocument/2006/relationships/hyperlink" Target="https://podminky.urs.cz/item/CS_URS_2024_02/733120819" TargetMode="External"/><Relationship Id="rId72" Type="http://schemas.openxmlformats.org/officeDocument/2006/relationships/hyperlink" Target="https://podminky.urs.cz/item/CS_URS_2024_02/734261234" TargetMode="External"/><Relationship Id="rId80" Type="http://schemas.openxmlformats.org/officeDocument/2006/relationships/hyperlink" Target="https://podminky.urs.cz/item/CS_URS_2024_02/998734111" TargetMode="External"/><Relationship Id="rId85" Type="http://schemas.openxmlformats.org/officeDocument/2006/relationships/hyperlink" Target="https://podminky.urs.cz/item/CS_URS_2024_02/741124703" TargetMode="External"/><Relationship Id="rId93" Type="http://schemas.openxmlformats.org/officeDocument/2006/relationships/hyperlink" Target="https://podminky.urs.cz/item/CS_URS_2024_02/741311004" TargetMode="External"/><Relationship Id="rId98" Type="http://schemas.openxmlformats.org/officeDocument/2006/relationships/hyperlink" Target="https://podminky.urs.cz/item/CS_URS_2024_02/741321811" TargetMode="External"/><Relationship Id="rId121" Type="http://schemas.openxmlformats.org/officeDocument/2006/relationships/hyperlink" Target="https://podminky.urs.cz/item/CS_URS_2023_01/580507201" TargetMode="External"/><Relationship Id="rId3" Type="http://schemas.openxmlformats.org/officeDocument/2006/relationships/hyperlink" Target="https://podminky.urs.cz/item/CS_URS_2024_02/998721101" TargetMode="External"/><Relationship Id="rId12" Type="http://schemas.openxmlformats.org/officeDocument/2006/relationships/hyperlink" Target="https://podminky.urs.cz/item/CS_URS_2024_02/722231072" TargetMode="External"/><Relationship Id="rId17" Type="http://schemas.openxmlformats.org/officeDocument/2006/relationships/hyperlink" Target="https://podminky.urs.cz/item/CS_URS_2024_02/722232044" TargetMode="External"/><Relationship Id="rId25" Type="http://schemas.openxmlformats.org/officeDocument/2006/relationships/hyperlink" Target="https://podminky.urs.cz/item/CS_URS_2024_02/723150423" TargetMode="External"/><Relationship Id="rId33" Type="http://schemas.openxmlformats.org/officeDocument/2006/relationships/hyperlink" Target="https://podminky.urs.cz/item/CS_URS_2024_02/725510802" TargetMode="External"/><Relationship Id="rId38" Type="http://schemas.openxmlformats.org/officeDocument/2006/relationships/hyperlink" Target="https://podminky.urs.cz/item/CS_URS_2024_02/732110812" TargetMode="External"/><Relationship Id="rId46" Type="http://schemas.openxmlformats.org/officeDocument/2006/relationships/hyperlink" Target="https://podminky.urs.cz/item/CS_URS_2024_02/733113118" TargetMode="External"/><Relationship Id="rId59" Type="http://schemas.openxmlformats.org/officeDocument/2006/relationships/hyperlink" Target="https://podminky.urs.cz/item/CS_URS_2024_02/733191828" TargetMode="External"/><Relationship Id="rId67" Type="http://schemas.openxmlformats.org/officeDocument/2006/relationships/hyperlink" Target="https://podminky.urs.cz/item/CS_URS_2024_02/734190818" TargetMode="External"/><Relationship Id="rId103" Type="http://schemas.openxmlformats.org/officeDocument/2006/relationships/hyperlink" Target="https://podminky.urs.cz/item/CS_URS_2024_02/741371004" TargetMode="External"/><Relationship Id="rId108" Type="http://schemas.openxmlformats.org/officeDocument/2006/relationships/hyperlink" Target="https://podminky.urs.cz/item/CS_URS_2024_02/742110102" TargetMode="External"/><Relationship Id="rId116" Type="http://schemas.openxmlformats.org/officeDocument/2006/relationships/hyperlink" Target="https://podminky.urs.cz/item/CS_URS_2023_01/580107004" TargetMode="External"/><Relationship Id="rId124" Type="http://schemas.openxmlformats.org/officeDocument/2006/relationships/hyperlink" Target="https://podminky.urs.cz/item/CS_URS_2023_01/580507208" TargetMode="External"/><Relationship Id="rId129" Type="http://schemas.openxmlformats.org/officeDocument/2006/relationships/hyperlink" Target="https://podminky.urs.cz/item/CS_URS_2024_02/HZS3111" TargetMode="External"/><Relationship Id="rId137" Type="http://schemas.openxmlformats.org/officeDocument/2006/relationships/hyperlink" Target="https://podminky.urs.cz/item/CS_URS_2024_02/049103000" TargetMode="External"/><Relationship Id="rId20" Type="http://schemas.openxmlformats.org/officeDocument/2006/relationships/hyperlink" Target="https://podminky.urs.cz/item/CS_URS_2024_02/722239101" TargetMode="External"/><Relationship Id="rId41" Type="http://schemas.openxmlformats.org/officeDocument/2006/relationships/hyperlink" Target="https://podminky.urs.cz/item/CS_URS_2024_02/732199100" TargetMode="External"/><Relationship Id="rId54" Type="http://schemas.openxmlformats.org/officeDocument/2006/relationships/hyperlink" Target="https://podminky.urs.cz/item/CS_URS_2024_02/733122205" TargetMode="External"/><Relationship Id="rId62" Type="http://schemas.openxmlformats.org/officeDocument/2006/relationships/hyperlink" Target="https://podminky.urs.cz/item/CS_URS_2024_02/733390802" TargetMode="External"/><Relationship Id="rId70" Type="http://schemas.openxmlformats.org/officeDocument/2006/relationships/hyperlink" Target="https://podminky.urs.cz/item/CS_URS_2024_02/734251212" TargetMode="External"/><Relationship Id="rId75" Type="http://schemas.openxmlformats.org/officeDocument/2006/relationships/hyperlink" Target="https://podminky.urs.cz/item/CS_URS_2024_02/734290825" TargetMode="External"/><Relationship Id="rId83" Type="http://schemas.openxmlformats.org/officeDocument/2006/relationships/hyperlink" Target="https://podminky.urs.cz/item/CS_URS_2024_02/741122211" TargetMode="External"/><Relationship Id="rId88" Type="http://schemas.openxmlformats.org/officeDocument/2006/relationships/hyperlink" Target="https://podminky.urs.cz/item/CS_URS_2024_02/741213811" TargetMode="External"/><Relationship Id="rId91" Type="http://schemas.openxmlformats.org/officeDocument/2006/relationships/hyperlink" Target="https://podminky.urs.cz/item/CS_URS_2024_02/741231013" TargetMode="External"/><Relationship Id="rId96" Type="http://schemas.openxmlformats.org/officeDocument/2006/relationships/hyperlink" Target="https://podminky.urs.cz/item/CS_URS_2024_02/741313003" TargetMode="External"/><Relationship Id="rId111" Type="http://schemas.openxmlformats.org/officeDocument/2006/relationships/hyperlink" Target="https://podminky.urs.cz/item/CS_URS_2024_02/230040029" TargetMode="External"/><Relationship Id="rId132" Type="http://schemas.openxmlformats.org/officeDocument/2006/relationships/hyperlink" Target="https://podminky.urs.cz/item/CS_URS_2024_02/041103000" TargetMode="External"/><Relationship Id="rId1" Type="http://schemas.openxmlformats.org/officeDocument/2006/relationships/hyperlink" Target="https://podminky.urs.cz/item/CS_URS_2024_02/953845213" TargetMode="External"/><Relationship Id="rId6" Type="http://schemas.openxmlformats.org/officeDocument/2006/relationships/hyperlink" Target="https://podminky.urs.cz/item/CS_URS_2024_02/722220852" TargetMode="External"/><Relationship Id="rId15" Type="http://schemas.openxmlformats.org/officeDocument/2006/relationships/hyperlink" Target="https://podminky.urs.cz/item/CS_URS_2024_02/722231203" TargetMode="External"/><Relationship Id="rId23" Type="http://schemas.openxmlformats.org/officeDocument/2006/relationships/hyperlink" Target="https://podminky.urs.cz/item/CS_URS_2024_02/722239104" TargetMode="External"/><Relationship Id="rId28" Type="http://schemas.openxmlformats.org/officeDocument/2006/relationships/hyperlink" Target="https://podminky.urs.cz/item/CS_URS_2024_02/723150804" TargetMode="External"/><Relationship Id="rId36" Type="http://schemas.openxmlformats.org/officeDocument/2006/relationships/hyperlink" Target="https://podminky.urs.cz/item/CS_URS_2024_02/731200826" TargetMode="External"/><Relationship Id="rId49" Type="http://schemas.openxmlformats.org/officeDocument/2006/relationships/hyperlink" Target="https://podminky.urs.cz/item/CS_URS_2024_02/998732102" TargetMode="External"/><Relationship Id="rId57" Type="http://schemas.openxmlformats.org/officeDocument/2006/relationships/hyperlink" Target="https://podminky.urs.cz/item/CS_URS_2024_02/733191816" TargetMode="External"/><Relationship Id="rId106" Type="http://schemas.openxmlformats.org/officeDocument/2006/relationships/hyperlink" Target="https://podminky.urs.cz/item/CS_URS_2024_02/741810001" TargetMode="External"/><Relationship Id="rId114" Type="http://schemas.openxmlformats.org/officeDocument/2006/relationships/hyperlink" Target="https://podminky.urs.cz/item/CS_URS_2024_02/230208513" TargetMode="External"/><Relationship Id="rId119" Type="http://schemas.openxmlformats.org/officeDocument/2006/relationships/hyperlink" Target="https://podminky.urs.cz/item/CS_URS_2024_02/580506104" TargetMode="External"/><Relationship Id="rId127" Type="http://schemas.openxmlformats.org/officeDocument/2006/relationships/hyperlink" Target="https://podminky.urs.cz/item/CS_URS_2024_02/HZS2212" TargetMode="External"/><Relationship Id="rId10" Type="http://schemas.openxmlformats.org/officeDocument/2006/relationships/hyperlink" Target="https://podminky.urs.cz/item/CS_URS_2024_02/722224115" TargetMode="External"/><Relationship Id="rId31" Type="http://schemas.openxmlformats.org/officeDocument/2006/relationships/hyperlink" Target="https://podminky.urs.cz/item/CS_URS_2024_02/724242212" TargetMode="External"/><Relationship Id="rId44" Type="http://schemas.openxmlformats.org/officeDocument/2006/relationships/hyperlink" Target="https://podminky.urs.cz/item/CS_URS_2024_02/732320813" TargetMode="External"/><Relationship Id="rId52" Type="http://schemas.openxmlformats.org/officeDocument/2006/relationships/hyperlink" Target="https://podminky.urs.cz/item/CS_URS_2024_02/733120826" TargetMode="External"/><Relationship Id="rId60" Type="http://schemas.openxmlformats.org/officeDocument/2006/relationships/hyperlink" Target="https://podminky.urs.cz/item/CS_URS_2024_02/733193810" TargetMode="External"/><Relationship Id="rId65" Type="http://schemas.openxmlformats.org/officeDocument/2006/relationships/hyperlink" Target="https://podminky.urs.cz/item/CS_URS_2024_02/734100811" TargetMode="External"/><Relationship Id="rId73" Type="http://schemas.openxmlformats.org/officeDocument/2006/relationships/hyperlink" Target="https://podminky.urs.cz/item/CS_URS_2024_02/734261235" TargetMode="External"/><Relationship Id="rId78" Type="http://schemas.openxmlformats.org/officeDocument/2006/relationships/hyperlink" Target="https://podminky.urs.cz/item/CS_URS_2024_02/734411114" TargetMode="External"/><Relationship Id="rId81" Type="http://schemas.openxmlformats.org/officeDocument/2006/relationships/hyperlink" Target="https://podminky.urs.cz/item/CS_URS_2024_02/741112801" TargetMode="External"/><Relationship Id="rId86" Type="http://schemas.openxmlformats.org/officeDocument/2006/relationships/hyperlink" Target="https://podminky.urs.cz/item/CS_URS_2024_02/741130001" TargetMode="External"/><Relationship Id="rId94" Type="http://schemas.openxmlformats.org/officeDocument/2006/relationships/hyperlink" Target="https://podminky.urs.cz/item/CS_URS_2024_02/741311807" TargetMode="External"/><Relationship Id="rId99" Type="http://schemas.openxmlformats.org/officeDocument/2006/relationships/hyperlink" Target="https://podminky.urs.cz/item/CS_URS_2024_02/741322815" TargetMode="External"/><Relationship Id="rId101" Type="http://schemas.openxmlformats.org/officeDocument/2006/relationships/hyperlink" Target="https://podminky.urs.cz/item/CS_URS_2024_02/741333821" TargetMode="External"/><Relationship Id="rId122" Type="http://schemas.openxmlformats.org/officeDocument/2006/relationships/hyperlink" Target="https://podminky.urs.cz/item/CS_URS_2023_01/580507204" TargetMode="External"/><Relationship Id="rId130" Type="http://schemas.openxmlformats.org/officeDocument/2006/relationships/hyperlink" Target="https://podminky.urs.cz/item/CS_URS_2024_02/020001000" TargetMode="External"/><Relationship Id="rId135" Type="http://schemas.openxmlformats.org/officeDocument/2006/relationships/hyperlink" Target="https://podminky.urs.cz/item/CS_URS_2024_02/045203000" TargetMode="External"/><Relationship Id="rId4" Type="http://schemas.openxmlformats.org/officeDocument/2006/relationships/hyperlink" Target="https://podminky.urs.cz/item/CS_URS_2024_02/722220221" TargetMode="External"/><Relationship Id="rId9" Type="http://schemas.openxmlformats.org/officeDocument/2006/relationships/hyperlink" Target="https://podminky.urs.cz/item/CS_URS_2024_02/722229101.1" TargetMode="External"/><Relationship Id="rId13" Type="http://schemas.openxmlformats.org/officeDocument/2006/relationships/hyperlink" Target="https://podminky.urs.cz/item/CS_URS_2024_02/722231073" TargetMode="External"/><Relationship Id="rId18" Type="http://schemas.openxmlformats.org/officeDocument/2006/relationships/hyperlink" Target="https://podminky.urs.cz/item/CS_URS_2024_02/722232045" TargetMode="External"/><Relationship Id="rId39" Type="http://schemas.openxmlformats.org/officeDocument/2006/relationships/hyperlink" Target="https://podminky.urs.cz/item/CS_URS_2024_02/731244493" TargetMode="External"/><Relationship Id="rId109" Type="http://schemas.openxmlformats.org/officeDocument/2006/relationships/hyperlink" Target="https://podminky.urs.cz/item/CS_URS_2024_02/742222855" TargetMode="External"/><Relationship Id="rId34" Type="http://schemas.openxmlformats.org/officeDocument/2006/relationships/hyperlink" Target="https://podminky.urs.cz/item/CS_URS_2024_02/725539305" TargetMode="External"/><Relationship Id="rId50" Type="http://schemas.openxmlformats.org/officeDocument/2006/relationships/hyperlink" Target="https://podminky.urs.cz/item/CS_URS_2022_01/998732181" TargetMode="External"/><Relationship Id="rId55" Type="http://schemas.openxmlformats.org/officeDocument/2006/relationships/hyperlink" Target="https://podminky.urs.cz/item/CS_URS_2024_02/733122206" TargetMode="External"/><Relationship Id="rId76" Type="http://schemas.openxmlformats.org/officeDocument/2006/relationships/hyperlink" Target="https://podminky.urs.cz/item/CS_URS_2024_02/734300824" TargetMode="External"/><Relationship Id="rId97" Type="http://schemas.openxmlformats.org/officeDocument/2006/relationships/hyperlink" Target="https://podminky.urs.cz/item/CS_URS_2024_02/741315865" TargetMode="External"/><Relationship Id="rId104" Type="http://schemas.openxmlformats.org/officeDocument/2006/relationships/hyperlink" Target="https://podminky.urs.cz/item/CS_URS_2024_02/741371821" TargetMode="External"/><Relationship Id="rId120" Type="http://schemas.openxmlformats.org/officeDocument/2006/relationships/hyperlink" Target="https://podminky.urs.cz/item/CS_URS_2024_02/580506114" TargetMode="External"/><Relationship Id="rId125" Type="http://schemas.openxmlformats.org/officeDocument/2006/relationships/hyperlink" Target="https://podminky.urs.cz/item/CS_URS_2023_01/580507219" TargetMode="External"/><Relationship Id="rId7" Type="http://schemas.openxmlformats.org/officeDocument/2006/relationships/hyperlink" Target="https://podminky.urs.cz/item/CS_URS_2024_02/722220861" TargetMode="External"/><Relationship Id="rId71" Type="http://schemas.openxmlformats.org/officeDocument/2006/relationships/hyperlink" Target="https://podminky.urs.cz/item/CS_URS_2024_02/734261233" TargetMode="External"/><Relationship Id="rId92" Type="http://schemas.openxmlformats.org/officeDocument/2006/relationships/hyperlink" Target="https://podminky.urs.cz/item/CS_URS_2024_02/741310002" TargetMode="External"/><Relationship Id="rId2" Type="http://schemas.openxmlformats.org/officeDocument/2006/relationships/hyperlink" Target="https://podminky.urs.cz/item/CS_URS_2024_02/953845223" TargetMode="External"/><Relationship Id="rId29" Type="http://schemas.openxmlformats.org/officeDocument/2006/relationships/hyperlink" Target="https://podminky.urs.cz/item/CS_URS_2024_02/723150805" TargetMode="External"/><Relationship Id="rId24" Type="http://schemas.openxmlformats.org/officeDocument/2006/relationships/hyperlink" Target="https://podminky.urs.cz/item/CS_URS_2024_02/998722101" TargetMode="External"/><Relationship Id="rId40" Type="http://schemas.openxmlformats.org/officeDocument/2006/relationships/hyperlink" Target="https://podminky.urs.cz/item/CS_URS_2024_02/998731101" TargetMode="External"/><Relationship Id="rId45" Type="http://schemas.openxmlformats.org/officeDocument/2006/relationships/hyperlink" Target="https://podminky.urs.cz/item/CS_URS_2024_02/732331621" TargetMode="External"/><Relationship Id="rId66" Type="http://schemas.openxmlformats.org/officeDocument/2006/relationships/hyperlink" Target="https://podminky.urs.cz/item/CS_URS_2024_02/734100812" TargetMode="External"/><Relationship Id="rId87" Type="http://schemas.openxmlformats.org/officeDocument/2006/relationships/hyperlink" Target="https://podminky.urs.cz/item/CS_URS_2024_02/741211847" TargetMode="External"/><Relationship Id="rId110" Type="http://schemas.openxmlformats.org/officeDocument/2006/relationships/hyperlink" Target="https://podminky.urs.cz/item/CS_URS_2024_02/998742101" TargetMode="External"/><Relationship Id="rId115" Type="http://schemas.openxmlformats.org/officeDocument/2006/relationships/hyperlink" Target="https://podminky.urs.cz/item/CS_URS_2024_02/230220016" TargetMode="External"/><Relationship Id="rId131" Type="http://schemas.openxmlformats.org/officeDocument/2006/relationships/hyperlink" Target="https://podminky.urs.cz/item/CS_URS_2024_02/030001000" TargetMode="External"/><Relationship Id="rId136" Type="http://schemas.openxmlformats.org/officeDocument/2006/relationships/hyperlink" Target="https://podminky.urs.cz/item/CS_URS_2024_02/045303000" TargetMode="External"/><Relationship Id="rId61" Type="http://schemas.openxmlformats.org/officeDocument/2006/relationships/hyperlink" Target="https://podminky.urs.cz/item/CS_URS_2024_02/733390801" TargetMode="External"/><Relationship Id="rId82" Type="http://schemas.openxmlformats.org/officeDocument/2006/relationships/hyperlink" Target="https://podminky.urs.cz/item/CS_URS_2024_02/741120821" TargetMode="External"/><Relationship Id="rId19" Type="http://schemas.openxmlformats.org/officeDocument/2006/relationships/hyperlink" Target="https://podminky.urs.cz/item/CS_URS_2024_02/7222320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4"/>
      <c r="AQ5" s="24"/>
      <c r="AR5" s="22"/>
      <c r="BE5" s="323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4"/>
      <c r="AQ6" s="24"/>
      <c r="AR6" s="22"/>
      <c r="BE6" s="32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24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24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4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24"/>
      <c r="BS10" s="19" t="s">
        <v>6</v>
      </c>
    </row>
    <row r="11" spans="1:74" s="1" customFormat="1" ht="18.4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24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4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24"/>
      <c r="BS13" s="19" t="s">
        <v>6</v>
      </c>
    </row>
    <row r="14" spans="1:74" ht="13.2">
      <c r="B14" s="23"/>
      <c r="C14" s="24"/>
      <c r="D14" s="24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24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4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24"/>
      <c r="BS16" s="19" t="s">
        <v>4</v>
      </c>
    </row>
    <row r="17" spans="1:71" s="1" customFormat="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24"/>
      <c r="BS17" s="19" t="s">
        <v>35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4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24"/>
      <c r="BS19" s="19" t="s">
        <v>6</v>
      </c>
    </row>
    <row r="20" spans="1:71" s="1" customFormat="1" ht="18.45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24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4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4"/>
    </row>
    <row r="23" spans="1:71" s="1" customFormat="1" ht="47.25" customHeight="1">
      <c r="B23" s="23"/>
      <c r="C23" s="24"/>
      <c r="D23" s="24"/>
      <c r="E23" s="331" t="s">
        <v>39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4"/>
      <c r="AP23" s="24"/>
      <c r="AQ23" s="24"/>
      <c r="AR23" s="22"/>
      <c r="BE23" s="324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4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4"/>
    </row>
    <row r="26" spans="1:71" s="2" customFormat="1" ht="25.95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2">
        <f>ROUND(AG54,2)</f>
        <v>0</v>
      </c>
      <c r="AL26" s="333"/>
      <c r="AM26" s="333"/>
      <c r="AN26" s="333"/>
      <c r="AO26" s="333"/>
      <c r="AP26" s="38"/>
      <c r="AQ26" s="38"/>
      <c r="AR26" s="41"/>
      <c r="BE26" s="324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4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4" t="s">
        <v>41</v>
      </c>
      <c r="M28" s="334"/>
      <c r="N28" s="334"/>
      <c r="O28" s="334"/>
      <c r="P28" s="334"/>
      <c r="Q28" s="38"/>
      <c r="R28" s="38"/>
      <c r="S28" s="38"/>
      <c r="T28" s="38"/>
      <c r="U28" s="38"/>
      <c r="V28" s="38"/>
      <c r="W28" s="334" t="s">
        <v>42</v>
      </c>
      <c r="X28" s="334"/>
      <c r="Y28" s="334"/>
      <c r="Z28" s="334"/>
      <c r="AA28" s="334"/>
      <c r="AB28" s="334"/>
      <c r="AC28" s="334"/>
      <c r="AD28" s="334"/>
      <c r="AE28" s="334"/>
      <c r="AF28" s="38"/>
      <c r="AG28" s="38"/>
      <c r="AH28" s="38"/>
      <c r="AI28" s="38"/>
      <c r="AJ28" s="38"/>
      <c r="AK28" s="334" t="s">
        <v>43</v>
      </c>
      <c r="AL28" s="334"/>
      <c r="AM28" s="334"/>
      <c r="AN28" s="334"/>
      <c r="AO28" s="334"/>
      <c r="AP28" s="38"/>
      <c r="AQ28" s="38"/>
      <c r="AR28" s="41"/>
      <c r="BE28" s="324"/>
    </row>
    <row r="29" spans="1:71" s="3" customFormat="1" ht="14.4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37">
        <v>0.21</v>
      </c>
      <c r="M29" s="336"/>
      <c r="N29" s="336"/>
      <c r="O29" s="336"/>
      <c r="P29" s="336"/>
      <c r="Q29" s="43"/>
      <c r="R29" s="43"/>
      <c r="S29" s="43"/>
      <c r="T29" s="43"/>
      <c r="U29" s="43"/>
      <c r="V29" s="43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3"/>
      <c r="AG29" s="43"/>
      <c r="AH29" s="43"/>
      <c r="AI29" s="43"/>
      <c r="AJ29" s="43"/>
      <c r="AK29" s="335">
        <f>ROUND(AV54, 2)</f>
        <v>0</v>
      </c>
      <c r="AL29" s="336"/>
      <c r="AM29" s="336"/>
      <c r="AN29" s="336"/>
      <c r="AO29" s="336"/>
      <c r="AP29" s="43"/>
      <c r="AQ29" s="43"/>
      <c r="AR29" s="44"/>
      <c r="BE29" s="325"/>
    </row>
    <row r="30" spans="1:71" s="3" customFormat="1" ht="14.4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37">
        <v>0.12</v>
      </c>
      <c r="M30" s="336"/>
      <c r="N30" s="336"/>
      <c r="O30" s="336"/>
      <c r="P30" s="336"/>
      <c r="Q30" s="43"/>
      <c r="R30" s="43"/>
      <c r="S30" s="43"/>
      <c r="T30" s="43"/>
      <c r="U30" s="43"/>
      <c r="V30" s="43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3"/>
      <c r="AG30" s="43"/>
      <c r="AH30" s="43"/>
      <c r="AI30" s="43"/>
      <c r="AJ30" s="43"/>
      <c r="AK30" s="335">
        <f>ROUND(AW54, 2)</f>
        <v>0</v>
      </c>
      <c r="AL30" s="336"/>
      <c r="AM30" s="336"/>
      <c r="AN30" s="336"/>
      <c r="AO30" s="336"/>
      <c r="AP30" s="43"/>
      <c r="AQ30" s="43"/>
      <c r="AR30" s="44"/>
      <c r="BE30" s="325"/>
    </row>
    <row r="31" spans="1:71" s="3" customFormat="1" ht="14.4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37">
        <v>0.21</v>
      </c>
      <c r="M31" s="336"/>
      <c r="N31" s="336"/>
      <c r="O31" s="336"/>
      <c r="P31" s="336"/>
      <c r="Q31" s="43"/>
      <c r="R31" s="43"/>
      <c r="S31" s="43"/>
      <c r="T31" s="43"/>
      <c r="U31" s="43"/>
      <c r="V31" s="43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3"/>
      <c r="AG31" s="43"/>
      <c r="AH31" s="43"/>
      <c r="AI31" s="43"/>
      <c r="AJ31" s="43"/>
      <c r="AK31" s="335">
        <v>0</v>
      </c>
      <c r="AL31" s="336"/>
      <c r="AM31" s="336"/>
      <c r="AN31" s="336"/>
      <c r="AO31" s="336"/>
      <c r="AP31" s="43"/>
      <c r="AQ31" s="43"/>
      <c r="AR31" s="44"/>
      <c r="BE31" s="325"/>
    </row>
    <row r="32" spans="1:71" s="3" customFormat="1" ht="14.4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37">
        <v>0.12</v>
      </c>
      <c r="M32" s="336"/>
      <c r="N32" s="336"/>
      <c r="O32" s="336"/>
      <c r="P32" s="336"/>
      <c r="Q32" s="43"/>
      <c r="R32" s="43"/>
      <c r="S32" s="43"/>
      <c r="T32" s="43"/>
      <c r="U32" s="43"/>
      <c r="V32" s="43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3"/>
      <c r="AG32" s="43"/>
      <c r="AH32" s="43"/>
      <c r="AI32" s="43"/>
      <c r="AJ32" s="43"/>
      <c r="AK32" s="335">
        <v>0</v>
      </c>
      <c r="AL32" s="336"/>
      <c r="AM32" s="336"/>
      <c r="AN32" s="336"/>
      <c r="AO32" s="336"/>
      <c r="AP32" s="43"/>
      <c r="AQ32" s="43"/>
      <c r="AR32" s="44"/>
      <c r="BE32" s="325"/>
    </row>
    <row r="33" spans="1:57" s="3" customFormat="1" ht="14.4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37">
        <v>0</v>
      </c>
      <c r="M33" s="336"/>
      <c r="N33" s="336"/>
      <c r="O33" s="336"/>
      <c r="P33" s="336"/>
      <c r="Q33" s="43"/>
      <c r="R33" s="43"/>
      <c r="S33" s="43"/>
      <c r="T33" s="43"/>
      <c r="U33" s="43"/>
      <c r="V33" s="43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3"/>
      <c r="AG33" s="43"/>
      <c r="AH33" s="43"/>
      <c r="AI33" s="43"/>
      <c r="AJ33" s="43"/>
      <c r="AK33" s="335">
        <v>0</v>
      </c>
      <c r="AL33" s="336"/>
      <c r="AM33" s="336"/>
      <c r="AN33" s="336"/>
      <c r="AO33" s="336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38" t="s">
        <v>52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40">
        <f>SUM(AK26:AK33)</f>
        <v>0</v>
      </c>
      <c r="AL35" s="339"/>
      <c r="AM35" s="339"/>
      <c r="AN35" s="339"/>
      <c r="AO35" s="341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2024_31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Oprava plynové kotelny správní budovy MTS Bílina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4" t="str">
        <f>IF(AN8= "","",AN8)</f>
        <v>18. 12. 2024</v>
      </c>
      <c r="AN47" s="344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45" t="str">
        <f>IF(E17="","",E17)</f>
        <v>TECHNOdesign s.r.o.</v>
      </c>
      <c r="AN49" s="346"/>
      <c r="AO49" s="346"/>
      <c r="AP49" s="346"/>
      <c r="AQ49" s="38"/>
      <c r="AR49" s="41"/>
      <c r="AS49" s="347" t="s">
        <v>54</v>
      </c>
      <c r="AT49" s="34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45" t="str">
        <f>IF(E20="","",E20)</f>
        <v>TECHNOdesing s.r.o.</v>
      </c>
      <c r="AN50" s="346"/>
      <c r="AO50" s="346"/>
      <c r="AP50" s="346"/>
      <c r="AQ50" s="38"/>
      <c r="AR50" s="41"/>
      <c r="AS50" s="349"/>
      <c r="AT50" s="35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1"/>
      <c r="AT51" s="35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3" t="s">
        <v>55</v>
      </c>
      <c r="D52" s="354"/>
      <c r="E52" s="354"/>
      <c r="F52" s="354"/>
      <c r="G52" s="354"/>
      <c r="H52" s="68"/>
      <c r="I52" s="355" t="s">
        <v>56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57</v>
      </c>
      <c r="AH52" s="354"/>
      <c r="AI52" s="354"/>
      <c r="AJ52" s="354"/>
      <c r="AK52" s="354"/>
      <c r="AL52" s="354"/>
      <c r="AM52" s="354"/>
      <c r="AN52" s="355" t="s">
        <v>58</v>
      </c>
      <c r="AO52" s="354"/>
      <c r="AP52" s="354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ROUND(AG55,2)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>
      <c r="A55" s="88" t="s">
        <v>78</v>
      </c>
      <c r="B55" s="89"/>
      <c r="C55" s="90"/>
      <c r="D55" s="359" t="s">
        <v>79</v>
      </c>
      <c r="E55" s="359"/>
      <c r="F55" s="359"/>
      <c r="G55" s="359"/>
      <c r="H55" s="359"/>
      <c r="I55" s="91"/>
      <c r="J55" s="359" t="s">
        <v>80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'01 - Zdroj tepla a přípra...'!J30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2" t="s">
        <v>81</v>
      </c>
      <c r="AR55" s="93"/>
      <c r="AS55" s="94">
        <v>0</v>
      </c>
      <c r="AT55" s="95">
        <f>ROUND(SUM(AV55:AW55),2)</f>
        <v>0</v>
      </c>
      <c r="AU55" s="96">
        <f>'01 - Zdroj tepla a přípra...'!P101</f>
        <v>0</v>
      </c>
      <c r="AV55" s="95">
        <f>'01 - Zdroj tepla a přípra...'!J33</f>
        <v>0</v>
      </c>
      <c r="AW55" s="95">
        <f>'01 - Zdroj tepla a přípra...'!J34</f>
        <v>0</v>
      </c>
      <c r="AX55" s="95">
        <f>'01 - Zdroj tepla a přípra...'!J35</f>
        <v>0</v>
      </c>
      <c r="AY55" s="95">
        <f>'01 - Zdroj tepla a přípra...'!J36</f>
        <v>0</v>
      </c>
      <c r="AZ55" s="95">
        <f>'01 - Zdroj tepla a přípra...'!F33</f>
        <v>0</v>
      </c>
      <c r="BA55" s="95">
        <f>'01 - Zdroj tepla a přípra...'!F34</f>
        <v>0</v>
      </c>
      <c r="BB55" s="95">
        <f>'01 - Zdroj tepla a přípra...'!F35</f>
        <v>0</v>
      </c>
      <c r="BC55" s="95">
        <f>'01 - Zdroj tepla a přípra...'!F36</f>
        <v>0</v>
      </c>
      <c r="BD55" s="97">
        <f>'01 - Zdroj tepla a přípra...'!F37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xZPaIzrnIjkr9Rn7H23YlimFKgbR9pkjYTA6Zmxnhpn/Tzj3xqpcsS84Q03Ba5sKADxmvb/kyZUiprlZuPKYIA==" saltValue="oSHF2b4Hv2lzmZI84nxF432PfRtBEkGtOlQrHS4ETimI7aRKuVBZnEAdKaKq5eGafcpV3mXfnCfPkRRseQFl4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Zdroj tepla a přípr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9" t="s">
        <v>83</v>
      </c>
    </row>
    <row r="3" spans="1:46" s="1" customFormat="1" ht="6.9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84</v>
      </c>
    </row>
    <row r="4" spans="1:46" s="1" customFormat="1" ht="24.9" customHeight="1">
      <c r="B4" s="22"/>
      <c r="D4" s="101" t="s">
        <v>85</v>
      </c>
      <c r="L4" s="22"/>
      <c r="M4" s="102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6.5" customHeight="1">
      <c r="B7" s="22"/>
      <c r="E7" s="363" t="str">
        <f>'Rekapitulace stavby'!K6</f>
        <v>Oprava plynové kotelny správní budovy MTS Bílina</v>
      </c>
      <c r="F7" s="364"/>
      <c r="G7" s="364"/>
      <c r="H7" s="364"/>
      <c r="L7" s="22"/>
    </row>
    <row r="8" spans="1:46" s="2" customFormat="1" ht="12" customHeight="1">
      <c r="A8" s="36"/>
      <c r="B8" s="41"/>
      <c r="C8" s="36"/>
      <c r="D8" s="103" t="s">
        <v>86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5" t="s">
        <v>87</v>
      </c>
      <c r="F9" s="366"/>
      <c r="G9" s="366"/>
      <c r="H9" s="366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18. 12. 2024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25</v>
      </c>
      <c r="E14" s="36"/>
      <c r="F14" s="36"/>
      <c r="G14" s="36"/>
      <c r="H14" s="36"/>
      <c r="I14" s="103" t="s">
        <v>26</v>
      </c>
      <c r="J14" s="105" t="s">
        <v>19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03" t="s">
        <v>29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30</v>
      </c>
      <c r="E17" s="36"/>
      <c r="F17" s="36"/>
      <c r="G17" s="36"/>
      <c r="H17" s="36"/>
      <c r="I17" s="103" t="s">
        <v>26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7" t="str">
        <f>'Rekapitulace stavby'!E14</f>
        <v>Vyplň údaj</v>
      </c>
      <c r="F18" s="368"/>
      <c r="G18" s="368"/>
      <c r="H18" s="368"/>
      <c r="I18" s="103" t="s">
        <v>29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32</v>
      </c>
      <c r="E20" s="36"/>
      <c r="F20" s="36"/>
      <c r="G20" s="36"/>
      <c r="H20" s="36"/>
      <c r="I20" s="103" t="s">
        <v>26</v>
      </c>
      <c r="J20" s="105" t="s">
        <v>33</v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34</v>
      </c>
      <c r="F21" s="36"/>
      <c r="G21" s="36"/>
      <c r="H21" s="36"/>
      <c r="I21" s="103" t="s">
        <v>29</v>
      </c>
      <c r="J21" s="105" t="s">
        <v>19</v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36</v>
      </c>
      <c r="E23" s="36"/>
      <c r="F23" s="36"/>
      <c r="G23" s="36"/>
      <c r="H23" s="36"/>
      <c r="I23" s="103" t="s">
        <v>26</v>
      </c>
      <c r="J23" s="105" t="s">
        <v>33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34</v>
      </c>
      <c r="F24" s="36"/>
      <c r="G24" s="36"/>
      <c r="H24" s="36"/>
      <c r="I24" s="103" t="s">
        <v>29</v>
      </c>
      <c r="J24" s="105" t="s">
        <v>19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38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07"/>
      <c r="B27" s="108"/>
      <c r="C27" s="107"/>
      <c r="D27" s="107"/>
      <c r="E27" s="369" t="s">
        <v>19</v>
      </c>
      <c r="F27" s="369"/>
      <c r="G27" s="369"/>
      <c r="H27" s="369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40</v>
      </c>
      <c r="E30" s="36"/>
      <c r="F30" s="36"/>
      <c r="G30" s="36"/>
      <c r="H30" s="36"/>
      <c r="I30" s="36"/>
      <c r="J30" s="112">
        <f>ROUND(J101, 2)</f>
        <v>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3" t="s">
        <v>42</v>
      </c>
      <c r="G32" s="36"/>
      <c r="H32" s="36"/>
      <c r="I32" s="113" t="s">
        <v>41</v>
      </c>
      <c r="J32" s="113" t="s">
        <v>43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4" t="s">
        <v>44</v>
      </c>
      <c r="E33" s="103" t="s">
        <v>45</v>
      </c>
      <c r="F33" s="115">
        <f>ROUND((SUM(BE101:BE578)),  2)</f>
        <v>0</v>
      </c>
      <c r="G33" s="36"/>
      <c r="H33" s="36"/>
      <c r="I33" s="116">
        <v>0.21</v>
      </c>
      <c r="J33" s="115">
        <f>ROUND(((SUM(BE101:BE578))*I33),  2)</f>
        <v>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3" t="s">
        <v>46</v>
      </c>
      <c r="F34" s="115">
        <f>ROUND((SUM(BF101:BF578)),  2)</f>
        <v>0</v>
      </c>
      <c r="G34" s="36"/>
      <c r="H34" s="36"/>
      <c r="I34" s="116">
        <v>0.12</v>
      </c>
      <c r="J34" s="115">
        <f>ROUND(((SUM(BF101:BF578))*I34),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3" t="s">
        <v>47</v>
      </c>
      <c r="F35" s="115">
        <f>ROUND((SUM(BG101:BG578)),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3" t="s">
        <v>48</v>
      </c>
      <c r="F36" s="115">
        <f>ROUND((SUM(BH101:BH578)),  2)</f>
        <v>0</v>
      </c>
      <c r="G36" s="36"/>
      <c r="H36" s="36"/>
      <c r="I36" s="116">
        <v>0.12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3" t="s">
        <v>49</v>
      </c>
      <c r="F37" s="115">
        <f>ROUND((SUM(BI101:BI578)),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50</v>
      </c>
      <c r="E39" s="119"/>
      <c r="F39" s="119"/>
      <c r="G39" s="120" t="s">
        <v>51</v>
      </c>
      <c r="H39" s="121" t="s">
        <v>52</v>
      </c>
      <c r="I39" s="119"/>
      <c r="J39" s="122">
        <f>SUM(J30:J37)</f>
        <v>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0" t="str">
        <f>E7</f>
        <v>Oprava plynové kotelny správní budovy MTS Bílina</v>
      </c>
      <c r="F48" s="371"/>
      <c r="G48" s="371"/>
      <c r="H48" s="371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01 - Zdroj tepla a přípravy TV</v>
      </c>
      <c r="F50" s="372"/>
      <c r="G50" s="372"/>
      <c r="H50" s="372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Bílina</v>
      </c>
      <c r="G52" s="38"/>
      <c r="H52" s="38"/>
      <c r="I52" s="31" t="s">
        <v>23</v>
      </c>
      <c r="J52" s="61" t="str">
        <f>IF(J12="","",J12)</f>
        <v>18. 12. 2024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Město Bílina</v>
      </c>
      <c r="G54" s="38"/>
      <c r="H54" s="38"/>
      <c r="I54" s="31" t="s">
        <v>32</v>
      </c>
      <c r="J54" s="34" t="str">
        <f>E21</f>
        <v>TECHNOdesign s.r.o.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TECHNOdesign s.r.o.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89</v>
      </c>
      <c r="D57" s="129"/>
      <c r="E57" s="129"/>
      <c r="F57" s="129"/>
      <c r="G57" s="129"/>
      <c r="H57" s="129"/>
      <c r="I57" s="129"/>
      <c r="J57" s="130" t="s">
        <v>90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1" t="s">
        <v>72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2"/>
      <c r="C60" s="133"/>
      <c r="D60" s="134" t="s">
        <v>92</v>
      </c>
      <c r="E60" s="135"/>
      <c r="F60" s="135"/>
      <c r="G60" s="135"/>
      <c r="H60" s="135"/>
      <c r="I60" s="135"/>
      <c r="J60" s="136">
        <f>J102</f>
        <v>0</v>
      </c>
      <c r="K60" s="133"/>
      <c r="L60" s="137"/>
    </row>
    <row r="61" spans="1:47" s="10" customFormat="1" ht="19.95" customHeight="1">
      <c r="B61" s="138"/>
      <c r="C61" s="139"/>
      <c r="D61" s="140" t="s">
        <v>93</v>
      </c>
      <c r="E61" s="141"/>
      <c r="F61" s="141"/>
      <c r="G61" s="141"/>
      <c r="H61" s="141"/>
      <c r="I61" s="141"/>
      <c r="J61" s="142">
        <f>J103</f>
        <v>0</v>
      </c>
      <c r="K61" s="139"/>
      <c r="L61" s="143"/>
    </row>
    <row r="62" spans="1:47" s="9" customFormat="1" ht="24.9" customHeight="1">
      <c r="B62" s="132"/>
      <c r="C62" s="133"/>
      <c r="D62" s="134" t="s">
        <v>94</v>
      </c>
      <c r="E62" s="135"/>
      <c r="F62" s="135"/>
      <c r="G62" s="135"/>
      <c r="H62" s="135"/>
      <c r="I62" s="135"/>
      <c r="J62" s="136">
        <f>J113</f>
        <v>0</v>
      </c>
      <c r="K62" s="133"/>
      <c r="L62" s="137"/>
    </row>
    <row r="63" spans="1:47" s="10" customFormat="1" ht="19.95" customHeight="1">
      <c r="B63" s="138"/>
      <c r="C63" s="139"/>
      <c r="D63" s="140" t="s">
        <v>95</v>
      </c>
      <c r="E63" s="141"/>
      <c r="F63" s="141"/>
      <c r="G63" s="141"/>
      <c r="H63" s="141"/>
      <c r="I63" s="141"/>
      <c r="J63" s="142">
        <f>J114</f>
        <v>0</v>
      </c>
      <c r="K63" s="139"/>
      <c r="L63" s="143"/>
    </row>
    <row r="64" spans="1:47" s="10" customFormat="1" ht="19.95" customHeight="1">
      <c r="B64" s="138"/>
      <c r="C64" s="139"/>
      <c r="D64" s="140" t="s">
        <v>96</v>
      </c>
      <c r="E64" s="141"/>
      <c r="F64" s="141"/>
      <c r="G64" s="141"/>
      <c r="H64" s="141"/>
      <c r="I64" s="141"/>
      <c r="J64" s="142">
        <f>J135</f>
        <v>0</v>
      </c>
      <c r="K64" s="139"/>
      <c r="L64" s="143"/>
    </row>
    <row r="65" spans="2:12" s="10" customFormat="1" ht="19.95" customHeight="1">
      <c r="B65" s="138"/>
      <c r="C65" s="139"/>
      <c r="D65" s="140" t="s">
        <v>97</v>
      </c>
      <c r="E65" s="141"/>
      <c r="F65" s="141"/>
      <c r="G65" s="141"/>
      <c r="H65" s="141"/>
      <c r="I65" s="141"/>
      <c r="J65" s="142">
        <f>J194</f>
        <v>0</v>
      </c>
      <c r="K65" s="139"/>
      <c r="L65" s="143"/>
    </row>
    <row r="66" spans="2:12" s="10" customFormat="1" ht="19.95" customHeight="1">
      <c r="B66" s="138"/>
      <c r="C66" s="139"/>
      <c r="D66" s="140" t="s">
        <v>98</v>
      </c>
      <c r="E66" s="141"/>
      <c r="F66" s="141"/>
      <c r="G66" s="141"/>
      <c r="H66" s="141"/>
      <c r="I66" s="141"/>
      <c r="J66" s="142">
        <f>J211</f>
        <v>0</v>
      </c>
      <c r="K66" s="139"/>
      <c r="L66" s="143"/>
    </row>
    <row r="67" spans="2:12" s="10" customFormat="1" ht="19.95" customHeight="1">
      <c r="B67" s="138"/>
      <c r="C67" s="139"/>
      <c r="D67" s="140" t="s">
        <v>99</v>
      </c>
      <c r="E67" s="141"/>
      <c r="F67" s="141"/>
      <c r="G67" s="141"/>
      <c r="H67" s="141"/>
      <c r="I67" s="141"/>
      <c r="J67" s="142">
        <f>J216</f>
        <v>0</v>
      </c>
      <c r="K67" s="139"/>
      <c r="L67" s="143"/>
    </row>
    <row r="68" spans="2:12" s="10" customFormat="1" ht="19.95" customHeight="1">
      <c r="B68" s="138"/>
      <c r="C68" s="139"/>
      <c r="D68" s="140" t="s">
        <v>100</v>
      </c>
      <c r="E68" s="141"/>
      <c r="F68" s="141"/>
      <c r="G68" s="141"/>
      <c r="H68" s="141"/>
      <c r="I68" s="141"/>
      <c r="J68" s="142">
        <f>J239</f>
        <v>0</v>
      </c>
      <c r="K68" s="139"/>
      <c r="L68" s="143"/>
    </row>
    <row r="69" spans="2:12" s="10" customFormat="1" ht="19.95" customHeight="1">
      <c r="B69" s="138"/>
      <c r="C69" s="139"/>
      <c r="D69" s="140" t="s">
        <v>101</v>
      </c>
      <c r="E69" s="141"/>
      <c r="F69" s="141"/>
      <c r="G69" s="141"/>
      <c r="H69" s="141"/>
      <c r="I69" s="141"/>
      <c r="J69" s="142">
        <f>J288</f>
        <v>0</v>
      </c>
      <c r="K69" s="139"/>
      <c r="L69" s="143"/>
    </row>
    <row r="70" spans="2:12" s="10" customFormat="1" ht="19.95" customHeight="1">
      <c r="B70" s="138"/>
      <c r="C70" s="139"/>
      <c r="D70" s="140" t="s">
        <v>102</v>
      </c>
      <c r="E70" s="141"/>
      <c r="F70" s="141"/>
      <c r="G70" s="141"/>
      <c r="H70" s="141"/>
      <c r="I70" s="141"/>
      <c r="J70" s="142">
        <f>J342</f>
        <v>0</v>
      </c>
      <c r="K70" s="139"/>
      <c r="L70" s="143"/>
    </row>
    <row r="71" spans="2:12" s="10" customFormat="1" ht="19.95" customHeight="1">
      <c r="B71" s="138"/>
      <c r="C71" s="139"/>
      <c r="D71" s="140" t="s">
        <v>103</v>
      </c>
      <c r="E71" s="141"/>
      <c r="F71" s="141"/>
      <c r="G71" s="141"/>
      <c r="H71" s="141"/>
      <c r="I71" s="141"/>
      <c r="J71" s="142">
        <f>J371</f>
        <v>0</v>
      </c>
      <c r="K71" s="139"/>
      <c r="L71" s="143"/>
    </row>
    <row r="72" spans="2:12" s="10" customFormat="1" ht="19.95" customHeight="1">
      <c r="B72" s="138"/>
      <c r="C72" s="139"/>
      <c r="D72" s="140" t="s">
        <v>104</v>
      </c>
      <c r="E72" s="141"/>
      <c r="F72" s="141"/>
      <c r="G72" s="141"/>
      <c r="H72" s="141"/>
      <c r="I72" s="141"/>
      <c r="J72" s="142">
        <f>J405</f>
        <v>0</v>
      </c>
      <c r="K72" s="139"/>
      <c r="L72" s="143"/>
    </row>
    <row r="73" spans="2:12" s="10" customFormat="1" ht="19.95" customHeight="1">
      <c r="B73" s="138"/>
      <c r="C73" s="139"/>
      <c r="D73" s="140" t="s">
        <v>105</v>
      </c>
      <c r="E73" s="141"/>
      <c r="F73" s="141"/>
      <c r="G73" s="141"/>
      <c r="H73" s="141"/>
      <c r="I73" s="141"/>
      <c r="J73" s="142">
        <f>J487</f>
        <v>0</v>
      </c>
      <c r="K73" s="139"/>
      <c r="L73" s="143"/>
    </row>
    <row r="74" spans="2:12" s="9" customFormat="1" ht="24.9" customHeight="1">
      <c r="B74" s="132"/>
      <c r="C74" s="133"/>
      <c r="D74" s="134" t="s">
        <v>106</v>
      </c>
      <c r="E74" s="135"/>
      <c r="F74" s="135"/>
      <c r="G74" s="135"/>
      <c r="H74" s="135"/>
      <c r="I74" s="135"/>
      <c r="J74" s="136">
        <f>J498</f>
        <v>0</v>
      </c>
      <c r="K74" s="133"/>
      <c r="L74" s="137"/>
    </row>
    <row r="75" spans="2:12" s="10" customFormat="1" ht="19.95" customHeight="1">
      <c r="B75" s="138"/>
      <c r="C75" s="139"/>
      <c r="D75" s="140" t="s">
        <v>107</v>
      </c>
      <c r="E75" s="141"/>
      <c r="F75" s="141"/>
      <c r="G75" s="141"/>
      <c r="H75" s="141"/>
      <c r="I75" s="141"/>
      <c r="J75" s="142">
        <f>J499</f>
        <v>0</v>
      </c>
      <c r="K75" s="139"/>
      <c r="L75" s="143"/>
    </row>
    <row r="76" spans="2:12" s="10" customFormat="1" ht="19.95" customHeight="1">
      <c r="B76" s="138"/>
      <c r="C76" s="139"/>
      <c r="D76" s="140" t="s">
        <v>108</v>
      </c>
      <c r="E76" s="141"/>
      <c r="F76" s="141"/>
      <c r="G76" s="141"/>
      <c r="H76" s="141"/>
      <c r="I76" s="141"/>
      <c r="J76" s="142">
        <f>J518</f>
        <v>0</v>
      </c>
      <c r="K76" s="139"/>
      <c r="L76" s="143"/>
    </row>
    <row r="77" spans="2:12" s="9" customFormat="1" ht="24.9" customHeight="1">
      <c r="B77" s="132"/>
      <c r="C77" s="133"/>
      <c r="D77" s="134" t="s">
        <v>109</v>
      </c>
      <c r="E77" s="135"/>
      <c r="F77" s="135"/>
      <c r="G77" s="135"/>
      <c r="H77" s="135"/>
      <c r="I77" s="135"/>
      <c r="J77" s="136">
        <f>J541</f>
        <v>0</v>
      </c>
      <c r="K77" s="133"/>
      <c r="L77" s="137"/>
    </row>
    <row r="78" spans="2:12" s="9" customFormat="1" ht="24.9" customHeight="1">
      <c r="B78" s="132"/>
      <c r="C78" s="133"/>
      <c r="D78" s="134" t="s">
        <v>110</v>
      </c>
      <c r="E78" s="135"/>
      <c r="F78" s="135"/>
      <c r="G78" s="135"/>
      <c r="H78" s="135"/>
      <c r="I78" s="135"/>
      <c r="J78" s="136">
        <f>J552</f>
        <v>0</v>
      </c>
      <c r="K78" s="133"/>
      <c r="L78" s="137"/>
    </row>
    <row r="79" spans="2:12" s="10" customFormat="1" ht="19.95" customHeight="1">
      <c r="B79" s="138"/>
      <c r="C79" s="139"/>
      <c r="D79" s="140" t="s">
        <v>111</v>
      </c>
      <c r="E79" s="141"/>
      <c r="F79" s="141"/>
      <c r="G79" s="141"/>
      <c r="H79" s="141"/>
      <c r="I79" s="141"/>
      <c r="J79" s="142">
        <f>J553</f>
        <v>0</v>
      </c>
      <c r="K79" s="139"/>
      <c r="L79" s="143"/>
    </row>
    <row r="80" spans="2:12" s="10" customFormat="1" ht="19.95" customHeight="1">
      <c r="B80" s="138"/>
      <c r="C80" s="139"/>
      <c r="D80" s="140" t="s">
        <v>112</v>
      </c>
      <c r="E80" s="141"/>
      <c r="F80" s="141"/>
      <c r="G80" s="141"/>
      <c r="H80" s="141"/>
      <c r="I80" s="141"/>
      <c r="J80" s="142">
        <f>J556</f>
        <v>0</v>
      </c>
      <c r="K80" s="139"/>
      <c r="L80" s="143"/>
    </row>
    <row r="81" spans="1:31" s="10" customFormat="1" ht="19.95" customHeight="1">
      <c r="B81" s="138"/>
      <c r="C81" s="139"/>
      <c r="D81" s="140" t="s">
        <v>113</v>
      </c>
      <c r="E81" s="141"/>
      <c r="F81" s="141"/>
      <c r="G81" s="141"/>
      <c r="H81" s="141"/>
      <c r="I81" s="141"/>
      <c r="J81" s="142">
        <f>J559</f>
        <v>0</v>
      </c>
      <c r="K81" s="139"/>
      <c r="L81" s="143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" customHeight="1">
      <c r="A88" s="36"/>
      <c r="B88" s="37"/>
      <c r="C88" s="25" t="s">
        <v>114</v>
      </c>
      <c r="D88" s="38"/>
      <c r="E88" s="38"/>
      <c r="F88" s="38"/>
      <c r="G88" s="38"/>
      <c r="H88" s="38"/>
      <c r="I88" s="38"/>
      <c r="J88" s="38"/>
      <c r="K88" s="38"/>
      <c r="L88" s="10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0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0" t="str">
        <f>E7</f>
        <v>Oprava plynové kotelny správní budovy MTS Bílina</v>
      </c>
      <c r="F91" s="371"/>
      <c r="G91" s="371"/>
      <c r="H91" s="371"/>
      <c r="I91" s="38"/>
      <c r="J91" s="38"/>
      <c r="K91" s="38"/>
      <c r="L91" s="104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86</v>
      </c>
      <c r="D92" s="38"/>
      <c r="E92" s="38"/>
      <c r="F92" s="38"/>
      <c r="G92" s="38"/>
      <c r="H92" s="38"/>
      <c r="I92" s="38"/>
      <c r="J92" s="38"/>
      <c r="K92" s="38"/>
      <c r="L92" s="104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2" t="str">
        <f>E9</f>
        <v>01 - Zdroj tepla a přípravy TV</v>
      </c>
      <c r="F93" s="372"/>
      <c r="G93" s="372"/>
      <c r="H93" s="372"/>
      <c r="I93" s="38"/>
      <c r="J93" s="38"/>
      <c r="K93" s="38"/>
      <c r="L93" s="104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4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F12</f>
        <v>Bílina</v>
      </c>
      <c r="G95" s="38"/>
      <c r="H95" s="38"/>
      <c r="I95" s="31" t="s">
        <v>23</v>
      </c>
      <c r="J95" s="61" t="str">
        <f>IF(J12="","",J12)</f>
        <v>18. 12. 2024</v>
      </c>
      <c r="K95" s="38"/>
      <c r="L95" s="104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4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15" customHeight="1">
      <c r="A97" s="36"/>
      <c r="B97" s="37"/>
      <c r="C97" s="31" t="s">
        <v>25</v>
      </c>
      <c r="D97" s="38"/>
      <c r="E97" s="38"/>
      <c r="F97" s="29" t="str">
        <f>E15</f>
        <v>Město Bílina</v>
      </c>
      <c r="G97" s="38"/>
      <c r="H97" s="38"/>
      <c r="I97" s="31" t="s">
        <v>32</v>
      </c>
      <c r="J97" s="34" t="str">
        <f>E21</f>
        <v>TECHNOdesign s.r.o.</v>
      </c>
      <c r="K97" s="38"/>
      <c r="L97" s="104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15" customHeight="1">
      <c r="A98" s="36"/>
      <c r="B98" s="37"/>
      <c r="C98" s="31" t="s">
        <v>30</v>
      </c>
      <c r="D98" s="38"/>
      <c r="E98" s="38"/>
      <c r="F98" s="29" t="str">
        <f>IF(E18="","",E18)</f>
        <v>Vyplň údaj</v>
      </c>
      <c r="G98" s="38"/>
      <c r="H98" s="38"/>
      <c r="I98" s="31" t="s">
        <v>36</v>
      </c>
      <c r="J98" s="34" t="str">
        <f>E24</f>
        <v>TECHNOdesign s.r.o.</v>
      </c>
      <c r="K98" s="38"/>
      <c r="L98" s="104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4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4"/>
      <c r="B100" s="145"/>
      <c r="C100" s="146" t="s">
        <v>115</v>
      </c>
      <c r="D100" s="147" t="s">
        <v>59</v>
      </c>
      <c r="E100" s="147" t="s">
        <v>55</v>
      </c>
      <c r="F100" s="147" t="s">
        <v>56</v>
      </c>
      <c r="G100" s="147" t="s">
        <v>116</v>
      </c>
      <c r="H100" s="147" t="s">
        <v>117</v>
      </c>
      <c r="I100" s="147" t="s">
        <v>118</v>
      </c>
      <c r="J100" s="147" t="s">
        <v>90</v>
      </c>
      <c r="K100" s="148" t="s">
        <v>119</v>
      </c>
      <c r="L100" s="149"/>
      <c r="M100" s="70" t="s">
        <v>19</v>
      </c>
      <c r="N100" s="71" t="s">
        <v>44</v>
      </c>
      <c r="O100" s="71" t="s">
        <v>120</v>
      </c>
      <c r="P100" s="71" t="s">
        <v>121</v>
      </c>
      <c r="Q100" s="71" t="s">
        <v>122</v>
      </c>
      <c r="R100" s="71" t="s">
        <v>123</v>
      </c>
      <c r="S100" s="71" t="s">
        <v>124</v>
      </c>
      <c r="T100" s="72" t="s">
        <v>125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</row>
    <row r="101" spans="1:65" s="2" customFormat="1" ht="22.8" customHeight="1">
      <c r="A101" s="36"/>
      <c r="B101" s="37"/>
      <c r="C101" s="77" t="s">
        <v>126</v>
      </c>
      <c r="D101" s="38"/>
      <c r="E101" s="38"/>
      <c r="F101" s="38"/>
      <c r="G101" s="38"/>
      <c r="H101" s="38"/>
      <c r="I101" s="38"/>
      <c r="J101" s="150">
        <f>BK101</f>
        <v>0</v>
      </c>
      <c r="K101" s="38"/>
      <c r="L101" s="41"/>
      <c r="M101" s="73"/>
      <c r="N101" s="151"/>
      <c r="O101" s="74"/>
      <c r="P101" s="152">
        <f>P102+P113+P498+P541+P552</f>
        <v>0</v>
      </c>
      <c r="Q101" s="74"/>
      <c r="R101" s="152">
        <f>R102+R113+R498+R541+R552</f>
        <v>0.86873517050000004</v>
      </c>
      <c r="S101" s="74"/>
      <c r="T101" s="153">
        <f>T102+T113+T498+T541+T552</f>
        <v>4.0826389999999995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73</v>
      </c>
      <c r="AU101" s="19" t="s">
        <v>91</v>
      </c>
      <c r="BK101" s="154">
        <f>BK102+BK113+BK498+BK541+BK552</f>
        <v>0</v>
      </c>
    </row>
    <row r="102" spans="1:65" s="12" customFormat="1" ht="25.95" customHeight="1">
      <c r="B102" s="155"/>
      <c r="C102" s="156"/>
      <c r="D102" s="157" t="s">
        <v>73</v>
      </c>
      <c r="E102" s="158" t="s">
        <v>127</v>
      </c>
      <c r="F102" s="158" t="s">
        <v>128</v>
      </c>
      <c r="G102" s="156"/>
      <c r="H102" s="156"/>
      <c r="I102" s="159"/>
      <c r="J102" s="160">
        <f>BK102</f>
        <v>0</v>
      </c>
      <c r="K102" s="156"/>
      <c r="L102" s="161"/>
      <c r="M102" s="162"/>
      <c r="N102" s="163"/>
      <c r="O102" s="163"/>
      <c r="P102" s="164">
        <f>P103</f>
        <v>0</v>
      </c>
      <c r="Q102" s="163"/>
      <c r="R102" s="164">
        <f>R103</f>
        <v>0.23030999999999999</v>
      </c>
      <c r="S102" s="163"/>
      <c r="T102" s="165">
        <f>T103</f>
        <v>0.17299999999999999</v>
      </c>
      <c r="AR102" s="166" t="s">
        <v>82</v>
      </c>
      <c r="AT102" s="167" t="s">
        <v>73</v>
      </c>
      <c r="AU102" s="167" t="s">
        <v>74</v>
      </c>
      <c r="AY102" s="166" t="s">
        <v>129</v>
      </c>
      <c r="BK102" s="168">
        <f>BK103</f>
        <v>0</v>
      </c>
    </row>
    <row r="103" spans="1:65" s="12" customFormat="1" ht="22.8" customHeight="1">
      <c r="B103" s="155"/>
      <c r="C103" s="156"/>
      <c r="D103" s="157" t="s">
        <v>73</v>
      </c>
      <c r="E103" s="169" t="s">
        <v>130</v>
      </c>
      <c r="F103" s="169" t="s">
        <v>131</v>
      </c>
      <c r="G103" s="156"/>
      <c r="H103" s="156"/>
      <c r="I103" s="159"/>
      <c r="J103" s="170">
        <f>BK103</f>
        <v>0</v>
      </c>
      <c r="K103" s="156"/>
      <c r="L103" s="161"/>
      <c r="M103" s="162"/>
      <c r="N103" s="163"/>
      <c r="O103" s="163"/>
      <c r="P103" s="164">
        <f>SUM(P104:P112)</f>
        <v>0</v>
      </c>
      <c r="Q103" s="163"/>
      <c r="R103" s="164">
        <f>SUM(R104:R112)</f>
        <v>0.23030999999999999</v>
      </c>
      <c r="S103" s="163"/>
      <c r="T103" s="165">
        <f>SUM(T104:T112)</f>
        <v>0.17299999999999999</v>
      </c>
      <c r="AR103" s="166" t="s">
        <v>82</v>
      </c>
      <c r="AT103" s="167" t="s">
        <v>73</v>
      </c>
      <c r="AU103" s="167" t="s">
        <v>82</v>
      </c>
      <c r="AY103" s="166" t="s">
        <v>129</v>
      </c>
      <c r="BK103" s="168">
        <f>SUM(BK104:BK112)</f>
        <v>0</v>
      </c>
    </row>
    <row r="104" spans="1:65" s="2" customFormat="1" ht="24.15" customHeight="1">
      <c r="A104" s="36"/>
      <c r="B104" s="37"/>
      <c r="C104" s="171" t="s">
        <v>82</v>
      </c>
      <c r="D104" s="171" t="s">
        <v>132</v>
      </c>
      <c r="E104" s="172" t="s">
        <v>133</v>
      </c>
      <c r="F104" s="173" t="s">
        <v>134</v>
      </c>
      <c r="G104" s="174" t="s">
        <v>135</v>
      </c>
      <c r="H104" s="175">
        <v>1</v>
      </c>
      <c r="I104" s="176"/>
      <c r="J104" s="177">
        <f>ROUND(I104*H104,2)</f>
        <v>0</v>
      </c>
      <c r="K104" s="173" t="s">
        <v>136</v>
      </c>
      <c r="L104" s="41"/>
      <c r="M104" s="178" t="s">
        <v>19</v>
      </c>
      <c r="N104" s="179" t="s">
        <v>45</v>
      </c>
      <c r="O104" s="66"/>
      <c r="P104" s="180">
        <f>O104*H104</f>
        <v>0</v>
      </c>
      <c r="Q104" s="180">
        <v>0.22220999999999999</v>
      </c>
      <c r="R104" s="180">
        <f>Q104*H104</f>
        <v>0.22220999999999999</v>
      </c>
      <c r="S104" s="180">
        <v>0.17299999999999999</v>
      </c>
      <c r="T104" s="181">
        <f>S104*H104</f>
        <v>0.17299999999999999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2" t="s">
        <v>137</v>
      </c>
      <c r="AT104" s="182" t="s">
        <v>132</v>
      </c>
      <c r="AU104" s="182" t="s">
        <v>84</v>
      </c>
      <c r="AY104" s="19" t="s">
        <v>129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9" t="s">
        <v>82</v>
      </c>
      <c r="BK104" s="183">
        <f>ROUND(I104*H104,2)</f>
        <v>0</v>
      </c>
      <c r="BL104" s="19" t="s">
        <v>137</v>
      </c>
      <c r="BM104" s="182" t="s">
        <v>138</v>
      </c>
    </row>
    <row r="105" spans="1:65" s="2" customFormat="1" ht="10.199999999999999">
      <c r="A105" s="36"/>
      <c r="B105" s="37"/>
      <c r="C105" s="38"/>
      <c r="D105" s="184" t="s">
        <v>139</v>
      </c>
      <c r="E105" s="38"/>
      <c r="F105" s="185" t="s">
        <v>140</v>
      </c>
      <c r="G105" s="38"/>
      <c r="H105" s="38"/>
      <c r="I105" s="186"/>
      <c r="J105" s="38"/>
      <c r="K105" s="38"/>
      <c r="L105" s="41"/>
      <c r="M105" s="187"/>
      <c r="N105" s="18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139</v>
      </c>
      <c r="AU105" s="19" t="s">
        <v>84</v>
      </c>
    </row>
    <row r="106" spans="1:65" s="13" customFormat="1" ht="10.199999999999999">
      <c r="B106" s="189"/>
      <c r="C106" s="190"/>
      <c r="D106" s="191" t="s">
        <v>141</v>
      </c>
      <c r="E106" s="192" t="s">
        <v>19</v>
      </c>
      <c r="F106" s="193" t="s">
        <v>142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141</v>
      </c>
      <c r="AU106" s="199" t="s">
        <v>84</v>
      </c>
      <c r="AV106" s="13" t="s">
        <v>82</v>
      </c>
      <c r="AW106" s="13" t="s">
        <v>35</v>
      </c>
      <c r="AX106" s="13" t="s">
        <v>74</v>
      </c>
      <c r="AY106" s="199" t="s">
        <v>129</v>
      </c>
    </row>
    <row r="107" spans="1:65" s="13" customFormat="1" ht="10.199999999999999">
      <c r="B107" s="189"/>
      <c r="C107" s="190"/>
      <c r="D107" s="191" t="s">
        <v>141</v>
      </c>
      <c r="E107" s="192" t="s">
        <v>19</v>
      </c>
      <c r="F107" s="193" t="s">
        <v>143</v>
      </c>
      <c r="G107" s="190"/>
      <c r="H107" s="192" t="s">
        <v>19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141</v>
      </c>
      <c r="AU107" s="199" t="s">
        <v>84</v>
      </c>
      <c r="AV107" s="13" t="s">
        <v>82</v>
      </c>
      <c r="AW107" s="13" t="s">
        <v>35</v>
      </c>
      <c r="AX107" s="13" t="s">
        <v>74</v>
      </c>
      <c r="AY107" s="199" t="s">
        <v>129</v>
      </c>
    </row>
    <row r="108" spans="1:65" s="13" customFormat="1" ht="10.199999999999999">
      <c r="B108" s="189"/>
      <c r="C108" s="190"/>
      <c r="D108" s="191" t="s">
        <v>141</v>
      </c>
      <c r="E108" s="192" t="s">
        <v>19</v>
      </c>
      <c r="F108" s="193" t="s">
        <v>144</v>
      </c>
      <c r="G108" s="190"/>
      <c r="H108" s="192" t="s">
        <v>19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141</v>
      </c>
      <c r="AU108" s="199" t="s">
        <v>84</v>
      </c>
      <c r="AV108" s="13" t="s">
        <v>82</v>
      </c>
      <c r="AW108" s="13" t="s">
        <v>35</v>
      </c>
      <c r="AX108" s="13" t="s">
        <v>74</v>
      </c>
      <c r="AY108" s="199" t="s">
        <v>129</v>
      </c>
    </row>
    <row r="109" spans="1:65" s="13" customFormat="1" ht="10.199999999999999">
      <c r="B109" s="189"/>
      <c r="C109" s="190"/>
      <c r="D109" s="191" t="s">
        <v>141</v>
      </c>
      <c r="E109" s="192" t="s">
        <v>19</v>
      </c>
      <c r="F109" s="193" t="s">
        <v>145</v>
      </c>
      <c r="G109" s="190"/>
      <c r="H109" s="192" t="s">
        <v>19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141</v>
      </c>
      <c r="AU109" s="199" t="s">
        <v>84</v>
      </c>
      <c r="AV109" s="13" t="s">
        <v>82</v>
      </c>
      <c r="AW109" s="13" t="s">
        <v>35</v>
      </c>
      <c r="AX109" s="13" t="s">
        <v>74</v>
      </c>
      <c r="AY109" s="199" t="s">
        <v>129</v>
      </c>
    </row>
    <row r="110" spans="1:65" s="14" customFormat="1" ht="10.199999999999999">
      <c r="B110" s="200"/>
      <c r="C110" s="201"/>
      <c r="D110" s="191" t="s">
        <v>141</v>
      </c>
      <c r="E110" s="202" t="s">
        <v>19</v>
      </c>
      <c r="F110" s="203" t="s">
        <v>82</v>
      </c>
      <c r="G110" s="201"/>
      <c r="H110" s="204">
        <v>1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141</v>
      </c>
      <c r="AU110" s="210" t="s">
        <v>84</v>
      </c>
      <c r="AV110" s="14" t="s">
        <v>84</v>
      </c>
      <c r="AW110" s="14" t="s">
        <v>4</v>
      </c>
      <c r="AX110" s="14" t="s">
        <v>82</v>
      </c>
      <c r="AY110" s="210" t="s">
        <v>129</v>
      </c>
    </row>
    <row r="111" spans="1:65" s="2" customFormat="1" ht="37.799999999999997" customHeight="1">
      <c r="A111" s="36"/>
      <c r="B111" s="37"/>
      <c r="C111" s="171" t="s">
        <v>84</v>
      </c>
      <c r="D111" s="171" t="s">
        <v>132</v>
      </c>
      <c r="E111" s="172" t="s">
        <v>146</v>
      </c>
      <c r="F111" s="173" t="s">
        <v>147</v>
      </c>
      <c r="G111" s="174" t="s">
        <v>148</v>
      </c>
      <c r="H111" s="175">
        <v>6</v>
      </c>
      <c r="I111" s="176"/>
      <c r="J111" s="177">
        <f>ROUND(I111*H111,2)</f>
        <v>0</v>
      </c>
      <c r="K111" s="173" t="s">
        <v>136</v>
      </c>
      <c r="L111" s="41"/>
      <c r="M111" s="178" t="s">
        <v>19</v>
      </c>
      <c r="N111" s="179" t="s">
        <v>45</v>
      </c>
      <c r="O111" s="66"/>
      <c r="P111" s="180">
        <f>O111*H111</f>
        <v>0</v>
      </c>
      <c r="Q111" s="180">
        <v>1.3500000000000001E-3</v>
      </c>
      <c r="R111" s="180">
        <f>Q111*H111</f>
        <v>8.0999999999999996E-3</v>
      </c>
      <c r="S111" s="180">
        <v>0</v>
      </c>
      <c r="T111" s="18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2" t="s">
        <v>137</v>
      </c>
      <c r="AT111" s="182" t="s">
        <v>132</v>
      </c>
      <c r="AU111" s="182" t="s">
        <v>84</v>
      </c>
      <c r="AY111" s="19" t="s">
        <v>129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9" t="s">
        <v>82</v>
      </c>
      <c r="BK111" s="183">
        <f>ROUND(I111*H111,2)</f>
        <v>0</v>
      </c>
      <c r="BL111" s="19" t="s">
        <v>137</v>
      </c>
      <c r="BM111" s="182" t="s">
        <v>149</v>
      </c>
    </row>
    <row r="112" spans="1:65" s="2" customFormat="1" ht="10.199999999999999">
      <c r="A112" s="36"/>
      <c r="B112" s="37"/>
      <c r="C112" s="38"/>
      <c r="D112" s="184" t="s">
        <v>139</v>
      </c>
      <c r="E112" s="38"/>
      <c r="F112" s="185" t="s">
        <v>150</v>
      </c>
      <c r="G112" s="38"/>
      <c r="H112" s="38"/>
      <c r="I112" s="186"/>
      <c r="J112" s="38"/>
      <c r="K112" s="38"/>
      <c r="L112" s="41"/>
      <c r="M112" s="187"/>
      <c r="N112" s="18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139</v>
      </c>
      <c r="AU112" s="19" t="s">
        <v>84</v>
      </c>
    </row>
    <row r="113" spans="1:65" s="12" customFormat="1" ht="25.95" customHeight="1">
      <c r="B113" s="155"/>
      <c r="C113" s="156"/>
      <c r="D113" s="157" t="s">
        <v>73</v>
      </c>
      <c r="E113" s="158" t="s">
        <v>151</v>
      </c>
      <c r="F113" s="158" t="s">
        <v>152</v>
      </c>
      <c r="G113" s="156"/>
      <c r="H113" s="156"/>
      <c r="I113" s="159"/>
      <c r="J113" s="160">
        <f>BK113</f>
        <v>0</v>
      </c>
      <c r="K113" s="156"/>
      <c r="L113" s="161"/>
      <c r="M113" s="162"/>
      <c r="N113" s="163"/>
      <c r="O113" s="163"/>
      <c r="P113" s="164">
        <f>P114+P135+P194+P211+P216+P239+P288+P342+P371+P405+P487</f>
        <v>0</v>
      </c>
      <c r="Q113" s="163"/>
      <c r="R113" s="164">
        <f>R114+R135+R194+R211+R216+R239+R288+R342+R371+R405+R487</f>
        <v>0.63582517049999998</v>
      </c>
      <c r="S113" s="163"/>
      <c r="T113" s="165">
        <f>T114+T135+T194+T211+T216+T239+T288+T342+T371+T405+T487</f>
        <v>3.9096389999999999</v>
      </c>
      <c r="AR113" s="166" t="s">
        <v>84</v>
      </c>
      <c r="AT113" s="167" t="s">
        <v>73</v>
      </c>
      <c r="AU113" s="167" t="s">
        <v>74</v>
      </c>
      <c r="AY113" s="166" t="s">
        <v>129</v>
      </c>
      <c r="BK113" s="168">
        <f>BK114+BK135+BK194+BK211+BK216+BK239+BK288+BK342+BK371+BK405+BK487</f>
        <v>0</v>
      </c>
    </row>
    <row r="114" spans="1:65" s="12" customFormat="1" ht="22.8" customHeight="1">
      <c r="B114" s="155"/>
      <c r="C114" s="156"/>
      <c r="D114" s="157" t="s">
        <v>73</v>
      </c>
      <c r="E114" s="169" t="s">
        <v>153</v>
      </c>
      <c r="F114" s="169" t="s">
        <v>154</v>
      </c>
      <c r="G114" s="156"/>
      <c r="H114" s="156"/>
      <c r="I114" s="159"/>
      <c r="J114" s="170">
        <f>BK114</f>
        <v>0</v>
      </c>
      <c r="K114" s="156"/>
      <c r="L114" s="161"/>
      <c r="M114" s="162"/>
      <c r="N114" s="163"/>
      <c r="O114" s="163"/>
      <c r="P114" s="164">
        <f>SUM(P115:P134)</f>
        <v>0</v>
      </c>
      <c r="Q114" s="163"/>
      <c r="R114" s="164">
        <f>SUM(R115:R134)</f>
        <v>1.6700000000000003E-3</v>
      </c>
      <c r="S114" s="163"/>
      <c r="T114" s="165">
        <f>SUM(T115:T134)</f>
        <v>0</v>
      </c>
      <c r="AR114" s="166" t="s">
        <v>84</v>
      </c>
      <c r="AT114" s="167" t="s">
        <v>73</v>
      </c>
      <c r="AU114" s="167" t="s">
        <v>82</v>
      </c>
      <c r="AY114" s="166" t="s">
        <v>129</v>
      </c>
      <c r="BK114" s="168">
        <f>SUM(BK115:BK134)</f>
        <v>0</v>
      </c>
    </row>
    <row r="115" spans="1:65" s="2" customFormat="1" ht="16.5" customHeight="1">
      <c r="A115" s="36"/>
      <c r="B115" s="37"/>
      <c r="C115" s="211" t="s">
        <v>155</v>
      </c>
      <c r="D115" s="211" t="s">
        <v>156</v>
      </c>
      <c r="E115" s="212" t="s">
        <v>157</v>
      </c>
      <c r="F115" s="213" t="s">
        <v>158</v>
      </c>
      <c r="G115" s="214" t="s">
        <v>159</v>
      </c>
      <c r="H115" s="215">
        <v>3</v>
      </c>
      <c r="I115" s="216"/>
      <c r="J115" s="217">
        <f>ROUND(I115*H115,2)</f>
        <v>0</v>
      </c>
      <c r="K115" s="213" t="s">
        <v>19</v>
      </c>
      <c r="L115" s="218"/>
      <c r="M115" s="219" t="s">
        <v>19</v>
      </c>
      <c r="N115" s="220" t="s">
        <v>45</v>
      </c>
      <c r="O115" s="66"/>
      <c r="P115" s="180">
        <f>O115*H115</f>
        <v>0</v>
      </c>
      <c r="Q115" s="180">
        <v>1.6000000000000001E-4</v>
      </c>
      <c r="R115" s="180">
        <f>Q115*H115</f>
        <v>4.8000000000000007E-4</v>
      </c>
      <c r="S115" s="180">
        <v>0</v>
      </c>
      <c r="T115" s="18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2" t="s">
        <v>160</v>
      </c>
      <c r="AT115" s="182" t="s">
        <v>156</v>
      </c>
      <c r="AU115" s="182" t="s">
        <v>84</v>
      </c>
      <c r="AY115" s="19" t="s">
        <v>129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9" t="s">
        <v>82</v>
      </c>
      <c r="BK115" s="183">
        <f>ROUND(I115*H115,2)</f>
        <v>0</v>
      </c>
      <c r="BL115" s="19" t="s">
        <v>161</v>
      </c>
      <c r="BM115" s="182" t="s">
        <v>162</v>
      </c>
    </row>
    <row r="116" spans="1:65" s="13" customFormat="1" ht="10.199999999999999">
      <c r="B116" s="189"/>
      <c r="C116" s="190"/>
      <c r="D116" s="191" t="s">
        <v>141</v>
      </c>
      <c r="E116" s="192" t="s">
        <v>19</v>
      </c>
      <c r="F116" s="193" t="s">
        <v>163</v>
      </c>
      <c r="G116" s="190"/>
      <c r="H116" s="192" t="s">
        <v>19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141</v>
      </c>
      <c r="AU116" s="199" t="s">
        <v>84</v>
      </c>
      <c r="AV116" s="13" t="s">
        <v>82</v>
      </c>
      <c r="AW116" s="13" t="s">
        <v>35</v>
      </c>
      <c r="AX116" s="13" t="s">
        <v>74</v>
      </c>
      <c r="AY116" s="199" t="s">
        <v>129</v>
      </c>
    </row>
    <row r="117" spans="1:65" s="13" customFormat="1" ht="10.199999999999999">
      <c r="B117" s="189"/>
      <c r="C117" s="190"/>
      <c r="D117" s="191" t="s">
        <v>141</v>
      </c>
      <c r="E117" s="192" t="s">
        <v>19</v>
      </c>
      <c r="F117" s="193" t="s">
        <v>164</v>
      </c>
      <c r="G117" s="190"/>
      <c r="H117" s="192" t="s">
        <v>19</v>
      </c>
      <c r="I117" s="194"/>
      <c r="J117" s="190"/>
      <c r="K117" s="190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141</v>
      </c>
      <c r="AU117" s="199" t="s">
        <v>84</v>
      </c>
      <c r="AV117" s="13" t="s">
        <v>82</v>
      </c>
      <c r="AW117" s="13" t="s">
        <v>35</v>
      </c>
      <c r="AX117" s="13" t="s">
        <v>74</v>
      </c>
      <c r="AY117" s="199" t="s">
        <v>129</v>
      </c>
    </row>
    <row r="118" spans="1:65" s="14" customFormat="1" ht="10.199999999999999">
      <c r="B118" s="200"/>
      <c r="C118" s="201"/>
      <c r="D118" s="191" t="s">
        <v>141</v>
      </c>
      <c r="E118" s="202" t="s">
        <v>19</v>
      </c>
      <c r="F118" s="203" t="s">
        <v>155</v>
      </c>
      <c r="G118" s="201"/>
      <c r="H118" s="204">
        <v>3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141</v>
      </c>
      <c r="AU118" s="210" t="s">
        <v>84</v>
      </c>
      <c r="AV118" s="14" t="s">
        <v>84</v>
      </c>
      <c r="AW118" s="14" t="s">
        <v>35</v>
      </c>
      <c r="AX118" s="14" t="s">
        <v>82</v>
      </c>
      <c r="AY118" s="210" t="s">
        <v>129</v>
      </c>
    </row>
    <row r="119" spans="1:65" s="2" customFormat="1" ht="16.5" customHeight="1">
      <c r="A119" s="36"/>
      <c r="B119" s="37"/>
      <c r="C119" s="211" t="s">
        <v>137</v>
      </c>
      <c r="D119" s="211" t="s">
        <v>156</v>
      </c>
      <c r="E119" s="212" t="s">
        <v>165</v>
      </c>
      <c r="F119" s="213" t="s">
        <v>166</v>
      </c>
      <c r="G119" s="214" t="s">
        <v>148</v>
      </c>
      <c r="H119" s="215">
        <v>1</v>
      </c>
      <c r="I119" s="216"/>
      <c r="J119" s="217">
        <f>ROUND(I119*H119,2)</f>
        <v>0</v>
      </c>
      <c r="K119" s="213" t="s">
        <v>136</v>
      </c>
      <c r="L119" s="218"/>
      <c r="M119" s="219" t="s">
        <v>19</v>
      </c>
      <c r="N119" s="220" t="s">
        <v>45</v>
      </c>
      <c r="O119" s="66"/>
      <c r="P119" s="180">
        <f>O119*H119</f>
        <v>0</v>
      </c>
      <c r="Q119" s="180">
        <v>2.4000000000000001E-4</v>
      </c>
      <c r="R119" s="180">
        <f>Q119*H119</f>
        <v>2.4000000000000001E-4</v>
      </c>
      <c r="S119" s="180">
        <v>0</v>
      </c>
      <c r="T119" s="18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2" t="s">
        <v>160</v>
      </c>
      <c r="AT119" s="182" t="s">
        <v>156</v>
      </c>
      <c r="AU119" s="182" t="s">
        <v>84</v>
      </c>
      <c r="AY119" s="19" t="s">
        <v>129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9" t="s">
        <v>82</v>
      </c>
      <c r="BK119" s="183">
        <f>ROUND(I119*H119,2)</f>
        <v>0</v>
      </c>
      <c r="BL119" s="19" t="s">
        <v>161</v>
      </c>
      <c r="BM119" s="182" t="s">
        <v>167</v>
      </c>
    </row>
    <row r="120" spans="1:65" s="13" customFormat="1" ht="10.199999999999999">
      <c r="B120" s="189"/>
      <c r="C120" s="190"/>
      <c r="D120" s="191" t="s">
        <v>141</v>
      </c>
      <c r="E120" s="192" t="s">
        <v>19</v>
      </c>
      <c r="F120" s="193" t="s">
        <v>168</v>
      </c>
      <c r="G120" s="190"/>
      <c r="H120" s="192" t="s">
        <v>19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141</v>
      </c>
      <c r="AU120" s="199" t="s">
        <v>84</v>
      </c>
      <c r="AV120" s="13" t="s">
        <v>82</v>
      </c>
      <c r="AW120" s="13" t="s">
        <v>35</v>
      </c>
      <c r="AX120" s="13" t="s">
        <v>74</v>
      </c>
      <c r="AY120" s="199" t="s">
        <v>129</v>
      </c>
    </row>
    <row r="121" spans="1:65" s="13" customFormat="1" ht="10.199999999999999">
      <c r="B121" s="189"/>
      <c r="C121" s="190"/>
      <c r="D121" s="191" t="s">
        <v>141</v>
      </c>
      <c r="E121" s="192" t="s">
        <v>19</v>
      </c>
      <c r="F121" s="193" t="s">
        <v>169</v>
      </c>
      <c r="G121" s="190"/>
      <c r="H121" s="192" t="s">
        <v>19</v>
      </c>
      <c r="I121" s="194"/>
      <c r="J121" s="190"/>
      <c r="K121" s="190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141</v>
      </c>
      <c r="AU121" s="199" t="s">
        <v>84</v>
      </c>
      <c r="AV121" s="13" t="s">
        <v>82</v>
      </c>
      <c r="AW121" s="13" t="s">
        <v>35</v>
      </c>
      <c r="AX121" s="13" t="s">
        <v>74</v>
      </c>
      <c r="AY121" s="199" t="s">
        <v>129</v>
      </c>
    </row>
    <row r="122" spans="1:65" s="13" customFormat="1" ht="10.199999999999999">
      <c r="B122" s="189"/>
      <c r="C122" s="190"/>
      <c r="D122" s="191" t="s">
        <v>141</v>
      </c>
      <c r="E122" s="192" t="s">
        <v>19</v>
      </c>
      <c r="F122" s="193" t="s">
        <v>170</v>
      </c>
      <c r="G122" s="190"/>
      <c r="H122" s="192" t="s">
        <v>19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141</v>
      </c>
      <c r="AU122" s="199" t="s">
        <v>84</v>
      </c>
      <c r="AV122" s="13" t="s">
        <v>82</v>
      </c>
      <c r="AW122" s="13" t="s">
        <v>35</v>
      </c>
      <c r="AX122" s="13" t="s">
        <v>74</v>
      </c>
      <c r="AY122" s="199" t="s">
        <v>129</v>
      </c>
    </row>
    <row r="123" spans="1:65" s="13" customFormat="1" ht="10.199999999999999">
      <c r="B123" s="189"/>
      <c r="C123" s="190"/>
      <c r="D123" s="191" t="s">
        <v>141</v>
      </c>
      <c r="E123" s="192" t="s">
        <v>19</v>
      </c>
      <c r="F123" s="193" t="s">
        <v>171</v>
      </c>
      <c r="G123" s="190"/>
      <c r="H123" s="192" t="s">
        <v>19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141</v>
      </c>
      <c r="AU123" s="199" t="s">
        <v>84</v>
      </c>
      <c r="AV123" s="13" t="s">
        <v>82</v>
      </c>
      <c r="AW123" s="13" t="s">
        <v>35</v>
      </c>
      <c r="AX123" s="13" t="s">
        <v>74</v>
      </c>
      <c r="AY123" s="199" t="s">
        <v>129</v>
      </c>
    </row>
    <row r="124" spans="1:65" s="13" customFormat="1" ht="10.199999999999999">
      <c r="B124" s="189"/>
      <c r="C124" s="190"/>
      <c r="D124" s="191" t="s">
        <v>141</v>
      </c>
      <c r="E124" s="192" t="s">
        <v>19</v>
      </c>
      <c r="F124" s="193" t="s">
        <v>172</v>
      </c>
      <c r="G124" s="190"/>
      <c r="H124" s="192" t="s">
        <v>19</v>
      </c>
      <c r="I124" s="194"/>
      <c r="J124" s="190"/>
      <c r="K124" s="190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141</v>
      </c>
      <c r="AU124" s="199" t="s">
        <v>84</v>
      </c>
      <c r="AV124" s="13" t="s">
        <v>82</v>
      </c>
      <c r="AW124" s="13" t="s">
        <v>35</v>
      </c>
      <c r="AX124" s="13" t="s">
        <v>74</v>
      </c>
      <c r="AY124" s="199" t="s">
        <v>129</v>
      </c>
    </row>
    <row r="125" spans="1:65" s="14" customFormat="1" ht="10.199999999999999">
      <c r="B125" s="200"/>
      <c r="C125" s="201"/>
      <c r="D125" s="191" t="s">
        <v>141</v>
      </c>
      <c r="E125" s="202" t="s">
        <v>19</v>
      </c>
      <c r="F125" s="203" t="s">
        <v>82</v>
      </c>
      <c r="G125" s="201"/>
      <c r="H125" s="204">
        <v>1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141</v>
      </c>
      <c r="AU125" s="210" t="s">
        <v>84</v>
      </c>
      <c r="AV125" s="14" t="s">
        <v>84</v>
      </c>
      <c r="AW125" s="14" t="s">
        <v>4</v>
      </c>
      <c r="AX125" s="14" t="s">
        <v>82</v>
      </c>
      <c r="AY125" s="210" t="s">
        <v>129</v>
      </c>
    </row>
    <row r="126" spans="1:65" s="2" customFormat="1" ht="16.5" customHeight="1">
      <c r="A126" s="36"/>
      <c r="B126" s="37"/>
      <c r="C126" s="211" t="s">
        <v>173</v>
      </c>
      <c r="D126" s="211" t="s">
        <v>156</v>
      </c>
      <c r="E126" s="212" t="s">
        <v>174</v>
      </c>
      <c r="F126" s="213" t="s">
        <v>175</v>
      </c>
      <c r="G126" s="214" t="s">
        <v>148</v>
      </c>
      <c r="H126" s="215">
        <v>2</v>
      </c>
      <c r="I126" s="216"/>
      <c r="J126" s="217">
        <f t="shared" ref="J126:J133" si="0">ROUND(I126*H126,2)</f>
        <v>0</v>
      </c>
      <c r="K126" s="213" t="s">
        <v>136</v>
      </c>
      <c r="L126" s="218"/>
      <c r="M126" s="219" t="s">
        <v>19</v>
      </c>
      <c r="N126" s="220" t="s">
        <v>45</v>
      </c>
      <c r="O126" s="66"/>
      <c r="P126" s="180">
        <f t="shared" ref="P126:P133" si="1">O126*H126</f>
        <v>0</v>
      </c>
      <c r="Q126" s="180">
        <v>2.4000000000000001E-4</v>
      </c>
      <c r="R126" s="180">
        <f t="shared" ref="R126:R133" si="2">Q126*H126</f>
        <v>4.8000000000000001E-4</v>
      </c>
      <c r="S126" s="180">
        <v>0</v>
      </c>
      <c r="T126" s="181">
        <f t="shared" ref="T126:T133" si="3"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2" t="s">
        <v>160</v>
      </c>
      <c r="AT126" s="182" t="s">
        <v>156</v>
      </c>
      <c r="AU126" s="182" t="s">
        <v>84</v>
      </c>
      <c r="AY126" s="19" t="s">
        <v>129</v>
      </c>
      <c r="BE126" s="183">
        <f t="shared" ref="BE126:BE133" si="4">IF(N126="základní",J126,0)</f>
        <v>0</v>
      </c>
      <c r="BF126" s="183">
        <f t="shared" ref="BF126:BF133" si="5">IF(N126="snížená",J126,0)</f>
        <v>0</v>
      </c>
      <c r="BG126" s="183">
        <f t="shared" ref="BG126:BG133" si="6">IF(N126="zákl. přenesená",J126,0)</f>
        <v>0</v>
      </c>
      <c r="BH126" s="183">
        <f t="shared" ref="BH126:BH133" si="7">IF(N126="sníž. přenesená",J126,0)</f>
        <v>0</v>
      </c>
      <c r="BI126" s="183">
        <f t="shared" ref="BI126:BI133" si="8">IF(N126="nulová",J126,0)</f>
        <v>0</v>
      </c>
      <c r="BJ126" s="19" t="s">
        <v>82</v>
      </c>
      <c r="BK126" s="183">
        <f t="shared" ref="BK126:BK133" si="9">ROUND(I126*H126,2)</f>
        <v>0</v>
      </c>
      <c r="BL126" s="19" t="s">
        <v>161</v>
      </c>
      <c r="BM126" s="182" t="s">
        <v>176</v>
      </c>
    </row>
    <row r="127" spans="1:65" s="2" customFormat="1" ht="16.5" customHeight="1">
      <c r="A127" s="36"/>
      <c r="B127" s="37"/>
      <c r="C127" s="211" t="s">
        <v>177</v>
      </c>
      <c r="D127" s="211" t="s">
        <v>156</v>
      </c>
      <c r="E127" s="212" t="s">
        <v>178</v>
      </c>
      <c r="F127" s="213" t="s">
        <v>179</v>
      </c>
      <c r="G127" s="214" t="s">
        <v>148</v>
      </c>
      <c r="H127" s="215">
        <v>1</v>
      </c>
      <c r="I127" s="216"/>
      <c r="J127" s="217">
        <f t="shared" si="0"/>
        <v>0</v>
      </c>
      <c r="K127" s="213" t="s">
        <v>136</v>
      </c>
      <c r="L127" s="218"/>
      <c r="M127" s="219" t="s">
        <v>19</v>
      </c>
      <c r="N127" s="220" t="s">
        <v>45</v>
      </c>
      <c r="O127" s="66"/>
      <c r="P127" s="180">
        <f t="shared" si="1"/>
        <v>0</v>
      </c>
      <c r="Q127" s="180">
        <v>2.4000000000000001E-4</v>
      </c>
      <c r="R127" s="180">
        <f t="shared" si="2"/>
        <v>2.4000000000000001E-4</v>
      </c>
      <c r="S127" s="180">
        <v>0</v>
      </c>
      <c r="T127" s="18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2" t="s">
        <v>160</v>
      </c>
      <c r="AT127" s="182" t="s">
        <v>156</v>
      </c>
      <c r="AU127" s="182" t="s">
        <v>84</v>
      </c>
      <c r="AY127" s="19" t="s">
        <v>129</v>
      </c>
      <c r="BE127" s="183">
        <f t="shared" si="4"/>
        <v>0</v>
      </c>
      <c r="BF127" s="183">
        <f t="shared" si="5"/>
        <v>0</v>
      </c>
      <c r="BG127" s="183">
        <f t="shared" si="6"/>
        <v>0</v>
      </c>
      <c r="BH127" s="183">
        <f t="shared" si="7"/>
        <v>0</v>
      </c>
      <c r="BI127" s="183">
        <f t="shared" si="8"/>
        <v>0</v>
      </c>
      <c r="BJ127" s="19" t="s">
        <v>82</v>
      </c>
      <c r="BK127" s="183">
        <f t="shared" si="9"/>
        <v>0</v>
      </c>
      <c r="BL127" s="19" t="s">
        <v>161</v>
      </c>
      <c r="BM127" s="182" t="s">
        <v>180</v>
      </c>
    </row>
    <row r="128" spans="1:65" s="2" customFormat="1" ht="16.5" customHeight="1">
      <c r="A128" s="36"/>
      <c r="B128" s="37"/>
      <c r="C128" s="211" t="s">
        <v>181</v>
      </c>
      <c r="D128" s="211" t="s">
        <v>156</v>
      </c>
      <c r="E128" s="212" t="s">
        <v>182</v>
      </c>
      <c r="F128" s="213" t="s">
        <v>183</v>
      </c>
      <c r="G128" s="214" t="s">
        <v>159</v>
      </c>
      <c r="H128" s="215">
        <v>2</v>
      </c>
      <c r="I128" s="216"/>
      <c r="J128" s="217">
        <f t="shared" si="0"/>
        <v>0</v>
      </c>
      <c r="K128" s="213" t="s">
        <v>136</v>
      </c>
      <c r="L128" s="218"/>
      <c r="M128" s="219" t="s">
        <v>19</v>
      </c>
      <c r="N128" s="220" t="s">
        <v>45</v>
      </c>
      <c r="O128" s="66"/>
      <c r="P128" s="180">
        <f t="shared" si="1"/>
        <v>0</v>
      </c>
      <c r="Q128" s="180">
        <v>4.0000000000000003E-5</v>
      </c>
      <c r="R128" s="180">
        <f t="shared" si="2"/>
        <v>8.0000000000000007E-5</v>
      </c>
      <c r="S128" s="180">
        <v>0</v>
      </c>
      <c r="T128" s="181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2" t="s">
        <v>160</v>
      </c>
      <c r="AT128" s="182" t="s">
        <v>156</v>
      </c>
      <c r="AU128" s="182" t="s">
        <v>84</v>
      </c>
      <c r="AY128" s="19" t="s">
        <v>129</v>
      </c>
      <c r="BE128" s="183">
        <f t="shared" si="4"/>
        <v>0</v>
      </c>
      <c r="BF128" s="183">
        <f t="shared" si="5"/>
        <v>0</v>
      </c>
      <c r="BG128" s="183">
        <f t="shared" si="6"/>
        <v>0</v>
      </c>
      <c r="BH128" s="183">
        <f t="shared" si="7"/>
        <v>0</v>
      </c>
      <c r="BI128" s="183">
        <f t="shared" si="8"/>
        <v>0</v>
      </c>
      <c r="BJ128" s="19" t="s">
        <v>82</v>
      </c>
      <c r="BK128" s="183">
        <f t="shared" si="9"/>
        <v>0</v>
      </c>
      <c r="BL128" s="19" t="s">
        <v>161</v>
      </c>
      <c r="BM128" s="182" t="s">
        <v>184</v>
      </c>
    </row>
    <row r="129" spans="1:65" s="2" customFormat="1" ht="16.5" customHeight="1">
      <c r="A129" s="36"/>
      <c r="B129" s="37"/>
      <c r="C129" s="211" t="s">
        <v>185</v>
      </c>
      <c r="D129" s="211" t="s">
        <v>156</v>
      </c>
      <c r="E129" s="212" t="s">
        <v>186</v>
      </c>
      <c r="F129" s="213" t="s">
        <v>187</v>
      </c>
      <c r="G129" s="214" t="s">
        <v>159</v>
      </c>
      <c r="H129" s="215">
        <v>3</v>
      </c>
      <c r="I129" s="216"/>
      <c r="J129" s="217">
        <f t="shared" si="0"/>
        <v>0</v>
      </c>
      <c r="K129" s="213" t="s">
        <v>136</v>
      </c>
      <c r="L129" s="218"/>
      <c r="M129" s="219" t="s">
        <v>19</v>
      </c>
      <c r="N129" s="220" t="s">
        <v>45</v>
      </c>
      <c r="O129" s="66"/>
      <c r="P129" s="180">
        <f t="shared" si="1"/>
        <v>0</v>
      </c>
      <c r="Q129" s="180">
        <v>3.0000000000000001E-5</v>
      </c>
      <c r="R129" s="180">
        <f t="shared" si="2"/>
        <v>9.0000000000000006E-5</v>
      </c>
      <c r="S129" s="180">
        <v>0</v>
      </c>
      <c r="T129" s="181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2" t="s">
        <v>160</v>
      </c>
      <c r="AT129" s="182" t="s">
        <v>156</v>
      </c>
      <c r="AU129" s="182" t="s">
        <v>84</v>
      </c>
      <c r="AY129" s="19" t="s">
        <v>129</v>
      </c>
      <c r="BE129" s="183">
        <f t="shared" si="4"/>
        <v>0</v>
      </c>
      <c r="BF129" s="183">
        <f t="shared" si="5"/>
        <v>0</v>
      </c>
      <c r="BG129" s="183">
        <f t="shared" si="6"/>
        <v>0</v>
      </c>
      <c r="BH129" s="183">
        <f t="shared" si="7"/>
        <v>0</v>
      </c>
      <c r="BI129" s="183">
        <f t="shared" si="8"/>
        <v>0</v>
      </c>
      <c r="BJ129" s="19" t="s">
        <v>82</v>
      </c>
      <c r="BK129" s="183">
        <f t="shared" si="9"/>
        <v>0</v>
      </c>
      <c r="BL129" s="19" t="s">
        <v>161</v>
      </c>
      <c r="BM129" s="182" t="s">
        <v>188</v>
      </c>
    </row>
    <row r="130" spans="1:65" s="2" customFormat="1" ht="16.5" customHeight="1">
      <c r="A130" s="36"/>
      <c r="B130" s="37"/>
      <c r="C130" s="211" t="s">
        <v>130</v>
      </c>
      <c r="D130" s="211" t="s">
        <v>156</v>
      </c>
      <c r="E130" s="212" t="s">
        <v>189</v>
      </c>
      <c r="F130" s="213" t="s">
        <v>190</v>
      </c>
      <c r="G130" s="214" t="s">
        <v>159</v>
      </c>
      <c r="H130" s="215">
        <v>1</v>
      </c>
      <c r="I130" s="216"/>
      <c r="J130" s="217">
        <f t="shared" si="0"/>
        <v>0</v>
      </c>
      <c r="K130" s="213" t="s">
        <v>136</v>
      </c>
      <c r="L130" s="218"/>
      <c r="M130" s="219" t="s">
        <v>19</v>
      </c>
      <c r="N130" s="220" t="s">
        <v>45</v>
      </c>
      <c r="O130" s="66"/>
      <c r="P130" s="180">
        <f t="shared" si="1"/>
        <v>0</v>
      </c>
      <c r="Q130" s="180">
        <v>2.0000000000000002E-5</v>
      </c>
      <c r="R130" s="180">
        <f t="shared" si="2"/>
        <v>2.0000000000000002E-5</v>
      </c>
      <c r="S130" s="180">
        <v>0</v>
      </c>
      <c r="T130" s="181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2" t="s">
        <v>160</v>
      </c>
      <c r="AT130" s="182" t="s">
        <v>156</v>
      </c>
      <c r="AU130" s="182" t="s">
        <v>84</v>
      </c>
      <c r="AY130" s="19" t="s">
        <v>129</v>
      </c>
      <c r="BE130" s="183">
        <f t="shared" si="4"/>
        <v>0</v>
      </c>
      <c r="BF130" s="183">
        <f t="shared" si="5"/>
        <v>0</v>
      </c>
      <c r="BG130" s="183">
        <f t="shared" si="6"/>
        <v>0</v>
      </c>
      <c r="BH130" s="183">
        <f t="shared" si="7"/>
        <v>0</v>
      </c>
      <c r="BI130" s="183">
        <f t="shared" si="8"/>
        <v>0</v>
      </c>
      <c r="BJ130" s="19" t="s">
        <v>82</v>
      </c>
      <c r="BK130" s="183">
        <f t="shared" si="9"/>
        <v>0</v>
      </c>
      <c r="BL130" s="19" t="s">
        <v>161</v>
      </c>
      <c r="BM130" s="182" t="s">
        <v>191</v>
      </c>
    </row>
    <row r="131" spans="1:65" s="2" customFormat="1" ht="16.5" customHeight="1">
      <c r="A131" s="36"/>
      <c r="B131" s="37"/>
      <c r="C131" s="211" t="s">
        <v>192</v>
      </c>
      <c r="D131" s="211" t="s">
        <v>156</v>
      </c>
      <c r="E131" s="212" t="s">
        <v>193</v>
      </c>
      <c r="F131" s="213" t="s">
        <v>194</v>
      </c>
      <c r="G131" s="214" t="s">
        <v>159</v>
      </c>
      <c r="H131" s="215">
        <v>1</v>
      </c>
      <c r="I131" s="216"/>
      <c r="J131" s="217">
        <f t="shared" si="0"/>
        <v>0</v>
      </c>
      <c r="K131" s="213" t="s">
        <v>136</v>
      </c>
      <c r="L131" s="218"/>
      <c r="M131" s="219" t="s">
        <v>19</v>
      </c>
      <c r="N131" s="220" t="s">
        <v>45</v>
      </c>
      <c r="O131" s="66"/>
      <c r="P131" s="180">
        <f t="shared" si="1"/>
        <v>0</v>
      </c>
      <c r="Q131" s="180">
        <v>2.0000000000000002E-5</v>
      </c>
      <c r="R131" s="180">
        <f t="shared" si="2"/>
        <v>2.0000000000000002E-5</v>
      </c>
      <c r="S131" s="180">
        <v>0</v>
      </c>
      <c r="T131" s="181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160</v>
      </c>
      <c r="AT131" s="182" t="s">
        <v>156</v>
      </c>
      <c r="AU131" s="182" t="s">
        <v>84</v>
      </c>
      <c r="AY131" s="19" t="s">
        <v>129</v>
      </c>
      <c r="BE131" s="183">
        <f t="shared" si="4"/>
        <v>0</v>
      </c>
      <c r="BF131" s="183">
        <f t="shared" si="5"/>
        <v>0</v>
      </c>
      <c r="BG131" s="183">
        <f t="shared" si="6"/>
        <v>0</v>
      </c>
      <c r="BH131" s="183">
        <f t="shared" si="7"/>
        <v>0</v>
      </c>
      <c r="BI131" s="183">
        <f t="shared" si="8"/>
        <v>0</v>
      </c>
      <c r="BJ131" s="19" t="s">
        <v>82</v>
      </c>
      <c r="BK131" s="183">
        <f t="shared" si="9"/>
        <v>0</v>
      </c>
      <c r="BL131" s="19" t="s">
        <v>161</v>
      </c>
      <c r="BM131" s="182" t="s">
        <v>195</v>
      </c>
    </row>
    <row r="132" spans="1:65" s="2" customFormat="1" ht="16.5" customHeight="1">
      <c r="A132" s="36"/>
      <c r="B132" s="37"/>
      <c r="C132" s="211" t="s">
        <v>196</v>
      </c>
      <c r="D132" s="211" t="s">
        <v>156</v>
      </c>
      <c r="E132" s="212" t="s">
        <v>197</v>
      </c>
      <c r="F132" s="213" t="s">
        <v>198</v>
      </c>
      <c r="G132" s="214" t="s">
        <v>159</v>
      </c>
      <c r="H132" s="215">
        <v>1</v>
      </c>
      <c r="I132" s="216"/>
      <c r="J132" s="217">
        <f t="shared" si="0"/>
        <v>0</v>
      </c>
      <c r="K132" s="213" t="s">
        <v>136</v>
      </c>
      <c r="L132" s="218"/>
      <c r="M132" s="219" t="s">
        <v>19</v>
      </c>
      <c r="N132" s="220" t="s">
        <v>45</v>
      </c>
      <c r="O132" s="66"/>
      <c r="P132" s="180">
        <f t="shared" si="1"/>
        <v>0</v>
      </c>
      <c r="Q132" s="180">
        <v>2.0000000000000002E-5</v>
      </c>
      <c r="R132" s="180">
        <f t="shared" si="2"/>
        <v>2.0000000000000002E-5</v>
      </c>
      <c r="S132" s="180">
        <v>0</v>
      </c>
      <c r="T132" s="181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2" t="s">
        <v>160</v>
      </c>
      <c r="AT132" s="182" t="s">
        <v>156</v>
      </c>
      <c r="AU132" s="182" t="s">
        <v>84</v>
      </c>
      <c r="AY132" s="19" t="s">
        <v>129</v>
      </c>
      <c r="BE132" s="183">
        <f t="shared" si="4"/>
        <v>0</v>
      </c>
      <c r="BF132" s="183">
        <f t="shared" si="5"/>
        <v>0</v>
      </c>
      <c r="BG132" s="183">
        <f t="shared" si="6"/>
        <v>0</v>
      </c>
      <c r="BH132" s="183">
        <f t="shared" si="7"/>
        <v>0</v>
      </c>
      <c r="BI132" s="183">
        <f t="shared" si="8"/>
        <v>0</v>
      </c>
      <c r="BJ132" s="19" t="s">
        <v>82</v>
      </c>
      <c r="BK132" s="183">
        <f t="shared" si="9"/>
        <v>0</v>
      </c>
      <c r="BL132" s="19" t="s">
        <v>161</v>
      </c>
      <c r="BM132" s="182" t="s">
        <v>199</v>
      </c>
    </row>
    <row r="133" spans="1:65" s="2" customFormat="1" ht="24.15" customHeight="1">
      <c r="A133" s="36"/>
      <c r="B133" s="37"/>
      <c r="C133" s="171" t="s">
        <v>8</v>
      </c>
      <c r="D133" s="171" t="s">
        <v>132</v>
      </c>
      <c r="E133" s="172" t="s">
        <v>200</v>
      </c>
      <c r="F133" s="173" t="s">
        <v>201</v>
      </c>
      <c r="G133" s="174" t="s">
        <v>202</v>
      </c>
      <c r="H133" s="175">
        <v>2E-3</v>
      </c>
      <c r="I133" s="176"/>
      <c r="J133" s="177">
        <f t="shared" si="0"/>
        <v>0</v>
      </c>
      <c r="K133" s="173" t="s">
        <v>136</v>
      </c>
      <c r="L133" s="41"/>
      <c r="M133" s="178" t="s">
        <v>19</v>
      </c>
      <c r="N133" s="179" t="s">
        <v>45</v>
      </c>
      <c r="O133" s="66"/>
      <c r="P133" s="180">
        <f t="shared" si="1"/>
        <v>0</v>
      </c>
      <c r="Q133" s="180">
        <v>0</v>
      </c>
      <c r="R133" s="180">
        <f t="shared" si="2"/>
        <v>0</v>
      </c>
      <c r="S133" s="180">
        <v>0</v>
      </c>
      <c r="T133" s="181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161</v>
      </c>
      <c r="AT133" s="182" t="s">
        <v>132</v>
      </c>
      <c r="AU133" s="182" t="s">
        <v>84</v>
      </c>
      <c r="AY133" s="19" t="s">
        <v>129</v>
      </c>
      <c r="BE133" s="183">
        <f t="shared" si="4"/>
        <v>0</v>
      </c>
      <c r="BF133" s="183">
        <f t="shared" si="5"/>
        <v>0</v>
      </c>
      <c r="BG133" s="183">
        <f t="shared" si="6"/>
        <v>0</v>
      </c>
      <c r="BH133" s="183">
        <f t="shared" si="7"/>
        <v>0</v>
      </c>
      <c r="BI133" s="183">
        <f t="shared" si="8"/>
        <v>0</v>
      </c>
      <c r="BJ133" s="19" t="s">
        <v>82</v>
      </c>
      <c r="BK133" s="183">
        <f t="shared" si="9"/>
        <v>0</v>
      </c>
      <c r="BL133" s="19" t="s">
        <v>161</v>
      </c>
      <c r="BM133" s="182" t="s">
        <v>203</v>
      </c>
    </row>
    <row r="134" spans="1:65" s="2" customFormat="1" ht="10.199999999999999">
      <c r="A134" s="36"/>
      <c r="B134" s="37"/>
      <c r="C134" s="38"/>
      <c r="D134" s="184" t="s">
        <v>139</v>
      </c>
      <c r="E134" s="38"/>
      <c r="F134" s="185" t="s">
        <v>204</v>
      </c>
      <c r="G134" s="38"/>
      <c r="H134" s="38"/>
      <c r="I134" s="186"/>
      <c r="J134" s="38"/>
      <c r="K134" s="38"/>
      <c r="L134" s="41"/>
      <c r="M134" s="187"/>
      <c r="N134" s="18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139</v>
      </c>
      <c r="AU134" s="19" t="s">
        <v>84</v>
      </c>
    </row>
    <row r="135" spans="1:65" s="12" customFormat="1" ht="22.8" customHeight="1">
      <c r="B135" s="155"/>
      <c r="C135" s="156"/>
      <c r="D135" s="157" t="s">
        <v>73</v>
      </c>
      <c r="E135" s="169" t="s">
        <v>205</v>
      </c>
      <c r="F135" s="169" t="s">
        <v>206</v>
      </c>
      <c r="G135" s="156"/>
      <c r="H135" s="156"/>
      <c r="I135" s="159"/>
      <c r="J135" s="170">
        <f>BK135</f>
        <v>0</v>
      </c>
      <c r="K135" s="156"/>
      <c r="L135" s="161"/>
      <c r="M135" s="162"/>
      <c r="N135" s="163"/>
      <c r="O135" s="163"/>
      <c r="P135" s="164">
        <f>SUM(P136:P193)</f>
        <v>0</v>
      </c>
      <c r="Q135" s="163"/>
      <c r="R135" s="164">
        <f>SUM(R136:R193)</f>
        <v>5.0766680000000008E-2</v>
      </c>
      <c r="S135" s="163"/>
      <c r="T135" s="165">
        <f>SUM(T136:T193)</f>
        <v>2.0549999999999999E-2</v>
      </c>
      <c r="AR135" s="166" t="s">
        <v>84</v>
      </c>
      <c r="AT135" s="167" t="s">
        <v>73</v>
      </c>
      <c r="AU135" s="167" t="s">
        <v>82</v>
      </c>
      <c r="AY135" s="166" t="s">
        <v>129</v>
      </c>
      <c r="BK135" s="168">
        <f>SUM(BK136:BK193)</f>
        <v>0</v>
      </c>
    </row>
    <row r="136" spans="1:65" s="2" customFormat="1" ht="24.15" customHeight="1">
      <c r="A136" s="36"/>
      <c r="B136" s="37"/>
      <c r="C136" s="171" t="s">
        <v>207</v>
      </c>
      <c r="D136" s="171" t="s">
        <v>132</v>
      </c>
      <c r="E136" s="172" t="s">
        <v>208</v>
      </c>
      <c r="F136" s="173" t="s">
        <v>209</v>
      </c>
      <c r="G136" s="174" t="s">
        <v>159</v>
      </c>
      <c r="H136" s="175">
        <v>3</v>
      </c>
      <c r="I136" s="176"/>
      <c r="J136" s="177">
        <f>ROUND(I136*H136,2)</f>
        <v>0</v>
      </c>
      <c r="K136" s="173" t="s">
        <v>136</v>
      </c>
      <c r="L136" s="41"/>
      <c r="M136" s="178" t="s">
        <v>19</v>
      </c>
      <c r="N136" s="179" t="s">
        <v>45</v>
      </c>
      <c r="O136" s="66"/>
      <c r="P136" s="180">
        <f>O136*H136</f>
        <v>0</v>
      </c>
      <c r="Q136" s="180">
        <v>8.0000000000000007E-5</v>
      </c>
      <c r="R136" s="180">
        <f>Q136*H136</f>
        <v>2.4000000000000003E-4</v>
      </c>
      <c r="S136" s="180">
        <v>0</v>
      </c>
      <c r="T136" s="18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2" t="s">
        <v>161</v>
      </c>
      <c r="AT136" s="182" t="s">
        <v>132</v>
      </c>
      <c r="AU136" s="182" t="s">
        <v>84</v>
      </c>
      <c r="AY136" s="19" t="s">
        <v>129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9" t="s">
        <v>82</v>
      </c>
      <c r="BK136" s="183">
        <f>ROUND(I136*H136,2)</f>
        <v>0</v>
      </c>
      <c r="BL136" s="19" t="s">
        <v>161</v>
      </c>
      <c r="BM136" s="182" t="s">
        <v>210</v>
      </c>
    </row>
    <row r="137" spans="1:65" s="2" customFormat="1" ht="10.199999999999999">
      <c r="A137" s="36"/>
      <c r="B137" s="37"/>
      <c r="C137" s="38"/>
      <c r="D137" s="184" t="s">
        <v>139</v>
      </c>
      <c r="E137" s="38"/>
      <c r="F137" s="185" t="s">
        <v>211</v>
      </c>
      <c r="G137" s="38"/>
      <c r="H137" s="38"/>
      <c r="I137" s="186"/>
      <c r="J137" s="38"/>
      <c r="K137" s="38"/>
      <c r="L137" s="41"/>
      <c r="M137" s="187"/>
      <c r="N137" s="18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139</v>
      </c>
      <c r="AU137" s="19" t="s">
        <v>84</v>
      </c>
    </row>
    <row r="138" spans="1:65" s="2" customFormat="1" ht="16.5" customHeight="1">
      <c r="A138" s="36"/>
      <c r="B138" s="37"/>
      <c r="C138" s="171" t="s">
        <v>212</v>
      </c>
      <c r="D138" s="171" t="s">
        <v>132</v>
      </c>
      <c r="E138" s="172" t="s">
        <v>213</v>
      </c>
      <c r="F138" s="173" t="s">
        <v>214</v>
      </c>
      <c r="G138" s="174" t="s">
        <v>159</v>
      </c>
      <c r="H138" s="175">
        <v>3</v>
      </c>
      <c r="I138" s="176"/>
      <c r="J138" s="177">
        <f>ROUND(I138*H138,2)</f>
        <v>0</v>
      </c>
      <c r="K138" s="173" t="s">
        <v>136</v>
      </c>
      <c r="L138" s="41"/>
      <c r="M138" s="178" t="s">
        <v>19</v>
      </c>
      <c r="N138" s="179" t="s">
        <v>45</v>
      </c>
      <c r="O138" s="66"/>
      <c r="P138" s="180">
        <f>O138*H138</f>
        <v>0</v>
      </c>
      <c r="Q138" s="180">
        <v>0</v>
      </c>
      <c r="R138" s="180">
        <f>Q138*H138</f>
        <v>0</v>
      </c>
      <c r="S138" s="180">
        <v>6.8999999999999997E-4</v>
      </c>
      <c r="T138" s="181">
        <f>S138*H138</f>
        <v>2.0699999999999998E-3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2" t="s">
        <v>161</v>
      </c>
      <c r="AT138" s="182" t="s">
        <v>132</v>
      </c>
      <c r="AU138" s="182" t="s">
        <v>84</v>
      </c>
      <c r="AY138" s="19" t="s">
        <v>129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9" t="s">
        <v>82</v>
      </c>
      <c r="BK138" s="183">
        <f>ROUND(I138*H138,2)</f>
        <v>0</v>
      </c>
      <c r="BL138" s="19" t="s">
        <v>161</v>
      </c>
      <c r="BM138" s="182" t="s">
        <v>215</v>
      </c>
    </row>
    <row r="139" spans="1:65" s="2" customFormat="1" ht="10.199999999999999">
      <c r="A139" s="36"/>
      <c r="B139" s="37"/>
      <c r="C139" s="38"/>
      <c r="D139" s="184" t="s">
        <v>139</v>
      </c>
      <c r="E139" s="38"/>
      <c r="F139" s="185" t="s">
        <v>216</v>
      </c>
      <c r="G139" s="38"/>
      <c r="H139" s="38"/>
      <c r="I139" s="186"/>
      <c r="J139" s="38"/>
      <c r="K139" s="38"/>
      <c r="L139" s="41"/>
      <c r="M139" s="187"/>
      <c r="N139" s="18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139</v>
      </c>
      <c r="AU139" s="19" t="s">
        <v>84</v>
      </c>
    </row>
    <row r="140" spans="1:65" s="2" customFormat="1" ht="16.5" customHeight="1">
      <c r="A140" s="36"/>
      <c r="B140" s="37"/>
      <c r="C140" s="171" t="s">
        <v>217</v>
      </c>
      <c r="D140" s="171" t="s">
        <v>132</v>
      </c>
      <c r="E140" s="172" t="s">
        <v>218</v>
      </c>
      <c r="F140" s="173" t="s">
        <v>219</v>
      </c>
      <c r="G140" s="174" t="s">
        <v>159</v>
      </c>
      <c r="H140" s="175">
        <v>6</v>
      </c>
      <c r="I140" s="176"/>
      <c r="J140" s="177">
        <f>ROUND(I140*H140,2)</f>
        <v>0</v>
      </c>
      <c r="K140" s="173" t="s">
        <v>136</v>
      </c>
      <c r="L140" s="41"/>
      <c r="M140" s="178" t="s">
        <v>19</v>
      </c>
      <c r="N140" s="179" t="s">
        <v>45</v>
      </c>
      <c r="O140" s="66"/>
      <c r="P140" s="180">
        <f>O140*H140</f>
        <v>0</v>
      </c>
      <c r="Q140" s="180">
        <v>0</v>
      </c>
      <c r="R140" s="180">
        <f>Q140*H140</f>
        <v>0</v>
      </c>
      <c r="S140" s="180">
        <v>1.32E-3</v>
      </c>
      <c r="T140" s="181">
        <f>S140*H140</f>
        <v>7.92E-3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2" t="s">
        <v>161</v>
      </c>
      <c r="AT140" s="182" t="s">
        <v>132</v>
      </c>
      <c r="AU140" s="182" t="s">
        <v>84</v>
      </c>
      <c r="AY140" s="19" t="s">
        <v>129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9" t="s">
        <v>82</v>
      </c>
      <c r="BK140" s="183">
        <f>ROUND(I140*H140,2)</f>
        <v>0</v>
      </c>
      <c r="BL140" s="19" t="s">
        <v>161</v>
      </c>
      <c r="BM140" s="182" t="s">
        <v>220</v>
      </c>
    </row>
    <row r="141" spans="1:65" s="2" customFormat="1" ht="10.199999999999999">
      <c r="A141" s="36"/>
      <c r="B141" s="37"/>
      <c r="C141" s="38"/>
      <c r="D141" s="184" t="s">
        <v>139</v>
      </c>
      <c r="E141" s="38"/>
      <c r="F141" s="185" t="s">
        <v>221</v>
      </c>
      <c r="G141" s="38"/>
      <c r="H141" s="38"/>
      <c r="I141" s="186"/>
      <c r="J141" s="38"/>
      <c r="K141" s="38"/>
      <c r="L141" s="41"/>
      <c r="M141" s="187"/>
      <c r="N141" s="18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139</v>
      </c>
      <c r="AU141" s="19" t="s">
        <v>84</v>
      </c>
    </row>
    <row r="142" spans="1:65" s="2" customFormat="1" ht="16.5" customHeight="1">
      <c r="A142" s="36"/>
      <c r="B142" s="37"/>
      <c r="C142" s="171" t="s">
        <v>161</v>
      </c>
      <c r="D142" s="171" t="s">
        <v>132</v>
      </c>
      <c r="E142" s="172" t="s">
        <v>222</v>
      </c>
      <c r="F142" s="173" t="s">
        <v>223</v>
      </c>
      <c r="G142" s="174" t="s">
        <v>159</v>
      </c>
      <c r="H142" s="175">
        <v>6</v>
      </c>
      <c r="I142" s="176"/>
      <c r="J142" s="177">
        <f>ROUND(I142*H142,2)</f>
        <v>0</v>
      </c>
      <c r="K142" s="173" t="s">
        <v>136</v>
      </c>
      <c r="L142" s="41"/>
      <c r="M142" s="178" t="s">
        <v>19</v>
      </c>
      <c r="N142" s="179" t="s">
        <v>45</v>
      </c>
      <c r="O142" s="66"/>
      <c r="P142" s="180">
        <f>O142*H142</f>
        <v>0</v>
      </c>
      <c r="Q142" s="180">
        <v>0</v>
      </c>
      <c r="R142" s="180">
        <f>Q142*H142</f>
        <v>0</v>
      </c>
      <c r="S142" s="180">
        <v>5.2999999999999998E-4</v>
      </c>
      <c r="T142" s="181">
        <f>S142*H142</f>
        <v>3.1799999999999997E-3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2" t="s">
        <v>161</v>
      </c>
      <c r="AT142" s="182" t="s">
        <v>132</v>
      </c>
      <c r="AU142" s="182" t="s">
        <v>84</v>
      </c>
      <c r="AY142" s="19" t="s">
        <v>129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9" t="s">
        <v>82</v>
      </c>
      <c r="BK142" s="183">
        <f>ROUND(I142*H142,2)</f>
        <v>0</v>
      </c>
      <c r="BL142" s="19" t="s">
        <v>161</v>
      </c>
      <c r="BM142" s="182" t="s">
        <v>224</v>
      </c>
    </row>
    <row r="143" spans="1:65" s="2" customFormat="1" ht="10.199999999999999">
      <c r="A143" s="36"/>
      <c r="B143" s="37"/>
      <c r="C143" s="38"/>
      <c r="D143" s="184" t="s">
        <v>139</v>
      </c>
      <c r="E143" s="38"/>
      <c r="F143" s="185" t="s">
        <v>225</v>
      </c>
      <c r="G143" s="38"/>
      <c r="H143" s="38"/>
      <c r="I143" s="186"/>
      <c r="J143" s="38"/>
      <c r="K143" s="38"/>
      <c r="L143" s="41"/>
      <c r="M143" s="187"/>
      <c r="N143" s="18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139</v>
      </c>
      <c r="AU143" s="19" t="s">
        <v>84</v>
      </c>
    </row>
    <row r="144" spans="1:65" s="2" customFormat="1" ht="16.5" customHeight="1">
      <c r="A144" s="36"/>
      <c r="B144" s="37"/>
      <c r="C144" s="171" t="s">
        <v>226</v>
      </c>
      <c r="D144" s="171" t="s">
        <v>132</v>
      </c>
      <c r="E144" s="172" t="s">
        <v>227</v>
      </c>
      <c r="F144" s="173" t="s">
        <v>228</v>
      </c>
      <c r="G144" s="174" t="s">
        <v>159</v>
      </c>
      <c r="H144" s="175">
        <v>6</v>
      </c>
      <c r="I144" s="176"/>
      <c r="J144" s="177">
        <f>ROUND(I144*H144,2)</f>
        <v>0</v>
      </c>
      <c r="K144" s="173" t="s">
        <v>136</v>
      </c>
      <c r="L144" s="41"/>
      <c r="M144" s="178" t="s">
        <v>19</v>
      </c>
      <c r="N144" s="179" t="s">
        <v>45</v>
      </c>
      <c r="O144" s="66"/>
      <c r="P144" s="180">
        <f>O144*H144</f>
        <v>0</v>
      </c>
      <c r="Q144" s="180">
        <v>0</v>
      </c>
      <c r="R144" s="180">
        <f>Q144*H144</f>
        <v>0</v>
      </c>
      <c r="S144" s="180">
        <v>1.23E-3</v>
      </c>
      <c r="T144" s="181">
        <f>S144*H144</f>
        <v>7.3799999999999994E-3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2" t="s">
        <v>161</v>
      </c>
      <c r="AT144" s="182" t="s">
        <v>132</v>
      </c>
      <c r="AU144" s="182" t="s">
        <v>84</v>
      </c>
      <c r="AY144" s="19" t="s">
        <v>129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9" t="s">
        <v>82</v>
      </c>
      <c r="BK144" s="183">
        <f>ROUND(I144*H144,2)</f>
        <v>0</v>
      </c>
      <c r="BL144" s="19" t="s">
        <v>161</v>
      </c>
      <c r="BM144" s="182" t="s">
        <v>229</v>
      </c>
    </row>
    <row r="145" spans="1:65" s="2" customFormat="1" ht="10.199999999999999">
      <c r="A145" s="36"/>
      <c r="B145" s="37"/>
      <c r="C145" s="38"/>
      <c r="D145" s="184" t="s">
        <v>139</v>
      </c>
      <c r="E145" s="38"/>
      <c r="F145" s="185" t="s">
        <v>230</v>
      </c>
      <c r="G145" s="38"/>
      <c r="H145" s="38"/>
      <c r="I145" s="186"/>
      <c r="J145" s="38"/>
      <c r="K145" s="38"/>
      <c r="L145" s="41"/>
      <c r="M145" s="187"/>
      <c r="N145" s="18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139</v>
      </c>
      <c r="AU145" s="19" t="s">
        <v>84</v>
      </c>
    </row>
    <row r="146" spans="1:65" s="2" customFormat="1" ht="16.5" customHeight="1">
      <c r="A146" s="36"/>
      <c r="B146" s="37"/>
      <c r="C146" s="171" t="s">
        <v>231</v>
      </c>
      <c r="D146" s="171" t="s">
        <v>132</v>
      </c>
      <c r="E146" s="172" t="s">
        <v>232</v>
      </c>
      <c r="F146" s="173" t="s">
        <v>233</v>
      </c>
      <c r="G146" s="174" t="s">
        <v>159</v>
      </c>
      <c r="H146" s="175">
        <v>15</v>
      </c>
      <c r="I146" s="176"/>
      <c r="J146" s="177">
        <f>ROUND(I146*H146,2)</f>
        <v>0</v>
      </c>
      <c r="K146" s="173" t="s">
        <v>136</v>
      </c>
      <c r="L146" s="41"/>
      <c r="M146" s="178" t="s">
        <v>19</v>
      </c>
      <c r="N146" s="179" t="s">
        <v>45</v>
      </c>
      <c r="O146" s="66"/>
      <c r="P146" s="180">
        <f>O146*H146</f>
        <v>0</v>
      </c>
      <c r="Q146" s="180">
        <v>1.9570000000000001E-5</v>
      </c>
      <c r="R146" s="180">
        <f>Q146*H146</f>
        <v>2.9355000000000001E-4</v>
      </c>
      <c r="S146" s="180">
        <v>0</v>
      </c>
      <c r="T146" s="18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2" t="s">
        <v>161</v>
      </c>
      <c r="AT146" s="182" t="s">
        <v>132</v>
      </c>
      <c r="AU146" s="182" t="s">
        <v>84</v>
      </c>
      <c r="AY146" s="19" t="s">
        <v>129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9" t="s">
        <v>82</v>
      </c>
      <c r="BK146" s="183">
        <f>ROUND(I146*H146,2)</f>
        <v>0</v>
      </c>
      <c r="BL146" s="19" t="s">
        <v>161</v>
      </c>
      <c r="BM146" s="182" t="s">
        <v>234</v>
      </c>
    </row>
    <row r="147" spans="1:65" s="2" customFormat="1" ht="10.199999999999999">
      <c r="A147" s="36"/>
      <c r="B147" s="37"/>
      <c r="C147" s="38"/>
      <c r="D147" s="184" t="s">
        <v>139</v>
      </c>
      <c r="E147" s="38"/>
      <c r="F147" s="185" t="s">
        <v>235</v>
      </c>
      <c r="G147" s="38"/>
      <c r="H147" s="38"/>
      <c r="I147" s="186"/>
      <c r="J147" s="38"/>
      <c r="K147" s="38"/>
      <c r="L147" s="41"/>
      <c r="M147" s="187"/>
      <c r="N147" s="18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139</v>
      </c>
      <c r="AU147" s="19" t="s">
        <v>84</v>
      </c>
    </row>
    <row r="148" spans="1:65" s="2" customFormat="1" ht="16.5" customHeight="1">
      <c r="A148" s="36"/>
      <c r="B148" s="37"/>
      <c r="C148" s="211" t="s">
        <v>236</v>
      </c>
      <c r="D148" s="211" t="s">
        <v>156</v>
      </c>
      <c r="E148" s="212" t="s">
        <v>237</v>
      </c>
      <c r="F148" s="213" t="s">
        <v>238</v>
      </c>
      <c r="G148" s="214" t="s">
        <v>159</v>
      </c>
      <c r="H148" s="215">
        <v>6</v>
      </c>
      <c r="I148" s="216"/>
      <c r="J148" s="217">
        <f>ROUND(I148*H148,2)</f>
        <v>0</v>
      </c>
      <c r="K148" s="213" t="s">
        <v>136</v>
      </c>
      <c r="L148" s="218"/>
      <c r="M148" s="219" t="s">
        <v>19</v>
      </c>
      <c r="N148" s="220" t="s">
        <v>45</v>
      </c>
      <c r="O148" s="66"/>
      <c r="P148" s="180">
        <f>O148*H148</f>
        <v>0</v>
      </c>
      <c r="Q148" s="180">
        <v>1.2E-4</v>
      </c>
      <c r="R148" s="180">
        <f>Q148*H148</f>
        <v>7.2000000000000005E-4</v>
      </c>
      <c r="S148" s="180">
        <v>0</v>
      </c>
      <c r="T148" s="18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2" t="s">
        <v>160</v>
      </c>
      <c r="AT148" s="182" t="s">
        <v>156</v>
      </c>
      <c r="AU148" s="182" t="s">
        <v>84</v>
      </c>
      <c r="AY148" s="19" t="s">
        <v>129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9" t="s">
        <v>82</v>
      </c>
      <c r="BK148" s="183">
        <f>ROUND(I148*H148,2)</f>
        <v>0</v>
      </c>
      <c r="BL148" s="19" t="s">
        <v>161</v>
      </c>
      <c r="BM148" s="182" t="s">
        <v>239</v>
      </c>
    </row>
    <row r="149" spans="1:65" s="2" customFormat="1" ht="16.5" customHeight="1">
      <c r="A149" s="36"/>
      <c r="B149" s="37"/>
      <c r="C149" s="211" t="s">
        <v>240</v>
      </c>
      <c r="D149" s="211" t="s">
        <v>156</v>
      </c>
      <c r="E149" s="212" t="s">
        <v>241</v>
      </c>
      <c r="F149" s="213" t="s">
        <v>242</v>
      </c>
      <c r="G149" s="214" t="s">
        <v>159</v>
      </c>
      <c r="H149" s="215">
        <v>6</v>
      </c>
      <c r="I149" s="216"/>
      <c r="J149" s="217">
        <f>ROUND(I149*H149,2)</f>
        <v>0</v>
      </c>
      <c r="K149" s="213" t="s">
        <v>136</v>
      </c>
      <c r="L149" s="218"/>
      <c r="M149" s="219" t="s">
        <v>19</v>
      </c>
      <c r="N149" s="220" t="s">
        <v>45</v>
      </c>
      <c r="O149" s="66"/>
      <c r="P149" s="180">
        <f>O149*H149</f>
        <v>0</v>
      </c>
      <c r="Q149" s="180">
        <v>5.0000000000000002E-5</v>
      </c>
      <c r="R149" s="180">
        <f>Q149*H149</f>
        <v>3.0000000000000003E-4</v>
      </c>
      <c r="S149" s="180">
        <v>0</v>
      </c>
      <c r="T149" s="18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2" t="s">
        <v>160</v>
      </c>
      <c r="AT149" s="182" t="s">
        <v>156</v>
      </c>
      <c r="AU149" s="182" t="s">
        <v>84</v>
      </c>
      <c r="AY149" s="19" t="s">
        <v>129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9" t="s">
        <v>82</v>
      </c>
      <c r="BK149" s="183">
        <f>ROUND(I149*H149,2)</f>
        <v>0</v>
      </c>
      <c r="BL149" s="19" t="s">
        <v>161</v>
      </c>
      <c r="BM149" s="182" t="s">
        <v>243</v>
      </c>
    </row>
    <row r="150" spans="1:65" s="2" customFormat="1" ht="16.5" customHeight="1">
      <c r="A150" s="36"/>
      <c r="B150" s="37"/>
      <c r="C150" s="211" t="s">
        <v>7</v>
      </c>
      <c r="D150" s="211" t="s">
        <v>156</v>
      </c>
      <c r="E150" s="212" t="s">
        <v>244</v>
      </c>
      <c r="F150" s="213" t="s">
        <v>245</v>
      </c>
      <c r="G150" s="214" t="s">
        <v>159</v>
      </c>
      <c r="H150" s="215">
        <v>4</v>
      </c>
      <c r="I150" s="216"/>
      <c r="J150" s="217">
        <f>ROUND(I150*H150,2)</f>
        <v>0</v>
      </c>
      <c r="K150" s="213" t="s">
        <v>136</v>
      </c>
      <c r="L150" s="218"/>
      <c r="M150" s="219" t="s">
        <v>19</v>
      </c>
      <c r="N150" s="220" t="s">
        <v>45</v>
      </c>
      <c r="O150" s="66"/>
      <c r="P150" s="180">
        <f>O150*H150</f>
        <v>0</v>
      </c>
      <c r="Q150" s="180">
        <v>1.2E-4</v>
      </c>
      <c r="R150" s="180">
        <f>Q150*H150</f>
        <v>4.8000000000000001E-4</v>
      </c>
      <c r="S150" s="180">
        <v>0</v>
      </c>
      <c r="T150" s="18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2" t="s">
        <v>160</v>
      </c>
      <c r="AT150" s="182" t="s">
        <v>156</v>
      </c>
      <c r="AU150" s="182" t="s">
        <v>84</v>
      </c>
      <c r="AY150" s="19" t="s">
        <v>129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9" t="s">
        <v>82</v>
      </c>
      <c r="BK150" s="183">
        <f>ROUND(I150*H150,2)</f>
        <v>0</v>
      </c>
      <c r="BL150" s="19" t="s">
        <v>161</v>
      </c>
      <c r="BM150" s="182" t="s">
        <v>246</v>
      </c>
    </row>
    <row r="151" spans="1:65" s="2" customFormat="1" ht="16.5" customHeight="1">
      <c r="A151" s="36"/>
      <c r="B151" s="37"/>
      <c r="C151" s="171" t="s">
        <v>247</v>
      </c>
      <c r="D151" s="171" t="s">
        <v>132</v>
      </c>
      <c r="E151" s="172" t="s">
        <v>248</v>
      </c>
      <c r="F151" s="173" t="s">
        <v>249</v>
      </c>
      <c r="G151" s="174" t="s">
        <v>159</v>
      </c>
      <c r="H151" s="175">
        <v>8</v>
      </c>
      <c r="I151" s="176"/>
      <c r="J151" s="177">
        <f>ROUND(I151*H151,2)</f>
        <v>0</v>
      </c>
      <c r="K151" s="173" t="s">
        <v>136</v>
      </c>
      <c r="L151" s="41"/>
      <c r="M151" s="178" t="s">
        <v>19</v>
      </c>
      <c r="N151" s="179" t="s">
        <v>45</v>
      </c>
      <c r="O151" s="66"/>
      <c r="P151" s="180">
        <f>O151*H151</f>
        <v>0</v>
      </c>
      <c r="Q151" s="180">
        <v>2.1956999999999999E-4</v>
      </c>
      <c r="R151" s="180">
        <f>Q151*H151</f>
        <v>1.7565599999999999E-3</v>
      </c>
      <c r="S151" s="180">
        <v>0</v>
      </c>
      <c r="T151" s="18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2" t="s">
        <v>161</v>
      </c>
      <c r="AT151" s="182" t="s">
        <v>132</v>
      </c>
      <c r="AU151" s="182" t="s">
        <v>84</v>
      </c>
      <c r="AY151" s="19" t="s">
        <v>129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9" t="s">
        <v>82</v>
      </c>
      <c r="BK151" s="183">
        <f>ROUND(I151*H151,2)</f>
        <v>0</v>
      </c>
      <c r="BL151" s="19" t="s">
        <v>161</v>
      </c>
      <c r="BM151" s="182" t="s">
        <v>250</v>
      </c>
    </row>
    <row r="152" spans="1:65" s="2" customFormat="1" ht="10.199999999999999">
      <c r="A152" s="36"/>
      <c r="B152" s="37"/>
      <c r="C152" s="38"/>
      <c r="D152" s="184" t="s">
        <v>139</v>
      </c>
      <c r="E152" s="38"/>
      <c r="F152" s="185" t="s">
        <v>251</v>
      </c>
      <c r="G152" s="38"/>
      <c r="H152" s="38"/>
      <c r="I152" s="186"/>
      <c r="J152" s="38"/>
      <c r="K152" s="38"/>
      <c r="L152" s="41"/>
      <c r="M152" s="187"/>
      <c r="N152" s="18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139</v>
      </c>
      <c r="AU152" s="19" t="s">
        <v>84</v>
      </c>
    </row>
    <row r="153" spans="1:65" s="2" customFormat="1" ht="16.5" customHeight="1">
      <c r="A153" s="36"/>
      <c r="B153" s="37"/>
      <c r="C153" s="171" t="s">
        <v>252</v>
      </c>
      <c r="D153" s="171" t="s">
        <v>132</v>
      </c>
      <c r="E153" s="172" t="s">
        <v>253</v>
      </c>
      <c r="F153" s="173" t="s">
        <v>233</v>
      </c>
      <c r="G153" s="174" t="s">
        <v>159</v>
      </c>
      <c r="H153" s="175">
        <v>1</v>
      </c>
      <c r="I153" s="176"/>
      <c r="J153" s="177">
        <f>ROUND(I153*H153,2)</f>
        <v>0</v>
      </c>
      <c r="K153" s="173" t="s">
        <v>136</v>
      </c>
      <c r="L153" s="41"/>
      <c r="M153" s="178" t="s">
        <v>19</v>
      </c>
      <c r="N153" s="179" t="s">
        <v>45</v>
      </c>
      <c r="O153" s="66"/>
      <c r="P153" s="180">
        <f>O153*H153</f>
        <v>0</v>
      </c>
      <c r="Q153" s="180">
        <v>1.9570000000000001E-5</v>
      </c>
      <c r="R153" s="180">
        <f>Q153*H153</f>
        <v>1.9570000000000001E-5</v>
      </c>
      <c r="S153" s="180">
        <v>0</v>
      </c>
      <c r="T153" s="18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2" t="s">
        <v>161</v>
      </c>
      <c r="AT153" s="182" t="s">
        <v>132</v>
      </c>
      <c r="AU153" s="182" t="s">
        <v>84</v>
      </c>
      <c r="AY153" s="19" t="s">
        <v>129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9" t="s">
        <v>82</v>
      </c>
      <c r="BK153" s="183">
        <f>ROUND(I153*H153,2)</f>
        <v>0</v>
      </c>
      <c r="BL153" s="19" t="s">
        <v>161</v>
      </c>
      <c r="BM153" s="182" t="s">
        <v>254</v>
      </c>
    </row>
    <row r="154" spans="1:65" s="2" customFormat="1" ht="10.199999999999999">
      <c r="A154" s="36"/>
      <c r="B154" s="37"/>
      <c r="C154" s="38"/>
      <c r="D154" s="184" t="s">
        <v>139</v>
      </c>
      <c r="E154" s="38"/>
      <c r="F154" s="185" t="s">
        <v>255</v>
      </c>
      <c r="G154" s="38"/>
      <c r="H154" s="38"/>
      <c r="I154" s="186"/>
      <c r="J154" s="38"/>
      <c r="K154" s="38"/>
      <c r="L154" s="41"/>
      <c r="M154" s="187"/>
      <c r="N154" s="18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139</v>
      </c>
      <c r="AU154" s="19" t="s">
        <v>84</v>
      </c>
    </row>
    <row r="155" spans="1:65" s="2" customFormat="1" ht="16.5" customHeight="1">
      <c r="A155" s="36"/>
      <c r="B155" s="37"/>
      <c r="C155" s="211" t="s">
        <v>256</v>
      </c>
      <c r="D155" s="211" t="s">
        <v>156</v>
      </c>
      <c r="E155" s="212" t="s">
        <v>257</v>
      </c>
      <c r="F155" s="213" t="s">
        <v>258</v>
      </c>
      <c r="G155" s="214" t="s">
        <v>159</v>
      </c>
      <c r="H155" s="215">
        <v>1</v>
      </c>
      <c r="I155" s="216"/>
      <c r="J155" s="217">
        <f>ROUND(I155*H155,2)</f>
        <v>0</v>
      </c>
      <c r="K155" s="213" t="s">
        <v>136</v>
      </c>
      <c r="L155" s="218"/>
      <c r="M155" s="219" t="s">
        <v>19</v>
      </c>
      <c r="N155" s="220" t="s">
        <v>45</v>
      </c>
      <c r="O155" s="66"/>
      <c r="P155" s="180">
        <f>O155*H155</f>
        <v>0</v>
      </c>
      <c r="Q155" s="180">
        <v>1E-4</v>
      </c>
      <c r="R155" s="180">
        <f>Q155*H155</f>
        <v>1E-4</v>
      </c>
      <c r="S155" s="180">
        <v>0</v>
      </c>
      <c r="T155" s="18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2" t="s">
        <v>160</v>
      </c>
      <c r="AT155" s="182" t="s">
        <v>156</v>
      </c>
      <c r="AU155" s="182" t="s">
        <v>84</v>
      </c>
      <c r="AY155" s="19" t="s">
        <v>129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9" t="s">
        <v>82</v>
      </c>
      <c r="BK155" s="183">
        <f>ROUND(I155*H155,2)</f>
        <v>0</v>
      </c>
      <c r="BL155" s="19" t="s">
        <v>161</v>
      </c>
      <c r="BM155" s="182" t="s">
        <v>259</v>
      </c>
    </row>
    <row r="156" spans="1:65" s="2" customFormat="1" ht="16.5" customHeight="1">
      <c r="A156" s="36"/>
      <c r="B156" s="37"/>
      <c r="C156" s="171" t="s">
        <v>260</v>
      </c>
      <c r="D156" s="171" t="s">
        <v>132</v>
      </c>
      <c r="E156" s="172" t="s">
        <v>261</v>
      </c>
      <c r="F156" s="173" t="s">
        <v>262</v>
      </c>
      <c r="G156" s="174" t="s">
        <v>159</v>
      </c>
      <c r="H156" s="175">
        <v>1</v>
      </c>
      <c r="I156" s="176"/>
      <c r="J156" s="177">
        <f>ROUND(I156*H156,2)</f>
        <v>0</v>
      </c>
      <c r="K156" s="173" t="s">
        <v>136</v>
      </c>
      <c r="L156" s="41"/>
      <c r="M156" s="178" t="s">
        <v>19</v>
      </c>
      <c r="N156" s="179" t="s">
        <v>45</v>
      </c>
      <c r="O156" s="66"/>
      <c r="P156" s="180">
        <f>O156*H156</f>
        <v>0</v>
      </c>
      <c r="Q156" s="180">
        <v>1.1957E-4</v>
      </c>
      <c r="R156" s="180">
        <f>Q156*H156</f>
        <v>1.1957E-4</v>
      </c>
      <c r="S156" s="180">
        <v>0</v>
      </c>
      <c r="T156" s="18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2" t="s">
        <v>161</v>
      </c>
      <c r="AT156" s="182" t="s">
        <v>132</v>
      </c>
      <c r="AU156" s="182" t="s">
        <v>84</v>
      </c>
      <c r="AY156" s="19" t="s">
        <v>129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9" t="s">
        <v>82</v>
      </c>
      <c r="BK156" s="183">
        <f>ROUND(I156*H156,2)</f>
        <v>0</v>
      </c>
      <c r="BL156" s="19" t="s">
        <v>161</v>
      </c>
      <c r="BM156" s="182" t="s">
        <v>263</v>
      </c>
    </row>
    <row r="157" spans="1:65" s="2" customFormat="1" ht="10.199999999999999">
      <c r="A157" s="36"/>
      <c r="B157" s="37"/>
      <c r="C157" s="38"/>
      <c r="D157" s="184" t="s">
        <v>139</v>
      </c>
      <c r="E157" s="38"/>
      <c r="F157" s="185" t="s">
        <v>264</v>
      </c>
      <c r="G157" s="38"/>
      <c r="H157" s="38"/>
      <c r="I157" s="186"/>
      <c r="J157" s="38"/>
      <c r="K157" s="38"/>
      <c r="L157" s="41"/>
      <c r="M157" s="187"/>
      <c r="N157" s="18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139</v>
      </c>
      <c r="AU157" s="19" t="s">
        <v>84</v>
      </c>
    </row>
    <row r="158" spans="1:65" s="2" customFormat="1" ht="16.5" customHeight="1">
      <c r="A158" s="36"/>
      <c r="B158" s="37"/>
      <c r="C158" s="171" t="s">
        <v>265</v>
      </c>
      <c r="D158" s="171" t="s">
        <v>132</v>
      </c>
      <c r="E158" s="172" t="s">
        <v>266</v>
      </c>
      <c r="F158" s="173" t="s">
        <v>267</v>
      </c>
      <c r="G158" s="174" t="s">
        <v>159</v>
      </c>
      <c r="H158" s="175">
        <v>2</v>
      </c>
      <c r="I158" s="176"/>
      <c r="J158" s="177">
        <f>ROUND(I158*H158,2)</f>
        <v>0</v>
      </c>
      <c r="K158" s="173" t="s">
        <v>136</v>
      </c>
      <c r="L158" s="41"/>
      <c r="M158" s="178" t="s">
        <v>19</v>
      </c>
      <c r="N158" s="179" t="s">
        <v>45</v>
      </c>
      <c r="O158" s="66"/>
      <c r="P158" s="180">
        <f>O158*H158</f>
        <v>0</v>
      </c>
      <c r="Q158" s="180">
        <v>1.6956999999999999E-4</v>
      </c>
      <c r="R158" s="180">
        <f>Q158*H158</f>
        <v>3.3913999999999998E-4</v>
      </c>
      <c r="S158" s="180">
        <v>0</v>
      </c>
      <c r="T158" s="18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2" t="s">
        <v>161</v>
      </c>
      <c r="AT158" s="182" t="s">
        <v>132</v>
      </c>
      <c r="AU158" s="182" t="s">
        <v>84</v>
      </c>
      <c r="AY158" s="19" t="s">
        <v>129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9" t="s">
        <v>82</v>
      </c>
      <c r="BK158" s="183">
        <f>ROUND(I158*H158,2)</f>
        <v>0</v>
      </c>
      <c r="BL158" s="19" t="s">
        <v>161</v>
      </c>
      <c r="BM158" s="182" t="s">
        <v>268</v>
      </c>
    </row>
    <row r="159" spans="1:65" s="2" customFormat="1" ht="10.199999999999999">
      <c r="A159" s="36"/>
      <c r="B159" s="37"/>
      <c r="C159" s="38"/>
      <c r="D159" s="184" t="s">
        <v>139</v>
      </c>
      <c r="E159" s="38"/>
      <c r="F159" s="185" t="s">
        <v>269</v>
      </c>
      <c r="G159" s="38"/>
      <c r="H159" s="38"/>
      <c r="I159" s="186"/>
      <c r="J159" s="38"/>
      <c r="K159" s="38"/>
      <c r="L159" s="41"/>
      <c r="M159" s="187"/>
      <c r="N159" s="18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139</v>
      </c>
      <c r="AU159" s="19" t="s">
        <v>84</v>
      </c>
    </row>
    <row r="160" spans="1:65" s="2" customFormat="1" ht="16.5" customHeight="1">
      <c r="A160" s="36"/>
      <c r="B160" s="37"/>
      <c r="C160" s="171" t="s">
        <v>270</v>
      </c>
      <c r="D160" s="171" t="s">
        <v>132</v>
      </c>
      <c r="E160" s="172" t="s">
        <v>271</v>
      </c>
      <c r="F160" s="173" t="s">
        <v>272</v>
      </c>
      <c r="G160" s="174" t="s">
        <v>159</v>
      </c>
      <c r="H160" s="175">
        <v>4</v>
      </c>
      <c r="I160" s="176"/>
      <c r="J160" s="177">
        <f>ROUND(I160*H160,2)</f>
        <v>0</v>
      </c>
      <c r="K160" s="173" t="s">
        <v>136</v>
      </c>
      <c r="L160" s="41"/>
      <c r="M160" s="178" t="s">
        <v>19</v>
      </c>
      <c r="N160" s="179" t="s">
        <v>45</v>
      </c>
      <c r="O160" s="66"/>
      <c r="P160" s="180">
        <f>O160*H160</f>
        <v>0</v>
      </c>
      <c r="Q160" s="180">
        <v>5.1957000000000001E-4</v>
      </c>
      <c r="R160" s="180">
        <f>Q160*H160</f>
        <v>2.0782800000000001E-3</v>
      </c>
      <c r="S160" s="180">
        <v>0</v>
      </c>
      <c r="T160" s="18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2" t="s">
        <v>161</v>
      </c>
      <c r="AT160" s="182" t="s">
        <v>132</v>
      </c>
      <c r="AU160" s="182" t="s">
        <v>84</v>
      </c>
      <c r="AY160" s="19" t="s">
        <v>129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9" t="s">
        <v>82</v>
      </c>
      <c r="BK160" s="183">
        <f>ROUND(I160*H160,2)</f>
        <v>0</v>
      </c>
      <c r="BL160" s="19" t="s">
        <v>161</v>
      </c>
      <c r="BM160" s="182" t="s">
        <v>273</v>
      </c>
    </row>
    <row r="161" spans="1:65" s="2" customFormat="1" ht="10.199999999999999">
      <c r="A161" s="36"/>
      <c r="B161" s="37"/>
      <c r="C161" s="38"/>
      <c r="D161" s="184" t="s">
        <v>139</v>
      </c>
      <c r="E161" s="38"/>
      <c r="F161" s="185" t="s">
        <v>274</v>
      </c>
      <c r="G161" s="38"/>
      <c r="H161" s="38"/>
      <c r="I161" s="186"/>
      <c r="J161" s="38"/>
      <c r="K161" s="38"/>
      <c r="L161" s="41"/>
      <c r="M161" s="187"/>
      <c r="N161" s="188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139</v>
      </c>
      <c r="AU161" s="19" t="s">
        <v>84</v>
      </c>
    </row>
    <row r="162" spans="1:65" s="2" customFormat="1" ht="21.75" customHeight="1">
      <c r="A162" s="36"/>
      <c r="B162" s="37"/>
      <c r="C162" s="171" t="s">
        <v>275</v>
      </c>
      <c r="D162" s="171" t="s">
        <v>132</v>
      </c>
      <c r="E162" s="172" t="s">
        <v>276</v>
      </c>
      <c r="F162" s="173" t="s">
        <v>277</v>
      </c>
      <c r="G162" s="174" t="s">
        <v>159</v>
      </c>
      <c r="H162" s="175">
        <v>1</v>
      </c>
      <c r="I162" s="176"/>
      <c r="J162" s="177">
        <f>ROUND(I162*H162,2)</f>
        <v>0</v>
      </c>
      <c r="K162" s="173" t="s">
        <v>136</v>
      </c>
      <c r="L162" s="41"/>
      <c r="M162" s="178" t="s">
        <v>19</v>
      </c>
      <c r="N162" s="179" t="s">
        <v>45</v>
      </c>
      <c r="O162" s="66"/>
      <c r="P162" s="180">
        <f>O162*H162</f>
        <v>0</v>
      </c>
      <c r="Q162" s="180">
        <v>1.98957E-3</v>
      </c>
      <c r="R162" s="180">
        <f>Q162*H162</f>
        <v>1.98957E-3</v>
      </c>
      <c r="S162" s="180">
        <v>0</v>
      </c>
      <c r="T162" s="18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2" t="s">
        <v>161</v>
      </c>
      <c r="AT162" s="182" t="s">
        <v>132</v>
      </c>
      <c r="AU162" s="182" t="s">
        <v>84</v>
      </c>
      <c r="AY162" s="19" t="s">
        <v>129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9" t="s">
        <v>82</v>
      </c>
      <c r="BK162" s="183">
        <f>ROUND(I162*H162,2)</f>
        <v>0</v>
      </c>
      <c r="BL162" s="19" t="s">
        <v>161</v>
      </c>
      <c r="BM162" s="182" t="s">
        <v>278</v>
      </c>
    </row>
    <row r="163" spans="1:65" s="2" customFormat="1" ht="10.199999999999999">
      <c r="A163" s="36"/>
      <c r="B163" s="37"/>
      <c r="C163" s="38"/>
      <c r="D163" s="184" t="s">
        <v>139</v>
      </c>
      <c r="E163" s="38"/>
      <c r="F163" s="185" t="s">
        <v>279</v>
      </c>
      <c r="G163" s="38"/>
      <c r="H163" s="38"/>
      <c r="I163" s="186"/>
      <c r="J163" s="38"/>
      <c r="K163" s="38"/>
      <c r="L163" s="41"/>
      <c r="M163" s="187"/>
      <c r="N163" s="18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139</v>
      </c>
      <c r="AU163" s="19" t="s">
        <v>84</v>
      </c>
    </row>
    <row r="164" spans="1:65" s="2" customFormat="1" ht="16.5" customHeight="1">
      <c r="A164" s="36"/>
      <c r="B164" s="37"/>
      <c r="C164" s="211" t="s">
        <v>280</v>
      </c>
      <c r="D164" s="211" t="s">
        <v>156</v>
      </c>
      <c r="E164" s="212" t="s">
        <v>281</v>
      </c>
      <c r="F164" s="213" t="s">
        <v>282</v>
      </c>
      <c r="G164" s="214" t="s">
        <v>159</v>
      </c>
      <c r="H164" s="215">
        <v>1</v>
      </c>
      <c r="I164" s="216"/>
      <c r="J164" s="217">
        <f>ROUND(I164*H164,2)</f>
        <v>0</v>
      </c>
      <c r="K164" s="213" t="s">
        <v>19</v>
      </c>
      <c r="L164" s="218"/>
      <c r="M164" s="219" t="s">
        <v>19</v>
      </c>
      <c r="N164" s="220" t="s">
        <v>45</v>
      </c>
      <c r="O164" s="66"/>
      <c r="P164" s="180">
        <f>O164*H164</f>
        <v>0</v>
      </c>
      <c r="Q164" s="180">
        <v>1E-4</v>
      </c>
      <c r="R164" s="180">
        <f>Q164*H164</f>
        <v>1E-4</v>
      </c>
      <c r="S164" s="180">
        <v>0</v>
      </c>
      <c r="T164" s="18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2" t="s">
        <v>160</v>
      </c>
      <c r="AT164" s="182" t="s">
        <v>156</v>
      </c>
      <c r="AU164" s="182" t="s">
        <v>84</v>
      </c>
      <c r="AY164" s="19" t="s">
        <v>129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9" t="s">
        <v>82</v>
      </c>
      <c r="BK164" s="183">
        <f>ROUND(I164*H164,2)</f>
        <v>0</v>
      </c>
      <c r="BL164" s="19" t="s">
        <v>161</v>
      </c>
      <c r="BM164" s="182" t="s">
        <v>283</v>
      </c>
    </row>
    <row r="165" spans="1:65" s="2" customFormat="1" ht="16.5" customHeight="1">
      <c r="A165" s="36"/>
      <c r="B165" s="37"/>
      <c r="C165" s="171" t="s">
        <v>284</v>
      </c>
      <c r="D165" s="171" t="s">
        <v>132</v>
      </c>
      <c r="E165" s="172" t="s">
        <v>285</v>
      </c>
      <c r="F165" s="173" t="s">
        <v>286</v>
      </c>
      <c r="G165" s="174" t="s">
        <v>159</v>
      </c>
      <c r="H165" s="175">
        <v>4</v>
      </c>
      <c r="I165" s="176"/>
      <c r="J165" s="177">
        <f>ROUND(I165*H165,2)</f>
        <v>0</v>
      </c>
      <c r="K165" s="173" t="s">
        <v>136</v>
      </c>
      <c r="L165" s="41"/>
      <c r="M165" s="178" t="s">
        <v>19</v>
      </c>
      <c r="N165" s="179" t="s">
        <v>45</v>
      </c>
      <c r="O165" s="66"/>
      <c r="P165" s="180">
        <f>O165*H165</f>
        <v>0</v>
      </c>
      <c r="Q165" s="180">
        <v>2.0956999999999999E-4</v>
      </c>
      <c r="R165" s="180">
        <f>Q165*H165</f>
        <v>8.3827999999999995E-4</v>
      </c>
      <c r="S165" s="180">
        <v>0</v>
      </c>
      <c r="T165" s="18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2" t="s">
        <v>161</v>
      </c>
      <c r="AT165" s="182" t="s">
        <v>132</v>
      </c>
      <c r="AU165" s="182" t="s">
        <v>84</v>
      </c>
      <c r="AY165" s="19" t="s">
        <v>129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9" t="s">
        <v>82</v>
      </c>
      <c r="BK165" s="183">
        <f>ROUND(I165*H165,2)</f>
        <v>0</v>
      </c>
      <c r="BL165" s="19" t="s">
        <v>161</v>
      </c>
      <c r="BM165" s="182" t="s">
        <v>287</v>
      </c>
    </row>
    <row r="166" spans="1:65" s="2" customFormat="1" ht="10.199999999999999">
      <c r="A166" s="36"/>
      <c r="B166" s="37"/>
      <c r="C166" s="38"/>
      <c r="D166" s="184" t="s">
        <v>139</v>
      </c>
      <c r="E166" s="38"/>
      <c r="F166" s="185" t="s">
        <v>288</v>
      </c>
      <c r="G166" s="38"/>
      <c r="H166" s="38"/>
      <c r="I166" s="186"/>
      <c r="J166" s="38"/>
      <c r="K166" s="38"/>
      <c r="L166" s="41"/>
      <c r="M166" s="187"/>
      <c r="N166" s="18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139</v>
      </c>
      <c r="AU166" s="19" t="s">
        <v>84</v>
      </c>
    </row>
    <row r="167" spans="1:65" s="2" customFormat="1" ht="16.5" customHeight="1">
      <c r="A167" s="36"/>
      <c r="B167" s="37"/>
      <c r="C167" s="171" t="s">
        <v>289</v>
      </c>
      <c r="D167" s="171" t="s">
        <v>132</v>
      </c>
      <c r="E167" s="172" t="s">
        <v>290</v>
      </c>
      <c r="F167" s="173" t="s">
        <v>291</v>
      </c>
      <c r="G167" s="174" t="s">
        <v>159</v>
      </c>
      <c r="H167" s="175">
        <v>6</v>
      </c>
      <c r="I167" s="176"/>
      <c r="J167" s="177">
        <f t="shared" ref="J167:J174" si="10">ROUND(I167*H167,2)</f>
        <v>0</v>
      </c>
      <c r="K167" s="173" t="s">
        <v>19</v>
      </c>
      <c r="L167" s="41"/>
      <c r="M167" s="178" t="s">
        <v>19</v>
      </c>
      <c r="N167" s="179" t="s">
        <v>45</v>
      </c>
      <c r="O167" s="66"/>
      <c r="P167" s="180">
        <f t="shared" ref="P167:P174" si="11">O167*H167</f>
        <v>0</v>
      </c>
      <c r="Q167" s="180">
        <v>2.0956999999999999E-4</v>
      </c>
      <c r="R167" s="180">
        <f t="shared" ref="R167:R174" si="12">Q167*H167</f>
        <v>1.25742E-3</v>
      </c>
      <c r="S167" s="180">
        <v>0</v>
      </c>
      <c r="T167" s="181">
        <f t="shared" ref="T167:T174" si="13"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2" t="s">
        <v>161</v>
      </c>
      <c r="AT167" s="182" t="s">
        <v>132</v>
      </c>
      <c r="AU167" s="182" t="s">
        <v>84</v>
      </c>
      <c r="AY167" s="19" t="s">
        <v>129</v>
      </c>
      <c r="BE167" s="183">
        <f t="shared" ref="BE167:BE174" si="14">IF(N167="základní",J167,0)</f>
        <v>0</v>
      </c>
      <c r="BF167" s="183">
        <f t="shared" ref="BF167:BF174" si="15">IF(N167="snížená",J167,0)</f>
        <v>0</v>
      </c>
      <c r="BG167" s="183">
        <f t="shared" ref="BG167:BG174" si="16">IF(N167="zákl. přenesená",J167,0)</f>
        <v>0</v>
      </c>
      <c r="BH167" s="183">
        <f t="shared" ref="BH167:BH174" si="17">IF(N167="sníž. přenesená",J167,0)</f>
        <v>0</v>
      </c>
      <c r="BI167" s="183">
        <f t="shared" ref="BI167:BI174" si="18">IF(N167="nulová",J167,0)</f>
        <v>0</v>
      </c>
      <c r="BJ167" s="19" t="s">
        <v>82</v>
      </c>
      <c r="BK167" s="183">
        <f t="shared" ref="BK167:BK174" si="19">ROUND(I167*H167,2)</f>
        <v>0</v>
      </c>
      <c r="BL167" s="19" t="s">
        <v>161</v>
      </c>
      <c r="BM167" s="182" t="s">
        <v>292</v>
      </c>
    </row>
    <row r="168" spans="1:65" s="2" customFormat="1" ht="16.5" customHeight="1">
      <c r="A168" s="36"/>
      <c r="B168" s="37"/>
      <c r="C168" s="211" t="s">
        <v>160</v>
      </c>
      <c r="D168" s="211" t="s">
        <v>156</v>
      </c>
      <c r="E168" s="212" t="s">
        <v>293</v>
      </c>
      <c r="F168" s="213" t="s">
        <v>294</v>
      </c>
      <c r="G168" s="214" t="s">
        <v>159</v>
      </c>
      <c r="H168" s="215">
        <v>15</v>
      </c>
      <c r="I168" s="216"/>
      <c r="J168" s="217">
        <f t="shared" si="10"/>
        <v>0</v>
      </c>
      <c r="K168" s="213" t="s">
        <v>136</v>
      </c>
      <c r="L168" s="218"/>
      <c r="M168" s="219" t="s">
        <v>19</v>
      </c>
      <c r="N168" s="220" t="s">
        <v>45</v>
      </c>
      <c r="O168" s="66"/>
      <c r="P168" s="180">
        <f t="shared" si="11"/>
        <v>0</v>
      </c>
      <c r="Q168" s="180">
        <v>1E-4</v>
      </c>
      <c r="R168" s="180">
        <f t="shared" si="12"/>
        <v>1.5E-3</v>
      </c>
      <c r="S168" s="180">
        <v>0</v>
      </c>
      <c r="T168" s="181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2" t="s">
        <v>160</v>
      </c>
      <c r="AT168" s="182" t="s">
        <v>156</v>
      </c>
      <c r="AU168" s="182" t="s">
        <v>84</v>
      </c>
      <c r="AY168" s="19" t="s">
        <v>129</v>
      </c>
      <c r="BE168" s="183">
        <f t="shared" si="14"/>
        <v>0</v>
      </c>
      <c r="BF168" s="183">
        <f t="shared" si="15"/>
        <v>0</v>
      </c>
      <c r="BG168" s="183">
        <f t="shared" si="16"/>
        <v>0</v>
      </c>
      <c r="BH168" s="183">
        <f t="shared" si="17"/>
        <v>0</v>
      </c>
      <c r="BI168" s="183">
        <f t="shared" si="18"/>
        <v>0</v>
      </c>
      <c r="BJ168" s="19" t="s">
        <v>82</v>
      </c>
      <c r="BK168" s="183">
        <f t="shared" si="19"/>
        <v>0</v>
      </c>
      <c r="BL168" s="19" t="s">
        <v>161</v>
      </c>
      <c r="BM168" s="182" t="s">
        <v>295</v>
      </c>
    </row>
    <row r="169" spans="1:65" s="2" customFormat="1" ht="16.5" customHeight="1">
      <c r="A169" s="36"/>
      <c r="B169" s="37"/>
      <c r="C169" s="211" t="s">
        <v>296</v>
      </c>
      <c r="D169" s="211" t="s">
        <v>156</v>
      </c>
      <c r="E169" s="212" t="s">
        <v>297</v>
      </c>
      <c r="F169" s="213" t="s">
        <v>298</v>
      </c>
      <c r="G169" s="214" t="s">
        <v>159</v>
      </c>
      <c r="H169" s="215">
        <v>15</v>
      </c>
      <c r="I169" s="216"/>
      <c r="J169" s="217">
        <f t="shared" si="10"/>
        <v>0</v>
      </c>
      <c r="K169" s="213" t="s">
        <v>136</v>
      </c>
      <c r="L169" s="218"/>
      <c r="M169" s="219" t="s">
        <v>19</v>
      </c>
      <c r="N169" s="220" t="s">
        <v>45</v>
      </c>
      <c r="O169" s="66"/>
      <c r="P169" s="180">
        <f t="shared" si="11"/>
        <v>0</v>
      </c>
      <c r="Q169" s="180">
        <v>5.0000000000000002E-5</v>
      </c>
      <c r="R169" s="180">
        <f t="shared" si="12"/>
        <v>7.5000000000000002E-4</v>
      </c>
      <c r="S169" s="180">
        <v>0</v>
      </c>
      <c r="T169" s="181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2" t="s">
        <v>160</v>
      </c>
      <c r="AT169" s="182" t="s">
        <v>156</v>
      </c>
      <c r="AU169" s="182" t="s">
        <v>84</v>
      </c>
      <c r="AY169" s="19" t="s">
        <v>129</v>
      </c>
      <c r="BE169" s="183">
        <f t="shared" si="14"/>
        <v>0</v>
      </c>
      <c r="BF169" s="183">
        <f t="shared" si="15"/>
        <v>0</v>
      </c>
      <c r="BG169" s="183">
        <f t="shared" si="16"/>
        <v>0</v>
      </c>
      <c r="BH169" s="183">
        <f t="shared" si="17"/>
        <v>0</v>
      </c>
      <c r="BI169" s="183">
        <f t="shared" si="18"/>
        <v>0</v>
      </c>
      <c r="BJ169" s="19" t="s">
        <v>82</v>
      </c>
      <c r="BK169" s="183">
        <f t="shared" si="19"/>
        <v>0</v>
      </c>
      <c r="BL169" s="19" t="s">
        <v>161</v>
      </c>
      <c r="BM169" s="182" t="s">
        <v>299</v>
      </c>
    </row>
    <row r="170" spans="1:65" s="2" customFormat="1" ht="16.5" customHeight="1">
      <c r="A170" s="36"/>
      <c r="B170" s="37"/>
      <c r="C170" s="211" t="s">
        <v>300</v>
      </c>
      <c r="D170" s="211" t="s">
        <v>156</v>
      </c>
      <c r="E170" s="212" t="s">
        <v>301</v>
      </c>
      <c r="F170" s="213" t="s">
        <v>302</v>
      </c>
      <c r="G170" s="214" t="s">
        <v>159</v>
      </c>
      <c r="H170" s="215">
        <v>10</v>
      </c>
      <c r="I170" s="216"/>
      <c r="J170" s="217">
        <f t="shared" si="10"/>
        <v>0</v>
      </c>
      <c r="K170" s="213" t="s">
        <v>136</v>
      </c>
      <c r="L170" s="218"/>
      <c r="M170" s="219" t="s">
        <v>19</v>
      </c>
      <c r="N170" s="220" t="s">
        <v>45</v>
      </c>
      <c r="O170" s="66"/>
      <c r="P170" s="180">
        <f t="shared" si="11"/>
        <v>0</v>
      </c>
      <c r="Q170" s="180">
        <v>3.0000000000000001E-5</v>
      </c>
      <c r="R170" s="180">
        <f t="shared" si="12"/>
        <v>3.0000000000000003E-4</v>
      </c>
      <c r="S170" s="180">
        <v>0</v>
      </c>
      <c r="T170" s="181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2" t="s">
        <v>160</v>
      </c>
      <c r="AT170" s="182" t="s">
        <v>156</v>
      </c>
      <c r="AU170" s="182" t="s">
        <v>84</v>
      </c>
      <c r="AY170" s="19" t="s">
        <v>129</v>
      </c>
      <c r="BE170" s="183">
        <f t="shared" si="14"/>
        <v>0</v>
      </c>
      <c r="BF170" s="183">
        <f t="shared" si="15"/>
        <v>0</v>
      </c>
      <c r="BG170" s="183">
        <f t="shared" si="16"/>
        <v>0</v>
      </c>
      <c r="BH170" s="183">
        <f t="shared" si="17"/>
        <v>0</v>
      </c>
      <c r="BI170" s="183">
        <f t="shared" si="18"/>
        <v>0</v>
      </c>
      <c r="BJ170" s="19" t="s">
        <v>82</v>
      </c>
      <c r="BK170" s="183">
        <f t="shared" si="19"/>
        <v>0</v>
      </c>
      <c r="BL170" s="19" t="s">
        <v>161</v>
      </c>
      <c r="BM170" s="182" t="s">
        <v>303</v>
      </c>
    </row>
    <row r="171" spans="1:65" s="2" customFormat="1" ht="16.5" customHeight="1">
      <c r="A171" s="36"/>
      <c r="B171" s="37"/>
      <c r="C171" s="211" t="s">
        <v>304</v>
      </c>
      <c r="D171" s="211" t="s">
        <v>156</v>
      </c>
      <c r="E171" s="212" t="s">
        <v>305</v>
      </c>
      <c r="F171" s="213" t="s">
        <v>306</v>
      </c>
      <c r="G171" s="214" t="s">
        <v>159</v>
      </c>
      <c r="H171" s="215">
        <v>10</v>
      </c>
      <c r="I171" s="216"/>
      <c r="J171" s="217">
        <f t="shared" si="10"/>
        <v>0</v>
      </c>
      <c r="K171" s="213" t="s">
        <v>136</v>
      </c>
      <c r="L171" s="218"/>
      <c r="M171" s="219" t="s">
        <v>19</v>
      </c>
      <c r="N171" s="220" t="s">
        <v>45</v>
      </c>
      <c r="O171" s="66"/>
      <c r="P171" s="180">
        <f t="shared" si="11"/>
        <v>0</v>
      </c>
      <c r="Q171" s="180">
        <v>2.0000000000000001E-4</v>
      </c>
      <c r="R171" s="180">
        <f t="shared" si="12"/>
        <v>2E-3</v>
      </c>
      <c r="S171" s="180">
        <v>0</v>
      </c>
      <c r="T171" s="181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2" t="s">
        <v>160</v>
      </c>
      <c r="AT171" s="182" t="s">
        <v>156</v>
      </c>
      <c r="AU171" s="182" t="s">
        <v>84</v>
      </c>
      <c r="AY171" s="19" t="s">
        <v>129</v>
      </c>
      <c r="BE171" s="183">
        <f t="shared" si="14"/>
        <v>0</v>
      </c>
      <c r="BF171" s="183">
        <f t="shared" si="15"/>
        <v>0</v>
      </c>
      <c r="BG171" s="183">
        <f t="shared" si="16"/>
        <v>0</v>
      </c>
      <c r="BH171" s="183">
        <f t="shared" si="17"/>
        <v>0</v>
      </c>
      <c r="BI171" s="183">
        <f t="shared" si="18"/>
        <v>0</v>
      </c>
      <c r="BJ171" s="19" t="s">
        <v>82</v>
      </c>
      <c r="BK171" s="183">
        <f t="shared" si="19"/>
        <v>0</v>
      </c>
      <c r="BL171" s="19" t="s">
        <v>161</v>
      </c>
      <c r="BM171" s="182" t="s">
        <v>307</v>
      </c>
    </row>
    <row r="172" spans="1:65" s="2" customFormat="1" ht="16.5" customHeight="1">
      <c r="A172" s="36"/>
      <c r="B172" s="37"/>
      <c r="C172" s="211" t="s">
        <v>308</v>
      </c>
      <c r="D172" s="211" t="s">
        <v>156</v>
      </c>
      <c r="E172" s="212" t="s">
        <v>309</v>
      </c>
      <c r="F172" s="213" t="s">
        <v>310</v>
      </c>
      <c r="G172" s="214" t="s">
        <v>148</v>
      </c>
      <c r="H172" s="215">
        <v>200</v>
      </c>
      <c r="I172" s="216"/>
      <c r="J172" s="217">
        <f t="shared" si="10"/>
        <v>0</v>
      </c>
      <c r="K172" s="213" t="s">
        <v>136</v>
      </c>
      <c r="L172" s="218"/>
      <c r="M172" s="219" t="s">
        <v>19</v>
      </c>
      <c r="N172" s="220" t="s">
        <v>45</v>
      </c>
      <c r="O172" s="66"/>
      <c r="P172" s="180">
        <f t="shared" si="11"/>
        <v>0</v>
      </c>
      <c r="Q172" s="180">
        <v>0</v>
      </c>
      <c r="R172" s="180">
        <f t="shared" si="12"/>
        <v>0</v>
      </c>
      <c r="S172" s="180">
        <v>0</v>
      </c>
      <c r="T172" s="181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2" t="s">
        <v>160</v>
      </c>
      <c r="AT172" s="182" t="s">
        <v>156</v>
      </c>
      <c r="AU172" s="182" t="s">
        <v>84</v>
      </c>
      <c r="AY172" s="19" t="s">
        <v>129</v>
      </c>
      <c r="BE172" s="183">
        <f t="shared" si="14"/>
        <v>0</v>
      </c>
      <c r="BF172" s="183">
        <f t="shared" si="15"/>
        <v>0</v>
      </c>
      <c r="BG172" s="183">
        <f t="shared" si="16"/>
        <v>0</v>
      </c>
      <c r="BH172" s="183">
        <f t="shared" si="17"/>
        <v>0</v>
      </c>
      <c r="BI172" s="183">
        <f t="shared" si="18"/>
        <v>0</v>
      </c>
      <c r="BJ172" s="19" t="s">
        <v>82</v>
      </c>
      <c r="BK172" s="183">
        <f t="shared" si="19"/>
        <v>0</v>
      </c>
      <c r="BL172" s="19" t="s">
        <v>161</v>
      </c>
      <c r="BM172" s="182" t="s">
        <v>311</v>
      </c>
    </row>
    <row r="173" spans="1:65" s="2" customFormat="1" ht="16.5" customHeight="1">
      <c r="A173" s="36"/>
      <c r="B173" s="37"/>
      <c r="C173" s="211" t="s">
        <v>312</v>
      </c>
      <c r="D173" s="211" t="s">
        <v>156</v>
      </c>
      <c r="E173" s="212" t="s">
        <v>313</v>
      </c>
      <c r="F173" s="213" t="s">
        <v>314</v>
      </c>
      <c r="G173" s="214" t="s">
        <v>159</v>
      </c>
      <c r="H173" s="215">
        <v>4</v>
      </c>
      <c r="I173" s="216"/>
      <c r="J173" s="217">
        <f t="shared" si="10"/>
        <v>0</v>
      </c>
      <c r="K173" s="213" t="s">
        <v>136</v>
      </c>
      <c r="L173" s="218"/>
      <c r="M173" s="219" t="s">
        <v>19</v>
      </c>
      <c r="N173" s="220" t="s">
        <v>45</v>
      </c>
      <c r="O173" s="66"/>
      <c r="P173" s="180">
        <f t="shared" si="11"/>
        <v>0</v>
      </c>
      <c r="Q173" s="180">
        <v>1.1800000000000001E-3</v>
      </c>
      <c r="R173" s="180">
        <f t="shared" si="12"/>
        <v>4.7200000000000002E-3</v>
      </c>
      <c r="S173" s="180">
        <v>0</v>
      </c>
      <c r="T173" s="181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2" t="s">
        <v>160</v>
      </c>
      <c r="AT173" s="182" t="s">
        <v>156</v>
      </c>
      <c r="AU173" s="182" t="s">
        <v>84</v>
      </c>
      <c r="AY173" s="19" t="s">
        <v>129</v>
      </c>
      <c r="BE173" s="183">
        <f t="shared" si="14"/>
        <v>0</v>
      </c>
      <c r="BF173" s="183">
        <f t="shared" si="15"/>
        <v>0</v>
      </c>
      <c r="BG173" s="183">
        <f t="shared" si="16"/>
        <v>0</v>
      </c>
      <c r="BH173" s="183">
        <f t="shared" si="17"/>
        <v>0</v>
      </c>
      <c r="BI173" s="183">
        <f t="shared" si="18"/>
        <v>0</v>
      </c>
      <c r="BJ173" s="19" t="s">
        <v>82</v>
      </c>
      <c r="BK173" s="183">
        <f t="shared" si="19"/>
        <v>0</v>
      </c>
      <c r="BL173" s="19" t="s">
        <v>161</v>
      </c>
      <c r="BM173" s="182" t="s">
        <v>315</v>
      </c>
    </row>
    <row r="174" spans="1:65" s="2" customFormat="1" ht="16.5" customHeight="1">
      <c r="A174" s="36"/>
      <c r="B174" s="37"/>
      <c r="C174" s="171" t="s">
        <v>316</v>
      </c>
      <c r="D174" s="171" t="s">
        <v>132</v>
      </c>
      <c r="E174" s="172" t="s">
        <v>317</v>
      </c>
      <c r="F174" s="173" t="s">
        <v>318</v>
      </c>
      <c r="G174" s="174" t="s">
        <v>159</v>
      </c>
      <c r="H174" s="175">
        <v>8</v>
      </c>
      <c r="I174" s="176"/>
      <c r="J174" s="177">
        <f t="shared" si="10"/>
        <v>0</v>
      </c>
      <c r="K174" s="173" t="s">
        <v>136</v>
      </c>
      <c r="L174" s="41"/>
      <c r="M174" s="178" t="s">
        <v>19</v>
      </c>
      <c r="N174" s="179" t="s">
        <v>45</v>
      </c>
      <c r="O174" s="66"/>
      <c r="P174" s="180">
        <f t="shared" si="11"/>
        <v>0</v>
      </c>
      <c r="Q174" s="180">
        <v>3.3956999999999998E-4</v>
      </c>
      <c r="R174" s="180">
        <f t="shared" si="12"/>
        <v>2.7165599999999998E-3</v>
      </c>
      <c r="S174" s="180">
        <v>0</v>
      </c>
      <c r="T174" s="181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2" t="s">
        <v>161</v>
      </c>
      <c r="AT174" s="182" t="s">
        <v>132</v>
      </c>
      <c r="AU174" s="182" t="s">
        <v>84</v>
      </c>
      <c r="AY174" s="19" t="s">
        <v>129</v>
      </c>
      <c r="BE174" s="183">
        <f t="shared" si="14"/>
        <v>0</v>
      </c>
      <c r="BF174" s="183">
        <f t="shared" si="15"/>
        <v>0</v>
      </c>
      <c r="BG174" s="183">
        <f t="shared" si="16"/>
        <v>0</v>
      </c>
      <c r="BH174" s="183">
        <f t="shared" si="17"/>
        <v>0</v>
      </c>
      <c r="BI174" s="183">
        <f t="shared" si="18"/>
        <v>0</v>
      </c>
      <c r="BJ174" s="19" t="s">
        <v>82</v>
      </c>
      <c r="BK174" s="183">
        <f t="shared" si="19"/>
        <v>0</v>
      </c>
      <c r="BL174" s="19" t="s">
        <v>161</v>
      </c>
      <c r="BM174" s="182" t="s">
        <v>319</v>
      </c>
    </row>
    <row r="175" spans="1:65" s="2" customFormat="1" ht="10.199999999999999">
      <c r="A175" s="36"/>
      <c r="B175" s="37"/>
      <c r="C175" s="38"/>
      <c r="D175" s="184" t="s">
        <v>139</v>
      </c>
      <c r="E175" s="38"/>
      <c r="F175" s="185" t="s">
        <v>320</v>
      </c>
      <c r="G175" s="38"/>
      <c r="H175" s="38"/>
      <c r="I175" s="186"/>
      <c r="J175" s="38"/>
      <c r="K175" s="38"/>
      <c r="L175" s="41"/>
      <c r="M175" s="187"/>
      <c r="N175" s="18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139</v>
      </c>
      <c r="AU175" s="19" t="s">
        <v>84</v>
      </c>
    </row>
    <row r="176" spans="1:65" s="2" customFormat="1" ht="16.5" customHeight="1">
      <c r="A176" s="36"/>
      <c r="B176" s="37"/>
      <c r="C176" s="171" t="s">
        <v>321</v>
      </c>
      <c r="D176" s="171" t="s">
        <v>132</v>
      </c>
      <c r="E176" s="172" t="s">
        <v>322</v>
      </c>
      <c r="F176" s="173" t="s">
        <v>323</v>
      </c>
      <c r="G176" s="174" t="s">
        <v>159</v>
      </c>
      <c r="H176" s="175">
        <v>10</v>
      </c>
      <c r="I176" s="176"/>
      <c r="J176" s="177">
        <f>ROUND(I176*H176,2)</f>
        <v>0</v>
      </c>
      <c r="K176" s="173" t="s">
        <v>136</v>
      </c>
      <c r="L176" s="41"/>
      <c r="M176" s="178" t="s">
        <v>19</v>
      </c>
      <c r="N176" s="179" t="s">
        <v>45</v>
      </c>
      <c r="O176" s="66"/>
      <c r="P176" s="180">
        <f>O176*H176</f>
        <v>0</v>
      </c>
      <c r="Q176" s="180">
        <v>4.9956999999999996E-4</v>
      </c>
      <c r="R176" s="180">
        <f>Q176*H176</f>
        <v>4.9956999999999996E-3</v>
      </c>
      <c r="S176" s="180">
        <v>0</v>
      </c>
      <c r="T176" s="18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2" t="s">
        <v>161</v>
      </c>
      <c r="AT176" s="182" t="s">
        <v>132</v>
      </c>
      <c r="AU176" s="182" t="s">
        <v>84</v>
      </c>
      <c r="AY176" s="19" t="s">
        <v>129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9" t="s">
        <v>82</v>
      </c>
      <c r="BK176" s="183">
        <f>ROUND(I176*H176,2)</f>
        <v>0</v>
      </c>
      <c r="BL176" s="19" t="s">
        <v>161</v>
      </c>
      <c r="BM176" s="182" t="s">
        <v>324</v>
      </c>
    </row>
    <row r="177" spans="1:65" s="2" customFormat="1" ht="10.199999999999999">
      <c r="A177" s="36"/>
      <c r="B177" s="37"/>
      <c r="C177" s="38"/>
      <c r="D177" s="184" t="s">
        <v>139</v>
      </c>
      <c r="E177" s="38"/>
      <c r="F177" s="185" t="s">
        <v>325</v>
      </c>
      <c r="G177" s="38"/>
      <c r="H177" s="38"/>
      <c r="I177" s="186"/>
      <c r="J177" s="38"/>
      <c r="K177" s="38"/>
      <c r="L177" s="41"/>
      <c r="M177" s="187"/>
      <c r="N177" s="18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139</v>
      </c>
      <c r="AU177" s="19" t="s">
        <v>84</v>
      </c>
    </row>
    <row r="178" spans="1:65" s="2" customFormat="1" ht="16.5" customHeight="1">
      <c r="A178" s="36"/>
      <c r="B178" s="37"/>
      <c r="C178" s="171" t="s">
        <v>326</v>
      </c>
      <c r="D178" s="171" t="s">
        <v>132</v>
      </c>
      <c r="E178" s="172" t="s">
        <v>327</v>
      </c>
      <c r="F178" s="173" t="s">
        <v>328</v>
      </c>
      <c r="G178" s="174" t="s">
        <v>159</v>
      </c>
      <c r="H178" s="175">
        <v>8</v>
      </c>
      <c r="I178" s="176"/>
      <c r="J178" s="177">
        <f>ROUND(I178*H178,2)</f>
        <v>0</v>
      </c>
      <c r="K178" s="173" t="s">
        <v>136</v>
      </c>
      <c r="L178" s="41"/>
      <c r="M178" s="178" t="s">
        <v>19</v>
      </c>
      <c r="N178" s="179" t="s">
        <v>45</v>
      </c>
      <c r="O178" s="66"/>
      <c r="P178" s="180">
        <f>O178*H178</f>
        <v>0</v>
      </c>
      <c r="Q178" s="180">
        <v>6.9957000000000005E-4</v>
      </c>
      <c r="R178" s="180">
        <f>Q178*H178</f>
        <v>5.5965600000000004E-3</v>
      </c>
      <c r="S178" s="180">
        <v>0</v>
      </c>
      <c r="T178" s="18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2" t="s">
        <v>161</v>
      </c>
      <c r="AT178" s="182" t="s">
        <v>132</v>
      </c>
      <c r="AU178" s="182" t="s">
        <v>84</v>
      </c>
      <c r="AY178" s="19" t="s">
        <v>129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9" t="s">
        <v>82</v>
      </c>
      <c r="BK178" s="183">
        <f>ROUND(I178*H178,2)</f>
        <v>0</v>
      </c>
      <c r="BL178" s="19" t="s">
        <v>161</v>
      </c>
      <c r="BM178" s="182" t="s">
        <v>329</v>
      </c>
    </row>
    <row r="179" spans="1:65" s="2" customFormat="1" ht="10.199999999999999">
      <c r="A179" s="36"/>
      <c r="B179" s="37"/>
      <c r="C179" s="38"/>
      <c r="D179" s="184" t="s">
        <v>139</v>
      </c>
      <c r="E179" s="38"/>
      <c r="F179" s="185" t="s">
        <v>330</v>
      </c>
      <c r="G179" s="38"/>
      <c r="H179" s="38"/>
      <c r="I179" s="186"/>
      <c r="J179" s="38"/>
      <c r="K179" s="38"/>
      <c r="L179" s="41"/>
      <c r="M179" s="187"/>
      <c r="N179" s="18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139</v>
      </c>
      <c r="AU179" s="19" t="s">
        <v>84</v>
      </c>
    </row>
    <row r="180" spans="1:65" s="2" customFormat="1" ht="16.5" customHeight="1">
      <c r="A180" s="36"/>
      <c r="B180" s="37"/>
      <c r="C180" s="171" t="s">
        <v>331</v>
      </c>
      <c r="D180" s="171" t="s">
        <v>132</v>
      </c>
      <c r="E180" s="172" t="s">
        <v>332</v>
      </c>
      <c r="F180" s="173" t="s">
        <v>333</v>
      </c>
      <c r="G180" s="174" t="s">
        <v>159</v>
      </c>
      <c r="H180" s="175">
        <v>4</v>
      </c>
      <c r="I180" s="176"/>
      <c r="J180" s="177">
        <f>ROUND(I180*H180,2)</f>
        <v>0</v>
      </c>
      <c r="K180" s="173" t="s">
        <v>136</v>
      </c>
      <c r="L180" s="41"/>
      <c r="M180" s="178" t="s">
        <v>19</v>
      </c>
      <c r="N180" s="179" t="s">
        <v>45</v>
      </c>
      <c r="O180" s="66"/>
      <c r="P180" s="180">
        <f>O180*H180</f>
        <v>0</v>
      </c>
      <c r="Q180" s="180">
        <v>1.9570000000000001E-5</v>
      </c>
      <c r="R180" s="180">
        <f>Q180*H180</f>
        <v>7.8280000000000003E-5</v>
      </c>
      <c r="S180" s="180">
        <v>0</v>
      </c>
      <c r="T180" s="18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2" t="s">
        <v>161</v>
      </c>
      <c r="AT180" s="182" t="s">
        <v>132</v>
      </c>
      <c r="AU180" s="182" t="s">
        <v>84</v>
      </c>
      <c r="AY180" s="19" t="s">
        <v>129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9" t="s">
        <v>82</v>
      </c>
      <c r="BK180" s="183">
        <f>ROUND(I180*H180,2)</f>
        <v>0</v>
      </c>
      <c r="BL180" s="19" t="s">
        <v>161</v>
      </c>
      <c r="BM180" s="182" t="s">
        <v>334</v>
      </c>
    </row>
    <row r="181" spans="1:65" s="2" customFormat="1" ht="10.199999999999999">
      <c r="A181" s="36"/>
      <c r="B181" s="37"/>
      <c r="C181" s="38"/>
      <c r="D181" s="184" t="s">
        <v>139</v>
      </c>
      <c r="E181" s="38"/>
      <c r="F181" s="185" t="s">
        <v>335</v>
      </c>
      <c r="G181" s="38"/>
      <c r="H181" s="38"/>
      <c r="I181" s="186"/>
      <c r="J181" s="38"/>
      <c r="K181" s="38"/>
      <c r="L181" s="41"/>
      <c r="M181" s="187"/>
      <c r="N181" s="18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139</v>
      </c>
      <c r="AU181" s="19" t="s">
        <v>84</v>
      </c>
    </row>
    <row r="182" spans="1:65" s="2" customFormat="1" ht="16.5" customHeight="1">
      <c r="A182" s="36"/>
      <c r="B182" s="37"/>
      <c r="C182" s="211" t="s">
        <v>336</v>
      </c>
      <c r="D182" s="211" t="s">
        <v>156</v>
      </c>
      <c r="E182" s="212" t="s">
        <v>337</v>
      </c>
      <c r="F182" s="213" t="s">
        <v>338</v>
      </c>
      <c r="G182" s="214" t="s">
        <v>159</v>
      </c>
      <c r="H182" s="215">
        <v>1</v>
      </c>
      <c r="I182" s="216"/>
      <c r="J182" s="217">
        <f>ROUND(I182*H182,2)</f>
        <v>0</v>
      </c>
      <c r="K182" s="213" t="s">
        <v>136</v>
      </c>
      <c r="L182" s="218"/>
      <c r="M182" s="219" t="s">
        <v>19</v>
      </c>
      <c r="N182" s="220" t="s">
        <v>45</v>
      </c>
      <c r="O182" s="66"/>
      <c r="P182" s="180">
        <f>O182*H182</f>
        <v>0</v>
      </c>
      <c r="Q182" s="180">
        <v>1.8E-3</v>
      </c>
      <c r="R182" s="180">
        <f>Q182*H182</f>
        <v>1.8E-3</v>
      </c>
      <c r="S182" s="180">
        <v>0</v>
      </c>
      <c r="T182" s="18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2" t="s">
        <v>339</v>
      </c>
      <c r="AT182" s="182" t="s">
        <v>156</v>
      </c>
      <c r="AU182" s="182" t="s">
        <v>84</v>
      </c>
      <c r="AY182" s="19" t="s">
        <v>129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9" t="s">
        <v>82</v>
      </c>
      <c r="BK182" s="183">
        <f>ROUND(I182*H182,2)</f>
        <v>0</v>
      </c>
      <c r="BL182" s="19" t="s">
        <v>339</v>
      </c>
      <c r="BM182" s="182" t="s">
        <v>340</v>
      </c>
    </row>
    <row r="183" spans="1:65" s="2" customFormat="1" ht="16.5" customHeight="1">
      <c r="A183" s="36"/>
      <c r="B183" s="37"/>
      <c r="C183" s="171" t="s">
        <v>341</v>
      </c>
      <c r="D183" s="171" t="s">
        <v>132</v>
      </c>
      <c r="E183" s="172" t="s">
        <v>342</v>
      </c>
      <c r="F183" s="173" t="s">
        <v>343</v>
      </c>
      <c r="G183" s="174" t="s">
        <v>159</v>
      </c>
      <c r="H183" s="175">
        <v>16</v>
      </c>
      <c r="I183" s="176"/>
      <c r="J183" s="177">
        <f>ROUND(I183*H183,2)</f>
        <v>0</v>
      </c>
      <c r="K183" s="173" t="s">
        <v>136</v>
      </c>
      <c r="L183" s="41"/>
      <c r="M183" s="178" t="s">
        <v>19</v>
      </c>
      <c r="N183" s="179" t="s">
        <v>45</v>
      </c>
      <c r="O183" s="66"/>
      <c r="P183" s="180">
        <f>O183*H183</f>
        <v>0</v>
      </c>
      <c r="Q183" s="180">
        <v>1.9570000000000001E-5</v>
      </c>
      <c r="R183" s="180">
        <f>Q183*H183</f>
        <v>3.1312000000000001E-4</v>
      </c>
      <c r="S183" s="180">
        <v>0</v>
      </c>
      <c r="T183" s="18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2" t="s">
        <v>161</v>
      </c>
      <c r="AT183" s="182" t="s">
        <v>132</v>
      </c>
      <c r="AU183" s="182" t="s">
        <v>84</v>
      </c>
      <c r="AY183" s="19" t="s">
        <v>129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9" t="s">
        <v>82</v>
      </c>
      <c r="BK183" s="183">
        <f>ROUND(I183*H183,2)</f>
        <v>0</v>
      </c>
      <c r="BL183" s="19" t="s">
        <v>161</v>
      </c>
      <c r="BM183" s="182" t="s">
        <v>344</v>
      </c>
    </row>
    <row r="184" spans="1:65" s="2" customFormat="1" ht="10.199999999999999">
      <c r="A184" s="36"/>
      <c r="B184" s="37"/>
      <c r="C184" s="38"/>
      <c r="D184" s="184" t="s">
        <v>139</v>
      </c>
      <c r="E184" s="38"/>
      <c r="F184" s="185" t="s">
        <v>345</v>
      </c>
      <c r="G184" s="38"/>
      <c r="H184" s="38"/>
      <c r="I184" s="186"/>
      <c r="J184" s="38"/>
      <c r="K184" s="38"/>
      <c r="L184" s="41"/>
      <c r="M184" s="187"/>
      <c r="N184" s="18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139</v>
      </c>
      <c r="AU184" s="19" t="s">
        <v>84</v>
      </c>
    </row>
    <row r="185" spans="1:65" s="2" customFormat="1" ht="16.5" customHeight="1">
      <c r="A185" s="36"/>
      <c r="B185" s="37"/>
      <c r="C185" s="211" t="s">
        <v>346</v>
      </c>
      <c r="D185" s="211" t="s">
        <v>156</v>
      </c>
      <c r="E185" s="212" t="s">
        <v>347</v>
      </c>
      <c r="F185" s="213" t="s">
        <v>348</v>
      </c>
      <c r="G185" s="214" t="s">
        <v>159</v>
      </c>
      <c r="H185" s="215">
        <v>8</v>
      </c>
      <c r="I185" s="216"/>
      <c r="J185" s="217">
        <f>ROUND(I185*H185,2)</f>
        <v>0</v>
      </c>
      <c r="K185" s="213" t="s">
        <v>136</v>
      </c>
      <c r="L185" s="218"/>
      <c r="M185" s="219" t="s">
        <v>19</v>
      </c>
      <c r="N185" s="220" t="s">
        <v>45</v>
      </c>
      <c r="O185" s="66"/>
      <c r="P185" s="180">
        <f>O185*H185</f>
        <v>0</v>
      </c>
      <c r="Q185" s="180">
        <v>3.3E-4</v>
      </c>
      <c r="R185" s="180">
        <f>Q185*H185</f>
        <v>2.64E-3</v>
      </c>
      <c r="S185" s="180">
        <v>0</v>
      </c>
      <c r="T185" s="18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2" t="s">
        <v>160</v>
      </c>
      <c r="AT185" s="182" t="s">
        <v>156</v>
      </c>
      <c r="AU185" s="182" t="s">
        <v>84</v>
      </c>
      <c r="AY185" s="19" t="s">
        <v>129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9" t="s">
        <v>82</v>
      </c>
      <c r="BK185" s="183">
        <f>ROUND(I185*H185,2)</f>
        <v>0</v>
      </c>
      <c r="BL185" s="19" t="s">
        <v>161</v>
      </c>
      <c r="BM185" s="182" t="s">
        <v>349</v>
      </c>
    </row>
    <row r="186" spans="1:65" s="2" customFormat="1" ht="16.5" customHeight="1">
      <c r="A186" s="36"/>
      <c r="B186" s="37"/>
      <c r="C186" s="171" t="s">
        <v>350</v>
      </c>
      <c r="D186" s="171" t="s">
        <v>132</v>
      </c>
      <c r="E186" s="172" t="s">
        <v>351</v>
      </c>
      <c r="F186" s="173" t="s">
        <v>352</v>
      </c>
      <c r="G186" s="174" t="s">
        <v>159</v>
      </c>
      <c r="H186" s="175">
        <v>20</v>
      </c>
      <c r="I186" s="176"/>
      <c r="J186" s="177">
        <f>ROUND(I186*H186,2)</f>
        <v>0</v>
      </c>
      <c r="K186" s="173" t="s">
        <v>136</v>
      </c>
      <c r="L186" s="41"/>
      <c r="M186" s="178" t="s">
        <v>19</v>
      </c>
      <c r="N186" s="179" t="s">
        <v>45</v>
      </c>
      <c r="O186" s="66"/>
      <c r="P186" s="180">
        <f>O186*H186</f>
        <v>0</v>
      </c>
      <c r="Q186" s="180">
        <v>1.9570000000000001E-5</v>
      </c>
      <c r="R186" s="180">
        <f>Q186*H186</f>
        <v>3.9140000000000003E-4</v>
      </c>
      <c r="S186" s="180">
        <v>0</v>
      </c>
      <c r="T186" s="18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2" t="s">
        <v>161</v>
      </c>
      <c r="AT186" s="182" t="s">
        <v>132</v>
      </c>
      <c r="AU186" s="182" t="s">
        <v>84</v>
      </c>
      <c r="AY186" s="19" t="s">
        <v>129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9" t="s">
        <v>82</v>
      </c>
      <c r="BK186" s="183">
        <f>ROUND(I186*H186,2)</f>
        <v>0</v>
      </c>
      <c r="BL186" s="19" t="s">
        <v>161</v>
      </c>
      <c r="BM186" s="182" t="s">
        <v>353</v>
      </c>
    </row>
    <row r="187" spans="1:65" s="2" customFormat="1" ht="10.199999999999999">
      <c r="A187" s="36"/>
      <c r="B187" s="37"/>
      <c r="C187" s="38"/>
      <c r="D187" s="184" t="s">
        <v>139</v>
      </c>
      <c r="E187" s="38"/>
      <c r="F187" s="185" t="s">
        <v>354</v>
      </c>
      <c r="G187" s="38"/>
      <c r="H187" s="38"/>
      <c r="I187" s="186"/>
      <c r="J187" s="38"/>
      <c r="K187" s="38"/>
      <c r="L187" s="41"/>
      <c r="M187" s="187"/>
      <c r="N187" s="18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139</v>
      </c>
      <c r="AU187" s="19" t="s">
        <v>84</v>
      </c>
    </row>
    <row r="188" spans="1:65" s="2" customFormat="1" ht="16.5" customHeight="1">
      <c r="A188" s="36"/>
      <c r="B188" s="37"/>
      <c r="C188" s="211" t="s">
        <v>355</v>
      </c>
      <c r="D188" s="211" t="s">
        <v>156</v>
      </c>
      <c r="E188" s="212" t="s">
        <v>356</v>
      </c>
      <c r="F188" s="213" t="s">
        <v>357</v>
      </c>
      <c r="G188" s="214" t="s">
        <v>159</v>
      </c>
      <c r="H188" s="215">
        <v>10</v>
      </c>
      <c r="I188" s="216"/>
      <c r="J188" s="217">
        <f>ROUND(I188*H188,2)</f>
        <v>0</v>
      </c>
      <c r="K188" s="213" t="s">
        <v>136</v>
      </c>
      <c r="L188" s="218"/>
      <c r="M188" s="219" t="s">
        <v>19</v>
      </c>
      <c r="N188" s="220" t="s">
        <v>45</v>
      </c>
      <c r="O188" s="66"/>
      <c r="P188" s="180">
        <f>O188*H188</f>
        <v>0</v>
      </c>
      <c r="Q188" s="180">
        <v>6.0999999999999997E-4</v>
      </c>
      <c r="R188" s="180">
        <f>Q188*H188</f>
        <v>6.0999999999999995E-3</v>
      </c>
      <c r="S188" s="180">
        <v>0</v>
      </c>
      <c r="T188" s="18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2" t="s">
        <v>160</v>
      </c>
      <c r="AT188" s="182" t="s">
        <v>156</v>
      </c>
      <c r="AU188" s="182" t="s">
        <v>84</v>
      </c>
      <c r="AY188" s="19" t="s">
        <v>129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9" t="s">
        <v>82</v>
      </c>
      <c r="BK188" s="183">
        <f>ROUND(I188*H188,2)</f>
        <v>0</v>
      </c>
      <c r="BL188" s="19" t="s">
        <v>161</v>
      </c>
      <c r="BM188" s="182" t="s">
        <v>358</v>
      </c>
    </row>
    <row r="189" spans="1:65" s="2" customFormat="1" ht="16.5" customHeight="1">
      <c r="A189" s="36"/>
      <c r="B189" s="37"/>
      <c r="C189" s="171" t="s">
        <v>359</v>
      </c>
      <c r="D189" s="171" t="s">
        <v>132</v>
      </c>
      <c r="E189" s="172" t="s">
        <v>360</v>
      </c>
      <c r="F189" s="173" t="s">
        <v>361</v>
      </c>
      <c r="G189" s="174" t="s">
        <v>159</v>
      </c>
      <c r="H189" s="175">
        <v>16</v>
      </c>
      <c r="I189" s="176"/>
      <c r="J189" s="177">
        <f>ROUND(I189*H189,2)</f>
        <v>0</v>
      </c>
      <c r="K189" s="173" t="s">
        <v>136</v>
      </c>
      <c r="L189" s="41"/>
      <c r="M189" s="178" t="s">
        <v>19</v>
      </c>
      <c r="N189" s="179" t="s">
        <v>45</v>
      </c>
      <c r="O189" s="66"/>
      <c r="P189" s="180">
        <f>O189*H189</f>
        <v>0</v>
      </c>
      <c r="Q189" s="180">
        <v>1.9570000000000001E-5</v>
      </c>
      <c r="R189" s="180">
        <f>Q189*H189</f>
        <v>3.1312000000000001E-4</v>
      </c>
      <c r="S189" s="180">
        <v>0</v>
      </c>
      <c r="T189" s="18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2" t="s">
        <v>161</v>
      </c>
      <c r="AT189" s="182" t="s">
        <v>132</v>
      </c>
      <c r="AU189" s="182" t="s">
        <v>84</v>
      </c>
      <c r="AY189" s="19" t="s">
        <v>129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9" t="s">
        <v>82</v>
      </c>
      <c r="BK189" s="183">
        <f>ROUND(I189*H189,2)</f>
        <v>0</v>
      </c>
      <c r="BL189" s="19" t="s">
        <v>161</v>
      </c>
      <c r="BM189" s="182" t="s">
        <v>362</v>
      </c>
    </row>
    <row r="190" spans="1:65" s="2" customFormat="1" ht="10.199999999999999">
      <c r="A190" s="36"/>
      <c r="B190" s="37"/>
      <c r="C190" s="38"/>
      <c r="D190" s="184" t="s">
        <v>139</v>
      </c>
      <c r="E190" s="38"/>
      <c r="F190" s="185" t="s">
        <v>363</v>
      </c>
      <c r="G190" s="38"/>
      <c r="H190" s="38"/>
      <c r="I190" s="186"/>
      <c r="J190" s="38"/>
      <c r="K190" s="38"/>
      <c r="L190" s="41"/>
      <c r="M190" s="187"/>
      <c r="N190" s="18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139</v>
      </c>
      <c r="AU190" s="19" t="s">
        <v>84</v>
      </c>
    </row>
    <row r="191" spans="1:65" s="2" customFormat="1" ht="16.5" customHeight="1">
      <c r="A191" s="36"/>
      <c r="B191" s="37"/>
      <c r="C191" s="211" t="s">
        <v>364</v>
      </c>
      <c r="D191" s="211" t="s">
        <v>156</v>
      </c>
      <c r="E191" s="212" t="s">
        <v>365</v>
      </c>
      <c r="F191" s="213" t="s">
        <v>366</v>
      </c>
      <c r="G191" s="214" t="s">
        <v>159</v>
      </c>
      <c r="H191" s="215">
        <v>8</v>
      </c>
      <c r="I191" s="216"/>
      <c r="J191" s="217">
        <f>ROUND(I191*H191,2)</f>
        <v>0</v>
      </c>
      <c r="K191" s="213" t="s">
        <v>136</v>
      </c>
      <c r="L191" s="218"/>
      <c r="M191" s="219" t="s">
        <v>19</v>
      </c>
      <c r="N191" s="220" t="s">
        <v>45</v>
      </c>
      <c r="O191" s="66"/>
      <c r="P191" s="180">
        <f>O191*H191</f>
        <v>0</v>
      </c>
      <c r="Q191" s="180">
        <v>7.3999999999999999E-4</v>
      </c>
      <c r="R191" s="180">
        <f>Q191*H191</f>
        <v>5.9199999999999999E-3</v>
      </c>
      <c r="S191" s="180">
        <v>0</v>
      </c>
      <c r="T191" s="18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2" t="s">
        <v>160</v>
      </c>
      <c r="AT191" s="182" t="s">
        <v>156</v>
      </c>
      <c r="AU191" s="182" t="s">
        <v>84</v>
      </c>
      <c r="AY191" s="19" t="s">
        <v>129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9" t="s">
        <v>82</v>
      </c>
      <c r="BK191" s="183">
        <f>ROUND(I191*H191,2)</f>
        <v>0</v>
      </c>
      <c r="BL191" s="19" t="s">
        <v>161</v>
      </c>
      <c r="BM191" s="182" t="s">
        <v>367</v>
      </c>
    </row>
    <row r="192" spans="1:65" s="2" customFormat="1" ht="24.15" customHeight="1">
      <c r="A192" s="36"/>
      <c r="B192" s="37"/>
      <c r="C192" s="171" t="s">
        <v>368</v>
      </c>
      <c r="D192" s="171" t="s">
        <v>132</v>
      </c>
      <c r="E192" s="172" t="s">
        <v>369</v>
      </c>
      <c r="F192" s="173" t="s">
        <v>370</v>
      </c>
      <c r="G192" s="174" t="s">
        <v>202</v>
      </c>
      <c r="H192" s="175">
        <v>4.9000000000000002E-2</v>
      </c>
      <c r="I192" s="176"/>
      <c r="J192" s="177">
        <f>ROUND(I192*H192,2)</f>
        <v>0</v>
      </c>
      <c r="K192" s="173" t="s">
        <v>136</v>
      </c>
      <c r="L192" s="41"/>
      <c r="M192" s="178" t="s">
        <v>19</v>
      </c>
      <c r="N192" s="179" t="s">
        <v>45</v>
      </c>
      <c r="O192" s="6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2" t="s">
        <v>161</v>
      </c>
      <c r="AT192" s="182" t="s">
        <v>132</v>
      </c>
      <c r="AU192" s="182" t="s">
        <v>84</v>
      </c>
      <c r="AY192" s="19" t="s">
        <v>129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9" t="s">
        <v>82</v>
      </c>
      <c r="BK192" s="183">
        <f>ROUND(I192*H192,2)</f>
        <v>0</v>
      </c>
      <c r="BL192" s="19" t="s">
        <v>161</v>
      </c>
      <c r="BM192" s="182" t="s">
        <v>371</v>
      </c>
    </row>
    <row r="193" spans="1:65" s="2" customFormat="1" ht="10.199999999999999">
      <c r="A193" s="36"/>
      <c r="B193" s="37"/>
      <c r="C193" s="38"/>
      <c r="D193" s="184" t="s">
        <v>139</v>
      </c>
      <c r="E193" s="38"/>
      <c r="F193" s="185" t="s">
        <v>372</v>
      </c>
      <c r="G193" s="38"/>
      <c r="H193" s="38"/>
      <c r="I193" s="186"/>
      <c r="J193" s="38"/>
      <c r="K193" s="38"/>
      <c r="L193" s="41"/>
      <c r="M193" s="187"/>
      <c r="N193" s="18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139</v>
      </c>
      <c r="AU193" s="19" t="s">
        <v>84</v>
      </c>
    </row>
    <row r="194" spans="1:65" s="12" customFormat="1" ht="22.8" customHeight="1">
      <c r="B194" s="155"/>
      <c r="C194" s="156"/>
      <c r="D194" s="157" t="s">
        <v>73</v>
      </c>
      <c r="E194" s="169" t="s">
        <v>373</v>
      </c>
      <c r="F194" s="169" t="s">
        <v>374</v>
      </c>
      <c r="G194" s="156"/>
      <c r="H194" s="156"/>
      <c r="I194" s="159"/>
      <c r="J194" s="170">
        <f>BK194</f>
        <v>0</v>
      </c>
      <c r="K194" s="156"/>
      <c r="L194" s="161"/>
      <c r="M194" s="162"/>
      <c r="N194" s="163"/>
      <c r="O194" s="163"/>
      <c r="P194" s="164">
        <f>SUM(P195:P210)</f>
        <v>0</v>
      </c>
      <c r="Q194" s="163"/>
      <c r="R194" s="164">
        <f>SUM(R195:R210)</f>
        <v>7.8200000000000006E-3</v>
      </c>
      <c r="S194" s="163"/>
      <c r="T194" s="165">
        <f>SUM(T195:T210)</f>
        <v>0.1691</v>
      </c>
      <c r="AR194" s="166" t="s">
        <v>84</v>
      </c>
      <c r="AT194" s="167" t="s">
        <v>73</v>
      </c>
      <c r="AU194" s="167" t="s">
        <v>82</v>
      </c>
      <c r="AY194" s="166" t="s">
        <v>129</v>
      </c>
      <c r="BK194" s="168">
        <f>SUM(BK195:BK210)</f>
        <v>0</v>
      </c>
    </row>
    <row r="195" spans="1:65" s="2" customFormat="1" ht="16.5" customHeight="1">
      <c r="A195" s="36"/>
      <c r="B195" s="37"/>
      <c r="C195" s="171" t="s">
        <v>375</v>
      </c>
      <c r="D195" s="171" t="s">
        <v>132</v>
      </c>
      <c r="E195" s="172" t="s">
        <v>376</v>
      </c>
      <c r="F195" s="173" t="s">
        <v>377</v>
      </c>
      <c r="G195" s="174" t="s">
        <v>148</v>
      </c>
      <c r="H195" s="175">
        <v>1</v>
      </c>
      <c r="I195" s="176"/>
      <c r="J195" s="177">
        <f>ROUND(I195*H195,2)</f>
        <v>0</v>
      </c>
      <c r="K195" s="173" t="s">
        <v>136</v>
      </c>
      <c r="L195" s="41"/>
      <c r="M195" s="178" t="s">
        <v>19</v>
      </c>
      <c r="N195" s="179" t="s">
        <v>45</v>
      </c>
      <c r="O195" s="66"/>
      <c r="P195" s="180">
        <f>O195*H195</f>
        <v>0</v>
      </c>
      <c r="Q195" s="180">
        <v>7.1000000000000002E-4</v>
      </c>
      <c r="R195" s="180">
        <f>Q195*H195</f>
        <v>7.1000000000000002E-4</v>
      </c>
      <c r="S195" s="180">
        <v>0</v>
      </c>
      <c r="T195" s="18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2" t="s">
        <v>161</v>
      </c>
      <c r="AT195" s="182" t="s">
        <v>132</v>
      </c>
      <c r="AU195" s="182" t="s">
        <v>84</v>
      </c>
      <c r="AY195" s="19" t="s">
        <v>129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9" t="s">
        <v>82</v>
      </c>
      <c r="BK195" s="183">
        <f>ROUND(I195*H195,2)</f>
        <v>0</v>
      </c>
      <c r="BL195" s="19" t="s">
        <v>161</v>
      </c>
      <c r="BM195" s="182" t="s">
        <v>378</v>
      </c>
    </row>
    <row r="196" spans="1:65" s="2" customFormat="1" ht="10.199999999999999">
      <c r="A196" s="36"/>
      <c r="B196" s="37"/>
      <c r="C196" s="38"/>
      <c r="D196" s="184" t="s">
        <v>139</v>
      </c>
      <c r="E196" s="38"/>
      <c r="F196" s="185" t="s">
        <v>379</v>
      </c>
      <c r="G196" s="38"/>
      <c r="H196" s="38"/>
      <c r="I196" s="186"/>
      <c r="J196" s="38"/>
      <c r="K196" s="38"/>
      <c r="L196" s="41"/>
      <c r="M196" s="187"/>
      <c r="N196" s="18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139</v>
      </c>
      <c r="AU196" s="19" t="s">
        <v>84</v>
      </c>
    </row>
    <row r="197" spans="1:65" s="13" customFormat="1" ht="10.199999999999999">
      <c r="B197" s="189"/>
      <c r="C197" s="190"/>
      <c r="D197" s="191" t="s">
        <v>141</v>
      </c>
      <c r="E197" s="192" t="s">
        <v>19</v>
      </c>
      <c r="F197" s="193" t="s">
        <v>380</v>
      </c>
      <c r="G197" s="190"/>
      <c r="H197" s="192" t="s">
        <v>19</v>
      </c>
      <c r="I197" s="194"/>
      <c r="J197" s="190"/>
      <c r="K197" s="190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141</v>
      </c>
      <c r="AU197" s="199" t="s">
        <v>84</v>
      </c>
      <c r="AV197" s="13" t="s">
        <v>82</v>
      </c>
      <c r="AW197" s="13" t="s">
        <v>35</v>
      </c>
      <c r="AX197" s="13" t="s">
        <v>74</v>
      </c>
      <c r="AY197" s="199" t="s">
        <v>129</v>
      </c>
    </row>
    <row r="198" spans="1:65" s="14" customFormat="1" ht="10.199999999999999">
      <c r="B198" s="200"/>
      <c r="C198" s="201"/>
      <c r="D198" s="191" t="s">
        <v>141</v>
      </c>
      <c r="E198" s="202" t="s">
        <v>19</v>
      </c>
      <c r="F198" s="203" t="s">
        <v>82</v>
      </c>
      <c r="G198" s="201"/>
      <c r="H198" s="204">
        <v>1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141</v>
      </c>
      <c r="AU198" s="210" t="s">
        <v>84</v>
      </c>
      <c r="AV198" s="14" t="s">
        <v>84</v>
      </c>
      <c r="AW198" s="14" t="s">
        <v>4</v>
      </c>
      <c r="AX198" s="14" t="s">
        <v>82</v>
      </c>
      <c r="AY198" s="210" t="s">
        <v>129</v>
      </c>
    </row>
    <row r="199" spans="1:65" s="2" customFormat="1" ht="16.5" customHeight="1">
      <c r="A199" s="36"/>
      <c r="B199" s="37"/>
      <c r="C199" s="171" t="s">
        <v>381</v>
      </c>
      <c r="D199" s="171" t="s">
        <v>132</v>
      </c>
      <c r="E199" s="172" t="s">
        <v>382</v>
      </c>
      <c r="F199" s="173" t="s">
        <v>383</v>
      </c>
      <c r="G199" s="174" t="s">
        <v>148</v>
      </c>
      <c r="H199" s="175">
        <v>1</v>
      </c>
      <c r="I199" s="176"/>
      <c r="J199" s="177">
        <f>ROUND(I199*H199,2)</f>
        <v>0</v>
      </c>
      <c r="K199" s="173" t="s">
        <v>136</v>
      </c>
      <c r="L199" s="41"/>
      <c r="M199" s="178" t="s">
        <v>19</v>
      </c>
      <c r="N199" s="179" t="s">
        <v>45</v>
      </c>
      <c r="O199" s="66"/>
      <c r="P199" s="180">
        <f>O199*H199</f>
        <v>0</v>
      </c>
      <c r="Q199" s="180">
        <v>9.3000000000000005E-4</v>
      </c>
      <c r="R199" s="180">
        <f>Q199*H199</f>
        <v>9.3000000000000005E-4</v>
      </c>
      <c r="S199" s="180">
        <v>0</v>
      </c>
      <c r="T199" s="18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2" t="s">
        <v>161</v>
      </c>
      <c r="AT199" s="182" t="s">
        <v>132</v>
      </c>
      <c r="AU199" s="182" t="s">
        <v>84</v>
      </c>
      <c r="AY199" s="19" t="s">
        <v>129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9" t="s">
        <v>82</v>
      </c>
      <c r="BK199" s="183">
        <f>ROUND(I199*H199,2)</f>
        <v>0</v>
      </c>
      <c r="BL199" s="19" t="s">
        <v>161</v>
      </c>
      <c r="BM199" s="182" t="s">
        <v>384</v>
      </c>
    </row>
    <row r="200" spans="1:65" s="2" customFormat="1" ht="10.199999999999999">
      <c r="A200" s="36"/>
      <c r="B200" s="37"/>
      <c r="C200" s="38"/>
      <c r="D200" s="184" t="s">
        <v>139</v>
      </c>
      <c r="E200" s="38"/>
      <c r="F200" s="185" t="s">
        <v>385</v>
      </c>
      <c r="G200" s="38"/>
      <c r="H200" s="38"/>
      <c r="I200" s="186"/>
      <c r="J200" s="38"/>
      <c r="K200" s="38"/>
      <c r="L200" s="41"/>
      <c r="M200" s="187"/>
      <c r="N200" s="18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139</v>
      </c>
      <c r="AU200" s="19" t="s">
        <v>84</v>
      </c>
    </row>
    <row r="201" spans="1:65" s="13" customFormat="1" ht="10.199999999999999">
      <c r="B201" s="189"/>
      <c r="C201" s="190"/>
      <c r="D201" s="191" t="s">
        <v>141</v>
      </c>
      <c r="E201" s="192" t="s">
        <v>19</v>
      </c>
      <c r="F201" s="193" t="s">
        <v>386</v>
      </c>
      <c r="G201" s="190"/>
      <c r="H201" s="192" t="s">
        <v>19</v>
      </c>
      <c r="I201" s="194"/>
      <c r="J201" s="190"/>
      <c r="K201" s="190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141</v>
      </c>
      <c r="AU201" s="199" t="s">
        <v>84</v>
      </c>
      <c r="AV201" s="13" t="s">
        <v>82</v>
      </c>
      <c r="AW201" s="13" t="s">
        <v>35</v>
      </c>
      <c r="AX201" s="13" t="s">
        <v>74</v>
      </c>
      <c r="AY201" s="199" t="s">
        <v>129</v>
      </c>
    </row>
    <row r="202" spans="1:65" s="14" customFormat="1" ht="10.199999999999999">
      <c r="B202" s="200"/>
      <c r="C202" s="201"/>
      <c r="D202" s="191" t="s">
        <v>141</v>
      </c>
      <c r="E202" s="202" t="s">
        <v>19</v>
      </c>
      <c r="F202" s="203" t="s">
        <v>82</v>
      </c>
      <c r="G202" s="201"/>
      <c r="H202" s="204">
        <v>1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141</v>
      </c>
      <c r="AU202" s="210" t="s">
        <v>84</v>
      </c>
      <c r="AV202" s="14" t="s">
        <v>84</v>
      </c>
      <c r="AW202" s="14" t="s">
        <v>4</v>
      </c>
      <c r="AX202" s="14" t="s">
        <v>82</v>
      </c>
      <c r="AY202" s="210" t="s">
        <v>129</v>
      </c>
    </row>
    <row r="203" spans="1:65" s="2" customFormat="1" ht="16.5" customHeight="1">
      <c r="A203" s="36"/>
      <c r="B203" s="37"/>
      <c r="C203" s="171" t="s">
        <v>387</v>
      </c>
      <c r="D203" s="171" t="s">
        <v>132</v>
      </c>
      <c r="E203" s="172" t="s">
        <v>388</v>
      </c>
      <c r="F203" s="173" t="s">
        <v>389</v>
      </c>
      <c r="G203" s="174" t="s">
        <v>148</v>
      </c>
      <c r="H203" s="175">
        <v>2</v>
      </c>
      <c r="I203" s="176"/>
      <c r="J203" s="177">
        <f>ROUND(I203*H203,2)</f>
        <v>0</v>
      </c>
      <c r="K203" s="173" t="s">
        <v>136</v>
      </c>
      <c r="L203" s="41"/>
      <c r="M203" s="178" t="s">
        <v>19</v>
      </c>
      <c r="N203" s="179" t="s">
        <v>45</v>
      </c>
      <c r="O203" s="66"/>
      <c r="P203" s="180">
        <f>O203*H203</f>
        <v>0</v>
      </c>
      <c r="Q203" s="180">
        <v>2.4000000000000001E-4</v>
      </c>
      <c r="R203" s="180">
        <f>Q203*H203</f>
        <v>4.8000000000000001E-4</v>
      </c>
      <c r="S203" s="180">
        <v>2.5400000000000002E-3</v>
      </c>
      <c r="T203" s="181">
        <f>S203*H203</f>
        <v>5.0800000000000003E-3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2" t="s">
        <v>161</v>
      </c>
      <c r="AT203" s="182" t="s">
        <v>132</v>
      </c>
      <c r="AU203" s="182" t="s">
        <v>84</v>
      </c>
      <c r="AY203" s="19" t="s">
        <v>129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9" t="s">
        <v>82</v>
      </c>
      <c r="BK203" s="183">
        <f>ROUND(I203*H203,2)</f>
        <v>0</v>
      </c>
      <c r="BL203" s="19" t="s">
        <v>161</v>
      </c>
      <c r="BM203" s="182" t="s">
        <v>390</v>
      </c>
    </row>
    <row r="204" spans="1:65" s="2" customFormat="1" ht="10.199999999999999">
      <c r="A204" s="36"/>
      <c r="B204" s="37"/>
      <c r="C204" s="38"/>
      <c r="D204" s="184" t="s">
        <v>139</v>
      </c>
      <c r="E204" s="38"/>
      <c r="F204" s="185" t="s">
        <v>391</v>
      </c>
      <c r="G204" s="38"/>
      <c r="H204" s="38"/>
      <c r="I204" s="186"/>
      <c r="J204" s="38"/>
      <c r="K204" s="38"/>
      <c r="L204" s="41"/>
      <c r="M204" s="187"/>
      <c r="N204" s="18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139</v>
      </c>
      <c r="AU204" s="19" t="s">
        <v>84</v>
      </c>
    </row>
    <row r="205" spans="1:65" s="2" customFormat="1" ht="16.5" customHeight="1">
      <c r="A205" s="36"/>
      <c r="B205" s="37"/>
      <c r="C205" s="171" t="s">
        <v>392</v>
      </c>
      <c r="D205" s="171" t="s">
        <v>132</v>
      </c>
      <c r="E205" s="172" t="s">
        <v>393</v>
      </c>
      <c r="F205" s="173" t="s">
        <v>394</v>
      </c>
      <c r="G205" s="174" t="s">
        <v>148</v>
      </c>
      <c r="H205" s="175">
        <v>10</v>
      </c>
      <c r="I205" s="176"/>
      <c r="J205" s="177">
        <f>ROUND(I205*H205,2)</f>
        <v>0</v>
      </c>
      <c r="K205" s="173" t="s">
        <v>136</v>
      </c>
      <c r="L205" s="41"/>
      <c r="M205" s="178" t="s">
        <v>19</v>
      </c>
      <c r="N205" s="179" t="s">
        <v>45</v>
      </c>
      <c r="O205" s="66"/>
      <c r="P205" s="180">
        <f>O205*H205</f>
        <v>0</v>
      </c>
      <c r="Q205" s="180">
        <v>3.5E-4</v>
      </c>
      <c r="R205" s="180">
        <f>Q205*H205</f>
        <v>3.5000000000000001E-3</v>
      </c>
      <c r="S205" s="180">
        <v>9.8099999999999993E-3</v>
      </c>
      <c r="T205" s="181">
        <f>S205*H205</f>
        <v>9.8099999999999993E-2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2" t="s">
        <v>161</v>
      </c>
      <c r="AT205" s="182" t="s">
        <v>132</v>
      </c>
      <c r="AU205" s="182" t="s">
        <v>84</v>
      </c>
      <c r="AY205" s="19" t="s">
        <v>129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9" t="s">
        <v>82</v>
      </c>
      <c r="BK205" s="183">
        <f>ROUND(I205*H205,2)</f>
        <v>0</v>
      </c>
      <c r="BL205" s="19" t="s">
        <v>161</v>
      </c>
      <c r="BM205" s="182" t="s">
        <v>395</v>
      </c>
    </row>
    <row r="206" spans="1:65" s="2" customFormat="1" ht="10.199999999999999">
      <c r="A206" s="36"/>
      <c r="B206" s="37"/>
      <c r="C206" s="38"/>
      <c r="D206" s="184" t="s">
        <v>139</v>
      </c>
      <c r="E206" s="38"/>
      <c r="F206" s="185" t="s">
        <v>396</v>
      </c>
      <c r="G206" s="38"/>
      <c r="H206" s="38"/>
      <c r="I206" s="186"/>
      <c r="J206" s="38"/>
      <c r="K206" s="38"/>
      <c r="L206" s="41"/>
      <c r="M206" s="187"/>
      <c r="N206" s="188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139</v>
      </c>
      <c r="AU206" s="19" t="s">
        <v>84</v>
      </c>
    </row>
    <row r="207" spans="1:65" s="2" customFormat="1" ht="16.5" customHeight="1">
      <c r="A207" s="36"/>
      <c r="B207" s="37"/>
      <c r="C207" s="171" t="s">
        <v>397</v>
      </c>
      <c r="D207" s="171" t="s">
        <v>132</v>
      </c>
      <c r="E207" s="172" t="s">
        <v>398</v>
      </c>
      <c r="F207" s="173" t="s">
        <v>399</v>
      </c>
      <c r="G207" s="174" t="s">
        <v>148</v>
      </c>
      <c r="H207" s="175">
        <v>4</v>
      </c>
      <c r="I207" s="176"/>
      <c r="J207" s="177">
        <f>ROUND(I207*H207,2)</f>
        <v>0</v>
      </c>
      <c r="K207" s="173" t="s">
        <v>136</v>
      </c>
      <c r="L207" s="41"/>
      <c r="M207" s="178" t="s">
        <v>19</v>
      </c>
      <c r="N207" s="179" t="s">
        <v>45</v>
      </c>
      <c r="O207" s="66"/>
      <c r="P207" s="180">
        <f>O207*H207</f>
        <v>0</v>
      </c>
      <c r="Q207" s="180">
        <v>5.5000000000000003E-4</v>
      </c>
      <c r="R207" s="180">
        <f>Q207*H207</f>
        <v>2.2000000000000001E-3</v>
      </c>
      <c r="S207" s="180">
        <v>1.6480000000000002E-2</v>
      </c>
      <c r="T207" s="181">
        <f>S207*H207</f>
        <v>6.5920000000000006E-2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2" t="s">
        <v>161</v>
      </c>
      <c r="AT207" s="182" t="s">
        <v>132</v>
      </c>
      <c r="AU207" s="182" t="s">
        <v>84</v>
      </c>
      <c r="AY207" s="19" t="s">
        <v>129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9" t="s">
        <v>82</v>
      </c>
      <c r="BK207" s="183">
        <f>ROUND(I207*H207,2)</f>
        <v>0</v>
      </c>
      <c r="BL207" s="19" t="s">
        <v>161</v>
      </c>
      <c r="BM207" s="182" t="s">
        <v>400</v>
      </c>
    </row>
    <row r="208" spans="1:65" s="2" customFormat="1" ht="10.199999999999999">
      <c r="A208" s="36"/>
      <c r="B208" s="37"/>
      <c r="C208" s="38"/>
      <c r="D208" s="184" t="s">
        <v>139</v>
      </c>
      <c r="E208" s="38"/>
      <c r="F208" s="185" t="s">
        <v>401</v>
      </c>
      <c r="G208" s="38"/>
      <c r="H208" s="38"/>
      <c r="I208" s="186"/>
      <c r="J208" s="38"/>
      <c r="K208" s="38"/>
      <c r="L208" s="41"/>
      <c r="M208" s="187"/>
      <c r="N208" s="188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139</v>
      </c>
      <c r="AU208" s="19" t="s">
        <v>84</v>
      </c>
    </row>
    <row r="209" spans="1:65" s="2" customFormat="1" ht="24.15" customHeight="1">
      <c r="A209" s="36"/>
      <c r="B209" s="37"/>
      <c r="C209" s="171" t="s">
        <v>402</v>
      </c>
      <c r="D209" s="171" t="s">
        <v>132</v>
      </c>
      <c r="E209" s="172" t="s">
        <v>403</v>
      </c>
      <c r="F209" s="173" t="s">
        <v>404</v>
      </c>
      <c r="G209" s="174" t="s">
        <v>202</v>
      </c>
      <c r="H209" s="175">
        <v>8.0000000000000002E-3</v>
      </c>
      <c r="I209" s="176"/>
      <c r="J209" s="177">
        <f>ROUND(I209*H209,2)</f>
        <v>0</v>
      </c>
      <c r="K209" s="173" t="s">
        <v>136</v>
      </c>
      <c r="L209" s="41"/>
      <c r="M209" s="178" t="s">
        <v>19</v>
      </c>
      <c r="N209" s="179" t="s">
        <v>45</v>
      </c>
      <c r="O209" s="6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2" t="s">
        <v>161</v>
      </c>
      <c r="AT209" s="182" t="s">
        <v>132</v>
      </c>
      <c r="AU209" s="182" t="s">
        <v>84</v>
      </c>
      <c r="AY209" s="19" t="s">
        <v>129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9" t="s">
        <v>82</v>
      </c>
      <c r="BK209" s="183">
        <f>ROUND(I209*H209,2)</f>
        <v>0</v>
      </c>
      <c r="BL209" s="19" t="s">
        <v>161</v>
      </c>
      <c r="BM209" s="182" t="s">
        <v>405</v>
      </c>
    </row>
    <row r="210" spans="1:65" s="2" customFormat="1" ht="10.199999999999999">
      <c r="A210" s="36"/>
      <c r="B210" s="37"/>
      <c r="C210" s="38"/>
      <c r="D210" s="184" t="s">
        <v>139</v>
      </c>
      <c r="E210" s="38"/>
      <c r="F210" s="185" t="s">
        <v>406</v>
      </c>
      <c r="G210" s="38"/>
      <c r="H210" s="38"/>
      <c r="I210" s="186"/>
      <c r="J210" s="38"/>
      <c r="K210" s="38"/>
      <c r="L210" s="41"/>
      <c r="M210" s="187"/>
      <c r="N210" s="18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139</v>
      </c>
      <c r="AU210" s="19" t="s">
        <v>84</v>
      </c>
    </row>
    <row r="211" spans="1:65" s="12" customFormat="1" ht="22.8" customHeight="1">
      <c r="B211" s="155"/>
      <c r="C211" s="156"/>
      <c r="D211" s="157" t="s">
        <v>73</v>
      </c>
      <c r="E211" s="169" t="s">
        <v>407</v>
      </c>
      <c r="F211" s="169" t="s">
        <v>408</v>
      </c>
      <c r="G211" s="156"/>
      <c r="H211" s="156"/>
      <c r="I211" s="159"/>
      <c r="J211" s="170">
        <f>BK211</f>
        <v>0</v>
      </c>
      <c r="K211" s="156"/>
      <c r="L211" s="161"/>
      <c r="M211" s="162"/>
      <c r="N211" s="163"/>
      <c r="O211" s="163"/>
      <c r="P211" s="164">
        <f>SUM(P212:P215)</f>
        <v>0</v>
      </c>
      <c r="Q211" s="163"/>
      <c r="R211" s="164">
        <f>SUM(R212:R215)</f>
        <v>2.32957E-3</v>
      </c>
      <c r="S211" s="163"/>
      <c r="T211" s="165">
        <f>SUM(T212:T215)</f>
        <v>0</v>
      </c>
      <c r="AR211" s="166" t="s">
        <v>84</v>
      </c>
      <c r="AT211" s="167" t="s">
        <v>73</v>
      </c>
      <c r="AU211" s="167" t="s">
        <v>82</v>
      </c>
      <c r="AY211" s="166" t="s">
        <v>129</v>
      </c>
      <c r="BK211" s="168">
        <f>SUM(BK212:BK215)</f>
        <v>0</v>
      </c>
    </row>
    <row r="212" spans="1:65" s="2" customFormat="1" ht="16.5" customHeight="1">
      <c r="A212" s="36"/>
      <c r="B212" s="37"/>
      <c r="C212" s="171" t="s">
        <v>409</v>
      </c>
      <c r="D212" s="171" t="s">
        <v>132</v>
      </c>
      <c r="E212" s="172" t="s">
        <v>410</v>
      </c>
      <c r="F212" s="173" t="s">
        <v>411</v>
      </c>
      <c r="G212" s="174" t="s">
        <v>135</v>
      </c>
      <c r="H212" s="175">
        <v>1</v>
      </c>
      <c r="I212" s="176"/>
      <c r="J212" s="177">
        <f>ROUND(I212*H212,2)</f>
        <v>0</v>
      </c>
      <c r="K212" s="173" t="s">
        <v>136</v>
      </c>
      <c r="L212" s="41"/>
      <c r="M212" s="178" t="s">
        <v>19</v>
      </c>
      <c r="N212" s="179" t="s">
        <v>45</v>
      </c>
      <c r="O212" s="66"/>
      <c r="P212" s="180">
        <f>O212*H212</f>
        <v>0</v>
      </c>
      <c r="Q212" s="180">
        <v>2.32957E-3</v>
      </c>
      <c r="R212" s="180">
        <f>Q212*H212</f>
        <v>2.32957E-3</v>
      </c>
      <c r="S212" s="180">
        <v>0</v>
      </c>
      <c r="T212" s="18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2" t="s">
        <v>161</v>
      </c>
      <c r="AT212" s="182" t="s">
        <v>132</v>
      </c>
      <c r="AU212" s="182" t="s">
        <v>84</v>
      </c>
      <c r="AY212" s="19" t="s">
        <v>129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9" t="s">
        <v>82</v>
      </c>
      <c r="BK212" s="183">
        <f>ROUND(I212*H212,2)</f>
        <v>0</v>
      </c>
      <c r="BL212" s="19" t="s">
        <v>161</v>
      </c>
      <c r="BM212" s="182" t="s">
        <v>412</v>
      </c>
    </row>
    <row r="213" spans="1:65" s="2" customFormat="1" ht="10.199999999999999">
      <c r="A213" s="36"/>
      <c r="B213" s="37"/>
      <c r="C213" s="38"/>
      <c r="D213" s="184" t="s">
        <v>139</v>
      </c>
      <c r="E213" s="38"/>
      <c r="F213" s="185" t="s">
        <v>413</v>
      </c>
      <c r="G213" s="38"/>
      <c r="H213" s="38"/>
      <c r="I213" s="186"/>
      <c r="J213" s="38"/>
      <c r="K213" s="38"/>
      <c r="L213" s="41"/>
      <c r="M213" s="187"/>
      <c r="N213" s="18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139</v>
      </c>
      <c r="AU213" s="19" t="s">
        <v>84</v>
      </c>
    </row>
    <row r="214" spans="1:65" s="2" customFormat="1" ht="24.15" customHeight="1">
      <c r="A214" s="36"/>
      <c r="B214" s="37"/>
      <c r="C214" s="171" t="s">
        <v>414</v>
      </c>
      <c r="D214" s="171" t="s">
        <v>132</v>
      </c>
      <c r="E214" s="172" t="s">
        <v>415</v>
      </c>
      <c r="F214" s="173" t="s">
        <v>416</v>
      </c>
      <c r="G214" s="174" t="s">
        <v>202</v>
      </c>
      <c r="H214" s="175">
        <v>2E-3</v>
      </c>
      <c r="I214" s="176"/>
      <c r="J214" s="177">
        <f>ROUND(I214*H214,2)</f>
        <v>0</v>
      </c>
      <c r="K214" s="173" t="s">
        <v>136</v>
      </c>
      <c r="L214" s="41"/>
      <c r="M214" s="178" t="s">
        <v>19</v>
      </c>
      <c r="N214" s="179" t="s">
        <v>45</v>
      </c>
      <c r="O214" s="6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2" t="s">
        <v>161</v>
      </c>
      <c r="AT214" s="182" t="s">
        <v>132</v>
      </c>
      <c r="AU214" s="182" t="s">
        <v>84</v>
      </c>
      <c r="AY214" s="19" t="s">
        <v>129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9" t="s">
        <v>82</v>
      </c>
      <c r="BK214" s="183">
        <f>ROUND(I214*H214,2)</f>
        <v>0</v>
      </c>
      <c r="BL214" s="19" t="s">
        <v>161</v>
      </c>
      <c r="BM214" s="182" t="s">
        <v>417</v>
      </c>
    </row>
    <row r="215" spans="1:65" s="2" customFormat="1" ht="10.199999999999999">
      <c r="A215" s="36"/>
      <c r="B215" s="37"/>
      <c r="C215" s="38"/>
      <c r="D215" s="184" t="s">
        <v>139</v>
      </c>
      <c r="E215" s="38"/>
      <c r="F215" s="185" t="s">
        <v>418</v>
      </c>
      <c r="G215" s="38"/>
      <c r="H215" s="38"/>
      <c r="I215" s="186"/>
      <c r="J215" s="38"/>
      <c r="K215" s="38"/>
      <c r="L215" s="41"/>
      <c r="M215" s="187"/>
      <c r="N215" s="18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139</v>
      </c>
      <c r="AU215" s="19" t="s">
        <v>84</v>
      </c>
    </row>
    <row r="216" spans="1:65" s="12" customFormat="1" ht="22.8" customHeight="1">
      <c r="B216" s="155"/>
      <c r="C216" s="156"/>
      <c r="D216" s="157" t="s">
        <v>73</v>
      </c>
      <c r="E216" s="169" t="s">
        <v>419</v>
      </c>
      <c r="F216" s="169" t="s">
        <v>420</v>
      </c>
      <c r="G216" s="156"/>
      <c r="H216" s="156"/>
      <c r="I216" s="159"/>
      <c r="J216" s="170">
        <f>BK216</f>
        <v>0</v>
      </c>
      <c r="K216" s="156"/>
      <c r="L216" s="161"/>
      <c r="M216" s="162"/>
      <c r="N216" s="163"/>
      <c r="O216" s="163"/>
      <c r="P216" s="164">
        <f>SUM(P217:P238)</f>
        <v>0</v>
      </c>
      <c r="Q216" s="163"/>
      <c r="R216" s="164">
        <f>SUM(R217:R238)</f>
        <v>0.19932111</v>
      </c>
      <c r="S216" s="163"/>
      <c r="T216" s="165">
        <f>SUM(T217:T238)</f>
        <v>0.624</v>
      </c>
      <c r="AR216" s="166" t="s">
        <v>84</v>
      </c>
      <c r="AT216" s="167" t="s">
        <v>73</v>
      </c>
      <c r="AU216" s="167" t="s">
        <v>82</v>
      </c>
      <c r="AY216" s="166" t="s">
        <v>129</v>
      </c>
      <c r="BK216" s="168">
        <f>SUM(BK217:BK238)</f>
        <v>0</v>
      </c>
    </row>
    <row r="217" spans="1:65" s="2" customFormat="1" ht="16.5" customHeight="1">
      <c r="A217" s="36"/>
      <c r="B217" s="37"/>
      <c r="C217" s="171" t="s">
        <v>421</v>
      </c>
      <c r="D217" s="171" t="s">
        <v>132</v>
      </c>
      <c r="E217" s="172" t="s">
        <v>422</v>
      </c>
      <c r="F217" s="173" t="s">
        <v>423</v>
      </c>
      <c r="G217" s="174" t="s">
        <v>135</v>
      </c>
      <c r="H217" s="175">
        <v>2</v>
      </c>
      <c r="I217" s="176"/>
      <c r="J217" s="177">
        <f>ROUND(I217*H217,2)</f>
        <v>0</v>
      </c>
      <c r="K217" s="173" t="s">
        <v>136</v>
      </c>
      <c r="L217" s="41"/>
      <c r="M217" s="178" t="s">
        <v>19</v>
      </c>
      <c r="N217" s="179" t="s">
        <v>45</v>
      </c>
      <c r="O217" s="66"/>
      <c r="P217" s="180">
        <f>O217*H217</f>
        <v>0</v>
      </c>
      <c r="Q217" s="180">
        <v>0</v>
      </c>
      <c r="R217" s="180">
        <f>Q217*H217</f>
        <v>0</v>
      </c>
      <c r="S217" s="180">
        <v>0.312</v>
      </c>
      <c r="T217" s="181">
        <f>S217*H217</f>
        <v>0.624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2" t="s">
        <v>161</v>
      </c>
      <c r="AT217" s="182" t="s">
        <v>132</v>
      </c>
      <c r="AU217" s="182" t="s">
        <v>84</v>
      </c>
      <c r="AY217" s="19" t="s">
        <v>129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9" t="s">
        <v>82</v>
      </c>
      <c r="BK217" s="183">
        <f>ROUND(I217*H217,2)</f>
        <v>0</v>
      </c>
      <c r="BL217" s="19" t="s">
        <v>161</v>
      </c>
      <c r="BM217" s="182" t="s">
        <v>424</v>
      </c>
    </row>
    <row r="218" spans="1:65" s="2" customFormat="1" ht="10.199999999999999">
      <c r="A218" s="36"/>
      <c r="B218" s="37"/>
      <c r="C218" s="38"/>
      <c r="D218" s="184" t="s">
        <v>139</v>
      </c>
      <c r="E218" s="38"/>
      <c r="F218" s="185" t="s">
        <v>425</v>
      </c>
      <c r="G218" s="38"/>
      <c r="H218" s="38"/>
      <c r="I218" s="186"/>
      <c r="J218" s="38"/>
      <c r="K218" s="38"/>
      <c r="L218" s="41"/>
      <c r="M218" s="187"/>
      <c r="N218" s="18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139</v>
      </c>
      <c r="AU218" s="19" t="s">
        <v>84</v>
      </c>
    </row>
    <row r="219" spans="1:65" s="2" customFormat="1" ht="16.5" customHeight="1">
      <c r="A219" s="36"/>
      <c r="B219" s="37"/>
      <c r="C219" s="171" t="s">
        <v>426</v>
      </c>
      <c r="D219" s="171" t="s">
        <v>132</v>
      </c>
      <c r="E219" s="172" t="s">
        <v>427</v>
      </c>
      <c r="F219" s="173" t="s">
        <v>428</v>
      </c>
      <c r="G219" s="174" t="s">
        <v>135</v>
      </c>
      <c r="H219" s="175">
        <v>1</v>
      </c>
      <c r="I219" s="176"/>
      <c r="J219" s="177">
        <f>ROUND(I219*H219,2)</f>
        <v>0</v>
      </c>
      <c r="K219" s="173" t="s">
        <v>136</v>
      </c>
      <c r="L219" s="41"/>
      <c r="M219" s="178" t="s">
        <v>19</v>
      </c>
      <c r="N219" s="179" t="s">
        <v>45</v>
      </c>
      <c r="O219" s="66"/>
      <c r="P219" s="180">
        <f>O219*H219</f>
        <v>0</v>
      </c>
      <c r="Q219" s="180">
        <v>1.1651109999999999E-2</v>
      </c>
      <c r="R219" s="180">
        <f>Q219*H219</f>
        <v>1.1651109999999999E-2</v>
      </c>
      <c r="S219" s="180">
        <v>0</v>
      </c>
      <c r="T219" s="18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2" t="s">
        <v>161</v>
      </c>
      <c r="AT219" s="182" t="s">
        <v>132</v>
      </c>
      <c r="AU219" s="182" t="s">
        <v>84</v>
      </c>
      <c r="AY219" s="19" t="s">
        <v>129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9" t="s">
        <v>82</v>
      </c>
      <c r="BK219" s="183">
        <f>ROUND(I219*H219,2)</f>
        <v>0</v>
      </c>
      <c r="BL219" s="19" t="s">
        <v>161</v>
      </c>
      <c r="BM219" s="182" t="s">
        <v>429</v>
      </c>
    </row>
    <row r="220" spans="1:65" s="2" customFormat="1" ht="10.199999999999999">
      <c r="A220" s="36"/>
      <c r="B220" s="37"/>
      <c r="C220" s="38"/>
      <c r="D220" s="184" t="s">
        <v>139</v>
      </c>
      <c r="E220" s="38"/>
      <c r="F220" s="185" t="s">
        <v>430</v>
      </c>
      <c r="G220" s="38"/>
      <c r="H220" s="38"/>
      <c r="I220" s="186"/>
      <c r="J220" s="38"/>
      <c r="K220" s="38"/>
      <c r="L220" s="41"/>
      <c r="M220" s="187"/>
      <c r="N220" s="188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139</v>
      </c>
      <c r="AU220" s="19" t="s">
        <v>84</v>
      </c>
    </row>
    <row r="221" spans="1:65" s="2" customFormat="1" ht="16.5" customHeight="1">
      <c r="A221" s="36"/>
      <c r="B221" s="37"/>
      <c r="C221" s="211" t="s">
        <v>431</v>
      </c>
      <c r="D221" s="211" t="s">
        <v>156</v>
      </c>
      <c r="E221" s="212" t="s">
        <v>432</v>
      </c>
      <c r="F221" s="213" t="s">
        <v>433</v>
      </c>
      <c r="G221" s="214" t="s">
        <v>159</v>
      </c>
      <c r="H221" s="215">
        <v>1</v>
      </c>
      <c r="I221" s="216"/>
      <c r="J221" s="217">
        <f>ROUND(I221*H221,2)</f>
        <v>0</v>
      </c>
      <c r="K221" s="213" t="s">
        <v>19</v>
      </c>
      <c r="L221" s="218"/>
      <c r="M221" s="219" t="s">
        <v>19</v>
      </c>
      <c r="N221" s="220" t="s">
        <v>45</v>
      </c>
      <c r="O221" s="66"/>
      <c r="P221" s="180">
        <f>O221*H221</f>
        <v>0</v>
      </c>
      <c r="Q221" s="180">
        <v>0.128</v>
      </c>
      <c r="R221" s="180">
        <f>Q221*H221</f>
        <v>0.128</v>
      </c>
      <c r="S221" s="180">
        <v>0</v>
      </c>
      <c r="T221" s="18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2" t="s">
        <v>185</v>
      </c>
      <c r="AT221" s="182" t="s">
        <v>156</v>
      </c>
      <c r="AU221" s="182" t="s">
        <v>84</v>
      </c>
      <c r="AY221" s="19" t="s">
        <v>129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9" t="s">
        <v>82</v>
      </c>
      <c r="BK221" s="183">
        <f>ROUND(I221*H221,2)</f>
        <v>0</v>
      </c>
      <c r="BL221" s="19" t="s">
        <v>137</v>
      </c>
      <c r="BM221" s="182" t="s">
        <v>434</v>
      </c>
    </row>
    <row r="222" spans="1:65" s="13" customFormat="1" ht="10.199999999999999">
      <c r="B222" s="189"/>
      <c r="C222" s="190"/>
      <c r="D222" s="191" t="s">
        <v>141</v>
      </c>
      <c r="E222" s="192" t="s">
        <v>19</v>
      </c>
      <c r="F222" s="193" t="s">
        <v>435</v>
      </c>
      <c r="G222" s="190"/>
      <c r="H222" s="192" t="s">
        <v>19</v>
      </c>
      <c r="I222" s="194"/>
      <c r="J222" s="190"/>
      <c r="K222" s="190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141</v>
      </c>
      <c r="AU222" s="199" t="s">
        <v>84</v>
      </c>
      <c r="AV222" s="13" t="s">
        <v>82</v>
      </c>
      <c r="AW222" s="13" t="s">
        <v>35</v>
      </c>
      <c r="AX222" s="13" t="s">
        <v>74</v>
      </c>
      <c r="AY222" s="199" t="s">
        <v>129</v>
      </c>
    </row>
    <row r="223" spans="1:65" s="14" customFormat="1" ht="10.199999999999999">
      <c r="B223" s="200"/>
      <c r="C223" s="201"/>
      <c r="D223" s="191" t="s">
        <v>141</v>
      </c>
      <c r="E223" s="202" t="s">
        <v>19</v>
      </c>
      <c r="F223" s="203" t="s">
        <v>82</v>
      </c>
      <c r="G223" s="201"/>
      <c r="H223" s="204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141</v>
      </c>
      <c r="AU223" s="210" t="s">
        <v>84</v>
      </c>
      <c r="AV223" s="14" t="s">
        <v>84</v>
      </c>
      <c r="AW223" s="14" t="s">
        <v>4</v>
      </c>
      <c r="AX223" s="14" t="s">
        <v>82</v>
      </c>
      <c r="AY223" s="210" t="s">
        <v>129</v>
      </c>
    </row>
    <row r="224" spans="1:65" s="2" customFormat="1" ht="16.5" customHeight="1">
      <c r="A224" s="36"/>
      <c r="B224" s="37"/>
      <c r="C224" s="211" t="s">
        <v>436</v>
      </c>
      <c r="D224" s="211" t="s">
        <v>156</v>
      </c>
      <c r="E224" s="212" t="s">
        <v>437</v>
      </c>
      <c r="F224" s="213" t="s">
        <v>438</v>
      </c>
      <c r="G224" s="214" t="s">
        <v>159</v>
      </c>
      <c r="H224" s="215">
        <v>1</v>
      </c>
      <c r="I224" s="216"/>
      <c r="J224" s="217">
        <f>ROUND(I224*H224,2)</f>
        <v>0</v>
      </c>
      <c r="K224" s="213" t="s">
        <v>19</v>
      </c>
      <c r="L224" s="218"/>
      <c r="M224" s="219" t="s">
        <v>19</v>
      </c>
      <c r="N224" s="220" t="s">
        <v>45</v>
      </c>
      <c r="O224" s="6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2" t="s">
        <v>185</v>
      </c>
      <c r="AT224" s="182" t="s">
        <v>156</v>
      </c>
      <c r="AU224" s="182" t="s">
        <v>84</v>
      </c>
      <c r="AY224" s="19" t="s">
        <v>129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9" t="s">
        <v>82</v>
      </c>
      <c r="BK224" s="183">
        <f>ROUND(I224*H224,2)</f>
        <v>0</v>
      </c>
      <c r="BL224" s="19" t="s">
        <v>137</v>
      </c>
      <c r="BM224" s="182" t="s">
        <v>439</v>
      </c>
    </row>
    <row r="225" spans="1:65" s="2" customFormat="1" ht="16.5" customHeight="1">
      <c r="A225" s="36"/>
      <c r="B225" s="37"/>
      <c r="C225" s="211" t="s">
        <v>440</v>
      </c>
      <c r="D225" s="211" t="s">
        <v>156</v>
      </c>
      <c r="E225" s="212" t="s">
        <v>441</v>
      </c>
      <c r="F225" s="213" t="s">
        <v>442</v>
      </c>
      <c r="G225" s="214" t="s">
        <v>159</v>
      </c>
      <c r="H225" s="215">
        <v>1</v>
      </c>
      <c r="I225" s="216"/>
      <c r="J225" s="217">
        <f>ROUND(I225*H225,2)</f>
        <v>0</v>
      </c>
      <c r="K225" s="213" t="s">
        <v>19</v>
      </c>
      <c r="L225" s="218"/>
      <c r="M225" s="219" t="s">
        <v>19</v>
      </c>
      <c r="N225" s="220" t="s">
        <v>45</v>
      </c>
      <c r="O225" s="66"/>
      <c r="P225" s="180">
        <f>O225*H225</f>
        <v>0</v>
      </c>
      <c r="Q225" s="180">
        <v>6.9999999999999999E-4</v>
      </c>
      <c r="R225" s="180">
        <f>Q225*H225</f>
        <v>6.9999999999999999E-4</v>
      </c>
      <c r="S225" s="180">
        <v>0</v>
      </c>
      <c r="T225" s="18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2" t="s">
        <v>185</v>
      </c>
      <c r="AT225" s="182" t="s">
        <v>156</v>
      </c>
      <c r="AU225" s="182" t="s">
        <v>84</v>
      </c>
      <c r="AY225" s="19" t="s">
        <v>129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9" t="s">
        <v>82</v>
      </c>
      <c r="BK225" s="183">
        <f>ROUND(I225*H225,2)</f>
        <v>0</v>
      </c>
      <c r="BL225" s="19" t="s">
        <v>137</v>
      </c>
      <c r="BM225" s="182" t="s">
        <v>443</v>
      </c>
    </row>
    <row r="226" spans="1:65" s="13" customFormat="1" ht="20.399999999999999">
      <c r="B226" s="189"/>
      <c r="C226" s="190"/>
      <c r="D226" s="191" t="s">
        <v>141</v>
      </c>
      <c r="E226" s="192" t="s">
        <v>19</v>
      </c>
      <c r="F226" s="193" t="s">
        <v>444</v>
      </c>
      <c r="G226" s="190"/>
      <c r="H226" s="192" t="s">
        <v>19</v>
      </c>
      <c r="I226" s="194"/>
      <c r="J226" s="190"/>
      <c r="K226" s="190"/>
      <c r="L226" s="195"/>
      <c r="M226" s="196"/>
      <c r="N226" s="197"/>
      <c r="O226" s="197"/>
      <c r="P226" s="197"/>
      <c r="Q226" s="197"/>
      <c r="R226" s="197"/>
      <c r="S226" s="197"/>
      <c r="T226" s="198"/>
      <c r="AT226" s="199" t="s">
        <v>141</v>
      </c>
      <c r="AU226" s="199" t="s">
        <v>84</v>
      </c>
      <c r="AV226" s="13" t="s">
        <v>82</v>
      </c>
      <c r="AW226" s="13" t="s">
        <v>35</v>
      </c>
      <c r="AX226" s="13" t="s">
        <v>74</v>
      </c>
      <c r="AY226" s="199" t="s">
        <v>129</v>
      </c>
    </row>
    <row r="227" spans="1:65" s="13" customFormat="1" ht="10.199999999999999">
      <c r="B227" s="189"/>
      <c r="C227" s="190"/>
      <c r="D227" s="191" t="s">
        <v>141</v>
      </c>
      <c r="E227" s="192" t="s">
        <v>19</v>
      </c>
      <c r="F227" s="193" t="s">
        <v>445</v>
      </c>
      <c r="G227" s="190"/>
      <c r="H227" s="192" t="s">
        <v>19</v>
      </c>
      <c r="I227" s="194"/>
      <c r="J227" s="190"/>
      <c r="K227" s="190"/>
      <c r="L227" s="195"/>
      <c r="M227" s="196"/>
      <c r="N227" s="197"/>
      <c r="O227" s="197"/>
      <c r="P227" s="197"/>
      <c r="Q227" s="197"/>
      <c r="R227" s="197"/>
      <c r="S227" s="197"/>
      <c r="T227" s="198"/>
      <c r="AT227" s="199" t="s">
        <v>141</v>
      </c>
      <c r="AU227" s="199" t="s">
        <v>84</v>
      </c>
      <c r="AV227" s="13" t="s">
        <v>82</v>
      </c>
      <c r="AW227" s="13" t="s">
        <v>35</v>
      </c>
      <c r="AX227" s="13" t="s">
        <v>74</v>
      </c>
      <c r="AY227" s="199" t="s">
        <v>129</v>
      </c>
    </row>
    <row r="228" spans="1:65" s="14" customFormat="1" ht="10.199999999999999">
      <c r="B228" s="200"/>
      <c r="C228" s="201"/>
      <c r="D228" s="191" t="s">
        <v>141</v>
      </c>
      <c r="E228" s="202" t="s">
        <v>19</v>
      </c>
      <c r="F228" s="203" t="s">
        <v>82</v>
      </c>
      <c r="G228" s="201"/>
      <c r="H228" s="204">
        <v>1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141</v>
      </c>
      <c r="AU228" s="210" t="s">
        <v>84</v>
      </c>
      <c r="AV228" s="14" t="s">
        <v>84</v>
      </c>
      <c r="AW228" s="14" t="s">
        <v>4</v>
      </c>
      <c r="AX228" s="14" t="s">
        <v>82</v>
      </c>
      <c r="AY228" s="210" t="s">
        <v>129</v>
      </c>
    </row>
    <row r="229" spans="1:65" s="2" customFormat="1" ht="24.15" customHeight="1">
      <c r="A229" s="36"/>
      <c r="B229" s="37"/>
      <c r="C229" s="211" t="s">
        <v>446</v>
      </c>
      <c r="D229" s="211" t="s">
        <v>156</v>
      </c>
      <c r="E229" s="212" t="s">
        <v>447</v>
      </c>
      <c r="F229" s="213" t="s">
        <v>448</v>
      </c>
      <c r="G229" s="214" t="s">
        <v>159</v>
      </c>
      <c r="H229" s="215">
        <v>1</v>
      </c>
      <c r="I229" s="216"/>
      <c r="J229" s="217">
        <f>ROUND(I229*H229,2)</f>
        <v>0</v>
      </c>
      <c r="K229" s="213" t="s">
        <v>136</v>
      </c>
      <c r="L229" s="218"/>
      <c r="M229" s="219" t="s">
        <v>19</v>
      </c>
      <c r="N229" s="220" t="s">
        <v>45</v>
      </c>
      <c r="O229" s="66"/>
      <c r="P229" s="180">
        <f>O229*H229</f>
        <v>0</v>
      </c>
      <c r="Q229" s="180">
        <v>5.8000000000000003E-2</v>
      </c>
      <c r="R229" s="180">
        <f>Q229*H229</f>
        <v>5.8000000000000003E-2</v>
      </c>
      <c r="S229" s="180">
        <v>0</v>
      </c>
      <c r="T229" s="18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2" t="s">
        <v>160</v>
      </c>
      <c r="AT229" s="182" t="s">
        <v>156</v>
      </c>
      <c r="AU229" s="182" t="s">
        <v>84</v>
      </c>
      <c r="AY229" s="19" t="s">
        <v>129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9" t="s">
        <v>82</v>
      </c>
      <c r="BK229" s="183">
        <f>ROUND(I229*H229,2)</f>
        <v>0</v>
      </c>
      <c r="BL229" s="19" t="s">
        <v>161</v>
      </c>
      <c r="BM229" s="182" t="s">
        <v>449</v>
      </c>
    </row>
    <row r="230" spans="1:65" s="13" customFormat="1" ht="20.399999999999999">
      <c r="B230" s="189"/>
      <c r="C230" s="190"/>
      <c r="D230" s="191" t="s">
        <v>141</v>
      </c>
      <c r="E230" s="192" t="s">
        <v>19</v>
      </c>
      <c r="F230" s="193" t="s">
        <v>450</v>
      </c>
      <c r="G230" s="190"/>
      <c r="H230" s="192" t="s">
        <v>19</v>
      </c>
      <c r="I230" s="194"/>
      <c r="J230" s="190"/>
      <c r="K230" s="190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141</v>
      </c>
      <c r="AU230" s="199" t="s">
        <v>84</v>
      </c>
      <c r="AV230" s="13" t="s">
        <v>82</v>
      </c>
      <c r="AW230" s="13" t="s">
        <v>35</v>
      </c>
      <c r="AX230" s="13" t="s">
        <v>74</v>
      </c>
      <c r="AY230" s="199" t="s">
        <v>129</v>
      </c>
    </row>
    <row r="231" spans="1:65" s="14" customFormat="1" ht="10.199999999999999">
      <c r="B231" s="200"/>
      <c r="C231" s="201"/>
      <c r="D231" s="191" t="s">
        <v>141</v>
      </c>
      <c r="E231" s="202" t="s">
        <v>19</v>
      </c>
      <c r="F231" s="203" t="s">
        <v>82</v>
      </c>
      <c r="G231" s="201"/>
      <c r="H231" s="204">
        <v>1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141</v>
      </c>
      <c r="AU231" s="210" t="s">
        <v>84</v>
      </c>
      <c r="AV231" s="14" t="s">
        <v>84</v>
      </c>
      <c r="AW231" s="14" t="s">
        <v>4</v>
      </c>
      <c r="AX231" s="14" t="s">
        <v>82</v>
      </c>
      <c r="AY231" s="210" t="s">
        <v>129</v>
      </c>
    </row>
    <row r="232" spans="1:65" s="2" customFormat="1" ht="16.5" customHeight="1">
      <c r="A232" s="36"/>
      <c r="B232" s="37"/>
      <c r="C232" s="211" t="s">
        <v>451</v>
      </c>
      <c r="D232" s="211" t="s">
        <v>156</v>
      </c>
      <c r="E232" s="212" t="s">
        <v>452</v>
      </c>
      <c r="F232" s="213" t="s">
        <v>453</v>
      </c>
      <c r="G232" s="214" t="s">
        <v>159</v>
      </c>
      <c r="H232" s="215">
        <v>1</v>
      </c>
      <c r="I232" s="216"/>
      <c r="J232" s="217">
        <f>ROUND(I232*H232,2)</f>
        <v>0</v>
      </c>
      <c r="K232" s="213" t="s">
        <v>19</v>
      </c>
      <c r="L232" s="218"/>
      <c r="M232" s="219" t="s">
        <v>19</v>
      </c>
      <c r="N232" s="220" t="s">
        <v>45</v>
      </c>
      <c r="O232" s="66"/>
      <c r="P232" s="180">
        <f>O232*H232</f>
        <v>0</v>
      </c>
      <c r="Q232" s="180">
        <v>8.0999999999999996E-4</v>
      </c>
      <c r="R232" s="180">
        <f>Q232*H232</f>
        <v>8.0999999999999996E-4</v>
      </c>
      <c r="S232" s="180">
        <v>0</v>
      </c>
      <c r="T232" s="18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2" t="s">
        <v>160</v>
      </c>
      <c r="AT232" s="182" t="s">
        <v>156</v>
      </c>
      <c r="AU232" s="182" t="s">
        <v>84</v>
      </c>
      <c r="AY232" s="19" t="s">
        <v>129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9" t="s">
        <v>82</v>
      </c>
      <c r="BK232" s="183">
        <f>ROUND(I232*H232,2)</f>
        <v>0</v>
      </c>
      <c r="BL232" s="19" t="s">
        <v>161</v>
      </c>
      <c r="BM232" s="182" t="s">
        <v>454</v>
      </c>
    </row>
    <row r="233" spans="1:65" s="13" customFormat="1" ht="10.199999999999999">
      <c r="B233" s="189"/>
      <c r="C233" s="190"/>
      <c r="D233" s="191" t="s">
        <v>141</v>
      </c>
      <c r="E233" s="192" t="s">
        <v>19</v>
      </c>
      <c r="F233" s="193" t="s">
        <v>455</v>
      </c>
      <c r="G233" s="190"/>
      <c r="H233" s="192" t="s">
        <v>19</v>
      </c>
      <c r="I233" s="194"/>
      <c r="J233" s="190"/>
      <c r="K233" s="190"/>
      <c r="L233" s="195"/>
      <c r="M233" s="196"/>
      <c r="N233" s="197"/>
      <c r="O233" s="197"/>
      <c r="P233" s="197"/>
      <c r="Q233" s="197"/>
      <c r="R233" s="197"/>
      <c r="S233" s="197"/>
      <c r="T233" s="198"/>
      <c r="AT233" s="199" t="s">
        <v>141</v>
      </c>
      <c r="AU233" s="199" t="s">
        <v>84</v>
      </c>
      <c r="AV233" s="13" t="s">
        <v>82</v>
      </c>
      <c r="AW233" s="13" t="s">
        <v>35</v>
      </c>
      <c r="AX233" s="13" t="s">
        <v>74</v>
      </c>
      <c r="AY233" s="199" t="s">
        <v>129</v>
      </c>
    </row>
    <row r="234" spans="1:65" s="14" customFormat="1" ht="10.199999999999999">
      <c r="B234" s="200"/>
      <c r="C234" s="201"/>
      <c r="D234" s="191" t="s">
        <v>141</v>
      </c>
      <c r="E234" s="202" t="s">
        <v>19</v>
      </c>
      <c r="F234" s="203" t="s">
        <v>82</v>
      </c>
      <c r="G234" s="201"/>
      <c r="H234" s="204">
        <v>1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141</v>
      </c>
      <c r="AU234" s="210" t="s">
        <v>84</v>
      </c>
      <c r="AV234" s="14" t="s">
        <v>84</v>
      </c>
      <c r="AW234" s="14" t="s">
        <v>4</v>
      </c>
      <c r="AX234" s="14" t="s">
        <v>82</v>
      </c>
      <c r="AY234" s="210" t="s">
        <v>129</v>
      </c>
    </row>
    <row r="235" spans="1:65" s="2" customFormat="1" ht="16.5" customHeight="1">
      <c r="A235" s="36"/>
      <c r="B235" s="37"/>
      <c r="C235" s="211" t="s">
        <v>456</v>
      </c>
      <c r="D235" s="211" t="s">
        <v>156</v>
      </c>
      <c r="E235" s="212" t="s">
        <v>457</v>
      </c>
      <c r="F235" s="213" t="s">
        <v>458</v>
      </c>
      <c r="G235" s="214" t="s">
        <v>159</v>
      </c>
      <c r="H235" s="215">
        <v>1</v>
      </c>
      <c r="I235" s="216"/>
      <c r="J235" s="217">
        <f>ROUND(I235*H235,2)</f>
        <v>0</v>
      </c>
      <c r="K235" s="213" t="s">
        <v>19</v>
      </c>
      <c r="L235" s="218"/>
      <c r="M235" s="219" t="s">
        <v>19</v>
      </c>
      <c r="N235" s="220" t="s">
        <v>45</v>
      </c>
      <c r="O235" s="6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2" t="s">
        <v>160</v>
      </c>
      <c r="AT235" s="182" t="s">
        <v>156</v>
      </c>
      <c r="AU235" s="182" t="s">
        <v>84</v>
      </c>
      <c r="AY235" s="19" t="s">
        <v>129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9" t="s">
        <v>82</v>
      </c>
      <c r="BK235" s="183">
        <f>ROUND(I235*H235,2)</f>
        <v>0</v>
      </c>
      <c r="BL235" s="19" t="s">
        <v>161</v>
      </c>
      <c r="BM235" s="182" t="s">
        <v>459</v>
      </c>
    </row>
    <row r="236" spans="1:65" s="2" customFormat="1" ht="24.15" customHeight="1">
      <c r="A236" s="36"/>
      <c r="B236" s="37"/>
      <c r="C236" s="211" t="s">
        <v>460</v>
      </c>
      <c r="D236" s="211" t="s">
        <v>156</v>
      </c>
      <c r="E236" s="212" t="s">
        <v>461</v>
      </c>
      <c r="F236" s="213" t="s">
        <v>462</v>
      </c>
      <c r="G236" s="214" t="s">
        <v>159</v>
      </c>
      <c r="H236" s="215">
        <v>1</v>
      </c>
      <c r="I236" s="216"/>
      <c r="J236" s="217">
        <f>ROUND(I236*H236,2)</f>
        <v>0</v>
      </c>
      <c r="K236" s="213" t="s">
        <v>19</v>
      </c>
      <c r="L236" s="218"/>
      <c r="M236" s="219" t="s">
        <v>19</v>
      </c>
      <c r="N236" s="220" t="s">
        <v>45</v>
      </c>
      <c r="O236" s="66"/>
      <c r="P236" s="180">
        <f>O236*H236</f>
        <v>0</v>
      </c>
      <c r="Q236" s="180">
        <v>1.6000000000000001E-4</v>
      </c>
      <c r="R236" s="180">
        <f>Q236*H236</f>
        <v>1.6000000000000001E-4</v>
      </c>
      <c r="S236" s="180">
        <v>0</v>
      </c>
      <c r="T236" s="18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2" t="s">
        <v>160</v>
      </c>
      <c r="AT236" s="182" t="s">
        <v>156</v>
      </c>
      <c r="AU236" s="182" t="s">
        <v>84</v>
      </c>
      <c r="AY236" s="19" t="s">
        <v>129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9" t="s">
        <v>82</v>
      </c>
      <c r="BK236" s="183">
        <f>ROUND(I236*H236,2)</f>
        <v>0</v>
      </c>
      <c r="BL236" s="19" t="s">
        <v>161</v>
      </c>
      <c r="BM236" s="182" t="s">
        <v>463</v>
      </c>
    </row>
    <row r="237" spans="1:65" s="2" customFormat="1" ht="24.15" customHeight="1">
      <c r="A237" s="36"/>
      <c r="B237" s="37"/>
      <c r="C237" s="171" t="s">
        <v>464</v>
      </c>
      <c r="D237" s="171" t="s">
        <v>132</v>
      </c>
      <c r="E237" s="172" t="s">
        <v>465</v>
      </c>
      <c r="F237" s="173" t="s">
        <v>466</v>
      </c>
      <c r="G237" s="174" t="s">
        <v>202</v>
      </c>
      <c r="H237" s="175">
        <v>7.0999999999999994E-2</v>
      </c>
      <c r="I237" s="176"/>
      <c r="J237" s="177">
        <f>ROUND(I237*H237,2)</f>
        <v>0</v>
      </c>
      <c r="K237" s="173" t="s">
        <v>136</v>
      </c>
      <c r="L237" s="41"/>
      <c r="M237" s="178" t="s">
        <v>19</v>
      </c>
      <c r="N237" s="179" t="s">
        <v>45</v>
      </c>
      <c r="O237" s="6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2" t="s">
        <v>161</v>
      </c>
      <c r="AT237" s="182" t="s">
        <v>132</v>
      </c>
      <c r="AU237" s="182" t="s">
        <v>84</v>
      </c>
      <c r="AY237" s="19" t="s">
        <v>129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9" t="s">
        <v>82</v>
      </c>
      <c r="BK237" s="183">
        <f>ROUND(I237*H237,2)</f>
        <v>0</v>
      </c>
      <c r="BL237" s="19" t="s">
        <v>161</v>
      </c>
      <c r="BM237" s="182" t="s">
        <v>467</v>
      </c>
    </row>
    <row r="238" spans="1:65" s="2" customFormat="1" ht="10.199999999999999">
      <c r="A238" s="36"/>
      <c r="B238" s="37"/>
      <c r="C238" s="38"/>
      <c r="D238" s="184" t="s">
        <v>139</v>
      </c>
      <c r="E238" s="38"/>
      <c r="F238" s="185" t="s">
        <v>468</v>
      </c>
      <c r="G238" s="38"/>
      <c r="H238" s="38"/>
      <c r="I238" s="186"/>
      <c r="J238" s="38"/>
      <c r="K238" s="38"/>
      <c r="L238" s="41"/>
      <c r="M238" s="187"/>
      <c r="N238" s="18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139</v>
      </c>
      <c r="AU238" s="19" t="s">
        <v>84</v>
      </c>
    </row>
    <row r="239" spans="1:65" s="12" customFormat="1" ht="22.8" customHeight="1">
      <c r="B239" s="155"/>
      <c r="C239" s="156"/>
      <c r="D239" s="157" t="s">
        <v>73</v>
      </c>
      <c r="E239" s="169" t="s">
        <v>469</v>
      </c>
      <c r="F239" s="169" t="s">
        <v>470</v>
      </c>
      <c r="G239" s="156"/>
      <c r="H239" s="156"/>
      <c r="I239" s="159"/>
      <c r="J239" s="170">
        <f>BK239</f>
        <v>0</v>
      </c>
      <c r="K239" s="156"/>
      <c r="L239" s="161"/>
      <c r="M239" s="162"/>
      <c r="N239" s="163"/>
      <c r="O239" s="163"/>
      <c r="P239" s="164">
        <f>SUM(P240:P287)</f>
        <v>0</v>
      </c>
      <c r="Q239" s="163"/>
      <c r="R239" s="164">
        <f>SUM(R240:R287)</f>
        <v>9.2200000000000004E-2</v>
      </c>
      <c r="S239" s="163"/>
      <c r="T239" s="165">
        <f>SUM(T240:T287)</f>
        <v>0.89966000000000002</v>
      </c>
      <c r="AR239" s="166" t="s">
        <v>84</v>
      </c>
      <c r="AT239" s="167" t="s">
        <v>73</v>
      </c>
      <c r="AU239" s="167" t="s">
        <v>82</v>
      </c>
      <c r="AY239" s="166" t="s">
        <v>129</v>
      </c>
      <c r="BK239" s="168">
        <f>SUM(BK240:BK287)</f>
        <v>0</v>
      </c>
    </row>
    <row r="240" spans="1:65" s="2" customFormat="1" ht="16.5" customHeight="1">
      <c r="A240" s="36"/>
      <c r="B240" s="37"/>
      <c r="C240" s="171" t="s">
        <v>471</v>
      </c>
      <c r="D240" s="171" t="s">
        <v>132</v>
      </c>
      <c r="E240" s="172" t="s">
        <v>472</v>
      </c>
      <c r="F240" s="173" t="s">
        <v>473</v>
      </c>
      <c r="G240" s="174" t="s">
        <v>159</v>
      </c>
      <c r="H240" s="175">
        <v>2</v>
      </c>
      <c r="I240" s="176"/>
      <c r="J240" s="177">
        <f>ROUND(I240*H240,2)</f>
        <v>0</v>
      </c>
      <c r="K240" s="173" t="s">
        <v>136</v>
      </c>
      <c r="L240" s="41"/>
      <c r="M240" s="178" t="s">
        <v>19</v>
      </c>
      <c r="N240" s="179" t="s">
        <v>45</v>
      </c>
      <c r="O240" s="66"/>
      <c r="P240" s="180">
        <f>O240*H240</f>
        <v>0</v>
      </c>
      <c r="Q240" s="180">
        <v>1.7000000000000001E-4</v>
      </c>
      <c r="R240" s="180">
        <f>Q240*H240</f>
        <v>3.4000000000000002E-4</v>
      </c>
      <c r="S240" s="180">
        <v>0.35625000000000001</v>
      </c>
      <c r="T240" s="181">
        <f>S240*H240</f>
        <v>0.71250000000000002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2" t="s">
        <v>161</v>
      </c>
      <c r="AT240" s="182" t="s">
        <v>132</v>
      </c>
      <c r="AU240" s="182" t="s">
        <v>84</v>
      </c>
      <c r="AY240" s="19" t="s">
        <v>129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9" t="s">
        <v>82</v>
      </c>
      <c r="BK240" s="183">
        <f>ROUND(I240*H240,2)</f>
        <v>0</v>
      </c>
      <c r="BL240" s="19" t="s">
        <v>161</v>
      </c>
      <c r="BM240" s="182" t="s">
        <v>474</v>
      </c>
    </row>
    <row r="241" spans="1:65" s="2" customFormat="1" ht="10.199999999999999">
      <c r="A241" s="36"/>
      <c r="B241" s="37"/>
      <c r="C241" s="38"/>
      <c r="D241" s="184" t="s">
        <v>139</v>
      </c>
      <c r="E241" s="38"/>
      <c r="F241" s="185" t="s">
        <v>475</v>
      </c>
      <c r="G241" s="38"/>
      <c r="H241" s="38"/>
      <c r="I241" s="186"/>
      <c r="J241" s="38"/>
      <c r="K241" s="38"/>
      <c r="L241" s="41"/>
      <c r="M241" s="187"/>
      <c r="N241" s="18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139</v>
      </c>
      <c r="AU241" s="19" t="s">
        <v>84</v>
      </c>
    </row>
    <row r="242" spans="1:65" s="2" customFormat="1" ht="16.5" customHeight="1">
      <c r="A242" s="36"/>
      <c r="B242" s="37"/>
      <c r="C242" s="171" t="s">
        <v>476</v>
      </c>
      <c r="D242" s="171" t="s">
        <v>132</v>
      </c>
      <c r="E242" s="172" t="s">
        <v>477</v>
      </c>
      <c r="F242" s="173" t="s">
        <v>478</v>
      </c>
      <c r="G242" s="174" t="s">
        <v>159</v>
      </c>
      <c r="H242" s="175">
        <v>1</v>
      </c>
      <c r="I242" s="176"/>
      <c r="J242" s="177">
        <f>ROUND(I242*H242,2)</f>
        <v>0</v>
      </c>
      <c r="K242" s="173" t="s">
        <v>136</v>
      </c>
      <c r="L242" s="41"/>
      <c r="M242" s="178" t="s">
        <v>19</v>
      </c>
      <c r="N242" s="179" t="s">
        <v>45</v>
      </c>
      <c r="O242" s="6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2" t="s">
        <v>161</v>
      </c>
      <c r="AT242" s="182" t="s">
        <v>132</v>
      </c>
      <c r="AU242" s="182" t="s">
        <v>84</v>
      </c>
      <c r="AY242" s="19" t="s">
        <v>129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9" t="s">
        <v>82</v>
      </c>
      <c r="BK242" s="183">
        <f>ROUND(I242*H242,2)</f>
        <v>0</v>
      </c>
      <c r="BL242" s="19" t="s">
        <v>161</v>
      </c>
      <c r="BM242" s="182" t="s">
        <v>479</v>
      </c>
    </row>
    <row r="243" spans="1:65" s="2" customFormat="1" ht="10.199999999999999">
      <c r="A243" s="36"/>
      <c r="B243" s="37"/>
      <c r="C243" s="38"/>
      <c r="D243" s="184" t="s">
        <v>139</v>
      </c>
      <c r="E243" s="38"/>
      <c r="F243" s="185" t="s">
        <v>480</v>
      </c>
      <c r="G243" s="38"/>
      <c r="H243" s="38"/>
      <c r="I243" s="186"/>
      <c r="J243" s="38"/>
      <c r="K243" s="38"/>
      <c r="L243" s="41"/>
      <c r="M243" s="187"/>
      <c r="N243" s="18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139</v>
      </c>
      <c r="AU243" s="19" t="s">
        <v>84</v>
      </c>
    </row>
    <row r="244" spans="1:65" s="2" customFormat="1" ht="16.5" customHeight="1">
      <c r="A244" s="36"/>
      <c r="B244" s="37"/>
      <c r="C244" s="171" t="s">
        <v>481</v>
      </c>
      <c r="D244" s="171" t="s">
        <v>132</v>
      </c>
      <c r="E244" s="172" t="s">
        <v>482</v>
      </c>
      <c r="F244" s="173" t="s">
        <v>483</v>
      </c>
      <c r="G244" s="174" t="s">
        <v>148</v>
      </c>
      <c r="H244" s="175">
        <v>2</v>
      </c>
      <c r="I244" s="176"/>
      <c r="J244" s="177">
        <f>ROUND(I244*H244,2)</f>
        <v>0</v>
      </c>
      <c r="K244" s="173" t="s">
        <v>136</v>
      </c>
      <c r="L244" s="41"/>
      <c r="M244" s="178" t="s">
        <v>19</v>
      </c>
      <c r="N244" s="179" t="s">
        <v>45</v>
      </c>
      <c r="O244" s="66"/>
      <c r="P244" s="180">
        <f>O244*H244</f>
        <v>0</v>
      </c>
      <c r="Q244" s="180">
        <v>0</v>
      </c>
      <c r="R244" s="180">
        <f>Q244*H244</f>
        <v>0</v>
      </c>
      <c r="S244" s="180">
        <v>9.3579999999999997E-2</v>
      </c>
      <c r="T244" s="181">
        <f>S244*H244</f>
        <v>0.18715999999999999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2" t="s">
        <v>161</v>
      </c>
      <c r="AT244" s="182" t="s">
        <v>132</v>
      </c>
      <c r="AU244" s="182" t="s">
        <v>84</v>
      </c>
      <c r="AY244" s="19" t="s">
        <v>129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9" t="s">
        <v>82</v>
      </c>
      <c r="BK244" s="183">
        <f>ROUND(I244*H244,2)</f>
        <v>0</v>
      </c>
      <c r="BL244" s="19" t="s">
        <v>161</v>
      </c>
      <c r="BM244" s="182" t="s">
        <v>484</v>
      </c>
    </row>
    <row r="245" spans="1:65" s="2" customFormat="1" ht="10.199999999999999">
      <c r="A245" s="36"/>
      <c r="B245" s="37"/>
      <c r="C245" s="38"/>
      <c r="D245" s="184" t="s">
        <v>139</v>
      </c>
      <c r="E245" s="38"/>
      <c r="F245" s="185" t="s">
        <v>485</v>
      </c>
      <c r="G245" s="38"/>
      <c r="H245" s="38"/>
      <c r="I245" s="186"/>
      <c r="J245" s="38"/>
      <c r="K245" s="38"/>
      <c r="L245" s="41"/>
      <c r="M245" s="187"/>
      <c r="N245" s="18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139</v>
      </c>
      <c r="AU245" s="19" t="s">
        <v>84</v>
      </c>
    </row>
    <row r="246" spans="1:65" s="2" customFormat="1" ht="24.15" customHeight="1">
      <c r="A246" s="36"/>
      <c r="B246" s="37"/>
      <c r="C246" s="171" t="s">
        <v>486</v>
      </c>
      <c r="D246" s="171" t="s">
        <v>132</v>
      </c>
      <c r="E246" s="172" t="s">
        <v>487</v>
      </c>
      <c r="F246" s="173" t="s">
        <v>488</v>
      </c>
      <c r="G246" s="174" t="s">
        <v>135</v>
      </c>
      <c r="H246" s="175">
        <v>2</v>
      </c>
      <c r="I246" s="176"/>
      <c r="J246" s="177">
        <f>ROUND(I246*H246,2)</f>
        <v>0</v>
      </c>
      <c r="K246" s="173" t="s">
        <v>136</v>
      </c>
      <c r="L246" s="41"/>
      <c r="M246" s="178" t="s">
        <v>19</v>
      </c>
      <c r="N246" s="179" t="s">
        <v>45</v>
      </c>
      <c r="O246" s="66"/>
      <c r="P246" s="180">
        <f>O246*H246</f>
        <v>0</v>
      </c>
      <c r="Q246" s="180">
        <v>2.5200000000000001E-3</v>
      </c>
      <c r="R246" s="180">
        <f>Q246*H246</f>
        <v>5.0400000000000002E-3</v>
      </c>
      <c r="S246" s="180">
        <v>0</v>
      </c>
      <c r="T246" s="18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2" t="s">
        <v>161</v>
      </c>
      <c r="AT246" s="182" t="s">
        <v>132</v>
      </c>
      <c r="AU246" s="182" t="s">
        <v>84</v>
      </c>
      <c r="AY246" s="19" t="s">
        <v>129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9" t="s">
        <v>82</v>
      </c>
      <c r="BK246" s="183">
        <f>ROUND(I246*H246,2)</f>
        <v>0</v>
      </c>
      <c r="BL246" s="19" t="s">
        <v>161</v>
      </c>
      <c r="BM246" s="182" t="s">
        <v>489</v>
      </c>
    </row>
    <row r="247" spans="1:65" s="2" customFormat="1" ht="10.199999999999999">
      <c r="A247" s="36"/>
      <c r="B247" s="37"/>
      <c r="C247" s="38"/>
      <c r="D247" s="184" t="s">
        <v>139</v>
      </c>
      <c r="E247" s="38"/>
      <c r="F247" s="185" t="s">
        <v>490</v>
      </c>
      <c r="G247" s="38"/>
      <c r="H247" s="38"/>
      <c r="I247" s="186"/>
      <c r="J247" s="38"/>
      <c r="K247" s="38"/>
      <c r="L247" s="41"/>
      <c r="M247" s="187"/>
      <c r="N247" s="18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139</v>
      </c>
      <c r="AU247" s="19" t="s">
        <v>84</v>
      </c>
    </row>
    <row r="248" spans="1:65" s="2" customFormat="1" ht="37.799999999999997" customHeight="1">
      <c r="A248" s="36"/>
      <c r="B248" s="37"/>
      <c r="C248" s="211" t="s">
        <v>491</v>
      </c>
      <c r="D248" s="211" t="s">
        <v>156</v>
      </c>
      <c r="E248" s="212" t="s">
        <v>492</v>
      </c>
      <c r="F248" s="213" t="s">
        <v>493</v>
      </c>
      <c r="G248" s="214" t="s">
        <v>159</v>
      </c>
      <c r="H248" s="215">
        <v>2</v>
      </c>
      <c r="I248" s="216"/>
      <c r="J248" s="217">
        <f>ROUND(I248*H248,2)</f>
        <v>0</v>
      </c>
      <c r="K248" s="213" t="s">
        <v>19</v>
      </c>
      <c r="L248" s="218"/>
      <c r="M248" s="219" t="s">
        <v>19</v>
      </c>
      <c r="N248" s="220" t="s">
        <v>45</v>
      </c>
      <c r="O248" s="66"/>
      <c r="P248" s="180">
        <f>O248*H248</f>
        <v>0</v>
      </c>
      <c r="Q248" s="180">
        <v>3.3000000000000002E-2</v>
      </c>
      <c r="R248" s="180">
        <f>Q248*H248</f>
        <v>6.6000000000000003E-2</v>
      </c>
      <c r="S248" s="180">
        <v>0</v>
      </c>
      <c r="T248" s="18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2" t="s">
        <v>160</v>
      </c>
      <c r="AT248" s="182" t="s">
        <v>156</v>
      </c>
      <c r="AU248" s="182" t="s">
        <v>84</v>
      </c>
      <c r="AY248" s="19" t="s">
        <v>129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9" t="s">
        <v>82</v>
      </c>
      <c r="BK248" s="183">
        <f>ROUND(I248*H248,2)</f>
        <v>0</v>
      </c>
      <c r="BL248" s="19" t="s">
        <v>161</v>
      </c>
      <c r="BM248" s="182" t="s">
        <v>494</v>
      </c>
    </row>
    <row r="249" spans="1:65" s="2" customFormat="1" ht="24.15" customHeight="1">
      <c r="A249" s="36"/>
      <c r="B249" s="37"/>
      <c r="C249" s="211" t="s">
        <v>495</v>
      </c>
      <c r="D249" s="211" t="s">
        <v>156</v>
      </c>
      <c r="E249" s="212" t="s">
        <v>496</v>
      </c>
      <c r="F249" s="213" t="s">
        <v>497</v>
      </c>
      <c r="G249" s="214" t="s">
        <v>159</v>
      </c>
      <c r="H249" s="215">
        <v>2</v>
      </c>
      <c r="I249" s="216"/>
      <c r="J249" s="217">
        <f>ROUND(I249*H249,2)</f>
        <v>0</v>
      </c>
      <c r="K249" s="213" t="s">
        <v>19</v>
      </c>
      <c r="L249" s="218"/>
      <c r="M249" s="219" t="s">
        <v>19</v>
      </c>
      <c r="N249" s="220" t="s">
        <v>45</v>
      </c>
      <c r="O249" s="66"/>
      <c r="P249" s="180">
        <f>O249*H249</f>
        <v>0</v>
      </c>
      <c r="Q249" s="180">
        <v>2.9E-4</v>
      </c>
      <c r="R249" s="180">
        <f>Q249*H249</f>
        <v>5.8E-4</v>
      </c>
      <c r="S249" s="180">
        <v>0</v>
      </c>
      <c r="T249" s="18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2" t="s">
        <v>84</v>
      </c>
      <c r="AT249" s="182" t="s">
        <v>156</v>
      </c>
      <c r="AU249" s="182" t="s">
        <v>84</v>
      </c>
      <c r="AY249" s="19" t="s">
        <v>129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9" t="s">
        <v>82</v>
      </c>
      <c r="BK249" s="183">
        <f>ROUND(I249*H249,2)</f>
        <v>0</v>
      </c>
      <c r="BL249" s="19" t="s">
        <v>82</v>
      </c>
      <c r="BM249" s="182" t="s">
        <v>498</v>
      </c>
    </row>
    <row r="250" spans="1:65" s="2" customFormat="1" ht="24.15" customHeight="1">
      <c r="A250" s="36"/>
      <c r="B250" s="37"/>
      <c r="C250" s="211" t="s">
        <v>499</v>
      </c>
      <c r="D250" s="211" t="s">
        <v>156</v>
      </c>
      <c r="E250" s="212" t="s">
        <v>500</v>
      </c>
      <c r="F250" s="213" t="s">
        <v>501</v>
      </c>
      <c r="G250" s="214" t="s">
        <v>159</v>
      </c>
      <c r="H250" s="215">
        <v>1</v>
      </c>
      <c r="I250" s="216"/>
      <c r="J250" s="217">
        <f>ROUND(I250*H250,2)</f>
        <v>0</v>
      </c>
      <c r="K250" s="213" t="s">
        <v>19</v>
      </c>
      <c r="L250" s="218"/>
      <c r="M250" s="219" t="s">
        <v>19</v>
      </c>
      <c r="N250" s="220" t="s">
        <v>45</v>
      </c>
      <c r="O250" s="66"/>
      <c r="P250" s="180">
        <f>O250*H250</f>
        <v>0</v>
      </c>
      <c r="Q250" s="180">
        <v>2.9999999999999997E-4</v>
      </c>
      <c r="R250" s="180">
        <f>Q250*H250</f>
        <v>2.9999999999999997E-4</v>
      </c>
      <c r="S250" s="180">
        <v>0</v>
      </c>
      <c r="T250" s="18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2" t="s">
        <v>160</v>
      </c>
      <c r="AT250" s="182" t="s">
        <v>156</v>
      </c>
      <c r="AU250" s="182" t="s">
        <v>84</v>
      </c>
      <c r="AY250" s="19" t="s">
        <v>129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9" t="s">
        <v>82</v>
      </c>
      <c r="BK250" s="183">
        <f>ROUND(I250*H250,2)</f>
        <v>0</v>
      </c>
      <c r="BL250" s="19" t="s">
        <v>161</v>
      </c>
      <c r="BM250" s="182" t="s">
        <v>502</v>
      </c>
    </row>
    <row r="251" spans="1:65" s="13" customFormat="1" ht="10.199999999999999">
      <c r="B251" s="189"/>
      <c r="C251" s="190"/>
      <c r="D251" s="191" t="s">
        <v>141</v>
      </c>
      <c r="E251" s="192" t="s">
        <v>19</v>
      </c>
      <c r="F251" s="193" t="s">
        <v>503</v>
      </c>
      <c r="G251" s="190"/>
      <c r="H251" s="192" t="s">
        <v>19</v>
      </c>
      <c r="I251" s="194"/>
      <c r="J251" s="190"/>
      <c r="K251" s="190"/>
      <c r="L251" s="195"/>
      <c r="M251" s="196"/>
      <c r="N251" s="197"/>
      <c r="O251" s="197"/>
      <c r="P251" s="197"/>
      <c r="Q251" s="197"/>
      <c r="R251" s="197"/>
      <c r="S251" s="197"/>
      <c r="T251" s="198"/>
      <c r="AT251" s="199" t="s">
        <v>141</v>
      </c>
      <c r="AU251" s="199" t="s">
        <v>84</v>
      </c>
      <c r="AV251" s="13" t="s">
        <v>82</v>
      </c>
      <c r="AW251" s="13" t="s">
        <v>35</v>
      </c>
      <c r="AX251" s="13" t="s">
        <v>74</v>
      </c>
      <c r="AY251" s="199" t="s">
        <v>129</v>
      </c>
    </row>
    <row r="252" spans="1:65" s="14" customFormat="1" ht="10.199999999999999">
      <c r="B252" s="200"/>
      <c r="C252" s="201"/>
      <c r="D252" s="191" t="s">
        <v>141</v>
      </c>
      <c r="E252" s="202" t="s">
        <v>19</v>
      </c>
      <c r="F252" s="203" t="s">
        <v>82</v>
      </c>
      <c r="G252" s="201"/>
      <c r="H252" s="204">
        <v>1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141</v>
      </c>
      <c r="AU252" s="210" t="s">
        <v>84</v>
      </c>
      <c r="AV252" s="14" t="s">
        <v>84</v>
      </c>
      <c r="AW252" s="14" t="s">
        <v>4</v>
      </c>
      <c r="AX252" s="14" t="s">
        <v>82</v>
      </c>
      <c r="AY252" s="210" t="s">
        <v>129</v>
      </c>
    </row>
    <row r="253" spans="1:65" s="2" customFormat="1" ht="16.5" customHeight="1">
      <c r="A253" s="36"/>
      <c r="B253" s="37"/>
      <c r="C253" s="211" t="s">
        <v>504</v>
      </c>
      <c r="D253" s="211" t="s">
        <v>156</v>
      </c>
      <c r="E253" s="212" t="s">
        <v>505</v>
      </c>
      <c r="F253" s="213" t="s">
        <v>506</v>
      </c>
      <c r="G253" s="214" t="s">
        <v>159</v>
      </c>
      <c r="H253" s="215">
        <v>1</v>
      </c>
      <c r="I253" s="216"/>
      <c r="J253" s="217">
        <f>ROUND(I253*H253,2)</f>
        <v>0</v>
      </c>
      <c r="K253" s="213" t="s">
        <v>19</v>
      </c>
      <c r="L253" s="218"/>
      <c r="M253" s="219" t="s">
        <v>19</v>
      </c>
      <c r="N253" s="220" t="s">
        <v>45</v>
      </c>
      <c r="O253" s="6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2" t="s">
        <v>160</v>
      </c>
      <c r="AT253" s="182" t="s">
        <v>156</v>
      </c>
      <c r="AU253" s="182" t="s">
        <v>84</v>
      </c>
      <c r="AY253" s="19" t="s">
        <v>129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9" t="s">
        <v>82</v>
      </c>
      <c r="BK253" s="183">
        <f>ROUND(I253*H253,2)</f>
        <v>0</v>
      </c>
      <c r="BL253" s="19" t="s">
        <v>161</v>
      </c>
      <c r="BM253" s="182" t="s">
        <v>507</v>
      </c>
    </row>
    <row r="254" spans="1:65" s="13" customFormat="1" ht="10.199999999999999">
      <c r="B254" s="189"/>
      <c r="C254" s="190"/>
      <c r="D254" s="191" t="s">
        <v>141</v>
      </c>
      <c r="E254" s="192" t="s">
        <v>19</v>
      </c>
      <c r="F254" s="193" t="s">
        <v>508</v>
      </c>
      <c r="G254" s="190"/>
      <c r="H254" s="192" t="s">
        <v>19</v>
      </c>
      <c r="I254" s="194"/>
      <c r="J254" s="190"/>
      <c r="K254" s="190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141</v>
      </c>
      <c r="AU254" s="199" t="s">
        <v>84</v>
      </c>
      <c r="AV254" s="13" t="s">
        <v>82</v>
      </c>
      <c r="AW254" s="13" t="s">
        <v>35</v>
      </c>
      <c r="AX254" s="13" t="s">
        <v>74</v>
      </c>
      <c r="AY254" s="199" t="s">
        <v>129</v>
      </c>
    </row>
    <row r="255" spans="1:65" s="14" customFormat="1" ht="10.199999999999999">
      <c r="B255" s="200"/>
      <c r="C255" s="201"/>
      <c r="D255" s="191" t="s">
        <v>141</v>
      </c>
      <c r="E255" s="202" t="s">
        <v>19</v>
      </c>
      <c r="F255" s="203" t="s">
        <v>82</v>
      </c>
      <c r="G255" s="201"/>
      <c r="H255" s="204">
        <v>1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141</v>
      </c>
      <c r="AU255" s="210" t="s">
        <v>84</v>
      </c>
      <c r="AV255" s="14" t="s">
        <v>84</v>
      </c>
      <c r="AW255" s="14" t="s">
        <v>4</v>
      </c>
      <c r="AX255" s="14" t="s">
        <v>82</v>
      </c>
      <c r="AY255" s="210" t="s">
        <v>129</v>
      </c>
    </row>
    <row r="256" spans="1:65" s="2" customFormat="1" ht="21.75" customHeight="1">
      <c r="A256" s="36"/>
      <c r="B256" s="37"/>
      <c r="C256" s="211" t="s">
        <v>509</v>
      </c>
      <c r="D256" s="211" t="s">
        <v>156</v>
      </c>
      <c r="E256" s="212" t="s">
        <v>510</v>
      </c>
      <c r="F256" s="213" t="s">
        <v>511</v>
      </c>
      <c r="G256" s="214" t="s">
        <v>159</v>
      </c>
      <c r="H256" s="215">
        <v>1</v>
      </c>
      <c r="I256" s="216"/>
      <c r="J256" s="217">
        <f>ROUND(I256*H256,2)</f>
        <v>0</v>
      </c>
      <c r="K256" s="213" t="s">
        <v>19</v>
      </c>
      <c r="L256" s="218"/>
      <c r="M256" s="219" t="s">
        <v>19</v>
      </c>
      <c r="N256" s="220" t="s">
        <v>45</v>
      </c>
      <c r="O256" s="6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2" t="s">
        <v>160</v>
      </c>
      <c r="AT256" s="182" t="s">
        <v>156</v>
      </c>
      <c r="AU256" s="182" t="s">
        <v>84</v>
      </c>
      <c r="AY256" s="19" t="s">
        <v>129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9" t="s">
        <v>82</v>
      </c>
      <c r="BK256" s="183">
        <f>ROUND(I256*H256,2)</f>
        <v>0</v>
      </c>
      <c r="BL256" s="19" t="s">
        <v>161</v>
      </c>
      <c r="BM256" s="182" t="s">
        <v>512</v>
      </c>
    </row>
    <row r="257" spans="1:65" s="13" customFormat="1" ht="10.199999999999999">
      <c r="B257" s="189"/>
      <c r="C257" s="190"/>
      <c r="D257" s="191" t="s">
        <v>141</v>
      </c>
      <c r="E257" s="192" t="s">
        <v>19</v>
      </c>
      <c r="F257" s="193" t="s">
        <v>513</v>
      </c>
      <c r="G257" s="190"/>
      <c r="H257" s="192" t="s">
        <v>19</v>
      </c>
      <c r="I257" s="194"/>
      <c r="J257" s="190"/>
      <c r="K257" s="190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141</v>
      </c>
      <c r="AU257" s="199" t="s">
        <v>84</v>
      </c>
      <c r="AV257" s="13" t="s">
        <v>82</v>
      </c>
      <c r="AW257" s="13" t="s">
        <v>35</v>
      </c>
      <c r="AX257" s="13" t="s">
        <v>74</v>
      </c>
      <c r="AY257" s="199" t="s">
        <v>129</v>
      </c>
    </row>
    <row r="258" spans="1:65" s="13" customFormat="1" ht="10.199999999999999">
      <c r="B258" s="189"/>
      <c r="C258" s="190"/>
      <c r="D258" s="191" t="s">
        <v>141</v>
      </c>
      <c r="E258" s="192" t="s">
        <v>19</v>
      </c>
      <c r="F258" s="193" t="s">
        <v>514</v>
      </c>
      <c r="G258" s="190"/>
      <c r="H258" s="192" t="s">
        <v>19</v>
      </c>
      <c r="I258" s="194"/>
      <c r="J258" s="190"/>
      <c r="K258" s="190"/>
      <c r="L258" s="195"/>
      <c r="M258" s="196"/>
      <c r="N258" s="197"/>
      <c r="O258" s="197"/>
      <c r="P258" s="197"/>
      <c r="Q258" s="197"/>
      <c r="R258" s="197"/>
      <c r="S258" s="197"/>
      <c r="T258" s="198"/>
      <c r="AT258" s="199" t="s">
        <v>141</v>
      </c>
      <c r="AU258" s="199" t="s">
        <v>84</v>
      </c>
      <c r="AV258" s="13" t="s">
        <v>82</v>
      </c>
      <c r="AW258" s="13" t="s">
        <v>35</v>
      </c>
      <c r="AX258" s="13" t="s">
        <v>74</v>
      </c>
      <c r="AY258" s="199" t="s">
        <v>129</v>
      </c>
    </row>
    <row r="259" spans="1:65" s="14" customFormat="1" ht="10.199999999999999">
      <c r="B259" s="200"/>
      <c r="C259" s="201"/>
      <c r="D259" s="191" t="s">
        <v>141</v>
      </c>
      <c r="E259" s="202" t="s">
        <v>19</v>
      </c>
      <c r="F259" s="203" t="s">
        <v>82</v>
      </c>
      <c r="G259" s="201"/>
      <c r="H259" s="204">
        <v>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141</v>
      </c>
      <c r="AU259" s="210" t="s">
        <v>84</v>
      </c>
      <c r="AV259" s="14" t="s">
        <v>84</v>
      </c>
      <c r="AW259" s="14" t="s">
        <v>4</v>
      </c>
      <c r="AX259" s="14" t="s">
        <v>82</v>
      </c>
      <c r="AY259" s="210" t="s">
        <v>129</v>
      </c>
    </row>
    <row r="260" spans="1:65" s="2" customFormat="1" ht="16.5" customHeight="1">
      <c r="A260" s="36"/>
      <c r="B260" s="37"/>
      <c r="C260" s="211" t="s">
        <v>515</v>
      </c>
      <c r="D260" s="211" t="s">
        <v>156</v>
      </c>
      <c r="E260" s="212" t="s">
        <v>516</v>
      </c>
      <c r="F260" s="213" t="s">
        <v>517</v>
      </c>
      <c r="G260" s="214" t="s">
        <v>159</v>
      </c>
      <c r="H260" s="215">
        <v>1</v>
      </c>
      <c r="I260" s="216"/>
      <c r="J260" s="217">
        <f t="shared" ref="J260:J278" si="20">ROUND(I260*H260,2)</f>
        <v>0</v>
      </c>
      <c r="K260" s="213" t="s">
        <v>19</v>
      </c>
      <c r="L260" s="218"/>
      <c r="M260" s="219" t="s">
        <v>19</v>
      </c>
      <c r="N260" s="220" t="s">
        <v>45</v>
      </c>
      <c r="O260" s="66"/>
      <c r="P260" s="180">
        <f t="shared" ref="P260:P278" si="21">O260*H260</f>
        <v>0</v>
      </c>
      <c r="Q260" s="180">
        <v>0</v>
      </c>
      <c r="R260" s="180">
        <f t="shared" ref="R260:R278" si="22">Q260*H260</f>
        <v>0</v>
      </c>
      <c r="S260" s="180">
        <v>0</v>
      </c>
      <c r="T260" s="181">
        <f t="shared" ref="T260:T278" si="23"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2" t="s">
        <v>185</v>
      </c>
      <c r="AT260" s="182" t="s">
        <v>156</v>
      </c>
      <c r="AU260" s="182" t="s">
        <v>84</v>
      </c>
      <c r="AY260" s="19" t="s">
        <v>129</v>
      </c>
      <c r="BE260" s="183">
        <f t="shared" ref="BE260:BE278" si="24">IF(N260="základní",J260,0)</f>
        <v>0</v>
      </c>
      <c r="BF260" s="183">
        <f t="shared" ref="BF260:BF278" si="25">IF(N260="snížená",J260,0)</f>
        <v>0</v>
      </c>
      <c r="BG260" s="183">
        <f t="shared" ref="BG260:BG278" si="26">IF(N260="zákl. přenesená",J260,0)</f>
        <v>0</v>
      </c>
      <c r="BH260" s="183">
        <f t="shared" ref="BH260:BH278" si="27">IF(N260="sníž. přenesená",J260,0)</f>
        <v>0</v>
      </c>
      <c r="BI260" s="183">
        <f t="shared" ref="BI260:BI278" si="28">IF(N260="nulová",J260,0)</f>
        <v>0</v>
      </c>
      <c r="BJ260" s="19" t="s">
        <v>82</v>
      </c>
      <c r="BK260" s="183">
        <f t="shared" ref="BK260:BK278" si="29">ROUND(I260*H260,2)</f>
        <v>0</v>
      </c>
      <c r="BL260" s="19" t="s">
        <v>137</v>
      </c>
      <c r="BM260" s="182" t="s">
        <v>518</v>
      </c>
    </row>
    <row r="261" spans="1:65" s="2" customFormat="1" ht="16.5" customHeight="1">
      <c r="A261" s="36"/>
      <c r="B261" s="37"/>
      <c r="C261" s="211" t="s">
        <v>519</v>
      </c>
      <c r="D261" s="211" t="s">
        <v>156</v>
      </c>
      <c r="E261" s="212" t="s">
        <v>520</v>
      </c>
      <c r="F261" s="213" t="s">
        <v>521</v>
      </c>
      <c r="G261" s="214" t="s">
        <v>159</v>
      </c>
      <c r="H261" s="215">
        <v>1</v>
      </c>
      <c r="I261" s="216"/>
      <c r="J261" s="217">
        <f t="shared" si="20"/>
        <v>0</v>
      </c>
      <c r="K261" s="213" t="s">
        <v>19</v>
      </c>
      <c r="L261" s="218"/>
      <c r="M261" s="219" t="s">
        <v>19</v>
      </c>
      <c r="N261" s="220" t="s">
        <v>45</v>
      </c>
      <c r="O261" s="66"/>
      <c r="P261" s="180">
        <f t="shared" si="21"/>
        <v>0</v>
      </c>
      <c r="Q261" s="180">
        <v>0</v>
      </c>
      <c r="R261" s="180">
        <f t="shared" si="22"/>
        <v>0</v>
      </c>
      <c r="S261" s="180">
        <v>0</v>
      </c>
      <c r="T261" s="181">
        <f t="shared" si="2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2" t="s">
        <v>160</v>
      </c>
      <c r="AT261" s="182" t="s">
        <v>156</v>
      </c>
      <c r="AU261" s="182" t="s">
        <v>84</v>
      </c>
      <c r="AY261" s="19" t="s">
        <v>129</v>
      </c>
      <c r="BE261" s="183">
        <f t="shared" si="24"/>
        <v>0</v>
      </c>
      <c r="BF261" s="183">
        <f t="shared" si="25"/>
        <v>0</v>
      </c>
      <c r="BG261" s="183">
        <f t="shared" si="26"/>
        <v>0</v>
      </c>
      <c r="BH261" s="183">
        <f t="shared" si="27"/>
        <v>0</v>
      </c>
      <c r="BI261" s="183">
        <f t="shared" si="28"/>
        <v>0</v>
      </c>
      <c r="BJ261" s="19" t="s">
        <v>82</v>
      </c>
      <c r="BK261" s="183">
        <f t="shared" si="29"/>
        <v>0</v>
      </c>
      <c r="BL261" s="19" t="s">
        <v>161</v>
      </c>
      <c r="BM261" s="182" t="s">
        <v>522</v>
      </c>
    </row>
    <row r="262" spans="1:65" s="2" customFormat="1" ht="16.5" customHeight="1">
      <c r="A262" s="36"/>
      <c r="B262" s="37"/>
      <c r="C262" s="211" t="s">
        <v>523</v>
      </c>
      <c r="D262" s="211" t="s">
        <v>156</v>
      </c>
      <c r="E262" s="212" t="s">
        <v>524</v>
      </c>
      <c r="F262" s="213" t="s">
        <v>525</v>
      </c>
      <c r="G262" s="214" t="s">
        <v>159</v>
      </c>
      <c r="H262" s="215">
        <v>1</v>
      </c>
      <c r="I262" s="216"/>
      <c r="J262" s="217">
        <f t="shared" si="20"/>
        <v>0</v>
      </c>
      <c r="K262" s="213" t="s">
        <v>19</v>
      </c>
      <c r="L262" s="218"/>
      <c r="M262" s="219" t="s">
        <v>19</v>
      </c>
      <c r="N262" s="220" t="s">
        <v>45</v>
      </c>
      <c r="O262" s="66"/>
      <c r="P262" s="180">
        <f t="shared" si="21"/>
        <v>0</v>
      </c>
      <c r="Q262" s="180">
        <v>0</v>
      </c>
      <c r="R262" s="180">
        <f t="shared" si="22"/>
        <v>0</v>
      </c>
      <c r="S262" s="180">
        <v>0</v>
      </c>
      <c r="T262" s="181">
        <f t="shared" si="2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2" t="s">
        <v>160</v>
      </c>
      <c r="AT262" s="182" t="s">
        <v>156</v>
      </c>
      <c r="AU262" s="182" t="s">
        <v>84</v>
      </c>
      <c r="AY262" s="19" t="s">
        <v>129</v>
      </c>
      <c r="BE262" s="183">
        <f t="shared" si="24"/>
        <v>0</v>
      </c>
      <c r="BF262" s="183">
        <f t="shared" si="25"/>
        <v>0</v>
      </c>
      <c r="BG262" s="183">
        <f t="shared" si="26"/>
        <v>0</v>
      </c>
      <c r="BH262" s="183">
        <f t="shared" si="27"/>
        <v>0</v>
      </c>
      <c r="BI262" s="183">
        <f t="shared" si="28"/>
        <v>0</v>
      </c>
      <c r="BJ262" s="19" t="s">
        <v>82</v>
      </c>
      <c r="BK262" s="183">
        <f t="shared" si="29"/>
        <v>0</v>
      </c>
      <c r="BL262" s="19" t="s">
        <v>161</v>
      </c>
      <c r="BM262" s="182" t="s">
        <v>526</v>
      </c>
    </row>
    <row r="263" spans="1:65" s="2" customFormat="1" ht="16.5" customHeight="1">
      <c r="A263" s="36"/>
      <c r="B263" s="37"/>
      <c r="C263" s="211" t="s">
        <v>527</v>
      </c>
      <c r="D263" s="211" t="s">
        <v>156</v>
      </c>
      <c r="E263" s="212" t="s">
        <v>528</v>
      </c>
      <c r="F263" s="213" t="s">
        <v>529</v>
      </c>
      <c r="G263" s="214" t="s">
        <v>159</v>
      </c>
      <c r="H263" s="215">
        <v>1</v>
      </c>
      <c r="I263" s="216"/>
      <c r="J263" s="217">
        <f t="shared" si="20"/>
        <v>0</v>
      </c>
      <c r="K263" s="213" t="s">
        <v>19</v>
      </c>
      <c r="L263" s="218"/>
      <c r="M263" s="219" t="s">
        <v>19</v>
      </c>
      <c r="N263" s="220" t="s">
        <v>45</v>
      </c>
      <c r="O263" s="66"/>
      <c r="P263" s="180">
        <f t="shared" si="21"/>
        <v>0</v>
      </c>
      <c r="Q263" s="180">
        <v>0</v>
      </c>
      <c r="R263" s="180">
        <f t="shared" si="22"/>
        <v>0</v>
      </c>
      <c r="S263" s="180">
        <v>0</v>
      </c>
      <c r="T263" s="181">
        <f t="shared" si="2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2" t="s">
        <v>160</v>
      </c>
      <c r="AT263" s="182" t="s">
        <v>156</v>
      </c>
      <c r="AU263" s="182" t="s">
        <v>84</v>
      </c>
      <c r="AY263" s="19" t="s">
        <v>129</v>
      </c>
      <c r="BE263" s="183">
        <f t="shared" si="24"/>
        <v>0</v>
      </c>
      <c r="BF263" s="183">
        <f t="shared" si="25"/>
        <v>0</v>
      </c>
      <c r="BG263" s="183">
        <f t="shared" si="26"/>
        <v>0</v>
      </c>
      <c r="BH263" s="183">
        <f t="shared" si="27"/>
        <v>0</v>
      </c>
      <c r="BI263" s="183">
        <f t="shared" si="28"/>
        <v>0</v>
      </c>
      <c r="BJ263" s="19" t="s">
        <v>82</v>
      </c>
      <c r="BK263" s="183">
        <f t="shared" si="29"/>
        <v>0</v>
      </c>
      <c r="BL263" s="19" t="s">
        <v>161</v>
      </c>
      <c r="BM263" s="182" t="s">
        <v>530</v>
      </c>
    </row>
    <row r="264" spans="1:65" s="2" customFormat="1" ht="16.5" customHeight="1">
      <c r="A264" s="36"/>
      <c r="B264" s="37"/>
      <c r="C264" s="211" t="s">
        <v>531</v>
      </c>
      <c r="D264" s="211" t="s">
        <v>156</v>
      </c>
      <c r="E264" s="212" t="s">
        <v>532</v>
      </c>
      <c r="F264" s="213" t="s">
        <v>533</v>
      </c>
      <c r="G264" s="214" t="s">
        <v>159</v>
      </c>
      <c r="H264" s="215">
        <v>30</v>
      </c>
      <c r="I264" s="216"/>
      <c r="J264" s="217">
        <f t="shared" si="20"/>
        <v>0</v>
      </c>
      <c r="K264" s="213" t="s">
        <v>19</v>
      </c>
      <c r="L264" s="218"/>
      <c r="M264" s="219" t="s">
        <v>19</v>
      </c>
      <c r="N264" s="220" t="s">
        <v>45</v>
      </c>
      <c r="O264" s="66"/>
      <c r="P264" s="180">
        <f t="shared" si="21"/>
        <v>0</v>
      </c>
      <c r="Q264" s="180">
        <v>4.0000000000000003E-5</v>
      </c>
      <c r="R264" s="180">
        <f t="shared" si="22"/>
        <v>1.2000000000000001E-3</v>
      </c>
      <c r="S264" s="180">
        <v>0</v>
      </c>
      <c r="T264" s="181">
        <f t="shared" si="2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2" t="s">
        <v>185</v>
      </c>
      <c r="AT264" s="182" t="s">
        <v>156</v>
      </c>
      <c r="AU264" s="182" t="s">
        <v>84</v>
      </c>
      <c r="AY264" s="19" t="s">
        <v>129</v>
      </c>
      <c r="BE264" s="183">
        <f t="shared" si="24"/>
        <v>0</v>
      </c>
      <c r="BF264" s="183">
        <f t="shared" si="25"/>
        <v>0</v>
      </c>
      <c r="BG264" s="183">
        <f t="shared" si="26"/>
        <v>0</v>
      </c>
      <c r="BH264" s="183">
        <f t="shared" si="27"/>
        <v>0</v>
      </c>
      <c r="BI264" s="183">
        <f t="shared" si="28"/>
        <v>0</v>
      </c>
      <c r="BJ264" s="19" t="s">
        <v>82</v>
      </c>
      <c r="BK264" s="183">
        <f t="shared" si="29"/>
        <v>0</v>
      </c>
      <c r="BL264" s="19" t="s">
        <v>137</v>
      </c>
      <c r="BM264" s="182" t="s">
        <v>534</v>
      </c>
    </row>
    <row r="265" spans="1:65" s="2" customFormat="1" ht="16.5" customHeight="1">
      <c r="A265" s="36"/>
      <c r="B265" s="37"/>
      <c r="C265" s="211" t="s">
        <v>535</v>
      </c>
      <c r="D265" s="211" t="s">
        <v>156</v>
      </c>
      <c r="E265" s="212" t="s">
        <v>536</v>
      </c>
      <c r="F265" s="213" t="s">
        <v>537</v>
      </c>
      <c r="G265" s="214" t="s">
        <v>159</v>
      </c>
      <c r="H265" s="215">
        <v>5</v>
      </c>
      <c r="I265" s="216"/>
      <c r="J265" s="217">
        <f t="shared" si="20"/>
        <v>0</v>
      </c>
      <c r="K265" s="213" t="s">
        <v>19</v>
      </c>
      <c r="L265" s="218"/>
      <c r="M265" s="219" t="s">
        <v>19</v>
      </c>
      <c r="N265" s="220" t="s">
        <v>45</v>
      </c>
      <c r="O265" s="66"/>
      <c r="P265" s="180">
        <f t="shared" si="21"/>
        <v>0</v>
      </c>
      <c r="Q265" s="180">
        <v>0</v>
      </c>
      <c r="R265" s="180">
        <f t="shared" si="22"/>
        <v>0</v>
      </c>
      <c r="S265" s="180">
        <v>0</v>
      </c>
      <c r="T265" s="181">
        <f t="shared" si="2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2" t="s">
        <v>185</v>
      </c>
      <c r="AT265" s="182" t="s">
        <v>156</v>
      </c>
      <c r="AU265" s="182" t="s">
        <v>84</v>
      </c>
      <c r="AY265" s="19" t="s">
        <v>129</v>
      </c>
      <c r="BE265" s="183">
        <f t="shared" si="24"/>
        <v>0</v>
      </c>
      <c r="BF265" s="183">
        <f t="shared" si="25"/>
        <v>0</v>
      </c>
      <c r="BG265" s="183">
        <f t="shared" si="26"/>
        <v>0</v>
      </c>
      <c r="BH265" s="183">
        <f t="shared" si="27"/>
        <v>0</v>
      </c>
      <c r="BI265" s="183">
        <f t="shared" si="28"/>
        <v>0</v>
      </c>
      <c r="BJ265" s="19" t="s">
        <v>82</v>
      </c>
      <c r="BK265" s="183">
        <f t="shared" si="29"/>
        <v>0</v>
      </c>
      <c r="BL265" s="19" t="s">
        <v>137</v>
      </c>
      <c r="BM265" s="182" t="s">
        <v>538</v>
      </c>
    </row>
    <row r="266" spans="1:65" s="2" customFormat="1" ht="16.5" customHeight="1">
      <c r="A266" s="36"/>
      <c r="B266" s="37"/>
      <c r="C266" s="211" t="s">
        <v>539</v>
      </c>
      <c r="D266" s="211" t="s">
        <v>156</v>
      </c>
      <c r="E266" s="212" t="s">
        <v>540</v>
      </c>
      <c r="F266" s="213" t="s">
        <v>541</v>
      </c>
      <c r="G266" s="214" t="s">
        <v>159</v>
      </c>
      <c r="H266" s="215">
        <v>2</v>
      </c>
      <c r="I266" s="216"/>
      <c r="J266" s="217">
        <f t="shared" si="20"/>
        <v>0</v>
      </c>
      <c r="K266" s="213" t="s">
        <v>19</v>
      </c>
      <c r="L266" s="218"/>
      <c r="M266" s="219" t="s">
        <v>19</v>
      </c>
      <c r="N266" s="220" t="s">
        <v>45</v>
      </c>
      <c r="O266" s="66"/>
      <c r="P266" s="180">
        <f t="shared" si="21"/>
        <v>0</v>
      </c>
      <c r="Q266" s="180">
        <v>0</v>
      </c>
      <c r="R266" s="180">
        <f t="shared" si="22"/>
        <v>0</v>
      </c>
      <c r="S266" s="180">
        <v>0</v>
      </c>
      <c r="T266" s="181">
        <f t="shared" si="2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2" t="s">
        <v>185</v>
      </c>
      <c r="AT266" s="182" t="s">
        <v>156</v>
      </c>
      <c r="AU266" s="182" t="s">
        <v>84</v>
      </c>
      <c r="AY266" s="19" t="s">
        <v>129</v>
      </c>
      <c r="BE266" s="183">
        <f t="shared" si="24"/>
        <v>0</v>
      </c>
      <c r="BF266" s="183">
        <f t="shared" si="25"/>
        <v>0</v>
      </c>
      <c r="BG266" s="183">
        <f t="shared" si="26"/>
        <v>0</v>
      </c>
      <c r="BH266" s="183">
        <f t="shared" si="27"/>
        <v>0</v>
      </c>
      <c r="BI266" s="183">
        <f t="shared" si="28"/>
        <v>0</v>
      </c>
      <c r="BJ266" s="19" t="s">
        <v>82</v>
      </c>
      <c r="BK266" s="183">
        <f t="shared" si="29"/>
        <v>0</v>
      </c>
      <c r="BL266" s="19" t="s">
        <v>137</v>
      </c>
      <c r="BM266" s="182" t="s">
        <v>542</v>
      </c>
    </row>
    <row r="267" spans="1:65" s="2" customFormat="1" ht="16.5" customHeight="1">
      <c r="A267" s="36"/>
      <c r="B267" s="37"/>
      <c r="C267" s="211" t="s">
        <v>543</v>
      </c>
      <c r="D267" s="211" t="s">
        <v>156</v>
      </c>
      <c r="E267" s="212" t="s">
        <v>544</v>
      </c>
      <c r="F267" s="213" t="s">
        <v>545</v>
      </c>
      <c r="G267" s="214" t="s">
        <v>159</v>
      </c>
      <c r="H267" s="215">
        <v>1</v>
      </c>
      <c r="I267" s="216"/>
      <c r="J267" s="217">
        <f t="shared" si="20"/>
        <v>0</v>
      </c>
      <c r="K267" s="213" t="s">
        <v>19</v>
      </c>
      <c r="L267" s="218"/>
      <c r="M267" s="219" t="s">
        <v>19</v>
      </c>
      <c r="N267" s="220" t="s">
        <v>45</v>
      </c>
      <c r="O267" s="66"/>
      <c r="P267" s="180">
        <f t="shared" si="21"/>
        <v>0</v>
      </c>
      <c r="Q267" s="180">
        <v>0</v>
      </c>
      <c r="R267" s="180">
        <f t="shared" si="22"/>
        <v>0</v>
      </c>
      <c r="S267" s="180">
        <v>0</v>
      </c>
      <c r="T267" s="181">
        <f t="shared" si="2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2" t="s">
        <v>185</v>
      </c>
      <c r="AT267" s="182" t="s">
        <v>156</v>
      </c>
      <c r="AU267" s="182" t="s">
        <v>84</v>
      </c>
      <c r="AY267" s="19" t="s">
        <v>129</v>
      </c>
      <c r="BE267" s="183">
        <f t="shared" si="24"/>
        <v>0</v>
      </c>
      <c r="BF267" s="183">
        <f t="shared" si="25"/>
        <v>0</v>
      </c>
      <c r="BG267" s="183">
        <f t="shared" si="26"/>
        <v>0</v>
      </c>
      <c r="BH267" s="183">
        <f t="shared" si="27"/>
        <v>0</v>
      </c>
      <c r="BI267" s="183">
        <f t="shared" si="28"/>
        <v>0</v>
      </c>
      <c r="BJ267" s="19" t="s">
        <v>82</v>
      </c>
      <c r="BK267" s="183">
        <f t="shared" si="29"/>
        <v>0</v>
      </c>
      <c r="BL267" s="19" t="s">
        <v>137</v>
      </c>
      <c r="BM267" s="182" t="s">
        <v>546</v>
      </c>
    </row>
    <row r="268" spans="1:65" s="2" customFormat="1" ht="16.5" customHeight="1">
      <c r="A268" s="36"/>
      <c r="B268" s="37"/>
      <c r="C268" s="211" t="s">
        <v>547</v>
      </c>
      <c r="D268" s="211" t="s">
        <v>156</v>
      </c>
      <c r="E268" s="212" t="s">
        <v>548</v>
      </c>
      <c r="F268" s="213" t="s">
        <v>549</v>
      </c>
      <c r="G268" s="214" t="s">
        <v>159</v>
      </c>
      <c r="H268" s="215">
        <v>1</v>
      </c>
      <c r="I268" s="216"/>
      <c r="J268" s="217">
        <f t="shared" si="20"/>
        <v>0</v>
      </c>
      <c r="K268" s="213" t="s">
        <v>136</v>
      </c>
      <c r="L268" s="218"/>
      <c r="M268" s="219" t="s">
        <v>19</v>
      </c>
      <c r="N268" s="220" t="s">
        <v>45</v>
      </c>
      <c r="O268" s="66"/>
      <c r="P268" s="180">
        <f t="shared" si="21"/>
        <v>0</v>
      </c>
      <c r="Q268" s="180">
        <v>1.524E-2</v>
      </c>
      <c r="R268" s="180">
        <f t="shared" si="22"/>
        <v>1.524E-2</v>
      </c>
      <c r="S268" s="180">
        <v>0</v>
      </c>
      <c r="T268" s="181">
        <f t="shared" si="2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2" t="s">
        <v>185</v>
      </c>
      <c r="AT268" s="182" t="s">
        <v>156</v>
      </c>
      <c r="AU268" s="182" t="s">
        <v>84</v>
      </c>
      <c r="AY268" s="19" t="s">
        <v>129</v>
      </c>
      <c r="BE268" s="183">
        <f t="shared" si="24"/>
        <v>0</v>
      </c>
      <c r="BF268" s="183">
        <f t="shared" si="25"/>
        <v>0</v>
      </c>
      <c r="BG268" s="183">
        <f t="shared" si="26"/>
        <v>0</v>
      </c>
      <c r="BH268" s="183">
        <f t="shared" si="27"/>
        <v>0</v>
      </c>
      <c r="BI268" s="183">
        <f t="shared" si="28"/>
        <v>0</v>
      </c>
      <c r="BJ268" s="19" t="s">
        <v>82</v>
      </c>
      <c r="BK268" s="183">
        <f t="shared" si="29"/>
        <v>0</v>
      </c>
      <c r="BL268" s="19" t="s">
        <v>137</v>
      </c>
      <c r="BM268" s="182" t="s">
        <v>550</v>
      </c>
    </row>
    <row r="269" spans="1:65" s="2" customFormat="1" ht="16.5" customHeight="1">
      <c r="A269" s="36"/>
      <c r="B269" s="37"/>
      <c r="C269" s="211" t="s">
        <v>551</v>
      </c>
      <c r="D269" s="211" t="s">
        <v>156</v>
      </c>
      <c r="E269" s="212" t="s">
        <v>552</v>
      </c>
      <c r="F269" s="213" t="s">
        <v>553</v>
      </c>
      <c r="G269" s="214" t="s">
        <v>159</v>
      </c>
      <c r="H269" s="215">
        <v>1</v>
      </c>
      <c r="I269" s="216"/>
      <c r="J269" s="217">
        <f t="shared" si="20"/>
        <v>0</v>
      </c>
      <c r="K269" s="213" t="s">
        <v>19</v>
      </c>
      <c r="L269" s="218"/>
      <c r="M269" s="219" t="s">
        <v>19</v>
      </c>
      <c r="N269" s="220" t="s">
        <v>45</v>
      </c>
      <c r="O269" s="66"/>
      <c r="P269" s="180">
        <f t="shared" si="21"/>
        <v>0</v>
      </c>
      <c r="Q269" s="180">
        <v>0</v>
      </c>
      <c r="R269" s="180">
        <f t="shared" si="22"/>
        <v>0</v>
      </c>
      <c r="S269" s="180">
        <v>0</v>
      </c>
      <c r="T269" s="181">
        <f t="shared" si="2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2" t="s">
        <v>185</v>
      </c>
      <c r="AT269" s="182" t="s">
        <v>156</v>
      </c>
      <c r="AU269" s="182" t="s">
        <v>84</v>
      </c>
      <c r="AY269" s="19" t="s">
        <v>129</v>
      </c>
      <c r="BE269" s="183">
        <f t="shared" si="24"/>
        <v>0</v>
      </c>
      <c r="BF269" s="183">
        <f t="shared" si="25"/>
        <v>0</v>
      </c>
      <c r="BG269" s="183">
        <f t="shared" si="26"/>
        <v>0</v>
      </c>
      <c r="BH269" s="183">
        <f t="shared" si="27"/>
        <v>0</v>
      </c>
      <c r="BI269" s="183">
        <f t="shared" si="28"/>
        <v>0</v>
      </c>
      <c r="BJ269" s="19" t="s">
        <v>82</v>
      </c>
      <c r="BK269" s="183">
        <f t="shared" si="29"/>
        <v>0</v>
      </c>
      <c r="BL269" s="19" t="s">
        <v>137</v>
      </c>
      <c r="BM269" s="182" t="s">
        <v>554</v>
      </c>
    </row>
    <row r="270" spans="1:65" s="2" customFormat="1" ht="16.5" customHeight="1">
      <c r="A270" s="36"/>
      <c r="B270" s="37"/>
      <c r="C270" s="211" t="s">
        <v>555</v>
      </c>
      <c r="D270" s="211" t="s">
        <v>156</v>
      </c>
      <c r="E270" s="212" t="s">
        <v>556</v>
      </c>
      <c r="F270" s="213" t="s">
        <v>557</v>
      </c>
      <c r="G270" s="214" t="s">
        <v>159</v>
      </c>
      <c r="H270" s="215">
        <v>1</v>
      </c>
      <c r="I270" s="216"/>
      <c r="J270" s="217">
        <f t="shared" si="20"/>
        <v>0</v>
      </c>
      <c r="K270" s="213" t="s">
        <v>19</v>
      </c>
      <c r="L270" s="218"/>
      <c r="M270" s="219" t="s">
        <v>19</v>
      </c>
      <c r="N270" s="220" t="s">
        <v>45</v>
      </c>
      <c r="O270" s="66"/>
      <c r="P270" s="180">
        <f t="shared" si="21"/>
        <v>0</v>
      </c>
      <c r="Q270" s="180">
        <v>0</v>
      </c>
      <c r="R270" s="180">
        <f t="shared" si="22"/>
        <v>0</v>
      </c>
      <c r="S270" s="180">
        <v>0</v>
      </c>
      <c r="T270" s="181">
        <f t="shared" si="2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2" t="s">
        <v>185</v>
      </c>
      <c r="AT270" s="182" t="s">
        <v>156</v>
      </c>
      <c r="AU270" s="182" t="s">
        <v>84</v>
      </c>
      <c r="AY270" s="19" t="s">
        <v>129</v>
      </c>
      <c r="BE270" s="183">
        <f t="shared" si="24"/>
        <v>0</v>
      </c>
      <c r="BF270" s="183">
        <f t="shared" si="25"/>
        <v>0</v>
      </c>
      <c r="BG270" s="183">
        <f t="shared" si="26"/>
        <v>0</v>
      </c>
      <c r="BH270" s="183">
        <f t="shared" si="27"/>
        <v>0</v>
      </c>
      <c r="BI270" s="183">
        <f t="shared" si="28"/>
        <v>0</v>
      </c>
      <c r="BJ270" s="19" t="s">
        <v>82</v>
      </c>
      <c r="BK270" s="183">
        <f t="shared" si="29"/>
        <v>0</v>
      </c>
      <c r="BL270" s="19" t="s">
        <v>137</v>
      </c>
      <c r="BM270" s="182" t="s">
        <v>558</v>
      </c>
    </row>
    <row r="271" spans="1:65" s="2" customFormat="1" ht="16.5" customHeight="1">
      <c r="A271" s="36"/>
      <c r="B271" s="37"/>
      <c r="C271" s="211" t="s">
        <v>559</v>
      </c>
      <c r="D271" s="211" t="s">
        <v>156</v>
      </c>
      <c r="E271" s="212" t="s">
        <v>560</v>
      </c>
      <c r="F271" s="213" t="s">
        <v>561</v>
      </c>
      <c r="G271" s="214" t="s">
        <v>159</v>
      </c>
      <c r="H271" s="215">
        <v>10</v>
      </c>
      <c r="I271" s="216"/>
      <c r="J271" s="217">
        <f t="shared" si="20"/>
        <v>0</v>
      </c>
      <c r="K271" s="213" t="s">
        <v>136</v>
      </c>
      <c r="L271" s="218"/>
      <c r="M271" s="219" t="s">
        <v>19</v>
      </c>
      <c r="N271" s="220" t="s">
        <v>45</v>
      </c>
      <c r="O271" s="66"/>
      <c r="P271" s="180">
        <f t="shared" si="21"/>
        <v>0</v>
      </c>
      <c r="Q271" s="180">
        <v>4.0000000000000003E-5</v>
      </c>
      <c r="R271" s="180">
        <f t="shared" si="22"/>
        <v>4.0000000000000002E-4</v>
      </c>
      <c r="S271" s="180">
        <v>0</v>
      </c>
      <c r="T271" s="181">
        <f t="shared" si="2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2" t="s">
        <v>185</v>
      </c>
      <c r="AT271" s="182" t="s">
        <v>156</v>
      </c>
      <c r="AU271" s="182" t="s">
        <v>84</v>
      </c>
      <c r="AY271" s="19" t="s">
        <v>129</v>
      </c>
      <c r="BE271" s="183">
        <f t="shared" si="24"/>
        <v>0</v>
      </c>
      <c r="BF271" s="183">
        <f t="shared" si="25"/>
        <v>0</v>
      </c>
      <c r="BG271" s="183">
        <f t="shared" si="26"/>
        <v>0</v>
      </c>
      <c r="BH271" s="183">
        <f t="shared" si="27"/>
        <v>0</v>
      </c>
      <c r="BI271" s="183">
        <f t="shared" si="28"/>
        <v>0</v>
      </c>
      <c r="BJ271" s="19" t="s">
        <v>82</v>
      </c>
      <c r="BK271" s="183">
        <f t="shared" si="29"/>
        <v>0</v>
      </c>
      <c r="BL271" s="19" t="s">
        <v>137</v>
      </c>
      <c r="BM271" s="182" t="s">
        <v>562</v>
      </c>
    </row>
    <row r="272" spans="1:65" s="2" customFormat="1" ht="16.5" customHeight="1">
      <c r="A272" s="36"/>
      <c r="B272" s="37"/>
      <c r="C272" s="211" t="s">
        <v>563</v>
      </c>
      <c r="D272" s="211" t="s">
        <v>156</v>
      </c>
      <c r="E272" s="212" t="s">
        <v>564</v>
      </c>
      <c r="F272" s="213" t="s">
        <v>565</v>
      </c>
      <c r="G272" s="214" t="s">
        <v>159</v>
      </c>
      <c r="H272" s="215">
        <v>10</v>
      </c>
      <c r="I272" s="216"/>
      <c r="J272" s="217">
        <f t="shared" si="20"/>
        <v>0</v>
      </c>
      <c r="K272" s="213" t="s">
        <v>136</v>
      </c>
      <c r="L272" s="218"/>
      <c r="M272" s="219" t="s">
        <v>19</v>
      </c>
      <c r="N272" s="220" t="s">
        <v>45</v>
      </c>
      <c r="O272" s="66"/>
      <c r="P272" s="180">
        <f t="shared" si="21"/>
        <v>0</v>
      </c>
      <c r="Q272" s="180">
        <v>5.0000000000000002E-5</v>
      </c>
      <c r="R272" s="180">
        <f t="shared" si="22"/>
        <v>5.0000000000000001E-4</v>
      </c>
      <c r="S272" s="180">
        <v>0</v>
      </c>
      <c r="T272" s="181">
        <f t="shared" si="2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2" t="s">
        <v>185</v>
      </c>
      <c r="AT272" s="182" t="s">
        <v>156</v>
      </c>
      <c r="AU272" s="182" t="s">
        <v>84</v>
      </c>
      <c r="AY272" s="19" t="s">
        <v>129</v>
      </c>
      <c r="BE272" s="183">
        <f t="shared" si="24"/>
        <v>0</v>
      </c>
      <c r="BF272" s="183">
        <f t="shared" si="25"/>
        <v>0</v>
      </c>
      <c r="BG272" s="183">
        <f t="shared" si="26"/>
        <v>0</v>
      </c>
      <c r="BH272" s="183">
        <f t="shared" si="27"/>
        <v>0</v>
      </c>
      <c r="BI272" s="183">
        <f t="shared" si="28"/>
        <v>0</v>
      </c>
      <c r="BJ272" s="19" t="s">
        <v>82</v>
      </c>
      <c r="BK272" s="183">
        <f t="shared" si="29"/>
        <v>0</v>
      </c>
      <c r="BL272" s="19" t="s">
        <v>137</v>
      </c>
      <c r="BM272" s="182" t="s">
        <v>566</v>
      </c>
    </row>
    <row r="273" spans="1:65" s="2" customFormat="1" ht="16.5" customHeight="1">
      <c r="A273" s="36"/>
      <c r="B273" s="37"/>
      <c r="C273" s="211" t="s">
        <v>567</v>
      </c>
      <c r="D273" s="211" t="s">
        <v>156</v>
      </c>
      <c r="E273" s="212" t="s">
        <v>568</v>
      </c>
      <c r="F273" s="213" t="s">
        <v>569</v>
      </c>
      <c r="G273" s="214" t="s">
        <v>159</v>
      </c>
      <c r="H273" s="215">
        <v>10</v>
      </c>
      <c r="I273" s="216"/>
      <c r="J273" s="217">
        <f t="shared" si="20"/>
        <v>0</v>
      </c>
      <c r="K273" s="213" t="s">
        <v>136</v>
      </c>
      <c r="L273" s="218"/>
      <c r="M273" s="219" t="s">
        <v>19</v>
      </c>
      <c r="N273" s="220" t="s">
        <v>45</v>
      </c>
      <c r="O273" s="66"/>
      <c r="P273" s="180">
        <f t="shared" si="21"/>
        <v>0</v>
      </c>
      <c r="Q273" s="180">
        <v>5.0000000000000002E-5</v>
      </c>
      <c r="R273" s="180">
        <f t="shared" si="22"/>
        <v>5.0000000000000001E-4</v>
      </c>
      <c r="S273" s="180">
        <v>0</v>
      </c>
      <c r="T273" s="181">
        <f t="shared" si="2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2" t="s">
        <v>185</v>
      </c>
      <c r="AT273" s="182" t="s">
        <v>156</v>
      </c>
      <c r="AU273" s="182" t="s">
        <v>84</v>
      </c>
      <c r="AY273" s="19" t="s">
        <v>129</v>
      </c>
      <c r="BE273" s="183">
        <f t="shared" si="24"/>
        <v>0</v>
      </c>
      <c r="BF273" s="183">
        <f t="shared" si="25"/>
        <v>0</v>
      </c>
      <c r="BG273" s="183">
        <f t="shared" si="26"/>
        <v>0</v>
      </c>
      <c r="BH273" s="183">
        <f t="shared" si="27"/>
        <v>0</v>
      </c>
      <c r="BI273" s="183">
        <f t="shared" si="28"/>
        <v>0</v>
      </c>
      <c r="BJ273" s="19" t="s">
        <v>82</v>
      </c>
      <c r="BK273" s="183">
        <f t="shared" si="29"/>
        <v>0</v>
      </c>
      <c r="BL273" s="19" t="s">
        <v>137</v>
      </c>
      <c r="BM273" s="182" t="s">
        <v>570</v>
      </c>
    </row>
    <row r="274" spans="1:65" s="2" customFormat="1" ht="16.5" customHeight="1">
      <c r="A274" s="36"/>
      <c r="B274" s="37"/>
      <c r="C274" s="211" t="s">
        <v>571</v>
      </c>
      <c r="D274" s="211" t="s">
        <v>156</v>
      </c>
      <c r="E274" s="212" t="s">
        <v>572</v>
      </c>
      <c r="F274" s="213" t="s">
        <v>573</v>
      </c>
      <c r="G274" s="214" t="s">
        <v>159</v>
      </c>
      <c r="H274" s="215">
        <v>10</v>
      </c>
      <c r="I274" s="216"/>
      <c r="J274" s="217">
        <f t="shared" si="20"/>
        <v>0</v>
      </c>
      <c r="K274" s="213" t="s">
        <v>136</v>
      </c>
      <c r="L274" s="218"/>
      <c r="M274" s="219" t="s">
        <v>19</v>
      </c>
      <c r="N274" s="220" t="s">
        <v>45</v>
      </c>
      <c r="O274" s="66"/>
      <c r="P274" s="180">
        <f t="shared" si="21"/>
        <v>0</v>
      </c>
      <c r="Q274" s="180">
        <v>6.0000000000000002E-5</v>
      </c>
      <c r="R274" s="180">
        <f t="shared" si="22"/>
        <v>6.0000000000000006E-4</v>
      </c>
      <c r="S274" s="180">
        <v>0</v>
      </c>
      <c r="T274" s="181">
        <f t="shared" si="2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2" t="s">
        <v>185</v>
      </c>
      <c r="AT274" s="182" t="s">
        <v>156</v>
      </c>
      <c r="AU274" s="182" t="s">
        <v>84</v>
      </c>
      <c r="AY274" s="19" t="s">
        <v>129</v>
      </c>
      <c r="BE274" s="183">
        <f t="shared" si="24"/>
        <v>0</v>
      </c>
      <c r="BF274" s="183">
        <f t="shared" si="25"/>
        <v>0</v>
      </c>
      <c r="BG274" s="183">
        <f t="shared" si="26"/>
        <v>0</v>
      </c>
      <c r="BH274" s="183">
        <f t="shared" si="27"/>
        <v>0</v>
      </c>
      <c r="BI274" s="183">
        <f t="shared" si="28"/>
        <v>0</v>
      </c>
      <c r="BJ274" s="19" t="s">
        <v>82</v>
      </c>
      <c r="BK274" s="183">
        <f t="shared" si="29"/>
        <v>0</v>
      </c>
      <c r="BL274" s="19" t="s">
        <v>137</v>
      </c>
      <c r="BM274" s="182" t="s">
        <v>574</v>
      </c>
    </row>
    <row r="275" spans="1:65" s="2" customFormat="1" ht="16.5" customHeight="1">
      <c r="A275" s="36"/>
      <c r="B275" s="37"/>
      <c r="C275" s="211" t="s">
        <v>575</v>
      </c>
      <c r="D275" s="211" t="s">
        <v>156</v>
      </c>
      <c r="E275" s="212" t="s">
        <v>576</v>
      </c>
      <c r="F275" s="213" t="s">
        <v>577</v>
      </c>
      <c r="G275" s="214" t="s">
        <v>159</v>
      </c>
      <c r="H275" s="215">
        <v>10</v>
      </c>
      <c r="I275" s="216"/>
      <c r="J275" s="217">
        <f t="shared" si="20"/>
        <v>0</v>
      </c>
      <c r="K275" s="213" t="s">
        <v>136</v>
      </c>
      <c r="L275" s="218"/>
      <c r="M275" s="219" t="s">
        <v>19</v>
      </c>
      <c r="N275" s="220" t="s">
        <v>45</v>
      </c>
      <c r="O275" s="66"/>
      <c r="P275" s="180">
        <f t="shared" si="21"/>
        <v>0</v>
      </c>
      <c r="Q275" s="180">
        <v>6.9999999999999994E-5</v>
      </c>
      <c r="R275" s="180">
        <f t="shared" si="22"/>
        <v>6.9999999999999988E-4</v>
      </c>
      <c r="S275" s="180">
        <v>0</v>
      </c>
      <c r="T275" s="181">
        <f t="shared" si="2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2" t="s">
        <v>185</v>
      </c>
      <c r="AT275" s="182" t="s">
        <v>156</v>
      </c>
      <c r="AU275" s="182" t="s">
        <v>84</v>
      </c>
      <c r="AY275" s="19" t="s">
        <v>129</v>
      </c>
      <c r="BE275" s="183">
        <f t="shared" si="24"/>
        <v>0</v>
      </c>
      <c r="BF275" s="183">
        <f t="shared" si="25"/>
        <v>0</v>
      </c>
      <c r="BG275" s="183">
        <f t="shared" si="26"/>
        <v>0</v>
      </c>
      <c r="BH275" s="183">
        <f t="shared" si="27"/>
        <v>0</v>
      </c>
      <c r="BI275" s="183">
        <f t="shared" si="28"/>
        <v>0</v>
      </c>
      <c r="BJ275" s="19" t="s">
        <v>82</v>
      </c>
      <c r="BK275" s="183">
        <f t="shared" si="29"/>
        <v>0</v>
      </c>
      <c r="BL275" s="19" t="s">
        <v>137</v>
      </c>
      <c r="BM275" s="182" t="s">
        <v>578</v>
      </c>
    </row>
    <row r="276" spans="1:65" s="2" customFormat="1" ht="24.15" customHeight="1">
      <c r="A276" s="36"/>
      <c r="B276" s="37"/>
      <c r="C276" s="211" t="s">
        <v>579</v>
      </c>
      <c r="D276" s="211" t="s">
        <v>156</v>
      </c>
      <c r="E276" s="212" t="s">
        <v>580</v>
      </c>
      <c r="F276" s="213" t="s">
        <v>581</v>
      </c>
      <c r="G276" s="214" t="s">
        <v>582</v>
      </c>
      <c r="H276" s="215">
        <v>1</v>
      </c>
      <c r="I276" s="216"/>
      <c r="J276" s="217">
        <f t="shared" si="20"/>
        <v>0</v>
      </c>
      <c r="K276" s="213" t="s">
        <v>136</v>
      </c>
      <c r="L276" s="218"/>
      <c r="M276" s="219" t="s">
        <v>19</v>
      </c>
      <c r="N276" s="220" t="s">
        <v>45</v>
      </c>
      <c r="O276" s="66"/>
      <c r="P276" s="180">
        <f t="shared" si="21"/>
        <v>0</v>
      </c>
      <c r="Q276" s="180">
        <v>2.9999999999999997E-4</v>
      </c>
      <c r="R276" s="180">
        <f t="shared" si="22"/>
        <v>2.9999999999999997E-4</v>
      </c>
      <c r="S276" s="180">
        <v>0</v>
      </c>
      <c r="T276" s="181">
        <f t="shared" si="2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2" t="s">
        <v>185</v>
      </c>
      <c r="AT276" s="182" t="s">
        <v>156</v>
      </c>
      <c r="AU276" s="182" t="s">
        <v>84</v>
      </c>
      <c r="AY276" s="19" t="s">
        <v>129</v>
      </c>
      <c r="BE276" s="183">
        <f t="shared" si="24"/>
        <v>0</v>
      </c>
      <c r="BF276" s="183">
        <f t="shared" si="25"/>
        <v>0</v>
      </c>
      <c r="BG276" s="183">
        <f t="shared" si="26"/>
        <v>0</v>
      </c>
      <c r="BH276" s="183">
        <f t="shared" si="27"/>
        <v>0</v>
      </c>
      <c r="BI276" s="183">
        <f t="shared" si="28"/>
        <v>0</v>
      </c>
      <c r="BJ276" s="19" t="s">
        <v>82</v>
      </c>
      <c r="BK276" s="183">
        <f t="shared" si="29"/>
        <v>0</v>
      </c>
      <c r="BL276" s="19" t="s">
        <v>137</v>
      </c>
      <c r="BM276" s="182" t="s">
        <v>583</v>
      </c>
    </row>
    <row r="277" spans="1:65" s="2" customFormat="1" ht="24.15" customHeight="1">
      <c r="A277" s="36"/>
      <c r="B277" s="37"/>
      <c r="C277" s="211" t="s">
        <v>584</v>
      </c>
      <c r="D277" s="211" t="s">
        <v>156</v>
      </c>
      <c r="E277" s="212" t="s">
        <v>585</v>
      </c>
      <c r="F277" s="213" t="s">
        <v>586</v>
      </c>
      <c r="G277" s="214" t="s">
        <v>582</v>
      </c>
      <c r="H277" s="215">
        <v>1</v>
      </c>
      <c r="I277" s="216"/>
      <c r="J277" s="217">
        <f t="shared" si="20"/>
        <v>0</v>
      </c>
      <c r="K277" s="213" t="s">
        <v>136</v>
      </c>
      <c r="L277" s="218"/>
      <c r="M277" s="219" t="s">
        <v>19</v>
      </c>
      <c r="N277" s="220" t="s">
        <v>45</v>
      </c>
      <c r="O277" s="66"/>
      <c r="P277" s="180">
        <f t="shared" si="21"/>
        <v>0</v>
      </c>
      <c r="Q277" s="180">
        <v>2.0000000000000001E-4</v>
      </c>
      <c r="R277" s="180">
        <f t="shared" si="22"/>
        <v>2.0000000000000001E-4</v>
      </c>
      <c r="S277" s="180">
        <v>0</v>
      </c>
      <c r="T277" s="181">
        <f t="shared" si="2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2" t="s">
        <v>185</v>
      </c>
      <c r="AT277" s="182" t="s">
        <v>156</v>
      </c>
      <c r="AU277" s="182" t="s">
        <v>84</v>
      </c>
      <c r="AY277" s="19" t="s">
        <v>129</v>
      </c>
      <c r="BE277" s="183">
        <f t="shared" si="24"/>
        <v>0</v>
      </c>
      <c r="BF277" s="183">
        <f t="shared" si="25"/>
        <v>0</v>
      </c>
      <c r="BG277" s="183">
        <f t="shared" si="26"/>
        <v>0</v>
      </c>
      <c r="BH277" s="183">
        <f t="shared" si="27"/>
        <v>0</v>
      </c>
      <c r="BI277" s="183">
        <f t="shared" si="28"/>
        <v>0</v>
      </c>
      <c r="BJ277" s="19" t="s">
        <v>82</v>
      </c>
      <c r="BK277" s="183">
        <f t="shared" si="29"/>
        <v>0</v>
      </c>
      <c r="BL277" s="19" t="s">
        <v>137</v>
      </c>
      <c r="BM277" s="182" t="s">
        <v>587</v>
      </c>
    </row>
    <row r="278" spans="1:65" s="2" customFormat="1" ht="24.15" customHeight="1">
      <c r="A278" s="36"/>
      <c r="B278" s="37"/>
      <c r="C278" s="211" t="s">
        <v>588</v>
      </c>
      <c r="D278" s="211" t="s">
        <v>156</v>
      </c>
      <c r="E278" s="212" t="s">
        <v>589</v>
      </c>
      <c r="F278" s="213" t="s">
        <v>590</v>
      </c>
      <c r="G278" s="214" t="s">
        <v>159</v>
      </c>
      <c r="H278" s="215">
        <v>1</v>
      </c>
      <c r="I278" s="216"/>
      <c r="J278" s="217">
        <f t="shared" si="20"/>
        <v>0</v>
      </c>
      <c r="K278" s="213" t="s">
        <v>19</v>
      </c>
      <c r="L278" s="218"/>
      <c r="M278" s="219" t="s">
        <v>19</v>
      </c>
      <c r="N278" s="220" t="s">
        <v>45</v>
      </c>
      <c r="O278" s="66"/>
      <c r="P278" s="180">
        <f t="shared" si="21"/>
        <v>0</v>
      </c>
      <c r="Q278" s="180">
        <v>2.9999999999999997E-4</v>
      </c>
      <c r="R278" s="180">
        <f t="shared" si="22"/>
        <v>2.9999999999999997E-4</v>
      </c>
      <c r="S278" s="180">
        <v>0</v>
      </c>
      <c r="T278" s="181">
        <f t="shared" si="2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2" t="s">
        <v>160</v>
      </c>
      <c r="AT278" s="182" t="s">
        <v>156</v>
      </c>
      <c r="AU278" s="182" t="s">
        <v>84</v>
      </c>
      <c r="AY278" s="19" t="s">
        <v>129</v>
      </c>
      <c r="BE278" s="183">
        <f t="shared" si="24"/>
        <v>0</v>
      </c>
      <c r="BF278" s="183">
        <f t="shared" si="25"/>
        <v>0</v>
      </c>
      <c r="BG278" s="183">
        <f t="shared" si="26"/>
        <v>0</v>
      </c>
      <c r="BH278" s="183">
        <f t="shared" si="27"/>
        <v>0</v>
      </c>
      <c r="BI278" s="183">
        <f t="shared" si="28"/>
        <v>0</v>
      </c>
      <c r="BJ278" s="19" t="s">
        <v>82</v>
      </c>
      <c r="BK278" s="183">
        <f t="shared" si="29"/>
        <v>0</v>
      </c>
      <c r="BL278" s="19" t="s">
        <v>161</v>
      </c>
      <c r="BM278" s="182" t="s">
        <v>591</v>
      </c>
    </row>
    <row r="279" spans="1:65" s="13" customFormat="1" ht="10.199999999999999">
      <c r="B279" s="189"/>
      <c r="C279" s="190"/>
      <c r="D279" s="191" t="s">
        <v>141</v>
      </c>
      <c r="E279" s="192" t="s">
        <v>19</v>
      </c>
      <c r="F279" s="193" t="s">
        <v>592</v>
      </c>
      <c r="G279" s="190"/>
      <c r="H279" s="192" t="s">
        <v>19</v>
      </c>
      <c r="I279" s="194"/>
      <c r="J279" s="190"/>
      <c r="K279" s="190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141</v>
      </c>
      <c r="AU279" s="199" t="s">
        <v>84</v>
      </c>
      <c r="AV279" s="13" t="s">
        <v>82</v>
      </c>
      <c r="AW279" s="13" t="s">
        <v>35</v>
      </c>
      <c r="AX279" s="13" t="s">
        <v>74</v>
      </c>
      <c r="AY279" s="199" t="s">
        <v>129</v>
      </c>
    </row>
    <row r="280" spans="1:65" s="14" customFormat="1" ht="10.199999999999999">
      <c r="B280" s="200"/>
      <c r="C280" s="201"/>
      <c r="D280" s="191" t="s">
        <v>141</v>
      </c>
      <c r="E280" s="202" t="s">
        <v>19</v>
      </c>
      <c r="F280" s="203" t="s">
        <v>82</v>
      </c>
      <c r="G280" s="201"/>
      <c r="H280" s="204">
        <v>1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141</v>
      </c>
      <c r="AU280" s="210" t="s">
        <v>84</v>
      </c>
      <c r="AV280" s="14" t="s">
        <v>84</v>
      </c>
      <c r="AW280" s="14" t="s">
        <v>4</v>
      </c>
      <c r="AX280" s="14" t="s">
        <v>82</v>
      </c>
      <c r="AY280" s="210" t="s">
        <v>129</v>
      </c>
    </row>
    <row r="281" spans="1:65" s="2" customFormat="1" ht="16.5" customHeight="1">
      <c r="A281" s="36"/>
      <c r="B281" s="37"/>
      <c r="C281" s="211" t="s">
        <v>593</v>
      </c>
      <c r="D281" s="211" t="s">
        <v>156</v>
      </c>
      <c r="E281" s="212" t="s">
        <v>594</v>
      </c>
      <c r="F281" s="213" t="s">
        <v>595</v>
      </c>
      <c r="G281" s="214" t="s">
        <v>159</v>
      </c>
      <c r="H281" s="215">
        <v>1</v>
      </c>
      <c r="I281" s="216"/>
      <c r="J281" s="217">
        <f t="shared" ref="J281:J286" si="30">ROUND(I281*H281,2)</f>
        <v>0</v>
      </c>
      <c r="K281" s="213" t="s">
        <v>19</v>
      </c>
      <c r="L281" s="218"/>
      <c r="M281" s="219" t="s">
        <v>19</v>
      </c>
      <c r="N281" s="220" t="s">
        <v>45</v>
      </c>
      <c r="O281" s="66"/>
      <c r="P281" s="180">
        <f t="shared" ref="P281:P286" si="31">O281*H281</f>
        <v>0</v>
      </c>
      <c r="Q281" s="180">
        <v>0</v>
      </c>
      <c r="R281" s="180">
        <f t="shared" ref="R281:R286" si="32">Q281*H281</f>
        <v>0</v>
      </c>
      <c r="S281" s="180">
        <v>0</v>
      </c>
      <c r="T281" s="181">
        <f t="shared" ref="T281:T286" si="33"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2" t="s">
        <v>160</v>
      </c>
      <c r="AT281" s="182" t="s">
        <v>156</v>
      </c>
      <c r="AU281" s="182" t="s">
        <v>84</v>
      </c>
      <c r="AY281" s="19" t="s">
        <v>129</v>
      </c>
      <c r="BE281" s="183">
        <f t="shared" ref="BE281:BE286" si="34">IF(N281="základní",J281,0)</f>
        <v>0</v>
      </c>
      <c r="BF281" s="183">
        <f t="shared" ref="BF281:BF286" si="35">IF(N281="snížená",J281,0)</f>
        <v>0</v>
      </c>
      <c r="BG281" s="183">
        <f t="shared" ref="BG281:BG286" si="36">IF(N281="zákl. přenesená",J281,0)</f>
        <v>0</v>
      </c>
      <c r="BH281" s="183">
        <f t="shared" ref="BH281:BH286" si="37">IF(N281="sníž. přenesená",J281,0)</f>
        <v>0</v>
      </c>
      <c r="BI281" s="183">
        <f t="shared" ref="BI281:BI286" si="38">IF(N281="nulová",J281,0)</f>
        <v>0</v>
      </c>
      <c r="BJ281" s="19" t="s">
        <v>82</v>
      </c>
      <c r="BK281" s="183">
        <f t="shared" ref="BK281:BK286" si="39">ROUND(I281*H281,2)</f>
        <v>0</v>
      </c>
      <c r="BL281" s="19" t="s">
        <v>161</v>
      </c>
      <c r="BM281" s="182" t="s">
        <v>596</v>
      </c>
    </row>
    <row r="282" spans="1:65" s="2" customFormat="1" ht="24.15" customHeight="1">
      <c r="A282" s="36"/>
      <c r="B282" s="37"/>
      <c r="C282" s="171" t="s">
        <v>597</v>
      </c>
      <c r="D282" s="171" t="s">
        <v>132</v>
      </c>
      <c r="E282" s="172" t="s">
        <v>598</v>
      </c>
      <c r="F282" s="173" t="s">
        <v>599</v>
      </c>
      <c r="G282" s="174" t="s">
        <v>135</v>
      </c>
      <c r="H282" s="175">
        <v>2</v>
      </c>
      <c r="I282" s="176"/>
      <c r="J282" s="177">
        <f t="shared" si="30"/>
        <v>0</v>
      </c>
      <c r="K282" s="173" t="s">
        <v>19</v>
      </c>
      <c r="L282" s="41"/>
      <c r="M282" s="178" t="s">
        <v>19</v>
      </c>
      <c r="N282" s="179" t="s">
        <v>45</v>
      </c>
      <c r="O282" s="66"/>
      <c r="P282" s="180">
        <f t="shared" si="31"/>
        <v>0</v>
      </c>
      <c r="Q282" s="180">
        <v>0</v>
      </c>
      <c r="R282" s="180">
        <f t="shared" si="32"/>
        <v>0</v>
      </c>
      <c r="S282" s="180">
        <v>0</v>
      </c>
      <c r="T282" s="181">
        <f t="shared" si="3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2" t="s">
        <v>82</v>
      </c>
      <c r="AT282" s="182" t="s">
        <v>132</v>
      </c>
      <c r="AU282" s="182" t="s">
        <v>84</v>
      </c>
      <c r="AY282" s="19" t="s">
        <v>129</v>
      </c>
      <c r="BE282" s="183">
        <f t="shared" si="34"/>
        <v>0</v>
      </c>
      <c r="BF282" s="183">
        <f t="shared" si="35"/>
        <v>0</v>
      </c>
      <c r="BG282" s="183">
        <f t="shared" si="36"/>
        <v>0</v>
      </c>
      <c r="BH282" s="183">
        <f t="shared" si="37"/>
        <v>0</v>
      </c>
      <c r="BI282" s="183">
        <f t="shared" si="38"/>
        <v>0</v>
      </c>
      <c r="BJ282" s="19" t="s">
        <v>82</v>
      </c>
      <c r="BK282" s="183">
        <f t="shared" si="39"/>
        <v>0</v>
      </c>
      <c r="BL282" s="19" t="s">
        <v>82</v>
      </c>
      <c r="BM282" s="182" t="s">
        <v>600</v>
      </c>
    </row>
    <row r="283" spans="1:65" s="2" customFormat="1" ht="24.15" customHeight="1">
      <c r="A283" s="36"/>
      <c r="B283" s="37"/>
      <c r="C283" s="171" t="s">
        <v>601</v>
      </c>
      <c r="D283" s="171" t="s">
        <v>132</v>
      </c>
      <c r="E283" s="172" t="s">
        <v>602</v>
      </c>
      <c r="F283" s="173" t="s">
        <v>603</v>
      </c>
      <c r="G283" s="174" t="s">
        <v>135</v>
      </c>
      <c r="H283" s="175">
        <v>1</v>
      </c>
      <c r="I283" s="176"/>
      <c r="J283" s="177">
        <f t="shared" si="30"/>
        <v>0</v>
      </c>
      <c r="K283" s="173" t="s">
        <v>19</v>
      </c>
      <c r="L283" s="41"/>
      <c r="M283" s="178" t="s">
        <v>19</v>
      </c>
      <c r="N283" s="179" t="s">
        <v>45</v>
      </c>
      <c r="O283" s="66"/>
      <c r="P283" s="180">
        <f t="shared" si="31"/>
        <v>0</v>
      </c>
      <c r="Q283" s="180">
        <v>0</v>
      </c>
      <c r="R283" s="180">
        <f t="shared" si="32"/>
        <v>0</v>
      </c>
      <c r="S283" s="180">
        <v>0</v>
      </c>
      <c r="T283" s="181">
        <f t="shared" si="3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2" t="s">
        <v>82</v>
      </c>
      <c r="AT283" s="182" t="s">
        <v>132</v>
      </c>
      <c r="AU283" s="182" t="s">
        <v>84</v>
      </c>
      <c r="AY283" s="19" t="s">
        <v>129</v>
      </c>
      <c r="BE283" s="183">
        <f t="shared" si="34"/>
        <v>0</v>
      </c>
      <c r="BF283" s="183">
        <f t="shared" si="35"/>
        <v>0</v>
      </c>
      <c r="BG283" s="183">
        <f t="shared" si="36"/>
        <v>0</v>
      </c>
      <c r="BH283" s="183">
        <f t="shared" si="37"/>
        <v>0</v>
      </c>
      <c r="BI283" s="183">
        <f t="shared" si="38"/>
        <v>0</v>
      </c>
      <c r="BJ283" s="19" t="s">
        <v>82</v>
      </c>
      <c r="BK283" s="183">
        <f t="shared" si="39"/>
        <v>0</v>
      </c>
      <c r="BL283" s="19" t="s">
        <v>82</v>
      </c>
      <c r="BM283" s="182" t="s">
        <v>604</v>
      </c>
    </row>
    <row r="284" spans="1:65" s="2" customFormat="1" ht="24.15" customHeight="1">
      <c r="A284" s="36"/>
      <c r="B284" s="37"/>
      <c r="C284" s="171" t="s">
        <v>605</v>
      </c>
      <c r="D284" s="171" t="s">
        <v>132</v>
      </c>
      <c r="E284" s="172" t="s">
        <v>606</v>
      </c>
      <c r="F284" s="173" t="s">
        <v>607</v>
      </c>
      <c r="G284" s="174" t="s">
        <v>135</v>
      </c>
      <c r="H284" s="175">
        <v>1</v>
      </c>
      <c r="I284" s="176"/>
      <c r="J284" s="177">
        <f t="shared" si="30"/>
        <v>0</v>
      </c>
      <c r="K284" s="173" t="s">
        <v>19</v>
      </c>
      <c r="L284" s="41"/>
      <c r="M284" s="178" t="s">
        <v>19</v>
      </c>
      <c r="N284" s="179" t="s">
        <v>45</v>
      </c>
      <c r="O284" s="66"/>
      <c r="P284" s="180">
        <f t="shared" si="31"/>
        <v>0</v>
      </c>
      <c r="Q284" s="180">
        <v>0</v>
      </c>
      <c r="R284" s="180">
        <f t="shared" si="32"/>
        <v>0</v>
      </c>
      <c r="S284" s="180">
        <v>0</v>
      </c>
      <c r="T284" s="181">
        <f t="shared" si="3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2" t="s">
        <v>82</v>
      </c>
      <c r="AT284" s="182" t="s">
        <v>132</v>
      </c>
      <c r="AU284" s="182" t="s">
        <v>84</v>
      </c>
      <c r="AY284" s="19" t="s">
        <v>129</v>
      </c>
      <c r="BE284" s="183">
        <f t="shared" si="34"/>
        <v>0</v>
      </c>
      <c r="BF284" s="183">
        <f t="shared" si="35"/>
        <v>0</v>
      </c>
      <c r="BG284" s="183">
        <f t="shared" si="36"/>
        <v>0</v>
      </c>
      <c r="BH284" s="183">
        <f t="shared" si="37"/>
        <v>0</v>
      </c>
      <c r="BI284" s="183">
        <f t="shared" si="38"/>
        <v>0</v>
      </c>
      <c r="BJ284" s="19" t="s">
        <v>82</v>
      </c>
      <c r="BK284" s="183">
        <f t="shared" si="39"/>
        <v>0</v>
      </c>
      <c r="BL284" s="19" t="s">
        <v>82</v>
      </c>
      <c r="BM284" s="182" t="s">
        <v>608</v>
      </c>
    </row>
    <row r="285" spans="1:65" s="2" customFormat="1" ht="24.15" customHeight="1">
      <c r="A285" s="36"/>
      <c r="B285" s="37"/>
      <c r="C285" s="171" t="s">
        <v>609</v>
      </c>
      <c r="D285" s="171" t="s">
        <v>132</v>
      </c>
      <c r="E285" s="172" t="s">
        <v>610</v>
      </c>
      <c r="F285" s="173" t="s">
        <v>611</v>
      </c>
      <c r="G285" s="174" t="s">
        <v>135</v>
      </c>
      <c r="H285" s="175">
        <v>1</v>
      </c>
      <c r="I285" s="176"/>
      <c r="J285" s="177">
        <f t="shared" si="30"/>
        <v>0</v>
      </c>
      <c r="K285" s="173" t="s">
        <v>19</v>
      </c>
      <c r="L285" s="41"/>
      <c r="M285" s="178" t="s">
        <v>19</v>
      </c>
      <c r="N285" s="179" t="s">
        <v>45</v>
      </c>
      <c r="O285" s="66"/>
      <c r="P285" s="180">
        <f t="shared" si="31"/>
        <v>0</v>
      </c>
      <c r="Q285" s="180">
        <v>0</v>
      </c>
      <c r="R285" s="180">
        <f t="shared" si="32"/>
        <v>0</v>
      </c>
      <c r="S285" s="180">
        <v>0</v>
      </c>
      <c r="T285" s="181">
        <f t="shared" si="3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2" t="s">
        <v>82</v>
      </c>
      <c r="AT285" s="182" t="s">
        <v>132</v>
      </c>
      <c r="AU285" s="182" t="s">
        <v>84</v>
      </c>
      <c r="AY285" s="19" t="s">
        <v>129</v>
      </c>
      <c r="BE285" s="183">
        <f t="shared" si="34"/>
        <v>0</v>
      </c>
      <c r="BF285" s="183">
        <f t="shared" si="35"/>
        <v>0</v>
      </c>
      <c r="BG285" s="183">
        <f t="shared" si="36"/>
        <v>0</v>
      </c>
      <c r="BH285" s="183">
        <f t="shared" si="37"/>
        <v>0</v>
      </c>
      <c r="BI285" s="183">
        <f t="shared" si="38"/>
        <v>0</v>
      </c>
      <c r="BJ285" s="19" t="s">
        <v>82</v>
      </c>
      <c r="BK285" s="183">
        <f t="shared" si="39"/>
        <v>0</v>
      </c>
      <c r="BL285" s="19" t="s">
        <v>82</v>
      </c>
      <c r="BM285" s="182" t="s">
        <v>612</v>
      </c>
    </row>
    <row r="286" spans="1:65" s="2" customFormat="1" ht="24.15" customHeight="1">
      <c r="A286" s="36"/>
      <c r="B286" s="37"/>
      <c r="C286" s="171" t="s">
        <v>613</v>
      </c>
      <c r="D286" s="171" t="s">
        <v>132</v>
      </c>
      <c r="E286" s="172" t="s">
        <v>614</v>
      </c>
      <c r="F286" s="173" t="s">
        <v>615</v>
      </c>
      <c r="G286" s="174" t="s">
        <v>202</v>
      </c>
      <c r="H286" s="175">
        <v>7.1999999999999995E-2</v>
      </c>
      <c r="I286" s="176"/>
      <c r="J286" s="177">
        <f t="shared" si="30"/>
        <v>0</v>
      </c>
      <c r="K286" s="173" t="s">
        <v>136</v>
      </c>
      <c r="L286" s="41"/>
      <c r="M286" s="178" t="s">
        <v>19</v>
      </c>
      <c r="N286" s="179" t="s">
        <v>45</v>
      </c>
      <c r="O286" s="66"/>
      <c r="P286" s="180">
        <f t="shared" si="31"/>
        <v>0</v>
      </c>
      <c r="Q286" s="180">
        <v>0</v>
      </c>
      <c r="R286" s="180">
        <f t="shared" si="32"/>
        <v>0</v>
      </c>
      <c r="S286" s="180">
        <v>0</v>
      </c>
      <c r="T286" s="181">
        <f t="shared" si="3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2" t="s">
        <v>161</v>
      </c>
      <c r="AT286" s="182" t="s">
        <v>132</v>
      </c>
      <c r="AU286" s="182" t="s">
        <v>84</v>
      </c>
      <c r="AY286" s="19" t="s">
        <v>129</v>
      </c>
      <c r="BE286" s="183">
        <f t="shared" si="34"/>
        <v>0</v>
      </c>
      <c r="BF286" s="183">
        <f t="shared" si="35"/>
        <v>0</v>
      </c>
      <c r="BG286" s="183">
        <f t="shared" si="36"/>
        <v>0</v>
      </c>
      <c r="BH286" s="183">
        <f t="shared" si="37"/>
        <v>0</v>
      </c>
      <c r="BI286" s="183">
        <f t="shared" si="38"/>
        <v>0</v>
      </c>
      <c r="BJ286" s="19" t="s">
        <v>82</v>
      </c>
      <c r="BK286" s="183">
        <f t="shared" si="39"/>
        <v>0</v>
      </c>
      <c r="BL286" s="19" t="s">
        <v>161</v>
      </c>
      <c r="BM286" s="182" t="s">
        <v>616</v>
      </c>
    </row>
    <row r="287" spans="1:65" s="2" customFormat="1" ht="10.199999999999999">
      <c r="A287" s="36"/>
      <c r="B287" s="37"/>
      <c r="C287" s="38"/>
      <c r="D287" s="184" t="s">
        <v>139</v>
      </c>
      <c r="E287" s="38"/>
      <c r="F287" s="185" t="s">
        <v>617</v>
      </c>
      <c r="G287" s="38"/>
      <c r="H287" s="38"/>
      <c r="I287" s="186"/>
      <c r="J287" s="38"/>
      <c r="K287" s="38"/>
      <c r="L287" s="41"/>
      <c r="M287" s="187"/>
      <c r="N287" s="18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139</v>
      </c>
      <c r="AU287" s="19" t="s">
        <v>84</v>
      </c>
    </row>
    <row r="288" spans="1:65" s="12" customFormat="1" ht="22.8" customHeight="1">
      <c r="B288" s="155"/>
      <c r="C288" s="156"/>
      <c r="D288" s="157" t="s">
        <v>73</v>
      </c>
      <c r="E288" s="169" t="s">
        <v>618</v>
      </c>
      <c r="F288" s="169" t="s">
        <v>619</v>
      </c>
      <c r="G288" s="156"/>
      <c r="H288" s="156"/>
      <c r="I288" s="159"/>
      <c r="J288" s="170">
        <f>BK288</f>
        <v>0</v>
      </c>
      <c r="K288" s="156"/>
      <c r="L288" s="161"/>
      <c r="M288" s="162"/>
      <c r="N288" s="163"/>
      <c r="O288" s="163"/>
      <c r="P288" s="164">
        <f>SUM(P289:P341)</f>
        <v>0</v>
      </c>
      <c r="Q288" s="163"/>
      <c r="R288" s="164">
        <f>SUM(R289:R341)</f>
        <v>0.1368372645</v>
      </c>
      <c r="S288" s="163"/>
      <c r="T288" s="165">
        <f>SUM(T289:T341)</f>
        <v>1.14212</v>
      </c>
      <c r="AR288" s="166" t="s">
        <v>84</v>
      </c>
      <c r="AT288" s="167" t="s">
        <v>73</v>
      </c>
      <c r="AU288" s="167" t="s">
        <v>82</v>
      </c>
      <c r="AY288" s="166" t="s">
        <v>129</v>
      </c>
      <c r="BK288" s="168">
        <f>SUM(BK289:BK341)</f>
        <v>0</v>
      </c>
    </row>
    <row r="289" spans="1:65" s="2" customFormat="1" ht="16.5" customHeight="1">
      <c r="A289" s="36"/>
      <c r="B289" s="37"/>
      <c r="C289" s="171" t="s">
        <v>620</v>
      </c>
      <c r="D289" s="171" t="s">
        <v>132</v>
      </c>
      <c r="E289" s="172" t="s">
        <v>621</v>
      </c>
      <c r="F289" s="173" t="s">
        <v>622</v>
      </c>
      <c r="G289" s="174" t="s">
        <v>135</v>
      </c>
      <c r="H289" s="175">
        <v>15</v>
      </c>
      <c r="I289" s="176"/>
      <c r="J289" s="177">
        <f>ROUND(I289*H289,2)</f>
        <v>0</v>
      </c>
      <c r="K289" s="173" t="s">
        <v>136</v>
      </c>
      <c r="L289" s="41"/>
      <c r="M289" s="178" t="s">
        <v>19</v>
      </c>
      <c r="N289" s="179" t="s">
        <v>45</v>
      </c>
      <c r="O289" s="66"/>
      <c r="P289" s="180">
        <f>O289*H289</f>
        <v>0</v>
      </c>
      <c r="Q289" s="180">
        <v>1.1398999999999999E-3</v>
      </c>
      <c r="R289" s="180">
        <f>Q289*H289</f>
        <v>1.7098499999999999E-2</v>
      </c>
      <c r="S289" s="180">
        <v>0</v>
      </c>
      <c r="T289" s="18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2" t="s">
        <v>161</v>
      </c>
      <c r="AT289" s="182" t="s">
        <v>132</v>
      </c>
      <c r="AU289" s="182" t="s">
        <v>84</v>
      </c>
      <c r="AY289" s="19" t="s">
        <v>129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9" t="s">
        <v>82</v>
      </c>
      <c r="BK289" s="183">
        <f>ROUND(I289*H289,2)</f>
        <v>0</v>
      </c>
      <c r="BL289" s="19" t="s">
        <v>161</v>
      </c>
      <c r="BM289" s="182" t="s">
        <v>623</v>
      </c>
    </row>
    <row r="290" spans="1:65" s="2" customFormat="1" ht="10.199999999999999">
      <c r="A290" s="36"/>
      <c r="B290" s="37"/>
      <c r="C290" s="38"/>
      <c r="D290" s="184" t="s">
        <v>139</v>
      </c>
      <c r="E290" s="38"/>
      <c r="F290" s="185" t="s">
        <v>624</v>
      </c>
      <c r="G290" s="38"/>
      <c r="H290" s="38"/>
      <c r="I290" s="186"/>
      <c r="J290" s="38"/>
      <c r="K290" s="38"/>
      <c r="L290" s="41"/>
      <c r="M290" s="187"/>
      <c r="N290" s="18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139</v>
      </c>
      <c r="AU290" s="19" t="s">
        <v>84</v>
      </c>
    </row>
    <row r="291" spans="1:65" s="2" customFormat="1" ht="24.15" customHeight="1">
      <c r="A291" s="36"/>
      <c r="B291" s="37"/>
      <c r="C291" s="211" t="s">
        <v>625</v>
      </c>
      <c r="D291" s="211" t="s">
        <v>156</v>
      </c>
      <c r="E291" s="212" t="s">
        <v>626</v>
      </c>
      <c r="F291" s="213" t="s">
        <v>627</v>
      </c>
      <c r="G291" s="214" t="s">
        <v>159</v>
      </c>
      <c r="H291" s="215">
        <v>2</v>
      </c>
      <c r="I291" s="216"/>
      <c r="J291" s="217">
        <f>ROUND(I291*H291,2)</f>
        <v>0</v>
      </c>
      <c r="K291" s="213" t="s">
        <v>19</v>
      </c>
      <c r="L291" s="218"/>
      <c r="M291" s="219" t="s">
        <v>19</v>
      </c>
      <c r="N291" s="220" t="s">
        <v>45</v>
      </c>
      <c r="O291" s="6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2" t="s">
        <v>160</v>
      </c>
      <c r="AT291" s="182" t="s">
        <v>156</v>
      </c>
      <c r="AU291" s="182" t="s">
        <v>84</v>
      </c>
      <c r="AY291" s="19" t="s">
        <v>129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9" t="s">
        <v>82</v>
      </c>
      <c r="BK291" s="183">
        <f>ROUND(I291*H291,2)</f>
        <v>0</v>
      </c>
      <c r="BL291" s="19" t="s">
        <v>161</v>
      </c>
      <c r="BM291" s="182" t="s">
        <v>628</v>
      </c>
    </row>
    <row r="292" spans="1:65" s="13" customFormat="1" ht="10.199999999999999">
      <c r="B292" s="189"/>
      <c r="C292" s="190"/>
      <c r="D292" s="191" t="s">
        <v>141</v>
      </c>
      <c r="E292" s="192" t="s">
        <v>19</v>
      </c>
      <c r="F292" s="193" t="s">
        <v>629</v>
      </c>
      <c r="G292" s="190"/>
      <c r="H292" s="192" t="s">
        <v>19</v>
      </c>
      <c r="I292" s="194"/>
      <c r="J292" s="190"/>
      <c r="K292" s="190"/>
      <c r="L292" s="195"/>
      <c r="M292" s="196"/>
      <c r="N292" s="197"/>
      <c r="O292" s="197"/>
      <c r="P292" s="197"/>
      <c r="Q292" s="197"/>
      <c r="R292" s="197"/>
      <c r="S292" s="197"/>
      <c r="T292" s="198"/>
      <c r="AT292" s="199" t="s">
        <v>141</v>
      </c>
      <c r="AU292" s="199" t="s">
        <v>84</v>
      </c>
      <c r="AV292" s="13" t="s">
        <v>82</v>
      </c>
      <c r="AW292" s="13" t="s">
        <v>35</v>
      </c>
      <c r="AX292" s="13" t="s">
        <v>74</v>
      </c>
      <c r="AY292" s="199" t="s">
        <v>129</v>
      </c>
    </row>
    <row r="293" spans="1:65" s="14" customFormat="1" ht="10.199999999999999">
      <c r="B293" s="200"/>
      <c r="C293" s="201"/>
      <c r="D293" s="191" t="s">
        <v>141</v>
      </c>
      <c r="E293" s="202" t="s">
        <v>19</v>
      </c>
      <c r="F293" s="203" t="s">
        <v>84</v>
      </c>
      <c r="G293" s="201"/>
      <c r="H293" s="204">
        <v>2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141</v>
      </c>
      <c r="AU293" s="210" t="s">
        <v>84</v>
      </c>
      <c r="AV293" s="14" t="s">
        <v>84</v>
      </c>
      <c r="AW293" s="14" t="s">
        <v>35</v>
      </c>
      <c r="AX293" s="14" t="s">
        <v>82</v>
      </c>
      <c r="AY293" s="210" t="s">
        <v>129</v>
      </c>
    </row>
    <row r="294" spans="1:65" s="2" customFormat="1" ht="16.5" customHeight="1">
      <c r="A294" s="36"/>
      <c r="B294" s="37"/>
      <c r="C294" s="171" t="s">
        <v>630</v>
      </c>
      <c r="D294" s="171" t="s">
        <v>132</v>
      </c>
      <c r="E294" s="172" t="s">
        <v>631</v>
      </c>
      <c r="F294" s="173" t="s">
        <v>632</v>
      </c>
      <c r="G294" s="174" t="s">
        <v>159</v>
      </c>
      <c r="H294" s="175">
        <v>2</v>
      </c>
      <c r="I294" s="176"/>
      <c r="J294" s="177">
        <f>ROUND(I294*H294,2)</f>
        <v>0</v>
      </c>
      <c r="K294" s="173" t="s">
        <v>136</v>
      </c>
      <c r="L294" s="41"/>
      <c r="M294" s="178" t="s">
        <v>19</v>
      </c>
      <c r="N294" s="179" t="s">
        <v>45</v>
      </c>
      <c r="O294" s="66"/>
      <c r="P294" s="180">
        <f>O294*H294</f>
        <v>0</v>
      </c>
      <c r="Q294" s="180">
        <v>0</v>
      </c>
      <c r="R294" s="180">
        <f>Q294*H294</f>
        <v>0</v>
      </c>
      <c r="S294" s="180">
        <v>0.51195999999999997</v>
      </c>
      <c r="T294" s="181">
        <f>S294*H294</f>
        <v>1.0239199999999999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2" t="s">
        <v>161</v>
      </c>
      <c r="AT294" s="182" t="s">
        <v>132</v>
      </c>
      <c r="AU294" s="182" t="s">
        <v>84</v>
      </c>
      <c r="AY294" s="19" t="s">
        <v>129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9" t="s">
        <v>82</v>
      </c>
      <c r="BK294" s="183">
        <f>ROUND(I294*H294,2)</f>
        <v>0</v>
      </c>
      <c r="BL294" s="19" t="s">
        <v>161</v>
      </c>
      <c r="BM294" s="182" t="s">
        <v>633</v>
      </c>
    </row>
    <row r="295" spans="1:65" s="2" customFormat="1" ht="10.199999999999999">
      <c r="A295" s="36"/>
      <c r="B295" s="37"/>
      <c r="C295" s="38"/>
      <c r="D295" s="184" t="s">
        <v>139</v>
      </c>
      <c r="E295" s="38"/>
      <c r="F295" s="185" t="s">
        <v>634</v>
      </c>
      <c r="G295" s="38"/>
      <c r="H295" s="38"/>
      <c r="I295" s="186"/>
      <c r="J295" s="38"/>
      <c r="K295" s="38"/>
      <c r="L295" s="41"/>
      <c r="M295" s="187"/>
      <c r="N295" s="188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139</v>
      </c>
      <c r="AU295" s="19" t="s">
        <v>84</v>
      </c>
    </row>
    <row r="296" spans="1:65" s="2" customFormat="1" ht="16.5" customHeight="1">
      <c r="A296" s="36"/>
      <c r="B296" s="37"/>
      <c r="C296" s="171" t="s">
        <v>635</v>
      </c>
      <c r="D296" s="171" t="s">
        <v>132</v>
      </c>
      <c r="E296" s="172" t="s">
        <v>636</v>
      </c>
      <c r="F296" s="173" t="s">
        <v>637</v>
      </c>
      <c r="G296" s="174" t="s">
        <v>159</v>
      </c>
      <c r="H296" s="175">
        <v>1</v>
      </c>
      <c r="I296" s="176"/>
      <c r="J296" s="177">
        <f>ROUND(I296*H296,2)</f>
        <v>0</v>
      </c>
      <c r="K296" s="173" t="s">
        <v>136</v>
      </c>
      <c r="L296" s="41"/>
      <c r="M296" s="178" t="s">
        <v>19</v>
      </c>
      <c r="N296" s="179" t="s">
        <v>45</v>
      </c>
      <c r="O296" s="6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2" t="s">
        <v>161</v>
      </c>
      <c r="AT296" s="182" t="s">
        <v>132</v>
      </c>
      <c r="AU296" s="182" t="s">
        <v>84</v>
      </c>
      <c r="AY296" s="19" t="s">
        <v>129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9" t="s">
        <v>82</v>
      </c>
      <c r="BK296" s="183">
        <f>ROUND(I296*H296,2)</f>
        <v>0</v>
      </c>
      <c r="BL296" s="19" t="s">
        <v>161</v>
      </c>
      <c r="BM296" s="182" t="s">
        <v>638</v>
      </c>
    </row>
    <row r="297" spans="1:65" s="2" customFormat="1" ht="10.199999999999999">
      <c r="A297" s="36"/>
      <c r="B297" s="37"/>
      <c r="C297" s="38"/>
      <c r="D297" s="184" t="s">
        <v>139</v>
      </c>
      <c r="E297" s="38"/>
      <c r="F297" s="185" t="s">
        <v>639</v>
      </c>
      <c r="G297" s="38"/>
      <c r="H297" s="38"/>
      <c r="I297" s="186"/>
      <c r="J297" s="38"/>
      <c r="K297" s="38"/>
      <c r="L297" s="41"/>
      <c r="M297" s="187"/>
      <c r="N297" s="188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139</v>
      </c>
      <c r="AU297" s="19" t="s">
        <v>84</v>
      </c>
    </row>
    <row r="298" spans="1:65" s="2" customFormat="1" ht="21.75" customHeight="1">
      <c r="A298" s="36"/>
      <c r="B298" s="37"/>
      <c r="C298" s="171" t="s">
        <v>640</v>
      </c>
      <c r="D298" s="171" t="s">
        <v>132</v>
      </c>
      <c r="E298" s="172" t="s">
        <v>641</v>
      </c>
      <c r="F298" s="173" t="s">
        <v>642</v>
      </c>
      <c r="G298" s="174" t="s">
        <v>159</v>
      </c>
      <c r="H298" s="175">
        <v>1</v>
      </c>
      <c r="I298" s="176"/>
      <c r="J298" s="177">
        <f>ROUND(I298*H298,2)</f>
        <v>0</v>
      </c>
      <c r="K298" s="173" t="s">
        <v>136</v>
      </c>
      <c r="L298" s="41"/>
      <c r="M298" s="178" t="s">
        <v>19</v>
      </c>
      <c r="N298" s="179" t="s">
        <v>45</v>
      </c>
      <c r="O298" s="66"/>
      <c r="P298" s="180">
        <f>O298*H298</f>
        <v>0</v>
      </c>
      <c r="Q298" s="180">
        <v>0</v>
      </c>
      <c r="R298" s="180">
        <f>Q298*H298</f>
        <v>0</v>
      </c>
      <c r="S298" s="180">
        <v>2.2200000000000001E-2</v>
      </c>
      <c r="T298" s="181">
        <f>S298*H298</f>
        <v>2.2200000000000001E-2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2" t="s">
        <v>161</v>
      </c>
      <c r="AT298" s="182" t="s">
        <v>132</v>
      </c>
      <c r="AU298" s="182" t="s">
        <v>84</v>
      </c>
      <c r="AY298" s="19" t="s">
        <v>129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9" t="s">
        <v>82</v>
      </c>
      <c r="BK298" s="183">
        <f>ROUND(I298*H298,2)</f>
        <v>0</v>
      </c>
      <c r="BL298" s="19" t="s">
        <v>161</v>
      </c>
      <c r="BM298" s="182" t="s">
        <v>643</v>
      </c>
    </row>
    <row r="299" spans="1:65" s="2" customFormat="1" ht="10.199999999999999">
      <c r="A299" s="36"/>
      <c r="B299" s="37"/>
      <c r="C299" s="38"/>
      <c r="D299" s="184" t="s">
        <v>139</v>
      </c>
      <c r="E299" s="38"/>
      <c r="F299" s="185" t="s">
        <v>644</v>
      </c>
      <c r="G299" s="38"/>
      <c r="H299" s="38"/>
      <c r="I299" s="186"/>
      <c r="J299" s="38"/>
      <c r="K299" s="38"/>
      <c r="L299" s="41"/>
      <c r="M299" s="187"/>
      <c r="N299" s="188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139</v>
      </c>
      <c r="AU299" s="19" t="s">
        <v>84</v>
      </c>
    </row>
    <row r="300" spans="1:65" s="2" customFormat="1" ht="24.15" customHeight="1">
      <c r="A300" s="36"/>
      <c r="B300" s="37"/>
      <c r="C300" s="171" t="s">
        <v>645</v>
      </c>
      <c r="D300" s="171" t="s">
        <v>132</v>
      </c>
      <c r="E300" s="172" t="s">
        <v>646</v>
      </c>
      <c r="F300" s="173" t="s">
        <v>647</v>
      </c>
      <c r="G300" s="174" t="s">
        <v>135</v>
      </c>
      <c r="H300" s="175">
        <v>1</v>
      </c>
      <c r="I300" s="176"/>
      <c r="J300" s="177">
        <f>ROUND(I300*H300,2)</f>
        <v>0</v>
      </c>
      <c r="K300" s="173" t="s">
        <v>19</v>
      </c>
      <c r="L300" s="41"/>
      <c r="M300" s="178" t="s">
        <v>19</v>
      </c>
      <c r="N300" s="179" t="s">
        <v>45</v>
      </c>
      <c r="O300" s="66"/>
      <c r="P300" s="180">
        <f>O300*H300</f>
        <v>0</v>
      </c>
      <c r="Q300" s="180">
        <v>4.4900000000000001E-3</v>
      </c>
      <c r="R300" s="180">
        <f>Q300*H300</f>
        <v>4.4900000000000001E-3</v>
      </c>
      <c r="S300" s="180">
        <v>0</v>
      </c>
      <c r="T300" s="18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2" t="s">
        <v>161</v>
      </c>
      <c r="AT300" s="182" t="s">
        <v>132</v>
      </c>
      <c r="AU300" s="182" t="s">
        <v>84</v>
      </c>
      <c r="AY300" s="19" t="s">
        <v>129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9" t="s">
        <v>82</v>
      </c>
      <c r="BK300" s="183">
        <f>ROUND(I300*H300,2)</f>
        <v>0</v>
      </c>
      <c r="BL300" s="19" t="s">
        <v>161</v>
      </c>
      <c r="BM300" s="182" t="s">
        <v>648</v>
      </c>
    </row>
    <row r="301" spans="1:65" s="13" customFormat="1" ht="10.199999999999999">
      <c r="B301" s="189"/>
      <c r="C301" s="190"/>
      <c r="D301" s="191" t="s">
        <v>141</v>
      </c>
      <c r="E301" s="192" t="s">
        <v>19</v>
      </c>
      <c r="F301" s="193" t="s">
        <v>649</v>
      </c>
      <c r="G301" s="190"/>
      <c r="H301" s="192" t="s">
        <v>19</v>
      </c>
      <c r="I301" s="194"/>
      <c r="J301" s="190"/>
      <c r="K301" s="190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141</v>
      </c>
      <c r="AU301" s="199" t="s">
        <v>84</v>
      </c>
      <c r="AV301" s="13" t="s">
        <v>82</v>
      </c>
      <c r="AW301" s="13" t="s">
        <v>35</v>
      </c>
      <c r="AX301" s="13" t="s">
        <v>74</v>
      </c>
      <c r="AY301" s="199" t="s">
        <v>129</v>
      </c>
    </row>
    <row r="302" spans="1:65" s="13" customFormat="1" ht="10.199999999999999">
      <c r="B302" s="189"/>
      <c r="C302" s="190"/>
      <c r="D302" s="191" t="s">
        <v>141</v>
      </c>
      <c r="E302" s="192" t="s">
        <v>19</v>
      </c>
      <c r="F302" s="193" t="s">
        <v>650</v>
      </c>
      <c r="G302" s="190"/>
      <c r="H302" s="192" t="s">
        <v>19</v>
      </c>
      <c r="I302" s="194"/>
      <c r="J302" s="190"/>
      <c r="K302" s="190"/>
      <c r="L302" s="195"/>
      <c r="M302" s="196"/>
      <c r="N302" s="197"/>
      <c r="O302" s="197"/>
      <c r="P302" s="197"/>
      <c r="Q302" s="197"/>
      <c r="R302" s="197"/>
      <c r="S302" s="197"/>
      <c r="T302" s="198"/>
      <c r="AT302" s="199" t="s">
        <v>141</v>
      </c>
      <c r="AU302" s="199" t="s">
        <v>84</v>
      </c>
      <c r="AV302" s="13" t="s">
        <v>82</v>
      </c>
      <c r="AW302" s="13" t="s">
        <v>35</v>
      </c>
      <c r="AX302" s="13" t="s">
        <v>74</v>
      </c>
      <c r="AY302" s="199" t="s">
        <v>129</v>
      </c>
    </row>
    <row r="303" spans="1:65" s="13" customFormat="1" ht="10.199999999999999">
      <c r="B303" s="189"/>
      <c r="C303" s="190"/>
      <c r="D303" s="191" t="s">
        <v>141</v>
      </c>
      <c r="E303" s="192" t="s">
        <v>19</v>
      </c>
      <c r="F303" s="193" t="s">
        <v>651</v>
      </c>
      <c r="G303" s="190"/>
      <c r="H303" s="192" t="s">
        <v>19</v>
      </c>
      <c r="I303" s="194"/>
      <c r="J303" s="190"/>
      <c r="K303" s="190"/>
      <c r="L303" s="195"/>
      <c r="M303" s="196"/>
      <c r="N303" s="197"/>
      <c r="O303" s="197"/>
      <c r="P303" s="197"/>
      <c r="Q303" s="197"/>
      <c r="R303" s="197"/>
      <c r="S303" s="197"/>
      <c r="T303" s="198"/>
      <c r="AT303" s="199" t="s">
        <v>141</v>
      </c>
      <c r="AU303" s="199" t="s">
        <v>84</v>
      </c>
      <c r="AV303" s="13" t="s">
        <v>82</v>
      </c>
      <c r="AW303" s="13" t="s">
        <v>35</v>
      </c>
      <c r="AX303" s="13" t="s">
        <v>74</v>
      </c>
      <c r="AY303" s="199" t="s">
        <v>129</v>
      </c>
    </row>
    <row r="304" spans="1:65" s="14" customFormat="1" ht="10.199999999999999">
      <c r="B304" s="200"/>
      <c r="C304" s="201"/>
      <c r="D304" s="191" t="s">
        <v>141</v>
      </c>
      <c r="E304" s="202" t="s">
        <v>19</v>
      </c>
      <c r="F304" s="203" t="s">
        <v>82</v>
      </c>
      <c r="G304" s="201"/>
      <c r="H304" s="204">
        <v>1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141</v>
      </c>
      <c r="AU304" s="210" t="s">
        <v>84</v>
      </c>
      <c r="AV304" s="14" t="s">
        <v>84</v>
      </c>
      <c r="AW304" s="14" t="s">
        <v>4</v>
      </c>
      <c r="AX304" s="14" t="s">
        <v>82</v>
      </c>
      <c r="AY304" s="210" t="s">
        <v>129</v>
      </c>
    </row>
    <row r="305" spans="1:65" s="2" customFormat="1" ht="16.5" customHeight="1">
      <c r="A305" s="36"/>
      <c r="B305" s="37"/>
      <c r="C305" s="211" t="s">
        <v>652</v>
      </c>
      <c r="D305" s="211" t="s">
        <v>156</v>
      </c>
      <c r="E305" s="212" t="s">
        <v>653</v>
      </c>
      <c r="F305" s="213" t="s">
        <v>654</v>
      </c>
      <c r="G305" s="214" t="s">
        <v>159</v>
      </c>
      <c r="H305" s="215">
        <v>1</v>
      </c>
      <c r="I305" s="216"/>
      <c r="J305" s="217">
        <f>ROUND(I305*H305,2)</f>
        <v>0</v>
      </c>
      <c r="K305" s="213" t="s">
        <v>19</v>
      </c>
      <c r="L305" s="218"/>
      <c r="M305" s="219" t="s">
        <v>19</v>
      </c>
      <c r="N305" s="220" t="s">
        <v>45</v>
      </c>
      <c r="O305" s="66"/>
      <c r="P305" s="180">
        <f>O305*H305</f>
        <v>0</v>
      </c>
      <c r="Q305" s="180">
        <v>2.9999999999999997E-4</v>
      </c>
      <c r="R305" s="180">
        <f>Q305*H305</f>
        <v>2.9999999999999997E-4</v>
      </c>
      <c r="S305" s="180">
        <v>0</v>
      </c>
      <c r="T305" s="18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2" t="s">
        <v>160</v>
      </c>
      <c r="AT305" s="182" t="s">
        <v>156</v>
      </c>
      <c r="AU305" s="182" t="s">
        <v>84</v>
      </c>
      <c r="AY305" s="19" t="s">
        <v>129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9" t="s">
        <v>82</v>
      </c>
      <c r="BK305" s="183">
        <f>ROUND(I305*H305,2)</f>
        <v>0</v>
      </c>
      <c r="BL305" s="19" t="s">
        <v>161</v>
      </c>
      <c r="BM305" s="182" t="s">
        <v>655</v>
      </c>
    </row>
    <row r="306" spans="1:65" s="2" customFormat="1" ht="24.15" customHeight="1">
      <c r="A306" s="36"/>
      <c r="B306" s="37"/>
      <c r="C306" s="171" t="s">
        <v>656</v>
      </c>
      <c r="D306" s="171" t="s">
        <v>132</v>
      </c>
      <c r="E306" s="172" t="s">
        <v>657</v>
      </c>
      <c r="F306" s="173" t="s">
        <v>658</v>
      </c>
      <c r="G306" s="174" t="s">
        <v>135</v>
      </c>
      <c r="H306" s="175">
        <v>1</v>
      </c>
      <c r="I306" s="176"/>
      <c r="J306" s="177">
        <f>ROUND(I306*H306,2)</f>
        <v>0</v>
      </c>
      <c r="K306" s="173" t="s">
        <v>136</v>
      </c>
      <c r="L306" s="41"/>
      <c r="M306" s="178" t="s">
        <v>19</v>
      </c>
      <c r="N306" s="179" t="s">
        <v>45</v>
      </c>
      <c r="O306" s="66"/>
      <c r="P306" s="180">
        <f>O306*H306</f>
        <v>0</v>
      </c>
      <c r="Q306" s="180">
        <v>2.3068764499999998E-2</v>
      </c>
      <c r="R306" s="180">
        <f>Q306*H306</f>
        <v>2.3068764499999998E-2</v>
      </c>
      <c r="S306" s="180">
        <v>0</v>
      </c>
      <c r="T306" s="18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2" t="s">
        <v>161</v>
      </c>
      <c r="AT306" s="182" t="s">
        <v>132</v>
      </c>
      <c r="AU306" s="182" t="s">
        <v>84</v>
      </c>
      <c r="AY306" s="19" t="s">
        <v>129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9" t="s">
        <v>82</v>
      </c>
      <c r="BK306" s="183">
        <f>ROUND(I306*H306,2)</f>
        <v>0</v>
      </c>
      <c r="BL306" s="19" t="s">
        <v>161</v>
      </c>
      <c r="BM306" s="182" t="s">
        <v>659</v>
      </c>
    </row>
    <row r="307" spans="1:65" s="2" customFormat="1" ht="10.199999999999999">
      <c r="A307" s="36"/>
      <c r="B307" s="37"/>
      <c r="C307" s="38"/>
      <c r="D307" s="184" t="s">
        <v>139</v>
      </c>
      <c r="E307" s="38"/>
      <c r="F307" s="185" t="s">
        <v>660</v>
      </c>
      <c r="G307" s="38"/>
      <c r="H307" s="38"/>
      <c r="I307" s="186"/>
      <c r="J307" s="38"/>
      <c r="K307" s="38"/>
      <c r="L307" s="41"/>
      <c r="M307" s="187"/>
      <c r="N307" s="18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139</v>
      </c>
      <c r="AU307" s="19" t="s">
        <v>84</v>
      </c>
    </row>
    <row r="308" spans="1:65" s="13" customFormat="1" ht="10.199999999999999">
      <c r="B308" s="189"/>
      <c r="C308" s="190"/>
      <c r="D308" s="191" t="s">
        <v>141</v>
      </c>
      <c r="E308" s="192" t="s">
        <v>19</v>
      </c>
      <c r="F308" s="193" t="s">
        <v>661</v>
      </c>
      <c r="G308" s="190"/>
      <c r="H308" s="192" t="s">
        <v>19</v>
      </c>
      <c r="I308" s="194"/>
      <c r="J308" s="190"/>
      <c r="K308" s="190"/>
      <c r="L308" s="195"/>
      <c r="M308" s="196"/>
      <c r="N308" s="197"/>
      <c r="O308" s="197"/>
      <c r="P308" s="197"/>
      <c r="Q308" s="197"/>
      <c r="R308" s="197"/>
      <c r="S308" s="197"/>
      <c r="T308" s="198"/>
      <c r="AT308" s="199" t="s">
        <v>141</v>
      </c>
      <c r="AU308" s="199" t="s">
        <v>84</v>
      </c>
      <c r="AV308" s="13" t="s">
        <v>82</v>
      </c>
      <c r="AW308" s="13" t="s">
        <v>35</v>
      </c>
      <c r="AX308" s="13" t="s">
        <v>74</v>
      </c>
      <c r="AY308" s="199" t="s">
        <v>129</v>
      </c>
    </row>
    <row r="309" spans="1:65" s="14" customFormat="1" ht="10.199999999999999">
      <c r="B309" s="200"/>
      <c r="C309" s="201"/>
      <c r="D309" s="191" t="s">
        <v>141</v>
      </c>
      <c r="E309" s="202" t="s">
        <v>19</v>
      </c>
      <c r="F309" s="203" t="s">
        <v>82</v>
      </c>
      <c r="G309" s="201"/>
      <c r="H309" s="204">
        <v>1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141</v>
      </c>
      <c r="AU309" s="210" t="s">
        <v>84</v>
      </c>
      <c r="AV309" s="14" t="s">
        <v>84</v>
      </c>
      <c r="AW309" s="14" t="s">
        <v>4</v>
      </c>
      <c r="AX309" s="14" t="s">
        <v>82</v>
      </c>
      <c r="AY309" s="210" t="s">
        <v>129</v>
      </c>
    </row>
    <row r="310" spans="1:65" s="2" customFormat="1" ht="16.5" customHeight="1">
      <c r="A310" s="36"/>
      <c r="B310" s="37"/>
      <c r="C310" s="211" t="s">
        <v>662</v>
      </c>
      <c r="D310" s="211" t="s">
        <v>156</v>
      </c>
      <c r="E310" s="212" t="s">
        <v>663</v>
      </c>
      <c r="F310" s="213" t="s">
        <v>664</v>
      </c>
      <c r="G310" s="214" t="s">
        <v>159</v>
      </c>
      <c r="H310" s="215">
        <v>1</v>
      </c>
      <c r="I310" s="216"/>
      <c r="J310" s="217">
        <f t="shared" ref="J310:J332" si="40">ROUND(I310*H310,2)</f>
        <v>0</v>
      </c>
      <c r="K310" s="213" t="s">
        <v>136</v>
      </c>
      <c r="L310" s="218"/>
      <c r="M310" s="219" t="s">
        <v>19</v>
      </c>
      <c r="N310" s="220" t="s">
        <v>45</v>
      </c>
      <c r="O310" s="66"/>
      <c r="P310" s="180">
        <f t="shared" ref="P310:P332" si="41">O310*H310</f>
        <v>0</v>
      </c>
      <c r="Q310" s="180">
        <v>5.2999999999999998E-4</v>
      </c>
      <c r="R310" s="180">
        <f t="shared" ref="R310:R332" si="42">Q310*H310</f>
        <v>5.2999999999999998E-4</v>
      </c>
      <c r="S310" s="180">
        <v>0</v>
      </c>
      <c r="T310" s="181">
        <f t="shared" ref="T310:T332" si="43"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2" t="s">
        <v>160</v>
      </c>
      <c r="AT310" s="182" t="s">
        <v>156</v>
      </c>
      <c r="AU310" s="182" t="s">
        <v>84</v>
      </c>
      <c r="AY310" s="19" t="s">
        <v>129</v>
      </c>
      <c r="BE310" s="183">
        <f t="shared" ref="BE310:BE332" si="44">IF(N310="základní",J310,0)</f>
        <v>0</v>
      </c>
      <c r="BF310" s="183">
        <f t="shared" ref="BF310:BF332" si="45">IF(N310="snížená",J310,0)</f>
        <v>0</v>
      </c>
      <c r="BG310" s="183">
        <f t="shared" ref="BG310:BG332" si="46">IF(N310="zákl. přenesená",J310,0)</f>
        <v>0</v>
      </c>
      <c r="BH310" s="183">
        <f t="shared" ref="BH310:BH332" si="47">IF(N310="sníž. přenesená",J310,0)</f>
        <v>0</v>
      </c>
      <c r="BI310" s="183">
        <f t="shared" ref="BI310:BI332" si="48">IF(N310="nulová",J310,0)</f>
        <v>0</v>
      </c>
      <c r="BJ310" s="19" t="s">
        <v>82</v>
      </c>
      <c r="BK310" s="183">
        <f t="shared" ref="BK310:BK332" si="49">ROUND(I310*H310,2)</f>
        <v>0</v>
      </c>
      <c r="BL310" s="19" t="s">
        <v>161</v>
      </c>
      <c r="BM310" s="182" t="s">
        <v>665</v>
      </c>
    </row>
    <row r="311" spans="1:65" s="2" customFormat="1" ht="16.5" customHeight="1">
      <c r="A311" s="36"/>
      <c r="B311" s="37"/>
      <c r="C311" s="211" t="s">
        <v>666</v>
      </c>
      <c r="D311" s="211" t="s">
        <v>156</v>
      </c>
      <c r="E311" s="212" t="s">
        <v>667</v>
      </c>
      <c r="F311" s="213" t="s">
        <v>668</v>
      </c>
      <c r="G311" s="214" t="s">
        <v>159</v>
      </c>
      <c r="H311" s="215">
        <v>1</v>
      </c>
      <c r="I311" s="216"/>
      <c r="J311" s="217">
        <f t="shared" si="40"/>
        <v>0</v>
      </c>
      <c r="K311" s="213" t="s">
        <v>19</v>
      </c>
      <c r="L311" s="218"/>
      <c r="M311" s="219" t="s">
        <v>19</v>
      </c>
      <c r="N311" s="220" t="s">
        <v>45</v>
      </c>
      <c r="O311" s="66"/>
      <c r="P311" s="180">
        <f t="shared" si="41"/>
        <v>0</v>
      </c>
      <c r="Q311" s="180">
        <v>3.0000000000000001E-5</v>
      </c>
      <c r="R311" s="180">
        <f t="shared" si="42"/>
        <v>3.0000000000000001E-5</v>
      </c>
      <c r="S311" s="180">
        <v>0</v>
      </c>
      <c r="T311" s="181">
        <f t="shared" si="4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2" t="s">
        <v>160</v>
      </c>
      <c r="AT311" s="182" t="s">
        <v>156</v>
      </c>
      <c r="AU311" s="182" t="s">
        <v>84</v>
      </c>
      <c r="AY311" s="19" t="s">
        <v>129</v>
      </c>
      <c r="BE311" s="183">
        <f t="shared" si="44"/>
        <v>0</v>
      </c>
      <c r="BF311" s="183">
        <f t="shared" si="45"/>
        <v>0</v>
      </c>
      <c r="BG311" s="183">
        <f t="shared" si="46"/>
        <v>0</v>
      </c>
      <c r="BH311" s="183">
        <f t="shared" si="47"/>
        <v>0</v>
      </c>
      <c r="BI311" s="183">
        <f t="shared" si="48"/>
        <v>0</v>
      </c>
      <c r="BJ311" s="19" t="s">
        <v>82</v>
      </c>
      <c r="BK311" s="183">
        <f t="shared" si="49"/>
        <v>0</v>
      </c>
      <c r="BL311" s="19" t="s">
        <v>161</v>
      </c>
      <c r="BM311" s="182" t="s">
        <v>669</v>
      </c>
    </row>
    <row r="312" spans="1:65" s="2" customFormat="1" ht="16.5" customHeight="1">
      <c r="A312" s="36"/>
      <c r="B312" s="37"/>
      <c r="C312" s="211" t="s">
        <v>670</v>
      </c>
      <c r="D312" s="211" t="s">
        <v>156</v>
      </c>
      <c r="E312" s="212" t="s">
        <v>671</v>
      </c>
      <c r="F312" s="213" t="s">
        <v>672</v>
      </c>
      <c r="G312" s="214" t="s">
        <v>159</v>
      </c>
      <c r="H312" s="215">
        <v>12</v>
      </c>
      <c r="I312" s="216"/>
      <c r="J312" s="217">
        <f t="shared" si="40"/>
        <v>0</v>
      </c>
      <c r="K312" s="213" t="s">
        <v>136</v>
      </c>
      <c r="L312" s="218"/>
      <c r="M312" s="219" t="s">
        <v>19</v>
      </c>
      <c r="N312" s="220" t="s">
        <v>45</v>
      </c>
      <c r="O312" s="66"/>
      <c r="P312" s="180">
        <f t="shared" si="41"/>
        <v>0</v>
      </c>
      <c r="Q312" s="180">
        <v>0</v>
      </c>
      <c r="R312" s="180">
        <f t="shared" si="42"/>
        <v>0</v>
      </c>
      <c r="S312" s="180">
        <v>0</v>
      </c>
      <c r="T312" s="181">
        <f t="shared" si="4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2" t="s">
        <v>160</v>
      </c>
      <c r="AT312" s="182" t="s">
        <v>156</v>
      </c>
      <c r="AU312" s="182" t="s">
        <v>84</v>
      </c>
      <c r="AY312" s="19" t="s">
        <v>129</v>
      </c>
      <c r="BE312" s="183">
        <f t="shared" si="44"/>
        <v>0</v>
      </c>
      <c r="BF312" s="183">
        <f t="shared" si="45"/>
        <v>0</v>
      </c>
      <c r="BG312" s="183">
        <f t="shared" si="46"/>
        <v>0</v>
      </c>
      <c r="BH312" s="183">
        <f t="shared" si="47"/>
        <v>0</v>
      </c>
      <c r="BI312" s="183">
        <f t="shared" si="48"/>
        <v>0</v>
      </c>
      <c r="BJ312" s="19" t="s">
        <v>82</v>
      </c>
      <c r="BK312" s="183">
        <f t="shared" si="49"/>
        <v>0</v>
      </c>
      <c r="BL312" s="19" t="s">
        <v>161</v>
      </c>
      <c r="BM312" s="182" t="s">
        <v>673</v>
      </c>
    </row>
    <row r="313" spans="1:65" s="2" customFormat="1" ht="24.15" customHeight="1">
      <c r="A313" s="36"/>
      <c r="B313" s="37"/>
      <c r="C313" s="211" t="s">
        <v>674</v>
      </c>
      <c r="D313" s="211" t="s">
        <v>156</v>
      </c>
      <c r="E313" s="212" t="s">
        <v>675</v>
      </c>
      <c r="F313" s="213" t="s">
        <v>676</v>
      </c>
      <c r="G313" s="214" t="s">
        <v>582</v>
      </c>
      <c r="H313" s="215">
        <v>10</v>
      </c>
      <c r="I313" s="216"/>
      <c r="J313" s="217">
        <f t="shared" si="40"/>
        <v>0</v>
      </c>
      <c r="K313" s="213" t="s">
        <v>136</v>
      </c>
      <c r="L313" s="218"/>
      <c r="M313" s="219" t="s">
        <v>19</v>
      </c>
      <c r="N313" s="220" t="s">
        <v>45</v>
      </c>
      <c r="O313" s="66"/>
      <c r="P313" s="180">
        <f t="shared" si="41"/>
        <v>0</v>
      </c>
      <c r="Q313" s="180">
        <v>4.0999999999999999E-4</v>
      </c>
      <c r="R313" s="180">
        <f t="shared" si="42"/>
        <v>4.0999999999999995E-3</v>
      </c>
      <c r="S313" s="180">
        <v>0</v>
      </c>
      <c r="T313" s="181">
        <f t="shared" si="4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2" t="s">
        <v>160</v>
      </c>
      <c r="AT313" s="182" t="s">
        <v>156</v>
      </c>
      <c r="AU313" s="182" t="s">
        <v>84</v>
      </c>
      <c r="AY313" s="19" t="s">
        <v>129</v>
      </c>
      <c r="BE313" s="183">
        <f t="shared" si="44"/>
        <v>0</v>
      </c>
      <c r="BF313" s="183">
        <f t="shared" si="45"/>
        <v>0</v>
      </c>
      <c r="BG313" s="183">
        <f t="shared" si="46"/>
        <v>0</v>
      </c>
      <c r="BH313" s="183">
        <f t="shared" si="47"/>
        <v>0</v>
      </c>
      <c r="BI313" s="183">
        <f t="shared" si="48"/>
        <v>0</v>
      </c>
      <c r="BJ313" s="19" t="s">
        <v>82</v>
      </c>
      <c r="BK313" s="183">
        <f t="shared" si="49"/>
        <v>0</v>
      </c>
      <c r="BL313" s="19" t="s">
        <v>161</v>
      </c>
      <c r="BM313" s="182" t="s">
        <v>677</v>
      </c>
    </row>
    <row r="314" spans="1:65" s="2" customFormat="1" ht="16.5" customHeight="1">
      <c r="A314" s="36"/>
      <c r="B314" s="37"/>
      <c r="C314" s="211" t="s">
        <v>678</v>
      </c>
      <c r="D314" s="211" t="s">
        <v>156</v>
      </c>
      <c r="E314" s="212" t="s">
        <v>679</v>
      </c>
      <c r="F314" s="213" t="s">
        <v>680</v>
      </c>
      <c r="G314" s="214" t="s">
        <v>159</v>
      </c>
      <c r="H314" s="215">
        <v>2</v>
      </c>
      <c r="I314" s="216"/>
      <c r="J314" s="217">
        <f t="shared" si="40"/>
        <v>0</v>
      </c>
      <c r="K314" s="213" t="s">
        <v>136</v>
      </c>
      <c r="L314" s="218"/>
      <c r="M314" s="219" t="s">
        <v>19</v>
      </c>
      <c r="N314" s="220" t="s">
        <v>45</v>
      </c>
      <c r="O314" s="66"/>
      <c r="P314" s="180">
        <f t="shared" si="41"/>
        <v>0</v>
      </c>
      <c r="Q314" s="180">
        <v>4.0000000000000002E-4</v>
      </c>
      <c r="R314" s="180">
        <f t="shared" si="42"/>
        <v>8.0000000000000004E-4</v>
      </c>
      <c r="S314" s="180">
        <v>0</v>
      </c>
      <c r="T314" s="181">
        <f t="shared" si="4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2" t="s">
        <v>160</v>
      </c>
      <c r="AT314" s="182" t="s">
        <v>156</v>
      </c>
      <c r="AU314" s="182" t="s">
        <v>84</v>
      </c>
      <c r="AY314" s="19" t="s">
        <v>129</v>
      </c>
      <c r="BE314" s="183">
        <f t="shared" si="44"/>
        <v>0</v>
      </c>
      <c r="BF314" s="183">
        <f t="shared" si="45"/>
        <v>0</v>
      </c>
      <c r="BG314" s="183">
        <f t="shared" si="46"/>
        <v>0</v>
      </c>
      <c r="BH314" s="183">
        <f t="shared" si="47"/>
        <v>0</v>
      </c>
      <c r="BI314" s="183">
        <f t="shared" si="48"/>
        <v>0</v>
      </c>
      <c r="BJ314" s="19" t="s">
        <v>82</v>
      </c>
      <c r="BK314" s="183">
        <f t="shared" si="49"/>
        <v>0</v>
      </c>
      <c r="BL314" s="19" t="s">
        <v>161</v>
      </c>
      <c r="BM314" s="182" t="s">
        <v>681</v>
      </c>
    </row>
    <row r="315" spans="1:65" s="2" customFormat="1" ht="16.5" customHeight="1">
      <c r="A315" s="36"/>
      <c r="B315" s="37"/>
      <c r="C315" s="211" t="s">
        <v>682</v>
      </c>
      <c r="D315" s="211" t="s">
        <v>156</v>
      </c>
      <c r="E315" s="212" t="s">
        <v>683</v>
      </c>
      <c r="F315" s="213" t="s">
        <v>684</v>
      </c>
      <c r="G315" s="214" t="s">
        <v>159</v>
      </c>
      <c r="H315" s="215">
        <v>1</v>
      </c>
      <c r="I315" s="216"/>
      <c r="J315" s="217">
        <f t="shared" si="40"/>
        <v>0</v>
      </c>
      <c r="K315" s="213" t="s">
        <v>136</v>
      </c>
      <c r="L315" s="218"/>
      <c r="M315" s="219" t="s">
        <v>19</v>
      </c>
      <c r="N315" s="220" t="s">
        <v>45</v>
      </c>
      <c r="O315" s="66"/>
      <c r="P315" s="180">
        <f t="shared" si="41"/>
        <v>0</v>
      </c>
      <c r="Q315" s="180">
        <v>7.1000000000000002E-4</v>
      </c>
      <c r="R315" s="180">
        <f t="shared" si="42"/>
        <v>7.1000000000000002E-4</v>
      </c>
      <c r="S315" s="180">
        <v>0</v>
      </c>
      <c r="T315" s="181">
        <f t="shared" si="4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2" t="s">
        <v>160</v>
      </c>
      <c r="AT315" s="182" t="s">
        <v>156</v>
      </c>
      <c r="AU315" s="182" t="s">
        <v>84</v>
      </c>
      <c r="AY315" s="19" t="s">
        <v>129</v>
      </c>
      <c r="BE315" s="183">
        <f t="shared" si="44"/>
        <v>0</v>
      </c>
      <c r="BF315" s="183">
        <f t="shared" si="45"/>
        <v>0</v>
      </c>
      <c r="BG315" s="183">
        <f t="shared" si="46"/>
        <v>0</v>
      </c>
      <c r="BH315" s="183">
        <f t="shared" si="47"/>
        <v>0</v>
      </c>
      <c r="BI315" s="183">
        <f t="shared" si="48"/>
        <v>0</v>
      </c>
      <c r="BJ315" s="19" t="s">
        <v>82</v>
      </c>
      <c r="BK315" s="183">
        <f t="shared" si="49"/>
        <v>0</v>
      </c>
      <c r="BL315" s="19" t="s">
        <v>161</v>
      </c>
      <c r="BM315" s="182" t="s">
        <v>685</v>
      </c>
    </row>
    <row r="316" spans="1:65" s="2" customFormat="1" ht="16.5" customHeight="1">
      <c r="A316" s="36"/>
      <c r="B316" s="37"/>
      <c r="C316" s="211" t="s">
        <v>686</v>
      </c>
      <c r="D316" s="211" t="s">
        <v>156</v>
      </c>
      <c r="E316" s="212" t="s">
        <v>687</v>
      </c>
      <c r="F316" s="213" t="s">
        <v>688</v>
      </c>
      <c r="G316" s="214" t="s">
        <v>159</v>
      </c>
      <c r="H316" s="215">
        <v>1</v>
      </c>
      <c r="I316" s="216"/>
      <c r="J316" s="217">
        <f t="shared" si="40"/>
        <v>0</v>
      </c>
      <c r="K316" s="213" t="s">
        <v>136</v>
      </c>
      <c r="L316" s="218"/>
      <c r="M316" s="219" t="s">
        <v>19</v>
      </c>
      <c r="N316" s="220" t="s">
        <v>45</v>
      </c>
      <c r="O316" s="66"/>
      <c r="P316" s="180">
        <f t="shared" si="41"/>
        <v>0</v>
      </c>
      <c r="Q316" s="180">
        <v>6.0000000000000002E-5</v>
      </c>
      <c r="R316" s="180">
        <f t="shared" si="42"/>
        <v>6.0000000000000002E-5</v>
      </c>
      <c r="S316" s="180">
        <v>0</v>
      </c>
      <c r="T316" s="181">
        <f t="shared" si="4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2" t="s">
        <v>160</v>
      </c>
      <c r="AT316" s="182" t="s">
        <v>156</v>
      </c>
      <c r="AU316" s="182" t="s">
        <v>84</v>
      </c>
      <c r="AY316" s="19" t="s">
        <v>129</v>
      </c>
      <c r="BE316" s="183">
        <f t="shared" si="44"/>
        <v>0</v>
      </c>
      <c r="BF316" s="183">
        <f t="shared" si="45"/>
        <v>0</v>
      </c>
      <c r="BG316" s="183">
        <f t="shared" si="46"/>
        <v>0</v>
      </c>
      <c r="BH316" s="183">
        <f t="shared" si="47"/>
        <v>0</v>
      </c>
      <c r="BI316" s="183">
        <f t="shared" si="48"/>
        <v>0</v>
      </c>
      <c r="BJ316" s="19" t="s">
        <v>82</v>
      </c>
      <c r="BK316" s="183">
        <f t="shared" si="49"/>
        <v>0</v>
      </c>
      <c r="BL316" s="19" t="s">
        <v>161</v>
      </c>
      <c r="BM316" s="182" t="s">
        <v>689</v>
      </c>
    </row>
    <row r="317" spans="1:65" s="2" customFormat="1" ht="16.5" customHeight="1">
      <c r="A317" s="36"/>
      <c r="B317" s="37"/>
      <c r="C317" s="211" t="s">
        <v>690</v>
      </c>
      <c r="D317" s="211" t="s">
        <v>156</v>
      </c>
      <c r="E317" s="212" t="s">
        <v>691</v>
      </c>
      <c r="F317" s="213" t="s">
        <v>692</v>
      </c>
      <c r="G317" s="214" t="s">
        <v>148</v>
      </c>
      <c r="H317" s="215">
        <v>40</v>
      </c>
      <c r="I317" s="216"/>
      <c r="J317" s="217">
        <f t="shared" si="40"/>
        <v>0</v>
      </c>
      <c r="K317" s="213" t="s">
        <v>136</v>
      </c>
      <c r="L317" s="218"/>
      <c r="M317" s="219" t="s">
        <v>19</v>
      </c>
      <c r="N317" s="220" t="s">
        <v>45</v>
      </c>
      <c r="O317" s="66"/>
      <c r="P317" s="180">
        <f t="shared" si="41"/>
        <v>0</v>
      </c>
      <c r="Q317" s="180">
        <v>4.0000000000000003E-5</v>
      </c>
      <c r="R317" s="180">
        <f t="shared" si="42"/>
        <v>1.6000000000000001E-3</v>
      </c>
      <c r="S317" s="180">
        <v>0</v>
      </c>
      <c r="T317" s="181">
        <f t="shared" si="4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2" t="s">
        <v>160</v>
      </c>
      <c r="AT317" s="182" t="s">
        <v>156</v>
      </c>
      <c r="AU317" s="182" t="s">
        <v>84</v>
      </c>
      <c r="AY317" s="19" t="s">
        <v>129</v>
      </c>
      <c r="BE317" s="183">
        <f t="shared" si="44"/>
        <v>0</v>
      </c>
      <c r="BF317" s="183">
        <f t="shared" si="45"/>
        <v>0</v>
      </c>
      <c r="BG317" s="183">
        <f t="shared" si="46"/>
        <v>0</v>
      </c>
      <c r="BH317" s="183">
        <f t="shared" si="47"/>
        <v>0</v>
      </c>
      <c r="BI317" s="183">
        <f t="shared" si="48"/>
        <v>0</v>
      </c>
      <c r="BJ317" s="19" t="s">
        <v>82</v>
      </c>
      <c r="BK317" s="183">
        <f t="shared" si="49"/>
        <v>0</v>
      </c>
      <c r="BL317" s="19" t="s">
        <v>161</v>
      </c>
      <c r="BM317" s="182" t="s">
        <v>693</v>
      </c>
    </row>
    <row r="318" spans="1:65" s="2" customFormat="1" ht="24.15" customHeight="1">
      <c r="A318" s="36"/>
      <c r="B318" s="37"/>
      <c r="C318" s="211" t="s">
        <v>694</v>
      </c>
      <c r="D318" s="211" t="s">
        <v>156</v>
      </c>
      <c r="E318" s="212" t="s">
        <v>695</v>
      </c>
      <c r="F318" s="213" t="s">
        <v>696</v>
      </c>
      <c r="G318" s="214" t="s">
        <v>148</v>
      </c>
      <c r="H318" s="215">
        <v>40</v>
      </c>
      <c r="I318" s="216"/>
      <c r="J318" s="217">
        <f t="shared" si="40"/>
        <v>0</v>
      </c>
      <c r="K318" s="213" t="s">
        <v>136</v>
      </c>
      <c r="L318" s="218"/>
      <c r="M318" s="219" t="s">
        <v>19</v>
      </c>
      <c r="N318" s="220" t="s">
        <v>45</v>
      </c>
      <c r="O318" s="66"/>
      <c r="P318" s="180">
        <f t="shared" si="41"/>
        <v>0</v>
      </c>
      <c r="Q318" s="180">
        <v>6.9999999999999994E-5</v>
      </c>
      <c r="R318" s="180">
        <f t="shared" si="42"/>
        <v>2.7999999999999995E-3</v>
      </c>
      <c r="S318" s="180">
        <v>0</v>
      </c>
      <c r="T318" s="181">
        <f t="shared" si="4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2" t="s">
        <v>160</v>
      </c>
      <c r="AT318" s="182" t="s">
        <v>156</v>
      </c>
      <c r="AU318" s="182" t="s">
        <v>84</v>
      </c>
      <c r="AY318" s="19" t="s">
        <v>129</v>
      </c>
      <c r="BE318" s="183">
        <f t="shared" si="44"/>
        <v>0</v>
      </c>
      <c r="BF318" s="183">
        <f t="shared" si="45"/>
        <v>0</v>
      </c>
      <c r="BG318" s="183">
        <f t="shared" si="46"/>
        <v>0</v>
      </c>
      <c r="BH318" s="183">
        <f t="shared" si="47"/>
        <v>0</v>
      </c>
      <c r="BI318" s="183">
        <f t="shared" si="48"/>
        <v>0</v>
      </c>
      <c r="BJ318" s="19" t="s">
        <v>82</v>
      </c>
      <c r="BK318" s="183">
        <f t="shared" si="49"/>
        <v>0</v>
      </c>
      <c r="BL318" s="19" t="s">
        <v>161</v>
      </c>
      <c r="BM318" s="182" t="s">
        <v>697</v>
      </c>
    </row>
    <row r="319" spans="1:65" s="2" customFormat="1" ht="21.75" customHeight="1">
      <c r="A319" s="36"/>
      <c r="B319" s="37"/>
      <c r="C319" s="211" t="s">
        <v>698</v>
      </c>
      <c r="D319" s="211" t="s">
        <v>156</v>
      </c>
      <c r="E319" s="212" t="s">
        <v>699</v>
      </c>
      <c r="F319" s="213" t="s">
        <v>700</v>
      </c>
      <c r="G319" s="214" t="s">
        <v>148</v>
      </c>
      <c r="H319" s="215">
        <v>40</v>
      </c>
      <c r="I319" s="216"/>
      <c r="J319" s="217">
        <f t="shared" si="40"/>
        <v>0</v>
      </c>
      <c r="K319" s="213" t="s">
        <v>136</v>
      </c>
      <c r="L319" s="218"/>
      <c r="M319" s="219" t="s">
        <v>19</v>
      </c>
      <c r="N319" s="220" t="s">
        <v>45</v>
      </c>
      <c r="O319" s="66"/>
      <c r="P319" s="180">
        <f t="shared" si="41"/>
        <v>0</v>
      </c>
      <c r="Q319" s="180">
        <v>1E-4</v>
      </c>
      <c r="R319" s="180">
        <f t="shared" si="42"/>
        <v>4.0000000000000001E-3</v>
      </c>
      <c r="S319" s="180">
        <v>0</v>
      </c>
      <c r="T319" s="181">
        <f t="shared" si="4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2" t="s">
        <v>160</v>
      </c>
      <c r="AT319" s="182" t="s">
        <v>156</v>
      </c>
      <c r="AU319" s="182" t="s">
        <v>84</v>
      </c>
      <c r="AY319" s="19" t="s">
        <v>129</v>
      </c>
      <c r="BE319" s="183">
        <f t="shared" si="44"/>
        <v>0</v>
      </c>
      <c r="BF319" s="183">
        <f t="shared" si="45"/>
        <v>0</v>
      </c>
      <c r="BG319" s="183">
        <f t="shared" si="46"/>
        <v>0</v>
      </c>
      <c r="BH319" s="183">
        <f t="shared" si="47"/>
        <v>0</v>
      </c>
      <c r="BI319" s="183">
        <f t="shared" si="48"/>
        <v>0</v>
      </c>
      <c r="BJ319" s="19" t="s">
        <v>82</v>
      </c>
      <c r="BK319" s="183">
        <f t="shared" si="49"/>
        <v>0</v>
      </c>
      <c r="BL319" s="19" t="s">
        <v>161</v>
      </c>
      <c r="BM319" s="182" t="s">
        <v>701</v>
      </c>
    </row>
    <row r="320" spans="1:65" s="2" customFormat="1" ht="21.75" customHeight="1">
      <c r="A320" s="36"/>
      <c r="B320" s="37"/>
      <c r="C320" s="211" t="s">
        <v>702</v>
      </c>
      <c r="D320" s="211" t="s">
        <v>156</v>
      </c>
      <c r="E320" s="212" t="s">
        <v>703</v>
      </c>
      <c r="F320" s="213" t="s">
        <v>704</v>
      </c>
      <c r="G320" s="214" t="s">
        <v>148</v>
      </c>
      <c r="H320" s="215">
        <v>40</v>
      </c>
      <c r="I320" s="216"/>
      <c r="J320" s="217">
        <f t="shared" si="40"/>
        <v>0</v>
      </c>
      <c r="K320" s="213" t="s">
        <v>136</v>
      </c>
      <c r="L320" s="218"/>
      <c r="M320" s="219" t="s">
        <v>19</v>
      </c>
      <c r="N320" s="220" t="s">
        <v>45</v>
      </c>
      <c r="O320" s="66"/>
      <c r="P320" s="180">
        <f t="shared" si="41"/>
        <v>0</v>
      </c>
      <c r="Q320" s="180">
        <v>6.9999999999999994E-5</v>
      </c>
      <c r="R320" s="180">
        <f t="shared" si="42"/>
        <v>2.7999999999999995E-3</v>
      </c>
      <c r="S320" s="180">
        <v>0</v>
      </c>
      <c r="T320" s="181">
        <f t="shared" si="4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2" t="s">
        <v>160</v>
      </c>
      <c r="AT320" s="182" t="s">
        <v>156</v>
      </c>
      <c r="AU320" s="182" t="s">
        <v>84</v>
      </c>
      <c r="AY320" s="19" t="s">
        <v>129</v>
      </c>
      <c r="BE320" s="183">
        <f t="shared" si="44"/>
        <v>0</v>
      </c>
      <c r="BF320" s="183">
        <f t="shared" si="45"/>
        <v>0</v>
      </c>
      <c r="BG320" s="183">
        <f t="shared" si="46"/>
        <v>0</v>
      </c>
      <c r="BH320" s="183">
        <f t="shared" si="47"/>
        <v>0</v>
      </c>
      <c r="BI320" s="183">
        <f t="shared" si="48"/>
        <v>0</v>
      </c>
      <c r="BJ320" s="19" t="s">
        <v>82</v>
      </c>
      <c r="BK320" s="183">
        <f t="shared" si="49"/>
        <v>0</v>
      </c>
      <c r="BL320" s="19" t="s">
        <v>161</v>
      </c>
      <c r="BM320" s="182" t="s">
        <v>705</v>
      </c>
    </row>
    <row r="321" spans="1:65" s="2" customFormat="1" ht="16.5" customHeight="1">
      <c r="A321" s="36"/>
      <c r="B321" s="37"/>
      <c r="C321" s="211" t="s">
        <v>706</v>
      </c>
      <c r="D321" s="211" t="s">
        <v>156</v>
      </c>
      <c r="E321" s="212" t="s">
        <v>707</v>
      </c>
      <c r="F321" s="213" t="s">
        <v>708</v>
      </c>
      <c r="G321" s="214" t="s">
        <v>148</v>
      </c>
      <c r="H321" s="215">
        <v>20</v>
      </c>
      <c r="I321" s="216"/>
      <c r="J321" s="217">
        <f t="shared" si="40"/>
        <v>0</v>
      </c>
      <c r="K321" s="213" t="s">
        <v>136</v>
      </c>
      <c r="L321" s="218"/>
      <c r="M321" s="219" t="s">
        <v>19</v>
      </c>
      <c r="N321" s="220" t="s">
        <v>45</v>
      </c>
      <c r="O321" s="66"/>
      <c r="P321" s="180">
        <f t="shared" si="41"/>
        <v>0</v>
      </c>
      <c r="Q321" s="180">
        <v>2.5000000000000001E-4</v>
      </c>
      <c r="R321" s="180">
        <f t="shared" si="42"/>
        <v>5.0000000000000001E-3</v>
      </c>
      <c r="S321" s="180">
        <v>0</v>
      </c>
      <c r="T321" s="181">
        <f t="shared" si="4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2" t="s">
        <v>160</v>
      </c>
      <c r="AT321" s="182" t="s">
        <v>156</v>
      </c>
      <c r="AU321" s="182" t="s">
        <v>84</v>
      </c>
      <c r="AY321" s="19" t="s">
        <v>129</v>
      </c>
      <c r="BE321" s="183">
        <f t="shared" si="44"/>
        <v>0</v>
      </c>
      <c r="BF321" s="183">
        <f t="shared" si="45"/>
        <v>0</v>
      </c>
      <c r="BG321" s="183">
        <f t="shared" si="46"/>
        <v>0</v>
      </c>
      <c r="BH321" s="183">
        <f t="shared" si="47"/>
        <v>0</v>
      </c>
      <c r="BI321" s="183">
        <f t="shared" si="48"/>
        <v>0</v>
      </c>
      <c r="BJ321" s="19" t="s">
        <v>82</v>
      </c>
      <c r="BK321" s="183">
        <f t="shared" si="49"/>
        <v>0</v>
      </c>
      <c r="BL321" s="19" t="s">
        <v>161</v>
      </c>
      <c r="BM321" s="182" t="s">
        <v>709</v>
      </c>
    </row>
    <row r="322" spans="1:65" s="2" customFormat="1" ht="21.75" customHeight="1">
      <c r="A322" s="36"/>
      <c r="B322" s="37"/>
      <c r="C322" s="211" t="s">
        <v>710</v>
      </c>
      <c r="D322" s="211" t="s">
        <v>156</v>
      </c>
      <c r="E322" s="212" t="s">
        <v>711</v>
      </c>
      <c r="F322" s="213" t="s">
        <v>712</v>
      </c>
      <c r="G322" s="214" t="s">
        <v>148</v>
      </c>
      <c r="H322" s="215">
        <v>20</v>
      </c>
      <c r="I322" s="216"/>
      <c r="J322" s="217">
        <f t="shared" si="40"/>
        <v>0</v>
      </c>
      <c r="K322" s="213" t="s">
        <v>136</v>
      </c>
      <c r="L322" s="218"/>
      <c r="M322" s="219" t="s">
        <v>19</v>
      </c>
      <c r="N322" s="220" t="s">
        <v>45</v>
      </c>
      <c r="O322" s="66"/>
      <c r="P322" s="180">
        <f t="shared" si="41"/>
        <v>0</v>
      </c>
      <c r="Q322" s="180">
        <v>1.4999999999999999E-4</v>
      </c>
      <c r="R322" s="180">
        <f t="shared" si="42"/>
        <v>2.9999999999999996E-3</v>
      </c>
      <c r="S322" s="180">
        <v>0</v>
      </c>
      <c r="T322" s="181">
        <f t="shared" si="4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2" t="s">
        <v>160</v>
      </c>
      <c r="AT322" s="182" t="s">
        <v>156</v>
      </c>
      <c r="AU322" s="182" t="s">
        <v>84</v>
      </c>
      <c r="AY322" s="19" t="s">
        <v>129</v>
      </c>
      <c r="BE322" s="183">
        <f t="shared" si="44"/>
        <v>0</v>
      </c>
      <c r="BF322" s="183">
        <f t="shared" si="45"/>
        <v>0</v>
      </c>
      <c r="BG322" s="183">
        <f t="shared" si="46"/>
        <v>0</v>
      </c>
      <c r="BH322" s="183">
        <f t="shared" si="47"/>
        <v>0</v>
      </c>
      <c r="BI322" s="183">
        <f t="shared" si="48"/>
        <v>0</v>
      </c>
      <c r="BJ322" s="19" t="s">
        <v>82</v>
      </c>
      <c r="BK322" s="183">
        <f t="shared" si="49"/>
        <v>0</v>
      </c>
      <c r="BL322" s="19" t="s">
        <v>161</v>
      </c>
      <c r="BM322" s="182" t="s">
        <v>713</v>
      </c>
    </row>
    <row r="323" spans="1:65" s="2" customFormat="1" ht="16.5" customHeight="1">
      <c r="A323" s="36"/>
      <c r="B323" s="37"/>
      <c r="C323" s="211" t="s">
        <v>714</v>
      </c>
      <c r="D323" s="211" t="s">
        <v>156</v>
      </c>
      <c r="E323" s="212" t="s">
        <v>715</v>
      </c>
      <c r="F323" s="213" t="s">
        <v>716</v>
      </c>
      <c r="G323" s="214" t="s">
        <v>148</v>
      </c>
      <c r="H323" s="215">
        <v>20</v>
      </c>
      <c r="I323" s="216"/>
      <c r="J323" s="217">
        <f t="shared" si="40"/>
        <v>0</v>
      </c>
      <c r="K323" s="213" t="s">
        <v>136</v>
      </c>
      <c r="L323" s="218"/>
      <c r="M323" s="219" t="s">
        <v>19</v>
      </c>
      <c r="N323" s="220" t="s">
        <v>45</v>
      </c>
      <c r="O323" s="66"/>
      <c r="P323" s="180">
        <f t="shared" si="41"/>
        <v>0</v>
      </c>
      <c r="Q323" s="180">
        <v>8.8000000000000003E-4</v>
      </c>
      <c r="R323" s="180">
        <f t="shared" si="42"/>
        <v>1.7600000000000001E-2</v>
      </c>
      <c r="S323" s="180">
        <v>0</v>
      </c>
      <c r="T323" s="181">
        <f t="shared" si="4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2" t="s">
        <v>160</v>
      </c>
      <c r="AT323" s="182" t="s">
        <v>156</v>
      </c>
      <c r="AU323" s="182" t="s">
        <v>84</v>
      </c>
      <c r="AY323" s="19" t="s">
        <v>129</v>
      </c>
      <c r="BE323" s="183">
        <f t="shared" si="44"/>
        <v>0</v>
      </c>
      <c r="BF323" s="183">
        <f t="shared" si="45"/>
        <v>0</v>
      </c>
      <c r="BG323" s="183">
        <f t="shared" si="46"/>
        <v>0</v>
      </c>
      <c r="BH323" s="183">
        <f t="shared" si="47"/>
        <v>0</v>
      </c>
      <c r="BI323" s="183">
        <f t="shared" si="48"/>
        <v>0</v>
      </c>
      <c r="BJ323" s="19" t="s">
        <v>82</v>
      </c>
      <c r="BK323" s="183">
        <f t="shared" si="49"/>
        <v>0</v>
      </c>
      <c r="BL323" s="19" t="s">
        <v>161</v>
      </c>
      <c r="BM323" s="182" t="s">
        <v>717</v>
      </c>
    </row>
    <row r="324" spans="1:65" s="2" customFormat="1" ht="16.5" customHeight="1">
      <c r="A324" s="36"/>
      <c r="B324" s="37"/>
      <c r="C324" s="211" t="s">
        <v>718</v>
      </c>
      <c r="D324" s="211" t="s">
        <v>156</v>
      </c>
      <c r="E324" s="212" t="s">
        <v>719</v>
      </c>
      <c r="F324" s="213" t="s">
        <v>720</v>
      </c>
      <c r="G324" s="214" t="s">
        <v>148</v>
      </c>
      <c r="H324" s="215">
        <v>10</v>
      </c>
      <c r="I324" s="216"/>
      <c r="J324" s="217">
        <f t="shared" si="40"/>
        <v>0</v>
      </c>
      <c r="K324" s="213" t="s">
        <v>136</v>
      </c>
      <c r="L324" s="218"/>
      <c r="M324" s="219" t="s">
        <v>19</v>
      </c>
      <c r="N324" s="220" t="s">
        <v>45</v>
      </c>
      <c r="O324" s="66"/>
      <c r="P324" s="180">
        <f t="shared" si="41"/>
        <v>0</v>
      </c>
      <c r="Q324" s="180">
        <v>2.6700000000000001E-3</v>
      </c>
      <c r="R324" s="180">
        <f t="shared" si="42"/>
        <v>2.6700000000000002E-2</v>
      </c>
      <c r="S324" s="180">
        <v>0</v>
      </c>
      <c r="T324" s="181">
        <f t="shared" si="4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2" t="s">
        <v>160</v>
      </c>
      <c r="AT324" s="182" t="s">
        <v>156</v>
      </c>
      <c r="AU324" s="182" t="s">
        <v>84</v>
      </c>
      <c r="AY324" s="19" t="s">
        <v>129</v>
      </c>
      <c r="BE324" s="183">
        <f t="shared" si="44"/>
        <v>0</v>
      </c>
      <c r="BF324" s="183">
        <f t="shared" si="45"/>
        <v>0</v>
      </c>
      <c r="BG324" s="183">
        <f t="shared" si="46"/>
        <v>0</v>
      </c>
      <c r="BH324" s="183">
        <f t="shared" si="47"/>
        <v>0</v>
      </c>
      <c r="BI324" s="183">
        <f t="shared" si="48"/>
        <v>0</v>
      </c>
      <c r="BJ324" s="19" t="s">
        <v>82</v>
      </c>
      <c r="BK324" s="183">
        <f t="shared" si="49"/>
        <v>0</v>
      </c>
      <c r="BL324" s="19" t="s">
        <v>161</v>
      </c>
      <c r="BM324" s="182" t="s">
        <v>721</v>
      </c>
    </row>
    <row r="325" spans="1:65" s="2" customFormat="1" ht="16.5" customHeight="1">
      <c r="A325" s="36"/>
      <c r="B325" s="37"/>
      <c r="C325" s="211" t="s">
        <v>722</v>
      </c>
      <c r="D325" s="211" t="s">
        <v>156</v>
      </c>
      <c r="E325" s="212" t="s">
        <v>723</v>
      </c>
      <c r="F325" s="213" t="s">
        <v>724</v>
      </c>
      <c r="G325" s="214" t="s">
        <v>148</v>
      </c>
      <c r="H325" s="215">
        <v>10</v>
      </c>
      <c r="I325" s="216"/>
      <c r="J325" s="217">
        <f t="shared" si="40"/>
        <v>0</v>
      </c>
      <c r="K325" s="213" t="s">
        <v>136</v>
      </c>
      <c r="L325" s="218"/>
      <c r="M325" s="219" t="s">
        <v>19</v>
      </c>
      <c r="N325" s="220" t="s">
        <v>45</v>
      </c>
      <c r="O325" s="66"/>
      <c r="P325" s="180">
        <f t="shared" si="41"/>
        <v>0</v>
      </c>
      <c r="Q325" s="180">
        <v>7.5000000000000002E-4</v>
      </c>
      <c r="R325" s="180">
        <f t="shared" si="42"/>
        <v>7.4999999999999997E-3</v>
      </c>
      <c r="S325" s="180">
        <v>0</v>
      </c>
      <c r="T325" s="181">
        <f t="shared" si="4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2" t="s">
        <v>160</v>
      </c>
      <c r="AT325" s="182" t="s">
        <v>156</v>
      </c>
      <c r="AU325" s="182" t="s">
        <v>84</v>
      </c>
      <c r="AY325" s="19" t="s">
        <v>129</v>
      </c>
      <c r="BE325" s="183">
        <f t="shared" si="44"/>
        <v>0</v>
      </c>
      <c r="BF325" s="183">
        <f t="shared" si="45"/>
        <v>0</v>
      </c>
      <c r="BG325" s="183">
        <f t="shared" si="46"/>
        <v>0</v>
      </c>
      <c r="BH325" s="183">
        <f t="shared" si="47"/>
        <v>0</v>
      </c>
      <c r="BI325" s="183">
        <f t="shared" si="48"/>
        <v>0</v>
      </c>
      <c r="BJ325" s="19" t="s">
        <v>82</v>
      </c>
      <c r="BK325" s="183">
        <f t="shared" si="49"/>
        <v>0</v>
      </c>
      <c r="BL325" s="19" t="s">
        <v>161</v>
      </c>
      <c r="BM325" s="182" t="s">
        <v>725</v>
      </c>
    </row>
    <row r="326" spans="1:65" s="2" customFormat="1" ht="16.5" customHeight="1">
      <c r="A326" s="36"/>
      <c r="B326" s="37"/>
      <c r="C326" s="211" t="s">
        <v>726</v>
      </c>
      <c r="D326" s="211" t="s">
        <v>156</v>
      </c>
      <c r="E326" s="212" t="s">
        <v>727</v>
      </c>
      <c r="F326" s="213" t="s">
        <v>728</v>
      </c>
      <c r="G326" s="214" t="s">
        <v>159</v>
      </c>
      <c r="H326" s="215">
        <v>1</v>
      </c>
      <c r="I326" s="216"/>
      <c r="J326" s="217">
        <f t="shared" si="40"/>
        <v>0</v>
      </c>
      <c r="K326" s="213" t="s">
        <v>136</v>
      </c>
      <c r="L326" s="218"/>
      <c r="M326" s="219" t="s">
        <v>19</v>
      </c>
      <c r="N326" s="220" t="s">
        <v>45</v>
      </c>
      <c r="O326" s="66"/>
      <c r="P326" s="180">
        <f t="shared" si="41"/>
        <v>0</v>
      </c>
      <c r="Q326" s="180">
        <v>2.5000000000000001E-4</v>
      </c>
      <c r="R326" s="180">
        <f t="shared" si="42"/>
        <v>2.5000000000000001E-4</v>
      </c>
      <c r="S326" s="180">
        <v>0</v>
      </c>
      <c r="T326" s="181">
        <f t="shared" si="4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2" t="s">
        <v>160</v>
      </c>
      <c r="AT326" s="182" t="s">
        <v>156</v>
      </c>
      <c r="AU326" s="182" t="s">
        <v>84</v>
      </c>
      <c r="AY326" s="19" t="s">
        <v>129</v>
      </c>
      <c r="BE326" s="183">
        <f t="shared" si="44"/>
        <v>0</v>
      </c>
      <c r="BF326" s="183">
        <f t="shared" si="45"/>
        <v>0</v>
      </c>
      <c r="BG326" s="183">
        <f t="shared" si="46"/>
        <v>0</v>
      </c>
      <c r="BH326" s="183">
        <f t="shared" si="47"/>
        <v>0</v>
      </c>
      <c r="BI326" s="183">
        <f t="shared" si="48"/>
        <v>0</v>
      </c>
      <c r="BJ326" s="19" t="s">
        <v>82</v>
      </c>
      <c r="BK326" s="183">
        <f t="shared" si="49"/>
        <v>0</v>
      </c>
      <c r="BL326" s="19" t="s">
        <v>161</v>
      </c>
      <c r="BM326" s="182" t="s">
        <v>729</v>
      </c>
    </row>
    <row r="327" spans="1:65" s="2" customFormat="1" ht="16.5" customHeight="1">
      <c r="A327" s="36"/>
      <c r="B327" s="37"/>
      <c r="C327" s="211" t="s">
        <v>730</v>
      </c>
      <c r="D327" s="211" t="s">
        <v>156</v>
      </c>
      <c r="E327" s="212" t="s">
        <v>731</v>
      </c>
      <c r="F327" s="213" t="s">
        <v>732</v>
      </c>
      <c r="G327" s="214" t="s">
        <v>159</v>
      </c>
      <c r="H327" s="215">
        <v>1</v>
      </c>
      <c r="I327" s="216"/>
      <c r="J327" s="217">
        <f t="shared" si="40"/>
        <v>0</v>
      </c>
      <c r="K327" s="213" t="s">
        <v>136</v>
      </c>
      <c r="L327" s="218"/>
      <c r="M327" s="219" t="s">
        <v>19</v>
      </c>
      <c r="N327" s="220" t="s">
        <v>45</v>
      </c>
      <c r="O327" s="66"/>
      <c r="P327" s="180">
        <f t="shared" si="41"/>
        <v>0</v>
      </c>
      <c r="Q327" s="180">
        <v>2.5000000000000001E-4</v>
      </c>
      <c r="R327" s="180">
        <f t="shared" si="42"/>
        <v>2.5000000000000001E-4</v>
      </c>
      <c r="S327" s="180">
        <v>0</v>
      </c>
      <c r="T327" s="181">
        <f t="shared" si="4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2" t="s">
        <v>160</v>
      </c>
      <c r="AT327" s="182" t="s">
        <v>156</v>
      </c>
      <c r="AU327" s="182" t="s">
        <v>84</v>
      </c>
      <c r="AY327" s="19" t="s">
        <v>129</v>
      </c>
      <c r="BE327" s="183">
        <f t="shared" si="44"/>
        <v>0</v>
      </c>
      <c r="BF327" s="183">
        <f t="shared" si="45"/>
        <v>0</v>
      </c>
      <c r="BG327" s="183">
        <f t="shared" si="46"/>
        <v>0</v>
      </c>
      <c r="BH327" s="183">
        <f t="shared" si="47"/>
        <v>0</v>
      </c>
      <c r="BI327" s="183">
        <f t="shared" si="48"/>
        <v>0</v>
      </c>
      <c r="BJ327" s="19" t="s">
        <v>82</v>
      </c>
      <c r="BK327" s="183">
        <f t="shared" si="49"/>
        <v>0</v>
      </c>
      <c r="BL327" s="19" t="s">
        <v>161</v>
      </c>
      <c r="BM327" s="182" t="s">
        <v>733</v>
      </c>
    </row>
    <row r="328" spans="1:65" s="2" customFormat="1" ht="16.5" customHeight="1">
      <c r="A328" s="36"/>
      <c r="B328" s="37"/>
      <c r="C328" s="211" t="s">
        <v>734</v>
      </c>
      <c r="D328" s="211" t="s">
        <v>156</v>
      </c>
      <c r="E328" s="212" t="s">
        <v>735</v>
      </c>
      <c r="F328" s="213" t="s">
        <v>736</v>
      </c>
      <c r="G328" s="214" t="s">
        <v>159</v>
      </c>
      <c r="H328" s="215">
        <v>1</v>
      </c>
      <c r="I328" s="216"/>
      <c r="J328" s="217">
        <f t="shared" si="40"/>
        <v>0</v>
      </c>
      <c r="K328" s="213" t="s">
        <v>136</v>
      </c>
      <c r="L328" s="218"/>
      <c r="M328" s="219" t="s">
        <v>19</v>
      </c>
      <c r="N328" s="220" t="s">
        <v>45</v>
      </c>
      <c r="O328" s="66"/>
      <c r="P328" s="180">
        <f t="shared" si="41"/>
        <v>0</v>
      </c>
      <c r="Q328" s="180">
        <v>4.0000000000000002E-4</v>
      </c>
      <c r="R328" s="180">
        <f t="shared" si="42"/>
        <v>4.0000000000000002E-4</v>
      </c>
      <c r="S328" s="180">
        <v>0</v>
      </c>
      <c r="T328" s="181">
        <f t="shared" si="4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2" t="s">
        <v>160</v>
      </c>
      <c r="AT328" s="182" t="s">
        <v>156</v>
      </c>
      <c r="AU328" s="182" t="s">
        <v>84</v>
      </c>
      <c r="AY328" s="19" t="s">
        <v>129</v>
      </c>
      <c r="BE328" s="183">
        <f t="shared" si="44"/>
        <v>0</v>
      </c>
      <c r="BF328" s="183">
        <f t="shared" si="45"/>
        <v>0</v>
      </c>
      <c r="BG328" s="183">
        <f t="shared" si="46"/>
        <v>0</v>
      </c>
      <c r="BH328" s="183">
        <f t="shared" si="47"/>
        <v>0</v>
      </c>
      <c r="BI328" s="183">
        <f t="shared" si="48"/>
        <v>0</v>
      </c>
      <c r="BJ328" s="19" t="s">
        <v>82</v>
      </c>
      <c r="BK328" s="183">
        <f t="shared" si="49"/>
        <v>0</v>
      </c>
      <c r="BL328" s="19" t="s">
        <v>161</v>
      </c>
      <c r="BM328" s="182" t="s">
        <v>737</v>
      </c>
    </row>
    <row r="329" spans="1:65" s="2" customFormat="1" ht="16.5" customHeight="1">
      <c r="A329" s="36"/>
      <c r="B329" s="37"/>
      <c r="C329" s="211" t="s">
        <v>738</v>
      </c>
      <c r="D329" s="211" t="s">
        <v>156</v>
      </c>
      <c r="E329" s="212" t="s">
        <v>739</v>
      </c>
      <c r="F329" s="213" t="s">
        <v>740</v>
      </c>
      <c r="G329" s="214" t="s">
        <v>159</v>
      </c>
      <c r="H329" s="215">
        <v>1</v>
      </c>
      <c r="I329" s="216"/>
      <c r="J329" s="217">
        <f t="shared" si="40"/>
        <v>0</v>
      </c>
      <c r="K329" s="213" t="s">
        <v>136</v>
      </c>
      <c r="L329" s="218"/>
      <c r="M329" s="219" t="s">
        <v>19</v>
      </c>
      <c r="N329" s="220" t="s">
        <v>45</v>
      </c>
      <c r="O329" s="66"/>
      <c r="P329" s="180">
        <f t="shared" si="41"/>
        <v>0</v>
      </c>
      <c r="Q329" s="180">
        <v>4.0000000000000002E-4</v>
      </c>
      <c r="R329" s="180">
        <f t="shared" si="42"/>
        <v>4.0000000000000002E-4</v>
      </c>
      <c r="S329" s="180">
        <v>0</v>
      </c>
      <c r="T329" s="181">
        <f t="shared" si="4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2" t="s">
        <v>160</v>
      </c>
      <c r="AT329" s="182" t="s">
        <v>156</v>
      </c>
      <c r="AU329" s="182" t="s">
        <v>84</v>
      </c>
      <c r="AY329" s="19" t="s">
        <v>129</v>
      </c>
      <c r="BE329" s="183">
        <f t="shared" si="44"/>
        <v>0</v>
      </c>
      <c r="BF329" s="183">
        <f t="shared" si="45"/>
        <v>0</v>
      </c>
      <c r="BG329" s="183">
        <f t="shared" si="46"/>
        <v>0</v>
      </c>
      <c r="BH329" s="183">
        <f t="shared" si="47"/>
        <v>0</v>
      </c>
      <c r="BI329" s="183">
        <f t="shared" si="48"/>
        <v>0</v>
      </c>
      <c r="BJ329" s="19" t="s">
        <v>82</v>
      </c>
      <c r="BK329" s="183">
        <f t="shared" si="49"/>
        <v>0</v>
      </c>
      <c r="BL329" s="19" t="s">
        <v>161</v>
      </c>
      <c r="BM329" s="182" t="s">
        <v>741</v>
      </c>
    </row>
    <row r="330" spans="1:65" s="2" customFormat="1" ht="16.5" customHeight="1">
      <c r="A330" s="36"/>
      <c r="B330" s="37"/>
      <c r="C330" s="211" t="s">
        <v>742</v>
      </c>
      <c r="D330" s="211" t="s">
        <v>156</v>
      </c>
      <c r="E330" s="212" t="s">
        <v>743</v>
      </c>
      <c r="F330" s="213" t="s">
        <v>744</v>
      </c>
      <c r="G330" s="214" t="s">
        <v>159</v>
      </c>
      <c r="H330" s="215">
        <v>1</v>
      </c>
      <c r="I330" s="216"/>
      <c r="J330" s="217">
        <f t="shared" si="40"/>
        <v>0</v>
      </c>
      <c r="K330" s="213" t="s">
        <v>136</v>
      </c>
      <c r="L330" s="218"/>
      <c r="M330" s="219" t="s">
        <v>19</v>
      </c>
      <c r="N330" s="220" t="s">
        <v>45</v>
      </c>
      <c r="O330" s="66"/>
      <c r="P330" s="180">
        <f t="shared" si="41"/>
        <v>0</v>
      </c>
      <c r="Q330" s="180">
        <v>4.0000000000000002E-4</v>
      </c>
      <c r="R330" s="180">
        <f t="shared" si="42"/>
        <v>4.0000000000000002E-4</v>
      </c>
      <c r="S330" s="180">
        <v>0</v>
      </c>
      <c r="T330" s="181">
        <f t="shared" si="4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2" t="s">
        <v>160</v>
      </c>
      <c r="AT330" s="182" t="s">
        <v>156</v>
      </c>
      <c r="AU330" s="182" t="s">
        <v>84</v>
      </c>
      <c r="AY330" s="19" t="s">
        <v>129</v>
      </c>
      <c r="BE330" s="183">
        <f t="shared" si="44"/>
        <v>0</v>
      </c>
      <c r="BF330" s="183">
        <f t="shared" si="45"/>
        <v>0</v>
      </c>
      <c r="BG330" s="183">
        <f t="shared" si="46"/>
        <v>0</v>
      </c>
      <c r="BH330" s="183">
        <f t="shared" si="47"/>
        <v>0</v>
      </c>
      <c r="BI330" s="183">
        <f t="shared" si="48"/>
        <v>0</v>
      </c>
      <c r="BJ330" s="19" t="s">
        <v>82</v>
      </c>
      <c r="BK330" s="183">
        <f t="shared" si="49"/>
        <v>0</v>
      </c>
      <c r="BL330" s="19" t="s">
        <v>161</v>
      </c>
      <c r="BM330" s="182" t="s">
        <v>745</v>
      </c>
    </row>
    <row r="331" spans="1:65" s="2" customFormat="1" ht="16.5" customHeight="1">
      <c r="A331" s="36"/>
      <c r="B331" s="37"/>
      <c r="C331" s="211" t="s">
        <v>746</v>
      </c>
      <c r="D331" s="211" t="s">
        <v>156</v>
      </c>
      <c r="E331" s="212" t="s">
        <v>747</v>
      </c>
      <c r="F331" s="213" t="s">
        <v>748</v>
      </c>
      <c r="G331" s="214" t="s">
        <v>159</v>
      </c>
      <c r="H331" s="215">
        <v>1</v>
      </c>
      <c r="I331" s="216"/>
      <c r="J331" s="217">
        <f t="shared" si="40"/>
        <v>0</v>
      </c>
      <c r="K331" s="213" t="s">
        <v>136</v>
      </c>
      <c r="L331" s="218"/>
      <c r="M331" s="219" t="s">
        <v>19</v>
      </c>
      <c r="N331" s="220" t="s">
        <v>45</v>
      </c>
      <c r="O331" s="66"/>
      <c r="P331" s="180">
        <f t="shared" si="41"/>
        <v>0</v>
      </c>
      <c r="Q331" s="180">
        <v>1.2E-2</v>
      </c>
      <c r="R331" s="180">
        <f t="shared" si="42"/>
        <v>1.2E-2</v>
      </c>
      <c r="S331" s="180">
        <v>0</v>
      </c>
      <c r="T331" s="181">
        <f t="shared" si="4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2" t="s">
        <v>160</v>
      </c>
      <c r="AT331" s="182" t="s">
        <v>156</v>
      </c>
      <c r="AU331" s="182" t="s">
        <v>84</v>
      </c>
      <c r="AY331" s="19" t="s">
        <v>129</v>
      </c>
      <c r="BE331" s="183">
        <f t="shared" si="44"/>
        <v>0</v>
      </c>
      <c r="BF331" s="183">
        <f t="shared" si="45"/>
        <v>0</v>
      </c>
      <c r="BG331" s="183">
        <f t="shared" si="46"/>
        <v>0</v>
      </c>
      <c r="BH331" s="183">
        <f t="shared" si="47"/>
        <v>0</v>
      </c>
      <c r="BI331" s="183">
        <f t="shared" si="48"/>
        <v>0</v>
      </c>
      <c r="BJ331" s="19" t="s">
        <v>82</v>
      </c>
      <c r="BK331" s="183">
        <f t="shared" si="49"/>
        <v>0</v>
      </c>
      <c r="BL331" s="19" t="s">
        <v>161</v>
      </c>
      <c r="BM331" s="182" t="s">
        <v>749</v>
      </c>
    </row>
    <row r="332" spans="1:65" s="2" customFormat="1" ht="24.15" customHeight="1">
      <c r="A332" s="36"/>
      <c r="B332" s="37"/>
      <c r="C332" s="171" t="s">
        <v>750</v>
      </c>
      <c r="D332" s="171" t="s">
        <v>132</v>
      </c>
      <c r="E332" s="172" t="s">
        <v>751</v>
      </c>
      <c r="F332" s="173" t="s">
        <v>752</v>
      </c>
      <c r="G332" s="174" t="s">
        <v>159</v>
      </c>
      <c r="H332" s="175">
        <v>2</v>
      </c>
      <c r="I332" s="176"/>
      <c r="J332" s="177">
        <f t="shared" si="40"/>
        <v>0</v>
      </c>
      <c r="K332" s="173" t="s">
        <v>136</v>
      </c>
      <c r="L332" s="41"/>
      <c r="M332" s="178" t="s">
        <v>19</v>
      </c>
      <c r="N332" s="179" t="s">
        <v>45</v>
      </c>
      <c r="O332" s="66"/>
      <c r="P332" s="180">
        <f t="shared" si="41"/>
        <v>0</v>
      </c>
      <c r="Q332" s="180">
        <v>0</v>
      </c>
      <c r="R332" s="180">
        <f t="shared" si="42"/>
        <v>0</v>
      </c>
      <c r="S332" s="180">
        <v>0</v>
      </c>
      <c r="T332" s="181">
        <f t="shared" si="4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2" t="s">
        <v>161</v>
      </c>
      <c r="AT332" s="182" t="s">
        <v>132</v>
      </c>
      <c r="AU332" s="182" t="s">
        <v>84</v>
      </c>
      <c r="AY332" s="19" t="s">
        <v>129</v>
      </c>
      <c r="BE332" s="183">
        <f t="shared" si="44"/>
        <v>0</v>
      </c>
      <c r="BF332" s="183">
        <f t="shared" si="45"/>
        <v>0</v>
      </c>
      <c r="BG332" s="183">
        <f t="shared" si="46"/>
        <v>0</v>
      </c>
      <c r="BH332" s="183">
        <f t="shared" si="47"/>
        <v>0</v>
      </c>
      <c r="BI332" s="183">
        <f t="shared" si="48"/>
        <v>0</v>
      </c>
      <c r="BJ332" s="19" t="s">
        <v>82</v>
      </c>
      <c r="BK332" s="183">
        <f t="shared" si="49"/>
        <v>0</v>
      </c>
      <c r="BL332" s="19" t="s">
        <v>161</v>
      </c>
      <c r="BM332" s="182" t="s">
        <v>753</v>
      </c>
    </row>
    <row r="333" spans="1:65" s="2" customFormat="1" ht="10.199999999999999">
      <c r="A333" s="36"/>
      <c r="B333" s="37"/>
      <c r="C333" s="38"/>
      <c r="D333" s="184" t="s">
        <v>139</v>
      </c>
      <c r="E333" s="38"/>
      <c r="F333" s="185" t="s">
        <v>754</v>
      </c>
      <c r="G333" s="38"/>
      <c r="H333" s="38"/>
      <c r="I333" s="186"/>
      <c r="J333" s="38"/>
      <c r="K333" s="38"/>
      <c r="L333" s="41"/>
      <c r="M333" s="187"/>
      <c r="N333" s="188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139</v>
      </c>
      <c r="AU333" s="19" t="s">
        <v>84</v>
      </c>
    </row>
    <row r="334" spans="1:65" s="2" customFormat="1" ht="24.15" customHeight="1">
      <c r="A334" s="36"/>
      <c r="B334" s="37"/>
      <c r="C334" s="171" t="s">
        <v>755</v>
      </c>
      <c r="D334" s="171" t="s">
        <v>132</v>
      </c>
      <c r="E334" s="172" t="s">
        <v>756</v>
      </c>
      <c r="F334" s="173" t="s">
        <v>757</v>
      </c>
      <c r="G334" s="174" t="s">
        <v>135</v>
      </c>
      <c r="H334" s="175">
        <v>1</v>
      </c>
      <c r="I334" s="176"/>
      <c r="J334" s="177">
        <f>ROUND(I334*H334,2)</f>
        <v>0</v>
      </c>
      <c r="K334" s="173" t="s">
        <v>136</v>
      </c>
      <c r="L334" s="41"/>
      <c r="M334" s="178" t="s">
        <v>19</v>
      </c>
      <c r="N334" s="179" t="s">
        <v>45</v>
      </c>
      <c r="O334" s="66"/>
      <c r="P334" s="180">
        <f>O334*H334</f>
        <v>0</v>
      </c>
      <c r="Q334" s="180">
        <v>6.7000000000000002E-4</v>
      </c>
      <c r="R334" s="180">
        <f>Q334*H334</f>
        <v>6.7000000000000002E-4</v>
      </c>
      <c r="S334" s="180">
        <v>0</v>
      </c>
      <c r="T334" s="18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2" t="s">
        <v>161</v>
      </c>
      <c r="AT334" s="182" t="s">
        <v>132</v>
      </c>
      <c r="AU334" s="182" t="s">
        <v>84</v>
      </c>
      <c r="AY334" s="19" t="s">
        <v>129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9" t="s">
        <v>82</v>
      </c>
      <c r="BK334" s="183">
        <f>ROUND(I334*H334,2)</f>
        <v>0</v>
      </c>
      <c r="BL334" s="19" t="s">
        <v>161</v>
      </c>
      <c r="BM334" s="182" t="s">
        <v>758</v>
      </c>
    </row>
    <row r="335" spans="1:65" s="2" customFormat="1" ht="10.199999999999999">
      <c r="A335" s="36"/>
      <c r="B335" s="37"/>
      <c r="C335" s="38"/>
      <c r="D335" s="184" t="s">
        <v>139</v>
      </c>
      <c r="E335" s="38"/>
      <c r="F335" s="185" t="s">
        <v>759</v>
      </c>
      <c r="G335" s="38"/>
      <c r="H335" s="38"/>
      <c r="I335" s="186"/>
      <c r="J335" s="38"/>
      <c r="K335" s="38"/>
      <c r="L335" s="41"/>
      <c r="M335" s="187"/>
      <c r="N335" s="188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139</v>
      </c>
      <c r="AU335" s="19" t="s">
        <v>84</v>
      </c>
    </row>
    <row r="336" spans="1:65" s="2" customFormat="1" ht="16.5" customHeight="1">
      <c r="A336" s="36"/>
      <c r="B336" s="37"/>
      <c r="C336" s="171" t="s">
        <v>760</v>
      </c>
      <c r="D336" s="171" t="s">
        <v>132</v>
      </c>
      <c r="E336" s="172" t="s">
        <v>761</v>
      </c>
      <c r="F336" s="173" t="s">
        <v>762</v>
      </c>
      <c r="G336" s="174" t="s">
        <v>159</v>
      </c>
      <c r="H336" s="175">
        <v>4</v>
      </c>
      <c r="I336" s="176"/>
      <c r="J336" s="177">
        <f>ROUND(I336*H336,2)</f>
        <v>0</v>
      </c>
      <c r="K336" s="173" t="s">
        <v>136</v>
      </c>
      <c r="L336" s="41"/>
      <c r="M336" s="178" t="s">
        <v>19</v>
      </c>
      <c r="N336" s="179" t="s">
        <v>45</v>
      </c>
      <c r="O336" s="66"/>
      <c r="P336" s="180">
        <f>O336*H336</f>
        <v>0</v>
      </c>
      <c r="Q336" s="180">
        <v>6.9999999999999994E-5</v>
      </c>
      <c r="R336" s="180">
        <f>Q336*H336</f>
        <v>2.7999999999999998E-4</v>
      </c>
      <c r="S336" s="180">
        <v>2.4E-2</v>
      </c>
      <c r="T336" s="181">
        <f>S336*H336</f>
        <v>9.6000000000000002E-2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2" t="s">
        <v>161</v>
      </c>
      <c r="AT336" s="182" t="s">
        <v>132</v>
      </c>
      <c r="AU336" s="182" t="s">
        <v>84</v>
      </c>
      <c r="AY336" s="19" t="s">
        <v>129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9" t="s">
        <v>82</v>
      </c>
      <c r="BK336" s="183">
        <f>ROUND(I336*H336,2)</f>
        <v>0</v>
      </c>
      <c r="BL336" s="19" t="s">
        <v>161</v>
      </c>
      <c r="BM336" s="182" t="s">
        <v>763</v>
      </c>
    </row>
    <row r="337" spans="1:65" s="2" customFormat="1" ht="10.199999999999999">
      <c r="A337" s="36"/>
      <c r="B337" s="37"/>
      <c r="C337" s="38"/>
      <c r="D337" s="184" t="s">
        <v>139</v>
      </c>
      <c r="E337" s="38"/>
      <c r="F337" s="185" t="s">
        <v>764</v>
      </c>
      <c r="G337" s="38"/>
      <c r="H337" s="38"/>
      <c r="I337" s="186"/>
      <c r="J337" s="38"/>
      <c r="K337" s="38"/>
      <c r="L337" s="41"/>
      <c r="M337" s="187"/>
      <c r="N337" s="188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139</v>
      </c>
      <c r="AU337" s="19" t="s">
        <v>84</v>
      </c>
    </row>
    <row r="338" spans="1:65" s="2" customFormat="1" ht="24.15" customHeight="1">
      <c r="A338" s="36"/>
      <c r="B338" s="37"/>
      <c r="C338" s="171" t="s">
        <v>765</v>
      </c>
      <c r="D338" s="171" t="s">
        <v>132</v>
      </c>
      <c r="E338" s="172" t="s">
        <v>766</v>
      </c>
      <c r="F338" s="173" t="s">
        <v>767</v>
      </c>
      <c r="G338" s="174" t="s">
        <v>202</v>
      </c>
      <c r="H338" s="175">
        <v>0.13700000000000001</v>
      </c>
      <c r="I338" s="176"/>
      <c r="J338" s="177">
        <f>ROUND(I338*H338,2)</f>
        <v>0</v>
      </c>
      <c r="K338" s="173" t="s">
        <v>136</v>
      </c>
      <c r="L338" s="41"/>
      <c r="M338" s="178" t="s">
        <v>19</v>
      </c>
      <c r="N338" s="179" t="s">
        <v>45</v>
      </c>
      <c r="O338" s="66"/>
      <c r="P338" s="180">
        <f>O338*H338</f>
        <v>0</v>
      </c>
      <c r="Q338" s="180">
        <v>0</v>
      </c>
      <c r="R338" s="180">
        <f>Q338*H338</f>
        <v>0</v>
      </c>
      <c r="S338" s="180">
        <v>0</v>
      </c>
      <c r="T338" s="18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2" t="s">
        <v>161</v>
      </c>
      <c r="AT338" s="182" t="s">
        <v>132</v>
      </c>
      <c r="AU338" s="182" t="s">
        <v>84</v>
      </c>
      <c r="AY338" s="19" t="s">
        <v>129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9" t="s">
        <v>82</v>
      </c>
      <c r="BK338" s="183">
        <f>ROUND(I338*H338,2)</f>
        <v>0</v>
      </c>
      <c r="BL338" s="19" t="s">
        <v>161</v>
      </c>
      <c r="BM338" s="182" t="s">
        <v>768</v>
      </c>
    </row>
    <row r="339" spans="1:65" s="2" customFormat="1" ht="10.199999999999999">
      <c r="A339" s="36"/>
      <c r="B339" s="37"/>
      <c r="C339" s="38"/>
      <c r="D339" s="184" t="s">
        <v>139</v>
      </c>
      <c r="E339" s="38"/>
      <c r="F339" s="185" t="s">
        <v>769</v>
      </c>
      <c r="G339" s="38"/>
      <c r="H339" s="38"/>
      <c r="I339" s="186"/>
      <c r="J339" s="38"/>
      <c r="K339" s="38"/>
      <c r="L339" s="41"/>
      <c r="M339" s="187"/>
      <c r="N339" s="18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139</v>
      </c>
      <c r="AU339" s="19" t="s">
        <v>84</v>
      </c>
    </row>
    <row r="340" spans="1:65" s="2" customFormat="1" ht="24.15" customHeight="1">
      <c r="A340" s="36"/>
      <c r="B340" s="37"/>
      <c r="C340" s="171" t="s">
        <v>770</v>
      </c>
      <c r="D340" s="171" t="s">
        <v>132</v>
      </c>
      <c r="E340" s="172" t="s">
        <v>771</v>
      </c>
      <c r="F340" s="173" t="s">
        <v>772</v>
      </c>
      <c r="G340" s="174" t="s">
        <v>202</v>
      </c>
      <c r="H340" s="175">
        <v>0.13700000000000001</v>
      </c>
      <c r="I340" s="176"/>
      <c r="J340" s="177">
        <f>ROUND(I340*H340,2)</f>
        <v>0</v>
      </c>
      <c r="K340" s="173" t="s">
        <v>773</v>
      </c>
      <c r="L340" s="41"/>
      <c r="M340" s="178" t="s">
        <v>19</v>
      </c>
      <c r="N340" s="179" t="s">
        <v>45</v>
      </c>
      <c r="O340" s="66"/>
      <c r="P340" s="180">
        <f>O340*H340</f>
        <v>0</v>
      </c>
      <c r="Q340" s="180">
        <v>0</v>
      </c>
      <c r="R340" s="180">
        <f>Q340*H340</f>
        <v>0</v>
      </c>
      <c r="S340" s="180">
        <v>0</v>
      </c>
      <c r="T340" s="18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2" t="s">
        <v>161</v>
      </c>
      <c r="AT340" s="182" t="s">
        <v>132</v>
      </c>
      <c r="AU340" s="182" t="s">
        <v>84</v>
      </c>
      <c r="AY340" s="19" t="s">
        <v>129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9" t="s">
        <v>82</v>
      </c>
      <c r="BK340" s="183">
        <f>ROUND(I340*H340,2)</f>
        <v>0</v>
      </c>
      <c r="BL340" s="19" t="s">
        <v>161</v>
      </c>
      <c r="BM340" s="182" t="s">
        <v>774</v>
      </c>
    </row>
    <row r="341" spans="1:65" s="2" customFormat="1" ht="10.199999999999999">
      <c r="A341" s="36"/>
      <c r="B341" s="37"/>
      <c r="C341" s="38"/>
      <c r="D341" s="184" t="s">
        <v>139</v>
      </c>
      <c r="E341" s="38"/>
      <c r="F341" s="185" t="s">
        <v>775</v>
      </c>
      <c r="G341" s="38"/>
      <c r="H341" s="38"/>
      <c r="I341" s="186"/>
      <c r="J341" s="38"/>
      <c r="K341" s="38"/>
      <c r="L341" s="41"/>
      <c r="M341" s="187"/>
      <c r="N341" s="188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139</v>
      </c>
      <c r="AU341" s="19" t="s">
        <v>84</v>
      </c>
    </row>
    <row r="342" spans="1:65" s="12" customFormat="1" ht="22.8" customHeight="1">
      <c r="B342" s="155"/>
      <c r="C342" s="156"/>
      <c r="D342" s="157" t="s">
        <v>73</v>
      </c>
      <c r="E342" s="169" t="s">
        <v>776</v>
      </c>
      <c r="F342" s="169" t="s">
        <v>777</v>
      </c>
      <c r="G342" s="156"/>
      <c r="H342" s="156"/>
      <c r="I342" s="159"/>
      <c r="J342" s="170">
        <f>BK342</f>
        <v>0</v>
      </c>
      <c r="K342" s="156"/>
      <c r="L342" s="161"/>
      <c r="M342" s="162"/>
      <c r="N342" s="163"/>
      <c r="O342" s="163"/>
      <c r="P342" s="164">
        <f>SUM(P343:P370)</f>
        <v>0</v>
      </c>
      <c r="Q342" s="163"/>
      <c r="R342" s="164">
        <f>SUM(R343:R370)</f>
        <v>5.4820000000000001E-2</v>
      </c>
      <c r="S342" s="163"/>
      <c r="T342" s="165">
        <f>SUM(T343:T370)</f>
        <v>0.4696300000000001</v>
      </c>
      <c r="AR342" s="166" t="s">
        <v>84</v>
      </c>
      <c r="AT342" s="167" t="s">
        <v>73</v>
      </c>
      <c r="AU342" s="167" t="s">
        <v>82</v>
      </c>
      <c r="AY342" s="166" t="s">
        <v>129</v>
      </c>
      <c r="BK342" s="168">
        <f>SUM(BK343:BK370)</f>
        <v>0</v>
      </c>
    </row>
    <row r="343" spans="1:65" s="2" customFormat="1" ht="16.5" customHeight="1">
      <c r="A343" s="36"/>
      <c r="B343" s="37"/>
      <c r="C343" s="171" t="s">
        <v>778</v>
      </c>
      <c r="D343" s="171" t="s">
        <v>132</v>
      </c>
      <c r="E343" s="172" t="s">
        <v>779</v>
      </c>
      <c r="F343" s="173" t="s">
        <v>780</v>
      </c>
      <c r="G343" s="174" t="s">
        <v>148</v>
      </c>
      <c r="H343" s="175">
        <v>25</v>
      </c>
      <c r="I343" s="176"/>
      <c r="J343" s="177">
        <f>ROUND(I343*H343,2)</f>
        <v>0</v>
      </c>
      <c r="K343" s="173" t="s">
        <v>136</v>
      </c>
      <c r="L343" s="41"/>
      <c r="M343" s="178" t="s">
        <v>19</v>
      </c>
      <c r="N343" s="179" t="s">
        <v>45</v>
      </c>
      <c r="O343" s="66"/>
      <c r="P343" s="180">
        <f>O343*H343</f>
        <v>0</v>
      </c>
      <c r="Q343" s="180">
        <v>5.1999999999999997E-5</v>
      </c>
      <c r="R343" s="180">
        <f>Q343*H343</f>
        <v>1.2999999999999999E-3</v>
      </c>
      <c r="S343" s="180">
        <v>4.7299999999999998E-3</v>
      </c>
      <c r="T343" s="181">
        <f>S343*H343</f>
        <v>0.11824999999999999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2" t="s">
        <v>161</v>
      </c>
      <c r="AT343" s="182" t="s">
        <v>132</v>
      </c>
      <c r="AU343" s="182" t="s">
        <v>84</v>
      </c>
      <c r="AY343" s="19" t="s">
        <v>129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9" t="s">
        <v>82</v>
      </c>
      <c r="BK343" s="183">
        <f>ROUND(I343*H343,2)</f>
        <v>0</v>
      </c>
      <c r="BL343" s="19" t="s">
        <v>161</v>
      </c>
      <c r="BM343" s="182" t="s">
        <v>781</v>
      </c>
    </row>
    <row r="344" spans="1:65" s="2" customFormat="1" ht="10.199999999999999">
      <c r="A344" s="36"/>
      <c r="B344" s="37"/>
      <c r="C344" s="38"/>
      <c r="D344" s="184" t="s">
        <v>139</v>
      </c>
      <c r="E344" s="38"/>
      <c r="F344" s="185" t="s">
        <v>782</v>
      </c>
      <c r="G344" s="38"/>
      <c r="H344" s="38"/>
      <c r="I344" s="186"/>
      <c r="J344" s="38"/>
      <c r="K344" s="38"/>
      <c r="L344" s="41"/>
      <c r="M344" s="187"/>
      <c r="N344" s="188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139</v>
      </c>
      <c r="AU344" s="19" t="s">
        <v>84</v>
      </c>
    </row>
    <row r="345" spans="1:65" s="2" customFormat="1" ht="16.5" customHeight="1">
      <c r="A345" s="36"/>
      <c r="B345" s="37"/>
      <c r="C345" s="171" t="s">
        <v>783</v>
      </c>
      <c r="D345" s="171" t="s">
        <v>132</v>
      </c>
      <c r="E345" s="172" t="s">
        <v>784</v>
      </c>
      <c r="F345" s="173" t="s">
        <v>785</v>
      </c>
      <c r="G345" s="174" t="s">
        <v>148</v>
      </c>
      <c r="H345" s="175">
        <v>30</v>
      </c>
      <c r="I345" s="176"/>
      <c r="J345" s="177">
        <f>ROUND(I345*H345,2)</f>
        <v>0</v>
      </c>
      <c r="K345" s="173" t="s">
        <v>136</v>
      </c>
      <c r="L345" s="41"/>
      <c r="M345" s="178" t="s">
        <v>19</v>
      </c>
      <c r="N345" s="179" t="s">
        <v>45</v>
      </c>
      <c r="O345" s="66"/>
      <c r="P345" s="180">
        <f>O345*H345</f>
        <v>0</v>
      </c>
      <c r="Q345" s="180">
        <v>6.2000000000000003E-5</v>
      </c>
      <c r="R345" s="180">
        <f>Q345*H345</f>
        <v>1.8600000000000001E-3</v>
      </c>
      <c r="S345" s="180">
        <v>8.4100000000000008E-3</v>
      </c>
      <c r="T345" s="181">
        <f>S345*H345</f>
        <v>0.25230000000000002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2" t="s">
        <v>161</v>
      </c>
      <c r="AT345" s="182" t="s">
        <v>132</v>
      </c>
      <c r="AU345" s="182" t="s">
        <v>84</v>
      </c>
      <c r="AY345" s="19" t="s">
        <v>129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9" t="s">
        <v>82</v>
      </c>
      <c r="BK345" s="183">
        <f>ROUND(I345*H345,2)</f>
        <v>0</v>
      </c>
      <c r="BL345" s="19" t="s">
        <v>161</v>
      </c>
      <c r="BM345" s="182" t="s">
        <v>786</v>
      </c>
    </row>
    <row r="346" spans="1:65" s="2" customFormat="1" ht="10.199999999999999">
      <c r="A346" s="36"/>
      <c r="B346" s="37"/>
      <c r="C346" s="38"/>
      <c r="D346" s="184" t="s">
        <v>139</v>
      </c>
      <c r="E346" s="38"/>
      <c r="F346" s="185" t="s">
        <v>787</v>
      </c>
      <c r="G346" s="38"/>
      <c r="H346" s="38"/>
      <c r="I346" s="186"/>
      <c r="J346" s="38"/>
      <c r="K346" s="38"/>
      <c r="L346" s="41"/>
      <c r="M346" s="187"/>
      <c r="N346" s="188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139</v>
      </c>
      <c r="AU346" s="19" t="s">
        <v>84</v>
      </c>
    </row>
    <row r="347" spans="1:65" s="2" customFormat="1" ht="16.5" customHeight="1">
      <c r="A347" s="36"/>
      <c r="B347" s="37"/>
      <c r="C347" s="171" t="s">
        <v>788</v>
      </c>
      <c r="D347" s="171" t="s">
        <v>132</v>
      </c>
      <c r="E347" s="172" t="s">
        <v>789</v>
      </c>
      <c r="F347" s="173" t="s">
        <v>790</v>
      </c>
      <c r="G347" s="174" t="s">
        <v>148</v>
      </c>
      <c r="H347" s="175">
        <v>4</v>
      </c>
      <c r="I347" s="176"/>
      <c r="J347" s="177">
        <f>ROUND(I347*H347,2)</f>
        <v>0</v>
      </c>
      <c r="K347" s="173" t="s">
        <v>136</v>
      </c>
      <c r="L347" s="41"/>
      <c r="M347" s="178" t="s">
        <v>19</v>
      </c>
      <c r="N347" s="179" t="s">
        <v>45</v>
      </c>
      <c r="O347" s="66"/>
      <c r="P347" s="180">
        <f>O347*H347</f>
        <v>0</v>
      </c>
      <c r="Q347" s="180">
        <v>1E-4</v>
      </c>
      <c r="R347" s="180">
        <f>Q347*H347</f>
        <v>4.0000000000000002E-4</v>
      </c>
      <c r="S347" s="180">
        <v>1.384E-2</v>
      </c>
      <c r="T347" s="181">
        <f>S347*H347</f>
        <v>5.5359999999999999E-2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2" t="s">
        <v>161</v>
      </c>
      <c r="AT347" s="182" t="s">
        <v>132</v>
      </c>
      <c r="AU347" s="182" t="s">
        <v>84</v>
      </c>
      <c r="AY347" s="19" t="s">
        <v>129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9" t="s">
        <v>82</v>
      </c>
      <c r="BK347" s="183">
        <f>ROUND(I347*H347,2)</f>
        <v>0</v>
      </c>
      <c r="BL347" s="19" t="s">
        <v>161</v>
      </c>
      <c r="BM347" s="182" t="s">
        <v>791</v>
      </c>
    </row>
    <row r="348" spans="1:65" s="2" customFormat="1" ht="10.199999999999999">
      <c r="A348" s="36"/>
      <c r="B348" s="37"/>
      <c r="C348" s="38"/>
      <c r="D348" s="184" t="s">
        <v>139</v>
      </c>
      <c r="E348" s="38"/>
      <c r="F348" s="185" t="s">
        <v>792</v>
      </c>
      <c r="G348" s="38"/>
      <c r="H348" s="38"/>
      <c r="I348" s="186"/>
      <c r="J348" s="38"/>
      <c r="K348" s="38"/>
      <c r="L348" s="41"/>
      <c r="M348" s="187"/>
      <c r="N348" s="188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139</v>
      </c>
      <c r="AU348" s="19" t="s">
        <v>84</v>
      </c>
    </row>
    <row r="349" spans="1:65" s="2" customFormat="1" ht="24.15" customHeight="1">
      <c r="A349" s="36"/>
      <c r="B349" s="37"/>
      <c r="C349" s="171" t="s">
        <v>793</v>
      </c>
      <c r="D349" s="171" t="s">
        <v>132</v>
      </c>
      <c r="E349" s="172" t="s">
        <v>794</v>
      </c>
      <c r="F349" s="173" t="s">
        <v>795</v>
      </c>
      <c r="G349" s="174" t="s">
        <v>148</v>
      </c>
      <c r="H349" s="175">
        <v>6</v>
      </c>
      <c r="I349" s="176"/>
      <c r="J349" s="177">
        <f>ROUND(I349*H349,2)</f>
        <v>0</v>
      </c>
      <c r="K349" s="173" t="s">
        <v>136</v>
      </c>
      <c r="L349" s="41"/>
      <c r="M349" s="178" t="s">
        <v>19</v>
      </c>
      <c r="N349" s="179" t="s">
        <v>45</v>
      </c>
      <c r="O349" s="66"/>
      <c r="P349" s="180">
        <f>O349*H349</f>
        <v>0</v>
      </c>
      <c r="Q349" s="180">
        <v>1.1800000000000001E-3</v>
      </c>
      <c r="R349" s="180">
        <f>Q349*H349</f>
        <v>7.0800000000000004E-3</v>
      </c>
      <c r="S349" s="180">
        <v>0</v>
      </c>
      <c r="T349" s="18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2" t="s">
        <v>161</v>
      </c>
      <c r="AT349" s="182" t="s">
        <v>132</v>
      </c>
      <c r="AU349" s="182" t="s">
        <v>84</v>
      </c>
      <c r="AY349" s="19" t="s">
        <v>129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9" t="s">
        <v>82</v>
      </c>
      <c r="BK349" s="183">
        <f>ROUND(I349*H349,2)</f>
        <v>0</v>
      </c>
      <c r="BL349" s="19" t="s">
        <v>161</v>
      </c>
      <c r="BM349" s="182" t="s">
        <v>796</v>
      </c>
    </row>
    <row r="350" spans="1:65" s="2" customFormat="1" ht="10.199999999999999">
      <c r="A350" s="36"/>
      <c r="B350" s="37"/>
      <c r="C350" s="38"/>
      <c r="D350" s="184" t="s">
        <v>139</v>
      </c>
      <c r="E350" s="38"/>
      <c r="F350" s="185" t="s">
        <v>797</v>
      </c>
      <c r="G350" s="38"/>
      <c r="H350" s="38"/>
      <c r="I350" s="186"/>
      <c r="J350" s="38"/>
      <c r="K350" s="38"/>
      <c r="L350" s="41"/>
      <c r="M350" s="187"/>
      <c r="N350" s="188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139</v>
      </c>
      <c r="AU350" s="19" t="s">
        <v>84</v>
      </c>
    </row>
    <row r="351" spans="1:65" s="2" customFormat="1" ht="24.15" customHeight="1">
      <c r="A351" s="36"/>
      <c r="B351" s="37"/>
      <c r="C351" s="171" t="s">
        <v>798</v>
      </c>
      <c r="D351" s="171" t="s">
        <v>132</v>
      </c>
      <c r="E351" s="172" t="s">
        <v>799</v>
      </c>
      <c r="F351" s="173" t="s">
        <v>800</v>
      </c>
      <c r="G351" s="174" t="s">
        <v>148</v>
      </c>
      <c r="H351" s="175">
        <v>12</v>
      </c>
      <c r="I351" s="176"/>
      <c r="J351" s="177">
        <f>ROUND(I351*H351,2)</f>
        <v>0</v>
      </c>
      <c r="K351" s="173" t="s">
        <v>136</v>
      </c>
      <c r="L351" s="41"/>
      <c r="M351" s="178" t="s">
        <v>19</v>
      </c>
      <c r="N351" s="179" t="s">
        <v>45</v>
      </c>
      <c r="O351" s="66"/>
      <c r="P351" s="180">
        <f>O351*H351</f>
        <v>0</v>
      </c>
      <c r="Q351" s="180">
        <v>1.49E-3</v>
      </c>
      <c r="R351" s="180">
        <f>Q351*H351</f>
        <v>1.788E-2</v>
      </c>
      <c r="S351" s="180">
        <v>0</v>
      </c>
      <c r="T351" s="18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2" t="s">
        <v>161</v>
      </c>
      <c r="AT351" s="182" t="s">
        <v>132</v>
      </c>
      <c r="AU351" s="182" t="s">
        <v>84</v>
      </c>
      <c r="AY351" s="19" t="s">
        <v>129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9" t="s">
        <v>82</v>
      </c>
      <c r="BK351" s="183">
        <f>ROUND(I351*H351,2)</f>
        <v>0</v>
      </c>
      <c r="BL351" s="19" t="s">
        <v>161</v>
      </c>
      <c r="BM351" s="182" t="s">
        <v>801</v>
      </c>
    </row>
    <row r="352" spans="1:65" s="2" customFormat="1" ht="10.199999999999999">
      <c r="A352" s="36"/>
      <c r="B352" s="37"/>
      <c r="C352" s="38"/>
      <c r="D352" s="184" t="s">
        <v>139</v>
      </c>
      <c r="E352" s="38"/>
      <c r="F352" s="185" t="s">
        <v>802</v>
      </c>
      <c r="G352" s="38"/>
      <c r="H352" s="38"/>
      <c r="I352" s="186"/>
      <c r="J352" s="38"/>
      <c r="K352" s="38"/>
      <c r="L352" s="41"/>
      <c r="M352" s="187"/>
      <c r="N352" s="188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139</v>
      </c>
      <c r="AU352" s="19" t="s">
        <v>84</v>
      </c>
    </row>
    <row r="353" spans="1:65" s="2" customFormat="1" ht="24.15" customHeight="1">
      <c r="A353" s="36"/>
      <c r="B353" s="37"/>
      <c r="C353" s="171" t="s">
        <v>803</v>
      </c>
      <c r="D353" s="171" t="s">
        <v>132</v>
      </c>
      <c r="E353" s="172" t="s">
        <v>804</v>
      </c>
      <c r="F353" s="173" t="s">
        <v>805</v>
      </c>
      <c r="G353" s="174" t="s">
        <v>148</v>
      </c>
      <c r="H353" s="175">
        <v>10</v>
      </c>
      <c r="I353" s="176"/>
      <c r="J353" s="177">
        <f>ROUND(I353*H353,2)</f>
        <v>0</v>
      </c>
      <c r="K353" s="173" t="s">
        <v>136</v>
      </c>
      <c r="L353" s="41"/>
      <c r="M353" s="178" t="s">
        <v>19</v>
      </c>
      <c r="N353" s="179" t="s">
        <v>45</v>
      </c>
      <c r="O353" s="66"/>
      <c r="P353" s="180">
        <f>O353*H353</f>
        <v>0</v>
      </c>
      <c r="Q353" s="180">
        <v>2.6099999999999999E-3</v>
      </c>
      <c r="R353" s="180">
        <f>Q353*H353</f>
        <v>2.6099999999999998E-2</v>
      </c>
      <c r="S353" s="180">
        <v>0</v>
      </c>
      <c r="T353" s="18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2" t="s">
        <v>161</v>
      </c>
      <c r="AT353" s="182" t="s">
        <v>132</v>
      </c>
      <c r="AU353" s="182" t="s">
        <v>84</v>
      </c>
      <c r="AY353" s="19" t="s">
        <v>129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9" t="s">
        <v>82</v>
      </c>
      <c r="BK353" s="183">
        <f>ROUND(I353*H353,2)</f>
        <v>0</v>
      </c>
      <c r="BL353" s="19" t="s">
        <v>161</v>
      </c>
      <c r="BM353" s="182" t="s">
        <v>806</v>
      </c>
    </row>
    <row r="354" spans="1:65" s="2" customFormat="1" ht="10.199999999999999">
      <c r="A354" s="36"/>
      <c r="B354" s="37"/>
      <c r="C354" s="38"/>
      <c r="D354" s="184" t="s">
        <v>139</v>
      </c>
      <c r="E354" s="38"/>
      <c r="F354" s="185" t="s">
        <v>807</v>
      </c>
      <c r="G354" s="38"/>
      <c r="H354" s="38"/>
      <c r="I354" s="186"/>
      <c r="J354" s="38"/>
      <c r="K354" s="38"/>
      <c r="L354" s="41"/>
      <c r="M354" s="187"/>
      <c r="N354" s="188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84</v>
      </c>
    </row>
    <row r="355" spans="1:65" s="2" customFormat="1" ht="24.15" customHeight="1">
      <c r="A355" s="36"/>
      <c r="B355" s="37"/>
      <c r="C355" s="171" t="s">
        <v>808</v>
      </c>
      <c r="D355" s="171" t="s">
        <v>132</v>
      </c>
      <c r="E355" s="172" t="s">
        <v>809</v>
      </c>
      <c r="F355" s="173" t="s">
        <v>810</v>
      </c>
      <c r="G355" s="174" t="s">
        <v>159</v>
      </c>
      <c r="H355" s="175">
        <v>4</v>
      </c>
      <c r="I355" s="176"/>
      <c r="J355" s="177">
        <f>ROUND(I355*H355,2)</f>
        <v>0</v>
      </c>
      <c r="K355" s="173" t="s">
        <v>136</v>
      </c>
      <c r="L355" s="41"/>
      <c r="M355" s="178" t="s">
        <v>19</v>
      </c>
      <c r="N355" s="179" t="s">
        <v>45</v>
      </c>
      <c r="O355" s="66"/>
      <c r="P355" s="180">
        <f>O355*H355</f>
        <v>0</v>
      </c>
      <c r="Q355" s="180">
        <v>0</v>
      </c>
      <c r="R355" s="180">
        <f>Q355*H355</f>
        <v>0</v>
      </c>
      <c r="S355" s="180">
        <v>1.3999999999999999E-4</v>
      </c>
      <c r="T355" s="181">
        <f>S355*H355</f>
        <v>5.5999999999999995E-4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2" t="s">
        <v>161</v>
      </c>
      <c r="AT355" s="182" t="s">
        <v>132</v>
      </c>
      <c r="AU355" s="182" t="s">
        <v>84</v>
      </c>
      <c r="AY355" s="19" t="s">
        <v>129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9" t="s">
        <v>82</v>
      </c>
      <c r="BK355" s="183">
        <f>ROUND(I355*H355,2)</f>
        <v>0</v>
      </c>
      <c r="BL355" s="19" t="s">
        <v>161</v>
      </c>
      <c r="BM355" s="182" t="s">
        <v>811</v>
      </c>
    </row>
    <row r="356" spans="1:65" s="2" customFormat="1" ht="10.199999999999999">
      <c r="A356" s="36"/>
      <c r="B356" s="37"/>
      <c r="C356" s="38"/>
      <c r="D356" s="184" t="s">
        <v>139</v>
      </c>
      <c r="E356" s="38"/>
      <c r="F356" s="185" t="s">
        <v>812</v>
      </c>
      <c r="G356" s="38"/>
      <c r="H356" s="38"/>
      <c r="I356" s="186"/>
      <c r="J356" s="38"/>
      <c r="K356" s="38"/>
      <c r="L356" s="41"/>
      <c r="M356" s="187"/>
      <c r="N356" s="188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139</v>
      </c>
      <c r="AU356" s="19" t="s">
        <v>84</v>
      </c>
    </row>
    <row r="357" spans="1:65" s="2" customFormat="1" ht="24.15" customHeight="1">
      <c r="A357" s="36"/>
      <c r="B357" s="37"/>
      <c r="C357" s="171" t="s">
        <v>813</v>
      </c>
      <c r="D357" s="171" t="s">
        <v>132</v>
      </c>
      <c r="E357" s="172" t="s">
        <v>814</v>
      </c>
      <c r="F357" s="173" t="s">
        <v>815</v>
      </c>
      <c r="G357" s="174" t="s">
        <v>159</v>
      </c>
      <c r="H357" s="175">
        <v>4</v>
      </c>
      <c r="I357" s="176"/>
      <c r="J357" s="177">
        <f>ROUND(I357*H357,2)</f>
        <v>0</v>
      </c>
      <c r="K357" s="173" t="s">
        <v>136</v>
      </c>
      <c r="L357" s="41"/>
      <c r="M357" s="178" t="s">
        <v>19</v>
      </c>
      <c r="N357" s="179" t="s">
        <v>45</v>
      </c>
      <c r="O357" s="66"/>
      <c r="P357" s="180">
        <f>O357*H357</f>
        <v>0</v>
      </c>
      <c r="Q357" s="180">
        <v>0</v>
      </c>
      <c r="R357" s="180">
        <f>Q357*H357</f>
        <v>0</v>
      </c>
      <c r="S357" s="180">
        <v>3.1E-4</v>
      </c>
      <c r="T357" s="181">
        <f>S357*H357</f>
        <v>1.24E-3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2" t="s">
        <v>161</v>
      </c>
      <c r="AT357" s="182" t="s">
        <v>132</v>
      </c>
      <c r="AU357" s="182" t="s">
        <v>84</v>
      </c>
      <c r="AY357" s="19" t="s">
        <v>129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9" t="s">
        <v>82</v>
      </c>
      <c r="BK357" s="183">
        <f>ROUND(I357*H357,2)</f>
        <v>0</v>
      </c>
      <c r="BL357" s="19" t="s">
        <v>161</v>
      </c>
      <c r="BM357" s="182" t="s">
        <v>816</v>
      </c>
    </row>
    <row r="358" spans="1:65" s="2" customFormat="1" ht="10.199999999999999">
      <c r="A358" s="36"/>
      <c r="B358" s="37"/>
      <c r="C358" s="38"/>
      <c r="D358" s="184" t="s">
        <v>139</v>
      </c>
      <c r="E358" s="38"/>
      <c r="F358" s="185" t="s">
        <v>817</v>
      </c>
      <c r="G358" s="38"/>
      <c r="H358" s="38"/>
      <c r="I358" s="186"/>
      <c r="J358" s="38"/>
      <c r="K358" s="38"/>
      <c r="L358" s="41"/>
      <c r="M358" s="187"/>
      <c r="N358" s="188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139</v>
      </c>
      <c r="AU358" s="19" t="s">
        <v>84</v>
      </c>
    </row>
    <row r="359" spans="1:65" s="2" customFormat="1" ht="24.15" customHeight="1">
      <c r="A359" s="36"/>
      <c r="B359" s="37"/>
      <c r="C359" s="171" t="s">
        <v>818</v>
      </c>
      <c r="D359" s="171" t="s">
        <v>132</v>
      </c>
      <c r="E359" s="172" t="s">
        <v>819</v>
      </c>
      <c r="F359" s="173" t="s">
        <v>820</v>
      </c>
      <c r="G359" s="174" t="s">
        <v>159</v>
      </c>
      <c r="H359" s="175">
        <v>4</v>
      </c>
      <c r="I359" s="176"/>
      <c r="J359" s="177">
        <f>ROUND(I359*H359,2)</f>
        <v>0</v>
      </c>
      <c r="K359" s="173" t="s">
        <v>136</v>
      </c>
      <c r="L359" s="41"/>
      <c r="M359" s="178" t="s">
        <v>19</v>
      </c>
      <c r="N359" s="179" t="s">
        <v>45</v>
      </c>
      <c r="O359" s="66"/>
      <c r="P359" s="180">
        <f>O359*H359</f>
        <v>0</v>
      </c>
      <c r="Q359" s="180">
        <v>0</v>
      </c>
      <c r="R359" s="180">
        <f>Q359*H359</f>
        <v>0</v>
      </c>
      <c r="S359" s="180">
        <v>6.8000000000000005E-4</v>
      </c>
      <c r="T359" s="181">
        <f>S359*H359</f>
        <v>2.7200000000000002E-3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2" t="s">
        <v>161</v>
      </c>
      <c r="AT359" s="182" t="s">
        <v>132</v>
      </c>
      <c r="AU359" s="182" t="s">
        <v>84</v>
      </c>
      <c r="AY359" s="19" t="s">
        <v>129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9" t="s">
        <v>82</v>
      </c>
      <c r="BK359" s="183">
        <f>ROUND(I359*H359,2)</f>
        <v>0</v>
      </c>
      <c r="BL359" s="19" t="s">
        <v>161</v>
      </c>
      <c r="BM359" s="182" t="s">
        <v>821</v>
      </c>
    </row>
    <row r="360" spans="1:65" s="2" customFormat="1" ht="10.199999999999999">
      <c r="A360" s="36"/>
      <c r="B360" s="37"/>
      <c r="C360" s="38"/>
      <c r="D360" s="184" t="s">
        <v>139</v>
      </c>
      <c r="E360" s="38"/>
      <c r="F360" s="185" t="s">
        <v>822</v>
      </c>
      <c r="G360" s="38"/>
      <c r="H360" s="38"/>
      <c r="I360" s="186"/>
      <c r="J360" s="38"/>
      <c r="K360" s="38"/>
      <c r="L360" s="41"/>
      <c r="M360" s="187"/>
      <c r="N360" s="188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139</v>
      </c>
      <c r="AU360" s="19" t="s">
        <v>84</v>
      </c>
    </row>
    <row r="361" spans="1:65" s="2" customFormat="1" ht="21.75" customHeight="1">
      <c r="A361" s="36"/>
      <c r="B361" s="37"/>
      <c r="C361" s="171" t="s">
        <v>823</v>
      </c>
      <c r="D361" s="171" t="s">
        <v>132</v>
      </c>
      <c r="E361" s="172" t="s">
        <v>824</v>
      </c>
      <c r="F361" s="173" t="s">
        <v>825</v>
      </c>
      <c r="G361" s="174" t="s">
        <v>159</v>
      </c>
      <c r="H361" s="175">
        <v>10</v>
      </c>
      <c r="I361" s="176"/>
      <c r="J361" s="177">
        <f>ROUND(I361*H361,2)</f>
        <v>0</v>
      </c>
      <c r="K361" s="173" t="s">
        <v>136</v>
      </c>
      <c r="L361" s="41"/>
      <c r="M361" s="178" t="s">
        <v>19</v>
      </c>
      <c r="N361" s="179" t="s">
        <v>45</v>
      </c>
      <c r="O361" s="66"/>
      <c r="P361" s="180">
        <f>O361*H361</f>
        <v>0</v>
      </c>
      <c r="Q361" s="180">
        <v>2.0000000000000002E-5</v>
      </c>
      <c r="R361" s="180">
        <f>Q361*H361</f>
        <v>2.0000000000000001E-4</v>
      </c>
      <c r="S361" s="180">
        <v>2.15E-3</v>
      </c>
      <c r="T361" s="181">
        <f>S361*H361</f>
        <v>2.1499999999999998E-2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2" t="s">
        <v>161</v>
      </c>
      <c r="AT361" s="182" t="s">
        <v>132</v>
      </c>
      <c r="AU361" s="182" t="s">
        <v>84</v>
      </c>
      <c r="AY361" s="19" t="s">
        <v>129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9" t="s">
        <v>82</v>
      </c>
      <c r="BK361" s="183">
        <f>ROUND(I361*H361,2)</f>
        <v>0</v>
      </c>
      <c r="BL361" s="19" t="s">
        <v>161</v>
      </c>
      <c r="BM361" s="182" t="s">
        <v>826</v>
      </c>
    </row>
    <row r="362" spans="1:65" s="2" customFormat="1" ht="10.199999999999999">
      <c r="A362" s="36"/>
      <c r="B362" s="37"/>
      <c r="C362" s="38"/>
      <c r="D362" s="184" t="s">
        <v>139</v>
      </c>
      <c r="E362" s="38"/>
      <c r="F362" s="185" t="s">
        <v>827</v>
      </c>
      <c r="G362" s="38"/>
      <c r="H362" s="38"/>
      <c r="I362" s="186"/>
      <c r="J362" s="38"/>
      <c r="K362" s="38"/>
      <c r="L362" s="41"/>
      <c r="M362" s="187"/>
      <c r="N362" s="188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139</v>
      </c>
      <c r="AU362" s="19" t="s">
        <v>84</v>
      </c>
    </row>
    <row r="363" spans="1:65" s="2" customFormat="1" ht="16.5" customHeight="1">
      <c r="A363" s="36"/>
      <c r="B363" s="37"/>
      <c r="C363" s="171" t="s">
        <v>828</v>
      </c>
      <c r="D363" s="171" t="s">
        <v>132</v>
      </c>
      <c r="E363" s="172" t="s">
        <v>829</v>
      </c>
      <c r="F363" s="173" t="s">
        <v>830</v>
      </c>
      <c r="G363" s="174" t="s">
        <v>148</v>
      </c>
      <c r="H363" s="175">
        <v>5</v>
      </c>
      <c r="I363" s="176"/>
      <c r="J363" s="177">
        <f>ROUND(I363*H363,2)</f>
        <v>0</v>
      </c>
      <c r="K363" s="173" t="s">
        <v>136</v>
      </c>
      <c r="L363" s="41"/>
      <c r="M363" s="178" t="s">
        <v>19</v>
      </c>
      <c r="N363" s="179" t="s">
        <v>45</v>
      </c>
      <c r="O363" s="66"/>
      <c r="P363" s="180">
        <f>O363*H363</f>
        <v>0</v>
      </c>
      <c r="Q363" s="180">
        <v>0</v>
      </c>
      <c r="R363" s="180">
        <f>Q363*H363</f>
        <v>0</v>
      </c>
      <c r="S363" s="180">
        <v>5.0000000000000001E-4</v>
      </c>
      <c r="T363" s="181">
        <f>S363*H363</f>
        <v>2.5000000000000001E-3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2" t="s">
        <v>161</v>
      </c>
      <c r="AT363" s="182" t="s">
        <v>132</v>
      </c>
      <c r="AU363" s="182" t="s">
        <v>84</v>
      </c>
      <c r="AY363" s="19" t="s">
        <v>129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19" t="s">
        <v>82</v>
      </c>
      <c r="BK363" s="183">
        <f>ROUND(I363*H363,2)</f>
        <v>0</v>
      </c>
      <c r="BL363" s="19" t="s">
        <v>161</v>
      </c>
      <c r="BM363" s="182" t="s">
        <v>831</v>
      </c>
    </row>
    <row r="364" spans="1:65" s="2" customFormat="1" ht="10.199999999999999">
      <c r="A364" s="36"/>
      <c r="B364" s="37"/>
      <c r="C364" s="38"/>
      <c r="D364" s="184" t="s">
        <v>139</v>
      </c>
      <c r="E364" s="38"/>
      <c r="F364" s="185" t="s">
        <v>832</v>
      </c>
      <c r="G364" s="38"/>
      <c r="H364" s="38"/>
      <c r="I364" s="186"/>
      <c r="J364" s="38"/>
      <c r="K364" s="38"/>
      <c r="L364" s="41"/>
      <c r="M364" s="187"/>
      <c r="N364" s="188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139</v>
      </c>
      <c r="AU364" s="19" t="s">
        <v>84</v>
      </c>
    </row>
    <row r="365" spans="1:65" s="2" customFormat="1" ht="16.5" customHeight="1">
      <c r="A365" s="36"/>
      <c r="B365" s="37"/>
      <c r="C365" s="171" t="s">
        <v>833</v>
      </c>
      <c r="D365" s="171" t="s">
        <v>132</v>
      </c>
      <c r="E365" s="172" t="s">
        <v>834</v>
      </c>
      <c r="F365" s="173" t="s">
        <v>835</v>
      </c>
      <c r="G365" s="174" t="s">
        <v>148</v>
      </c>
      <c r="H365" s="175">
        <v>10</v>
      </c>
      <c r="I365" s="176"/>
      <c r="J365" s="177">
        <f>ROUND(I365*H365,2)</f>
        <v>0</v>
      </c>
      <c r="K365" s="173" t="s">
        <v>136</v>
      </c>
      <c r="L365" s="41"/>
      <c r="M365" s="178" t="s">
        <v>19</v>
      </c>
      <c r="N365" s="179" t="s">
        <v>45</v>
      </c>
      <c r="O365" s="66"/>
      <c r="P365" s="180">
        <f>O365*H365</f>
        <v>0</v>
      </c>
      <c r="Q365" s="180">
        <v>0</v>
      </c>
      <c r="R365" s="180">
        <f>Q365*H365</f>
        <v>0</v>
      </c>
      <c r="S365" s="180">
        <v>1.5200000000000001E-3</v>
      </c>
      <c r="T365" s="181">
        <f>S365*H365</f>
        <v>1.5200000000000002E-2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2" t="s">
        <v>161</v>
      </c>
      <c r="AT365" s="182" t="s">
        <v>132</v>
      </c>
      <c r="AU365" s="182" t="s">
        <v>84</v>
      </c>
      <c r="AY365" s="19" t="s">
        <v>129</v>
      </c>
      <c r="BE365" s="183">
        <f>IF(N365="základní",J365,0)</f>
        <v>0</v>
      </c>
      <c r="BF365" s="183">
        <f>IF(N365="snížená",J365,0)</f>
        <v>0</v>
      </c>
      <c r="BG365" s="183">
        <f>IF(N365="zákl. přenesená",J365,0)</f>
        <v>0</v>
      </c>
      <c r="BH365" s="183">
        <f>IF(N365="sníž. přenesená",J365,0)</f>
        <v>0</v>
      </c>
      <c r="BI365" s="183">
        <f>IF(N365="nulová",J365,0)</f>
        <v>0</v>
      </c>
      <c r="BJ365" s="19" t="s">
        <v>82</v>
      </c>
      <c r="BK365" s="183">
        <f>ROUND(I365*H365,2)</f>
        <v>0</v>
      </c>
      <c r="BL365" s="19" t="s">
        <v>161</v>
      </c>
      <c r="BM365" s="182" t="s">
        <v>836</v>
      </c>
    </row>
    <row r="366" spans="1:65" s="2" customFormat="1" ht="10.199999999999999">
      <c r="A366" s="36"/>
      <c r="B366" s="37"/>
      <c r="C366" s="38"/>
      <c r="D366" s="184" t="s">
        <v>139</v>
      </c>
      <c r="E366" s="38"/>
      <c r="F366" s="185" t="s">
        <v>837</v>
      </c>
      <c r="G366" s="38"/>
      <c r="H366" s="38"/>
      <c r="I366" s="186"/>
      <c r="J366" s="38"/>
      <c r="K366" s="38"/>
      <c r="L366" s="41"/>
      <c r="M366" s="187"/>
      <c r="N366" s="188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139</v>
      </c>
      <c r="AU366" s="19" t="s">
        <v>84</v>
      </c>
    </row>
    <row r="367" spans="1:65" s="2" customFormat="1" ht="24.15" customHeight="1">
      <c r="A367" s="36"/>
      <c r="B367" s="37"/>
      <c r="C367" s="171" t="s">
        <v>838</v>
      </c>
      <c r="D367" s="171" t="s">
        <v>132</v>
      </c>
      <c r="E367" s="172" t="s">
        <v>839</v>
      </c>
      <c r="F367" s="173" t="s">
        <v>840</v>
      </c>
      <c r="G367" s="174" t="s">
        <v>202</v>
      </c>
      <c r="H367" s="175">
        <v>0.5</v>
      </c>
      <c r="I367" s="176"/>
      <c r="J367" s="177">
        <f>ROUND(I367*H367,2)</f>
        <v>0</v>
      </c>
      <c r="K367" s="173" t="s">
        <v>773</v>
      </c>
      <c r="L367" s="41"/>
      <c r="M367" s="178" t="s">
        <v>19</v>
      </c>
      <c r="N367" s="179" t="s">
        <v>45</v>
      </c>
      <c r="O367" s="66"/>
      <c r="P367" s="180">
        <f>O367*H367</f>
        <v>0</v>
      </c>
      <c r="Q367" s="180">
        <v>0</v>
      </c>
      <c r="R367" s="180">
        <f>Q367*H367</f>
        <v>0</v>
      </c>
      <c r="S367" s="180">
        <v>0</v>
      </c>
      <c r="T367" s="181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2" t="s">
        <v>161</v>
      </c>
      <c r="AT367" s="182" t="s">
        <v>132</v>
      </c>
      <c r="AU367" s="182" t="s">
        <v>84</v>
      </c>
      <c r="AY367" s="19" t="s">
        <v>129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19" t="s">
        <v>82</v>
      </c>
      <c r="BK367" s="183">
        <f>ROUND(I367*H367,2)</f>
        <v>0</v>
      </c>
      <c r="BL367" s="19" t="s">
        <v>161</v>
      </c>
      <c r="BM367" s="182" t="s">
        <v>841</v>
      </c>
    </row>
    <row r="368" spans="1:65" s="2" customFormat="1" ht="10.199999999999999">
      <c r="A368" s="36"/>
      <c r="B368" s="37"/>
      <c r="C368" s="38"/>
      <c r="D368" s="184" t="s">
        <v>139</v>
      </c>
      <c r="E368" s="38"/>
      <c r="F368" s="185" t="s">
        <v>842</v>
      </c>
      <c r="G368" s="38"/>
      <c r="H368" s="38"/>
      <c r="I368" s="186"/>
      <c r="J368" s="38"/>
      <c r="K368" s="38"/>
      <c r="L368" s="41"/>
      <c r="M368" s="187"/>
      <c r="N368" s="18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139</v>
      </c>
      <c r="AU368" s="19" t="s">
        <v>84</v>
      </c>
    </row>
    <row r="369" spans="1:65" s="2" customFormat="1" ht="24.15" customHeight="1">
      <c r="A369" s="36"/>
      <c r="B369" s="37"/>
      <c r="C369" s="171" t="s">
        <v>843</v>
      </c>
      <c r="D369" s="171" t="s">
        <v>132</v>
      </c>
      <c r="E369" s="172" t="s">
        <v>844</v>
      </c>
      <c r="F369" s="173" t="s">
        <v>845</v>
      </c>
      <c r="G369" s="174" t="s">
        <v>202</v>
      </c>
      <c r="H369" s="175">
        <v>5.5E-2</v>
      </c>
      <c r="I369" s="176"/>
      <c r="J369" s="177">
        <f>ROUND(I369*H369,2)</f>
        <v>0</v>
      </c>
      <c r="K369" s="173" t="s">
        <v>136</v>
      </c>
      <c r="L369" s="41"/>
      <c r="M369" s="178" t="s">
        <v>19</v>
      </c>
      <c r="N369" s="179" t="s">
        <v>45</v>
      </c>
      <c r="O369" s="66"/>
      <c r="P369" s="180">
        <f>O369*H369</f>
        <v>0</v>
      </c>
      <c r="Q369" s="180">
        <v>0</v>
      </c>
      <c r="R369" s="180">
        <f>Q369*H369</f>
        <v>0</v>
      </c>
      <c r="S369" s="180">
        <v>0</v>
      </c>
      <c r="T369" s="18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2" t="s">
        <v>161</v>
      </c>
      <c r="AT369" s="182" t="s">
        <v>132</v>
      </c>
      <c r="AU369" s="182" t="s">
        <v>84</v>
      </c>
      <c r="AY369" s="19" t="s">
        <v>129</v>
      </c>
      <c r="BE369" s="183">
        <f>IF(N369="základní",J369,0)</f>
        <v>0</v>
      </c>
      <c r="BF369" s="183">
        <f>IF(N369="snížená",J369,0)</f>
        <v>0</v>
      </c>
      <c r="BG369" s="183">
        <f>IF(N369="zákl. přenesená",J369,0)</f>
        <v>0</v>
      </c>
      <c r="BH369" s="183">
        <f>IF(N369="sníž. přenesená",J369,0)</f>
        <v>0</v>
      </c>
      <c r="BI369" s="183">
        <f>IF(N369="nulová",J369,0)</f>
        <v>0</v>
      </c>
      <c r="BJ369" s="19" t="s">
        <v>82</v>
      </c>
      <c r="BK369" s="183">
        <f>ROUND(I369*H369,2)</f>
        <v>0</v>
      </c>
      <c r="BL369" s="19" t="s">
        <v>161</v>
      </c>
      <c r="BM369" s="182" t="s">
        <v>846</v>
      </c>
    </row>
    <row r="370" spans="1:65" s="2" customFormat="1" ht="10.199999999999999">
      <c r="A370" s="36"/>
      <c r="B370" s="37"/>
      <c r="C370" s="38"/>
      <c r="D370" s="184" t="s">
        <v>139</v>
      </c>
      <c r="E370" s="38"/>
      <c r="F370" s="185" t="s">
        <v>847</v>
      </c>
      <c r="G370" s="38"/>
      <c r="H370" s="38"/>
      <c r="I370" s="186"/>
      <c r="J370" s="38"/>
      <c r="K370" s="38"/>
      <c r="L370" s="41"/>
      <c r="M370" s="187"/>
      <c r="N370" s="188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139</v>
      </c>
      <c r="AU370" s="19" t="s">
        <v>84</v>
      </c>
    </row>
    <row r="371" spans="1:65" s="12" customFormat="1" ht="22.8" customHeight="1">
      <c r="B371" s="155"/>
      <c r="C371" s="156"/>
      <c r="D371" s="157" t="s">
        <v>73</v>
      </c>
      <c r="E371" s="169" t="s">
        <v>848</v>
      </c>
      <c r="F371" s="169" t="s">
        <v>849</v>
      </c>
      <c r="G371" s="156"/>
      <c r="H371" s="156"/>
      <c r="I371" s="159"/>
      <c r="J371" s="170">
        <f>BK371</f>
        <v>0</v>
      </c>
      <c r="K371" s="156"/>
      <c r="L371" s="161"/>
      <c r="M371" s="162"/>
      <c r="N371" s="163"/>
      <c r="O371" s="163"/>
      <c r="P371" s="164">
        <f>SUM(P372:P404)</f>
        <v>0</v>
      </c>
      <c r="Q371" s="163"/>
      <c r="R371" s="164">
        <f>SUM(R372:R404)</f>
        <v>2.7640545999999998E-2</v>
      </c>
      <c r="S371" s="163"/>
      <c r="T371" s="165">
        <f>SUM(T372:T404)</f>
        <v>0.36832999999999999</v>
      </c>
      <c r="AR371" s="166" t="s">
        <v>84</v>
      </c>
      <c r="AT371" s="167" t="s">
        <v>73</v>
      </c>
      <c r="AU371" s="167" t="s">
        <v>82</v>
      </c>
      <c r="AY371" s="166" t="s">
        <v>129</v>
      </c>
      <c r="BK371" s="168">
        <f>SUM(BK372:BK404)</f>
        <v>0</v>
      </c>
    </row>
    <row r="372" spans="1:65" s="2" customFormat="1" ht="16.5" customHeight="1">
      <c r="A372" s="36"/>
      <c r="B372" s="37"/>
      <c r="C372" s="171" t="s">
        <v>850</v>
      </c>
      <c r="D372" s="171" t="s">
        <v>132</v>
      </c>
      <c r="E372" s="172" t="s">
        <v>851</v>
      </c>
      <c r="F372" s="173" t="s">
        <v>852</v>
      </c>
      <c r="G372" s="174" t="s">
        <v>159</v>
      </c>
      <c r="H372" s="175">
        <v>4</v>
      </c>
      <c r="I372" s="176"/>
      <c r="J372" s="177">
        <f>ROUND(I372*H372,2)</f>
        <v>0</v>
      </c>
      <c r="K372" s="173" t="s">
        <v>136</v>
      </c>
      <c r="L372" s="41"/>
      <c r="M372" s="178" t="s">
        <v>19</v>
      </c>
      <c r="N372" s="179" t="s">
        <v>45</v>
      </c>
      <c r="O372" s="66"/>
      <c r="P372" s="180">
        <f>O372*H372</f>
        <v>0</v>
      </c>
      <c r="Q372" s="180">
        <v>2.0000000000000002E-5</v>
      </c>
      <c r="R372" s="180">
        <f>Q372*H372</f>
        <v>8.0000000000000007E-5</v>
      </c>
      <c r="S372" s="180">
        <v>1.4E-2</v>
      </c>
      <c r="T372" s="181">
        <f>S372*H372</f>
        <v>5.6000000000000001E-2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2" t="s">
        <v>161</v>
      </c>
      <c r="AT372" s="182" t="s">
        <v>132</v>
      </c>
      <c r="AU372" s="182" t="s">
        <v>84</v>
      </c>
      <c r="AY372" s="19" t="s">
        <v>129</v>
      </c>
      <c r="BE372" s="183">
        <f>IF(N372="základní",J372,0)</f>
        <v>0</v>
      </c>
      <c r="BF372" s="183">
        <f>IF(N372="snížená",J372,0)</f>
        <v>0</v>
      </c>
      <c r="BG372" s="183">
        <f>IF(N372="zákl. přenesená",J372,0)</f>
        <v>0</v>
      </c>
      <c r="BH372" s="183">
        <f>IF(N372="sníž. přenesená",J372,0)</f>
        <v>0</v>
      </c>
      <c r="BI372" s="183">
        <f>IF(N372="nulová",J372,0)</f>
        <v>0</v>
      </c>
      <c r="BJ372" s="19" t="s">
        <v>82</v>
      </c>
      <c r="BK372" s="183">
        <f>ROUND(I372*H372,2)</f>
        <v>0</v>
      </c>
      <c r="BL372" s="19" t="s">
        <v>161</v>
      </c>
      <c r="BM372" s="182" t="s">
        <v>853</v>
      </c>
    </row>
    <row r="373" spans="1:65" s="2" customFormat="1" ht="10.199999999999999">
      <c r="A373" s="36"/>
      <c r="B373" s="37"/>
      <c r="C373" s="38"/>
      <c r="D373" s="184" t="s">
        <v>139</v>
      </c>
      <c r="E373" s="38"/>
      <c r="F373" s="185" t="s">
        <v>854</v>
      </c>
      <c r="G373" s="38"/>
      <c r="H373" s="38"/>
      <c r="I373" s="186"/>
      <c r="J373" s="38"/>
      <c r="K373" s="38"/>
      <c r="L373" s="41"/>
      <c r="M373" s="187"/>
      <c r="N373" s="188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139</v>
      </c>
      <c r="AU373" s="19" t="s">
        <v>84</v>
      </c>
    </row>
    <row r="374" spans="1:65" s="2" customFormat="1" ht="16.5" customHeight="1">
      <c r="A374" s="36"/>
      <c r="B374" s="37"/>
      <c r="C374" s="171" t="s">
        <v>855</v>
      </c>
      <c r="D374" s="171" t="s">
        <v>132</v>
      </c>
      <c r="E374" s="172" t="s">
        <v>856</v>
      </c>
      <c r="F374" s="173" t="s">
        <v>857</v>
      </c>
      <c r="G374" s="174" t="s">
        <v>159</v>
      </c>
      <c r="H374" s="175">
        <v>6</v>
      </c>
      <c r="I374" s="176"/>
      <c r="J374" s="177">
        <f>ROUND(I374*H374,2)</f>
        <v>0</v>
      </c>
      <c r="K374" s="173" t="s">
        <v>136</v>
      </c>
      <c r="L374" s="41"/>
      <c r="M374" s="178" t="s">
        <v>19</v>
      </c>
      <c r="N374" s="179" t="s">
        <v>45</v>
      </c>
      <c r="O374" s="66"/>
      <c r="P374" s="180">
        <f>O374*H374</f>
        <v>0</v>
      </c>
      <c r="Q374" s="180">
        <v>2.0000000000000002E-5</v>
      </c>
      <c r="R374" s="180">
        <f>Q374*H374</f>
        <v>1.2000000000000002E-4</v>
      </c>
      <c r="S374" s="180">
        <v>3.9E-2</v>
      </c>
      <c r="T374" s="181">
        <f>S374*H374</f>
        <v>0.23399999999999999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2" t="s">
        <v>161</v>
      </c>
      <c r="AT374" s="182" t="s">
        <v>132</v>
      </c>
      <c r="AU374" s="182" t="s">
        <v>84</v>
      </c>
      <c r="AY374" s="19" t="s">
        <v>129</v>
      </c>
      <c r="BE374" s="183">
        <f>IF(N374="základní",J374,0)</f>
        <v>0</v>
      </c>
      <c r="BF374" s="183">
        <f>IF(N374="snížená",J374,0)</f>
        <v>0</v>
      </c>
      <c r="BG374" s="183">
        <f>IF(N374="zákl. přenesená",J374,0)</f>
        <v>0</v>
      </c>
      <c r="BH374" s="183">
        <f>IF(N374="sníž. přenesená",J374,0)</f>
        <v>0</v>
      </c>
      <c r="BI374" s="183">
        <f>IF(N374="nulová",J374,0)</f>
        <v>0</v>
      </c>
      <c r="BJ374" s="19" t="s">
        <v>82</v>
      </c>
      <c r="BK374" s="183">
        <f>ROUND(I374*H374,2)</f>
        <v>0</v>
      </c>
      <c r="BL374" s="19" t="s">
        <v>161</v>
      </c>
      <c r="BM374" s="182" t="s">
        <v>858</v>
      </c>
    </row>
    <row r="375" spans="1:65" s="2" customFormat="1" ht="10.199999999999999">
      <c r="A375" s="36"/>
      <c r="B375" s="37"/>
      <c r="C375" s="38"/>
      <c r="D375" s="184" t="s">
        <v>139</v>
      </c>
      <c r="E375" s="38"/>
      <c r="F375" s="185" t="s">
        <v>859</v>
      </c>
      <c r="G375" s="38"/>
      <c r="H375" s="38"/>
      <c r="I375" s="186"/>
      <c r="J375" s="38"/>
      <c r="K375" s="38"/>
      <c r="L375" s="41"/>
      <c r="M375" s="187"/>
      <c r="N375" s="188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139</v>
      </c>
      <c r="AU375" s="19" t="s">
        <v>84</v>
      </c>
    </row>
    <row r="376" spans="1:65" s="2" customFormat="1" ht="16.5" customHeight="1">
      <c r="A376" s="36"/>
      <c r="B376" s="37"/>
      <c r="C376" s="171" t="s">
        <v>860</v>
      </c>
      <c r="D376" s="171" t="s">
        <v>132</v>
      </c>
      <c r="E376" s="172" t="s">
        <v>861</v>
      </c>
      <c r="F376" s="173" t="s">
        <v>862</v>
      </c>
      <c r="G376" s="174" t="s">
        <v>159</v>
      </c>
      <c r="H376" s="175">
        <v>10</v>
      </c>
      <c r="I376" s="176"/>
      <c r="J376" s="177">
        <f>ROUND(I376*H376,2)</f>
        <v>0</v>
      </c>
      <c r="K376" s="173" t="s">
        <v>136</v>
      </c>
      <c r="L376" s="41"/>
      <c r="M376" s="178" t="s">
        <v>19</v>
      </c>
      <c r="N376" s="179" t="s">
        <v>45</v>
      </c>
      <c r="O376" s="66"/>
      <c r="P376" s="180">
        <f>O376*H376</f>
        <v>0</v>
      </c>
      <c r="Q376" s="180">
        <v>2.0000000000000002E-5</v>
      </c>
      <c r="R376" s="180">
        <f>Q376*H376</f>
        <v>2.0000000000000001E-4</v>
      </c>
      <c r="S376" s="180">
        <v>0</v>
      </c>
      <c r="T376" s="181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2" t="s">
        <v>161</v>
      </c>
      <c r="AT376" s="182" t="s">
        <v>132</v>
      </c>
      <c r="AU376" s="182" t="s">
        <v>84</v>
      </c>
      <c r="AY376" s="19" t="s">
        <v>129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9" t="s">
        <v>82</v>
      </c>
      <c r="BK376" s="183">
        <f>ROUND(I376*H376,2)</f>
        <v>0</v>
      </c>
      <c r="BL376" s="19" t="s">
        <v>161</v>
      </c>
      <c r="BM376" s="182" t="s">
        <v>863</v>
      </c>
    </row>
    <row r="377" spans="1:65" s="2" customFormat="1" ht="10.199999999999999">
      <c r="A377" s="36"/>
      <c r="B377" s="37"/>
      <c r="C377" s="38"/>
      <c r="D377" s="184" t="s">
        <v>139</v>
      </c>
      <c r="E377" s="38"/>
      <c r="F377" s="185" t="s">
        <v>864</v>
      </c>
      <c r="G377" s="38"/>
      <c r="H377" s="38"/>
      <c r="I377" s="186"/>
      <c r="J377" s="38"/>
      <c r="K377" s="38"/>
      <c r="L377" s="41"/>
      <c r="M377" s="187"/>
      <c r="N377" s="188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139</v>
      </c>
      <c r="AU377" s="19" t="s">
        <v>84</v>
      </c>
    </row>
    <row r="378" spans="1:65" s="2" customFormat="1" ht="16.5" customHeight="1">
      <c r="A378" s="36"/>
      <c r="B378" s="37"/>
      <c r="C378" s="171" t="s">
        <v>865</v>
      </c>
      <c r="D378" s="171" t="s">
        <v>132</v>
      </c>
      <c r="E378" s="172" t="s">
        <v>866</v>
      </c>
      <c r="F378" s="173" t="s">
        <v>867</v>
      </c>
      <c r="G378" s="174" t="s">
        <v>159</v>
      </c>
      <c r="H378" s="175">
        <v>10</v>
      </c>
      <c r="I378" s="176"/>
      <c r="J378" s="177">
        <f>ROUND(I378*H378,2)</f>
        <v>0</v>
      </c>
      <c r="K378" s="173" t="s">
        <v>136</v>
      </c>
      <c r="L378" s="41"/>
      <c r="M378" s="178" t="s">
        <v>19</v>
      </c>
      <c r="N378" s="179" t="s">
        <v>45</v>
      </c>
      <c r="O378" s="66"/>
      <c r="P378" s="180">
        <f>O378*H378</f>
        <v>0</v>
      </c>
      <c r="Q378" s="180">
        <v>1.2999999999999999E-4</v>
      </c>
      <c r="R378" s="180">
        <f>Q378*H378</f>
        <v>1.2999999999999999E-3</v>
      </c>
      <c r="S378" s="180">
        <v>2.2000000000000001E-3</v>
      </c>
      <c r="T378" s="181">
        <f>S378*H378</f>
        <v>2.2000000000000002E-2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2" t="s">
        <v>161</v>
      </c>
      <c r="AT378" s="182" t="s">
        <v>132</v>
      </c>
      <c r="AU378" s="182" t="s">
        <v>84</v>
      </c>
      <c r="AY378" s="19" t="s">
        <v>129</v>
      </c>
      <c r="BE378" s="183">
        <f>IF(N378="základní",J378,0)</f>
        <v>0</v>
      </c>
      <c r="BF378" s="183">
        <f>IF(N378="snížená",J378,0)</f>
        <v>0</v>
      </c>
      <c r="BG378" s="183">
        <f>IF(N378="zákl. přenesená",J378,0)</f>
        <v>0</v>
      </c>
      <c r="BH378" s="183">
        <f>IF(N378="sníž. přenesená",J378,0)</f>
        <v>0</v>
      </c>
      <c r="BI378" s="183">
        <f>IF(N378="nulová",J378,0)</f>
        <v>0</v>
      </c>
      <c r="BJ378" s="19" t="s">
        <v>82</v>
      </c>
      <c r="BK378" s="183">
        <f>ROUND(I378*H378,2)</f>
        <v>0</v>
      </c>
      <c r="BL378" s="19" t="s">
        <v>161</v>
      </c>
      <c r="BM378" s="182" t="s">
        <v>868</v>
      </c>
    </row>
    <row r="379" spans="1:65" s="2" customFormat="1" ht="10.199999999999999">
      <c r="A379" s="36"/>
      <c r="B379" s="37"/>
      <c r="C379" s="38"/>
      <c r="D379" s="184" t="s">
        <v>139</v>
      </c>
      <c r="E379" s="38"/>
      <c r="F379" s="185" t="s">
        <v>869</v>
      </c>
      <c r="G379" s="38"/>
      <c r="H379" s="38"/>
      <c r="I379" s="186"/>
      <c r="J379" s="38"/>
      <c r="K379" s="38"/>
      <c r="L379" s="41"/>
      <c r="M379" s="187"/>
      <c r="N379" s="188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139</v>
      </c>
      <c r="AU379" s="19" t="s">
        <v>84</v>
      </c>
    </row>
    <row r="380" spans="1:65" s="2" customFormat="1" ht="16.5" customHeight="1">
      <c r="A380" s="36"/>
      <c r="B380" s="37"/>
      <c r="C380" s="171" t="s">
        <v>870</v>
      </c>
      <c r="D380" s="171" t="s">
        <v>132</v>
      </c>
      <c r="E380" s="172" t="s">
        <v>871</v>
      </c>
      <c r="F380" s="173" t="s">
        <v>872</v>
      </c>
      <c r="G380" s="174" t="s">
        <v>159</v>
      </c>
      <c r="H380" s="175">
        <v>1</v>
      </c>
      <c r="I380" s="176"/>
      <c r="J380" s="177">
        <f>ROUND(I380*H380,2)</f>
        <v>0</v>
      </c>
      <c r="K380" s="173" t="s">
        <v>136</v>
      </c>
      <c r="L380" s="41"/>
      <c r="M380" s="178" t="s">
        <v>19</v>
      </c>
      <c r="N380" s="179" t="s">
        <v>45</v>
      </c>
      <c r="O380" s="66"/>
      <c r="P380" s="180">
        <f>O380*H380</f>
        <v>0</v>
      </c>
      <c r="Q380" s="180">
        <v>2.4957000000000001E-4</v>
      </c>
      <c r="R380" s="180">
        <f>Q380*H380</f>
        <v>2.4957000000000001E-4</v>
      </c>
      <c r="S380" s="180">
        <v>0</v>
      </c>
      <c r="T380" s="181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2" t="s">
        <v>161</v>
      </c>
      <c r="AT380" s="182" t="s">
        <v>132</v>
      </c>
      <c r="AU380" s="182" t="s">
        <v>84</v>
      </c>
      <c r="AY380" s="19" t="s">
        <v>129</v>
      </c>
      <c r="BE380" s="183">
        <f>IF(N380="základní",J380,0)</f>
        <v>0</v>
      </c>
      <c r="BF380" s="183">
        <f>IF(N380="snížená",J380,0)</f>
        <v>0</v>
      </c>
      <c r="BG380" s="183">
        <f>IF(N380="zákl. přenesená",J380,0)</f>
        <v>0</v>
      </c>
      <c r="BH380" s="183">
        <f>IF(N380="sníž. přenesená",J380,0)</f>
        <v>0</v>
      </c>
      <c r="BI380" s="183">
        <f>IF(N380="nulová",J380,0)</f>
        <v>0</v>
      </c>
      <c r="BJ380" s="19" t="s">
        <v>82</v>
      </c>
      <c r="BK380" s="183">
        <f>ROUND(I380*H380,2)</f>
        <v>0</v>
      </c>
      <c r="BL380" s="19" t="s">
        <v>161</v>
      </c>
      <c r="BM380" s="182" t="s">
        <v>873</v>
      </c>
    </row>
    <row r="381" spans="1:65" s="2" customFormat="1" ht="10.199999999999999">
      <c r="A381" s="36"/>
      <c r="B381" s="37"/>
      <c r="C381" s="38"/>
      <c r="D381" s="184" t="s">
        <v>139</v>
      </c>
      <c r="E381" s="38"/>
      <c r="F381" s="185" t="s">
        <v>874</v>
      </c>
      <c r="G381" s="38"/>
      <c r="H381" s="38"/>
      <c r="I381" s="186"/>
      <c r="J381" s="38"/>
      <c r="K381" s="38"/>
      <c r="L381" s="41"/>
      <c r="M381" s="187"/>
      <c r="N381" s="188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139</v>
      </c>
      <c r="AU381" s="19" t="s">
        <v>84</v>
      </c>
    </row>
    <row r="382" spans="1:65" s="2" customFormat="1" ht="16.5" customHeight="1">
      <c r="A382" s="36"/>
      <c r="B382" s="37"/>
      <c r="C382" s="171" t="s">
        <v>875</v>
      </c>
      <c r="D382" s="171" t="s">
        <v>132</v>
      </c>
      <c r="E382" s="172" t="s">
        <v>876</v>
      </c>
      <c r="F382" s="173" t="s">
        <v>877</v>
      </c>
      <c r="G382" s="174" t="s">
        <v>159</v>
      </c>
      <c r="H382" s="175">
        <v>2</v>
      </c>
      <c r="I382" s="176"/>
      <c r="J382" s="177">
        <f>ROUND(I382*H382,2)</f>
        <v>0</v>
      </c>
      <c r="K382" s="173" t="s">
        <v>136</v>
      </c>
      <c r="L382" s="41"/>
      <c r="M382" s="178" t="s">
        <v>19</v>
      </c>
      <c r="N382" s="179" t="s">
        <v>45</v>
      </c>
      <c r="O382" s="66"/>
      <c r="P382" s="180">
        <f>O382*H382</f>
        <v>0</v>
      </c>
      <c r="Q382" s="180">
        <v>3.5956999999999997E-4</v>
      </c>
      <c r="R382" s="180">
        <f>Q382*H382</f>
        <v>7.1913999999999995E-4</v>
      </c>
      <c r="S382" s="180">
        <v>0</v>
      </c>
      <c r="T382" s="18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2" t="s">
        <v>161</v>
      </c>
      <c r="AT382" s="182" t="s">
        <v>132</v>
      </c>
      <c r="AU382" s="182" t="s">
        <v>84</v>
      </c>
      <c r="AY382" s="19" t="s">
        <v>129</v>
      </c>
      <c r="BE382" s="183">
        <f>IF(N382="základní",J382,0)</f>
        <v>0</v>
      </c>
      <c r="BF382" s="183">
        <f>IF(N382="snížená",J382,0)</f>
        <v>0</v>
      </c>
      <c r="BG382" s="183">
        <f>IF(N382="zákl. přenesená",J382,0)</f>
        <v>0</v>
      </c>
      <c r="BH382" s="183">
        <f>IF(N382="sníž. přenesená",J382,0)</f>
        <v>0</v>
      </c>
      <c r="BI382" s="183">
        <f>IF(N382="nulová",J382,0)</f>
        <v>0</v>
      </c>
      <c r="BJ382" s="19" t="s">
        <v>82</v>
      </c>
      <c r="BK382" s="183">
        <f>ROUND(I382*H382,2)</f>
        <v>0</v>
      </c>
      <c r="BL382" s="19" t="s">
        <v>161</v>
      </c>
      <c r="BM382" s="182" t="s">
        <v>878</v>
      </c>
    </row>
    <row r="383" spans="1:65" s="2" customFormat="1" ht="10.199999999999999">
      <c r="A383" s="36"/>
      <c r="B383" s="37"/>
      <c r="C383" s="38"/>
      <c r="D383" s="184" t="s">
        <v>139</v>
      </c>
      <c r="E383" s="38"/>
      <c r="F383" s="185" t="s">
        <v>879</v>
      </c>
      <c r="G383" s="38"/>
      <c r="H383" s="38"/>
      <c r="I383" s="186"/>
      <c r="J383" s="38"/>
      <c r="K383" s="38"/>
      <c r="L383" s="41"/>
      <c r="M383" s="187"/>
      <c r="N383" s="188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139</v>
      </c>
      <c r="AU383" s="19" t="s">
        <v>84</v>
      </c>
    </row>
    <row r="384" spans="1:65" s="2" customFormat="1" ht="16.5" customHeight="1">
      <c r="A384" s="36"/>
      <c r="B384" s="37"/>
      <c r="C384" s="171" t="s">
        <v>880</v>
      </c>
      <c r="D384" s="171" t="s">
        <v>132</v>
      </c>
      <c r="E384" s="172" t="s">
        <v>881</v>
      </c>
      <c r="F384" s="173" t="s">
        <v>882</v>
      </c>
      <c r="G384" s="174" t="s">
        <v>159</v>
      </c>
      <c r="H384" s="175">
        <v>10</v>
      </c>
      <c r="I384" s="176"/>
      <c r="J384" s="177">
        <f>ROUND(I384*H384,2)</f>
        <v>0</v>
      </c>
      <c r="K384" s="173" t="s">
        <v>136</v>
      </c>
      <c r="L384" s="41"/>
      <c r="M384" s="178" t="s">
        <v>19</v>
      </c>
      <c r="N384" s="179" t="s">
        <v>45</v>
      </c>
      <c r="O384" s="66"/>
      <c r="P384" s="180">
        <f>O384*H384</f>
        <v>0</v>
      </c>
      <c r="Q384" s="180">
        <v>2.5403699999999998E-4</v>
      </c>
      <c r="R384" s="180">
        <f>Q384*H384</f>
        <v>2.5403699999999997E-3</v>
      </c>
      <c r="S384" s="180">
        <v>0</v>
      </c>
      <c r="T384" s="181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2" t="s">
        <v>161</v>
      </c>
      <c r="AT384" s="182" t="s">
        <v>132</v>
      </c>
      <c r="AU384" s="182" t="s">
        <v>84</v>
      </c>
      <c r="AY384" s="19" t="s">
        <v>129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9" t="s">
        <v>82</v>
      </c>
      <c r="BK384" s="183">
        <f>ROUND(I384*H384,2)</f>
        <v>0</v>
      </c>
      <c r="BL384" s="19" t="s">
        <v>161</v>
      </c>
      <c r="BM384" s="182" t="s">
        <v>883</v>
      </c>
    </row>
    <row r="385" spans="1:65" s="2" customFormat="1" ht="10.199999999999999">
      <c r="A385" s="36"/>
      <c r="B385" s="37"/>
      <c r="C385" s="38"/>
      <c r="D385" s="184" t="s">
        <v>139</v>
      </c>
      <c r="E385" s="38"/>
      <c r="F385" s="185" t="s">
        <v>884</v>
      </c>
      <c r="G385" s="38"/>
      <c r="H385" s="38"/>
      <c r="I385" s="186"/>
      <c r="J385" s="38"/>
      <c r="K385" s="38"/>
      <c r="L385" s="41"/>
      <c r="M385" s="187"/>
      <c r="N385" s="188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139</v>
      </c>
      <c r="AU385" s="19" t="s">
        <v>84</v>
      </c>
    </row>
    <row r="386" spans="1:65" s="2" customFormat="1" ht="16.5" customHeight="1">
      <c r="A386" s="36"/>
      <c r="B386" s="37"/>
      <c r="C386" s="171" t="s">
        <v>885</v>
      </c>
      <c r="D386" s="171" t="s">
        <v>132</v>
      </c>
      <c r="E386" s="172" t="s">
        <v>886</v>
      </c>
      <c r="F386" s="173" t="s">
        <v>887</v>
      </c>
      <c r="G386" s="174" t="s">
        <v>159</v>
      </c>
      <c r="H386" s="175">
        <v>15</v>
      </c>
      <c r="I386" s="176"/>
      <c r="J386" s="177">
        <f>ROUND(I386*H386,2)</f>
        <v>0</v>
      </c>
      <c r="K386" s="173" t="s">
        <v>136</v>
      </c>
      <c r="L386" s="41"/>
      <c r="M386" s="178" t="s">
        <v>19</v>
      </c>
      <c r="N386" s="179" t="s">
        <v>45</v>
      </c>
      <c r="O386" s="66"/>
      <c r="P386" s="180">
        <f>O386*H386</f>
        <v>0</v>
      </c>
      <c r="Q386" s="180">
        <v>3.586153E-4</v>
      </c>
      <c r="R386" s="180">
        <f>Q386*H386</f>
        <v>5.3792294999999999E-3</v>
      </c>
      <c r="S386" s="180">
        <v>0</v>
      </c>
      <c r="T386" s="18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2" t="s">
        <v>161</v>
      </c>
      <c r="AT386" s="182" t="s">
        <v>132</v>
      </c>
      <c r="AU386" s="182" t="s">
        <v>84</v>
      </c>
      <c r="AY386" s="19" t="s">
        <v>129</v>
      </c>
      <c r="BE386" s="183">
        <f>IF(N386="základní",J386,0)</f>
        <v>0</v>
      </c>
      <c r="BF386" s="183">
        <f>IF(N386="snížená",J386,0)</f>
        <v>0</v>
      </c>
      <c r="BG386" s="183">
        <f>IF(N386="zákl. přenesená",J386,0)</f>
        <v>0</v>
      </c>
      <c r="BH386" s="183">
        <f>IF(N386="sníž. přenesená",J386,0)</f>
        <v>0</v>
      </c>
      <c r="BI386" s="183">
        <f>IF(N386="nulová",J386,0)</f>
        <v>0</v>
      </c>
      <c r="BJ386" s="19" t="s">
        <v>82</v>
      </c>
      <c r="BK386" s="183">
        <f>ROUND(I386*H386,2)</f>
        <v>0</v>
      </c>
      <c r="BL386" s="19" t="s">
        <v>161</v>
      </c>
      <c r="BM386" s="182" t="s">
        <v>888</v>
      </c>
    </row>
    <row r="387" spans="1:65" s="2" customFormat="1" ht="10.199999999999999">
      <c r="A387" s="36"/>
      <c r="B387" s="37"/>
      <c r="C387" s="38"/>
      <c r="D387" s="184" t="s">
        <v>139</v>
      </c>
      <c r="E387" s="38"/>
      <c r="F387" s="185" t="s">
        <v>889</v>
      </c>
      <c r="G387" s="38"/>
      <c r="H387" s="38"/>
      <c r="I387" s="186"/>
      <c r="J387" s="38"/>
      <c r="K387" s="38"/>
      <c r="L387" s="41"/>
      <c r="M387" s="187"/>
      <c r="N387" s="188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139</v>
      </c>
      <c r="AU387" s="19" t="s">
        <v>84</v>
      </c>
    </row>
    <row r="388" spans="1:65" s="2" customFormat="1" ht="16.5" customHeight="1">
      <c r="A388" s="36"/>
      <c r="B388" s="37"/>
      <c r="C388" s="171" t="s">
        <v>890</v>
      </c>
      <c r="D388" s="171" t="s">
        <v>132</v>
      </c>
      <c r="E388" s="172" t="s">
        <v>891</v>
      </c>
      <c r="F388" s="173" t="s">
        <v>892</v>
      </c>
      <c r="G388" s="174" t="s">
        <v>159</v>
      </c>
      <c r="H388" s="175">
        <v>15</v>
      </c>
      <c r="I388" s="176"/>
      <c r="J388" s="177">
        <f>ROUND(I388*H388,2)</f>
        <v>0</v>
      </c>
      <c r="K388" s="173" t="s">
        <v>136</v>
      </c>
      <c r="L388" s="41"/>
      <c r="M388" s="178" t="s">
        <v>19</v>
      </c>
      <c r="N388" s="179" t="s">
        <v>45</v>
      </c>
      <c r="O388" s="66"/>
      <c r="P388" s="180">
        <f>O388*H388</f>
        <v>0</v>
      </c>
      <c r="Q388" s="180">
        <v>4.4468729999999997E-4</v>
      </c>
      <c r="R388" s="180">
        <f>Q388*H388</f>
        <v>6.6703094999999999E-3</v>
      </c>
      <c r="S388" s="180">
        <v>0</v>
      </c>
      <c r="T388" s="18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2" t="s">
        <v>161</v>
      </c>
      <c r="AT388" s="182" t="s">
        <v>132</v>
      </c>
      <c r="AU388" s="182" t="s">
        <v>84</v>
      </c>
      <c r="AY388" s="19" t="s">
        <v>129</v>
      </c>
      <c r="BE388" s="183">
        <f>IF(N388="základní",J388,0)</f>
        <v>0</v>
      </c>
      <c r="BF388" s="183">
        <f>IF(N388="snížená",J388,0)</f>
        <v>0</v>
      </c>
      <c r="BG388" s="183">
        <f>IF(N388="zákl. přenesená",J388,0)</f>
        <v>0</v>
      </c>
      <c r="BH388" s="183">
        <f>IF(N388="sníž. přenesená",J388,0)</f>
        <v>0</v>
      </c>
      <c r="BI388" s="183">
        <f>IF(N388="nulová",J388,0)</f>
        <v>0</v>
      </c>
      <c r="BJ388" s="19" t="s">
        <v>82</v>
      </c>
      <c r="BK388" s="183">
        <f>ROUND(I388*H388,2)</f>
        <v>0</v>
      </c>
      <c r="BL388" s="19" t="s">
        <v>161</v>
      </c>
      <c r="BM388" s="182" t="s">
        <v>893</v>
      </c>
    </row>
    <row r="389" spans="1:65" s="2" customFormat="1" ht="10.199999999999999">
      <c r="A389" s="36"/>
      <c r="B389" s="37"/>
      <c r="C389" s="38"/>
      <c r="D389" s="184" t="s">
        <v>139</v>
      </c>
      <c r="E389" s="38"/>
      <c r="F389" s="185" t="s">
        <v>894</v>
      </c>
      <c r="G389" s="38"/>
      <c r="H389" s="38"/>
      <c r="I389" s="186"/>
      <c r="J389" s="38"/>
      <c r="K389" s="38"/>
      <c r="L389" s="41"/>
      <c r="M389" s="187"/>
      <c r="N389" s="188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139</v>
      </c>
      <c r="AU389" s="19" t="s">
        <v>84</v>
      </c>
    </row>
    <row r="390" spans="1:65" s="2" customFormat="1" ht="16.5" customHeight="1">
      <c r="A390" s="36"/>
      <c r="B390" s="37"/>
      <c r="C390" s="171" t="s">
        <v>895</v>
      </c>
      <c r="D390" s="171" t="s">
        <v>132</v>
      </c>
      <c r="E390" s="172" t="s">
        <v>896</v>
      </c>
      <c r="F390" s="173" t="s">
        <v>897</v>
      </c>
      <c r="G390" s="174" t="s">
        <v>159</v>
      </c>
      <c r="H390" s="175">
        <v>10</v>
      </c>
      <c r="I390" s="176"/>
      <c r="J390" s="177">
        <f>ROUND(I390*H390,2)</f>
        <v>0</v>
      </c>
      <c r="K390" s="173" t="s">
        <v>136</v>
      </c>
      <c r="L390" s="41"/>
      <c r="M390" s="178" t="s">
        <v>19</v>
      </c>
      <c r="N390" s="179" t="s">
        <v>45</v>
      </c>
      <c r="O390" s="66"/>
      <c r="P390" s="180">
        <f>O390*H390</f>
        <v>0</v>
      </c>
      <c r="Q390" s="180">
        <v>7.4892169999999996E-4</v>
      </c>
      <c r="R390" s="180">
        <f>Q390*H390</f>
        <v>7.4892169999999994E-3</v>
      </c>
      <c r="S390" s="180">
        <v>0</v>
      </c>
      <c r="T390" s="18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2" t="s">
        <v>161</v>
      </c>
      <c r="AT390" s="182" t="s">
        <v>132</v>
      </c>
      <c r="AU390" s="182" t="s">
        <v>84</v>
      </c>
      <c r="AY390" s="19" t="s">
        <v>129</v>
      </c>
      <c r="BE390" s="183">
        <f>IF(N390="základní",J390,0)</f>
        <v>0</v>
      </c>
      <c r="BF390" s="183">
        <f>IF(N390="snížená",J390,0)</f>
        <v>0</v>
      </c>
      <c r="BG390" s="183">
        <f>IF(N390="zákl. přenesená",J390,0)</f>
        <v>0</v>
      </c>
      <c r="BH390" s="183">
        <f>IF(N390="sníž. přenesená",J390,0)</f>
        <v>0</v>
      </c>
      <c r="BI390" s="183">
        <f>IF(N390="nulová",J390,0)</f>
        <v>0</v>
      </c>
      <c r="BJ390" s="19" t="s">
        <v>82</v>
      </c>
      <c r="BK390" s="183">
        <f>ROUND(I390*H390,2)</f>
        <v>0</v>
      </c>
      <c r="BL390" s="19" t="s">
        <v>161</v>
      </c>
      <c r="BM390" s="182" t="s">
        <v>898</v>
      </c>
    </row>
    <row r="391" spans="1:65" s="2" customFormat="1" ht="10.199999999999999">
      <c r="A391" s="36"/>
      <c r="B391" s="37"/>
      <c r="C391" s="38"/>
      <c r="D391" s="184" t="s">
        <v>139</v>
      </c>
      <c r="E391" s="38"/>
      <c r="F391" s="185" t="s">
        <v>899</v>
      </c>
      <c r="G391" s="38"/>
      <c r="H391" s="38"/>
      <c r="I391" s="186"/>
      <c r="J391" s="38"/>
      <c r="K391" s="38"/>
      <c r="L391" s="41"/>
      <c r="M391" s="187"/>
      <c r="N391" s="188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139</v>
      </c>
      <c r="AU391" s="19" t="s">
        <v>84</v>
      </c>
    </row>
    <row r="392" spans="1:65" s="2" customFormat="1" ht="16.5" customHeight="1">
      <c r="A392" s="36"/>
      <c r="B392" s="37"/>
      <c r="C392" s="171" t="s">
        <v>900</v>
      </c>
      <c r="D392" s="171" t="s">
        <v>132</v>
      </c>
      <c r="E392" s="172" t="s">
        <v>901</v>
      </c>
      <c r="F392" s="173" t="s">
        <v>902</v>
      </c>
      <c r="G392" s="174" t="s">
        <v>159</v>
      </c>
      <c r="H392" s="175">
        <v>1</v>
      </c>
      <c r="I392" s="176"/>
      <c r="J392" s="177">
        <f>ROUND(I392*H392,2)</f>
        <v>0</v>
      </c>
      <c r="K392" s="173" t="s">
        <v>136</v>
      </c>
      <c r="L392" s="41"/>
      <c r="M392" s="178" t="s">
        <v>19</v>
      </c>
      <c r="N392" s="179" t="s">
        <v>45</v>
      </c>
      <c r="O392" s="66"/>
      <c r="P392" s="180">
        <f>O392*H392</f>
        <v>0</v>
      </c>
      <c r="Q392" s="180">
        <v>3.4000000000000002E-4</v>
      </c>
      <c r="R392" s="180">
        <f>Q392*H392</f>
        <v>3.4000000000000002E-4</v>
      </c>
      <c r="S392" s="180">
        <v>5.5300000000000002E-3</v>
      </c>
      <c r="T392" s="181">
        <f>S392*H392</f>
        <v>5.5300000000000002E-3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2" t="s">
        <v>161</v>
      </c>
      <c r="AT392" s="182" t="s">
        <v>132</v>
      </c>
      <c r="AU392" s="182" t="s">
        <v>84</v>
      </c>
      <c r="AY392" s="19" t="s">
        <v>129</v>
      </c>
      <c r="BE392" s="183">
        <f>IF(N392="základní",J392,0)</f>
        <v>0</v>
      </c>
      <c r="BF392" s="183">
        <f>IF(N392="snížená",J392,0)</f>
        <v>0</v>
      </c>
      <c r="BG392" s="183">
        <f>IF(N392="zákl. přenesená",J392,0)</f>
        <v>0</v>
      </c>
      <c r="BH392" s="183">
        <f>IF(N392="sníž. přenesená",J392,0)</f>
        <v>0</v>
      </c>
      <c r="BI392" s="183">
        <f>IF(N392="nulová",J392,0)</f>
        <v>0</v>
      </c>
      <c r="BJ392" s="19" t="s">
        <v>82</v>
      </c>
      <c r="BK392" s="183">
        <f>ROUND(I392*H392,2)</f>
        <v>0</v>
      </c>
      <c r="BL392" s="19" t="s">
        <v>161</v>
      </c>
      <c r="BM392" s="182" t="s">
        <v>903</v>
      </c>
    </row>
    <row r="393" spans="1:65" s="2" customFormat="1" ht="10.199999999999999">
      <c r="A393" s="36"/>
      <c r="B393" s="37"/>
      <c r="C393" s="38"/>
      <c r="D393" s="184" t="s">
        <v>139</v>
      </c>
      <c r="E393" s="38"/>
      <c r="F393" s="185" t="s">
        <v>904</v>
      </c>
      <c r="G393" s="38"/>
      <c r="H393" s="38"/>
      <c r="I393" s="186"/>
      <c r="J393" s="38"/>
      <c r="K393" s="38"/>
      <c r="L393" s="41"/>
      <c r="M393" s="187"/>
      <c r="N393" s="188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139</v>
      </c>
      <c r="AU393" s="19" t="s">
        <v>84</v>
      </c>
    </row>
    <row r="394" spans="1:65" s="2" customFormat="1" ht="16.5" customHeight="1">
      <c r="A394" s="36"/>
      <c r="B394" s="37"/>
      <c r="C394" s="171" t="s">
        <v>905</v>
      </c>
      <c r="D394" s="171" t="s">
        <v>132</v>
      </c>
      <c r="E394" s="172" t="s">
        <v>906</v>
      </c>
      <c r="F394" s="173" t="s">
        <v>907</v>
      </c>
      <c r="G394" s="174" t="s">
        <v>159</v>
      </c>
      <c r="H394" s="175">
        <v>5</v>
      </c>
      <c r="I394" s="176"/>
      <c r="J394" s="177">
        <f>ROUND(I394*H394,2)</f>
        <v>0</v>
      </c>
      <c r="K394" s="173" t="s">
        <v>136</v>
      </c>
      <c r="L394" s="41"/>
      <c r="M394" s="178" t="s">
        <v>19</v>
      </c>
      <c r="N394" s="179" t="s">
        <v>45</v>
      </c>
      <c r="O394" s="66"/>
      <c r="P394" s="180">
        <f>O394*H394</f>
        <v>0</v>
      </c>
      <c r="Q394" s="180">
        <v>4.0000000000000003E-5</v>
      </c>
      <c r="R394" s="180">
        <f>Q394*H394</f>
        <v>2.0000000000000001E-4</v>
      </c>
      <c r="S394" s="180">
        <v>0</v>
      </c>
      <c r="T394" s="18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2" t="s">
        <v>161</v>
      </c>
      <c r="AT394" s="182" t="s">
        <v>132</v>
      </c>
      <c r="AU394" s="182" t="s">
        <v>84</v>
      </c>
      <c r="AY394" s="19" t="s">
        <v>129</v>
      </c>
      <c r="BE394" s="183">
        <f>IF(N394="základní",J394,0)</f>
        <v>0</v>
      </c>
      <c r="BF394" s="183">
        <f>IF(N394="snížená",J394,0)</f>
        <v>0</v>
      </c>
      <c r="BG394" s="183">
        <f>IF(N394="zákl. přenesená",J394,0)</f>
        <v>0</v>
      </c>
      <c r="BH394" s="183">
        <f>IF(N394="sníž. přenesená",J394,0)</f>
        <v>0</v>
      </c>
      <c r="BI394" s="183">
        <f>IF(N394="nulová",J394,0)</f>
        <v>0</v>
      </c>
      <c r="BJ394" s="19" t="s">
        <v>82</v>
      </c>
      <c r="BK394" s="183">
        <f>ROUND(I394*H394,2)</f>
        <v>0</v>
      </c>
      <c r="BL394" s="19" t="s">
        <v>161</v>
      </c>
      <c r="BM394" s="182" t="s">
        <v>908</v>
      </c>
    </row>
    <row r="395" spans="1:65" s="2" customFormat="1" ht="10.199999999999999">
      <c r="A395" s="36"/>
      <c r="B395" s="37"/>
      <c r="C395" s="38"/>
      <c r="D395" s="184" t="s">
        <v>139</v>
      </c>
      <c r="E395" s="38"/>
      <c r="F395" s="185" t="s">
        <v>909</v>
      </c>
      <c r="G395" s="38"/>
      <c r="H395" s="38"/>
      <c r="I395" s="186"/>
      <c r="J395" s="38"/>
      <c r="K395" s="38"/>
      <c r="L395" s="41"/>
      <c r="M395" s="187"/>
      <c r="N395" s="188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139</v>
      </c>
      <c r="AU395" s="19" t="s">
        <v>84</v>
      </c>
    </row>
    <row r="396" spans="1:65" s="2" customFormat="1" ht="16.5" customHeight="1">
      <c r="A396" s="36"/>
      <c r="B396" s="37"/>
      <c r="C396" s="171" t="s">
        <v>910</v>
      </c>
      <c r="D396" s="171" t="s">
        <v>132</v>
      </c>
      <c r="E396" s="172" t="s">
        <v>911</v>
      </c>
      <c r="F396" s="173" t="s">
        <v>912</v>
      </c>
      <c r="G396" s="174" t="s">
        <v>159</v>
      </c>
      <c r="H396" s="175">
        <v>10</v>
      </c>
      <c r="I396" s="176"/>
      <c r="J396" s="177">
        <f>ROUND(I396*H396,2)</f>
        <v>0</v>
      </c>
      <c r="K396" s="173" t="s">
        <v>136</v>
      </c>
      <c r="L396" s="41"/>
      <c r="M396" s="178" t="s">
        <v>19</v>
      </c>
      <c r="N396" s="179" t="s">
        <v>45</v>
      </c>
      <c r="O396" s="66"/>
      <c r="P396" s="180">
        <f>O396*H396</f>
        <v>0</v>
      </c>
      <c r="Q396" s="180">
        <v>5.0000000000000002E-5</v>
      </c>
      <c r="R396" s="180">
        <f>Q396*H396</f>
        <v>5.0000000000000001E-4</v>
      </c>
      <c r="S396" s="180">
        <v>0</v>
      </c>
      <c r="T396" s="18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2" t="s">
        <v>161</v>
      </c>
      <c r="AT396" s="182" t="s">
        <v>132</v>
      </c>
      <c r="AU396" s="182" t="s">
        <v>84</v>
      </c>
      <c r="AY396" s="19" t="s">
        <v>129</v>
      </c>
      <c r="BE396" s="183">
        <f>IF(N396="základní",J396,0)</f>
        <v>0</v>
      </c>
      <c r="BF396" s="183">
        <f>IF(N396="snížená",J396,0)</f>
        <v>0</v>
      </c>
      <c r="BG396" s="183">
        <f>IF(N396="zákl. přenesená",J396,0)</f>
        <v>0</v>
      </c>
      <c r="BH396" s="183">
        <f>IF(N396="sníž. přenesená",J396,0)</f>
        <v>0</v>
      </c>
      <c r="BI396" s="183">
        <f>IF(N396="nulová",J396,0)</f>
        <v>0</v>
      </c>
      <c r="BJ396" s="19" t="s">
        <v>82</v>
      </c>
      <c r="BK396" s="183">
        <f>ROUND(I396*H396,2)</f>
        <v>0</v>
      </c>
      <c r="BL396" s="19" t="s">
        <v>161</v>
      </c>
      <c r="BM396" s="182" t="s">
        <v>913</v>
      </c>
    </row>
    <row r="397" spans="1:65" s="2" customFormat="1" ht="10.199999999999999">
      <c r="A397" s="36"/>
      <c r="B397" s="37"/>
      <c r="C397" s="38"/>
      <c r="D397" s="184" t="s">
        <v>139</v>
      </c>
      <c r="E397" s="38"/>
      <c r="F397" s="185" t="s">
        <v>914</v>
      </c>
      <c r="G397" s="38"/>
      <c r="H397" s="38"/>
      <c r="I397" s="186"/>
      <c r="J397" s="38"/>
      <c r="K397" s="38"/>
      <c r="L397" s="41"/>
      <c r="M397" s="187"/>
      <c r="N397" s="188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139</v>
      </c>
      <c r="AU397" s="19" t="s">
        <v>84</v>
      </c>
    </row>
    <row r="398" spans="1:65" s="2" customFormat="1" ht="21.75" customHeight="1">
      <c r="A398" s="36"/>
      <c r="B398" s="37"/>
      <c r="C398" s="171" t="s">
        <v>915</v>
      </c>
      <c r="D398" s="171" t="s">
        <v>132</v>
      </c>
      <c r="E398" s="172" t="s">
        <v>916</v>
      </c>
      <c r="F398" s="173" t="s">
        <v>917</v>
      </c>
      <c r="G398" s="174" t="s">
        <v>159</v>
      </c>
      <c r="H398" s="175">
        <v>3</v>
      </c>
      <c r="I398" s="176"/>
      <c r="J398" s="177">
        <f>ROUND(I398*H398,2)</f>
        <v>0</v>
      </c>
      <c r="K398" s="173" t="s">
        <v>136</v>
      </c>
      <c r="L398" s="41"/>
      <c r="M398" s="178" t="s">
        <v>19</v>
      </c>
      <c r="N398" s="179" t="s">
        <v>45</v>
      </c>
      <c r="O398" s="66"/>
      <c r="P398" s="180">
        <f>O398*H398</f>
        <v>0</v>
      </c>
      <c r="Q398" s="180">
        <v>5.1756999999999997E-4</v>
      </c>
      <c r="R398" s="180">
        <f>Q398*H398</f>
        <v>1.5527099999999999E-3</v>
      </c>
      <c r="S398" s="180">
        <v>0</v>
      </c>
      <c r="T398" s="18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2" t="s">
        <v>161</v>
      </c>
      <c r="AT398" s="182" t="s">
        <v>132</v>
      </c>
      <c r="AU398" s="182" t="s">
        <v>84</v>
      </c>
      <c r="AY398" s="19" t="s">
        <v>129</v>
      </c>
      <c r="BE398" s="183">
        <f>IF(N398="základní",J398,0)</f>
        <v>0</v>
      </c>
      <c r="BF398" s="183">
        <f>IF(N398="snížená",J398,0)</f>
        <v>0</v>
      </c>
      <c r="BG398" s="183">
        <f>IF(N398="zákl. přenesená",J398,0)</f>
        <v>0</v>
      </c>
      <c r="BH398" s="183">
        <f>IF(N398="sníž. přenesená",J398,0)</f>
        <v>0</v>
      </c>
      <c r="BI398" s="183">
        <f>IF(N398="nulová",J398,0)</f>
        <v>0</v>
      </c>
      <c r="BJ398" s="19" t="s">
        <v>82</v>
      </c>
      <c r="BK398" s="183">
        <f>ROUND(I398*H398,2)</f>
        <v>0</v>
      </c>
      <c r="BL398" s="19" t="s">
        <v>161</v>
      </c>
      <c r="BM398" s="182" t="s">
        <v>918</v>
      </c>
    </row>
    <row r="399" spans="1:65" s="2" customFormat="1" ht="10.199999999999999">
      <c r="A399" s="36"/>
      <c r="B399" s="37"/>
      <c r="C399" s="38"/>
      <c r="D399" s="184" t="s">
        <v>139</v>
      </c>
      <c r="E399" s="38"/>
      <c r="F399" s="185" t="s">
        <v>919</v>
      </c>
      <c r="G399" s="38"/>
      <c r="H399" s="38"/>
      <c r="I399" s="186"/>
      <c r="J399" s="38"/>
      <c r="K399" s="38"/>
      <c r="L399" s="41"/>
      <c r="M399" s="187"/>
      <c r="N399" s="188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139</v>
      </c>
      <c r="AU399" s="19" t="s">
        <v>84</v>
      </c>
    </row>
    <row r="400" spans="1:65" s="2" customFormat="1" ht="16.5" customHeight="1">
      <c r="A400" s="36"/>
      <c r="B400" s="37"/>
      <c r="C400" s="211" t="s">
        <v>920</v>
      </c>
      <c r="D400" s="211" t="s">
        <v>156</v>
      </c>
      <c r="E400" s="212" t="s">
        <v>921</v>
      </c>
      <c r="F400" s="213" t="s">
        <v>922</v>
      </c>
      <c r="G400" s="214" t="s">
        <v>159</v>
      </c>
      <c r="H400" s="215">
        <v>3</v>
      </c>
      <c r="I400" s="216"/>
      <c r="J400" s="217">
        <f>ROUND(I400*H400,2)</f>
        <v>0</v>
      </c>
      <c r="K400" s="213" t="s">
        <v>19</v>
      </c>
      <c r="L400" s="218"/>
      <c r="M400" s="219" t="s">
        <v>19</v>
      </c>
      <c r="N400" s="220" t="s">
        <v>45</v>
      </c>
      <c r="O400" s="66"/>
      <c r="P400" s="180">
        <f>O400*H400</f>
        <v>0</v>
      </c>
      <c r="Q400" s="180">
        <v>1E-4</v>
      </c>
      <c r="R400" s="180">
        <f>Q400*H400</f>
        <v>3.0000000000000003E-4</v>
      </c>
      <c r="S400" s="180">
        <v>0</v>
      </c>
      <c r="T400" s="18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2" t="s">
        <v>160</v>
      </c>
      <c r="AT400" s="182" t="s">
        <v>156</v>
      </c>
      <c r="AU400" s="182" t="s">
        <v>84</v>
      </c>
      <c r="AY400" s="19" t="s">
        <v>129</v>
      </c>
      <c r="BE400" s="183">
        <f>IF(N400="základní",J400,0)</f>
        <v>0</v>
      </c>
      <c r="BF400" s="183">
        <f>IF(N400="snížená",J400,0)</f>
        <v>0</v>
      </c>
      <c r="BG400" s="183">
        <f>IF(N400="zákl. přenesená",J400,0)</f>
        <v>0</v>
      </c>
      <c r="BH400" s="183">
        <f>IF(N400="sníž. přenesená",J400,0)</f>
        <v>0</v>
      </c>
      <c r="BI400" s="183">
        <f>IF(N400="nulová",J400,0)</f>
        <v>0</v>
      </c>
      <c r="BJ400" s="19" t="s">
        <v>82</v>
      </c>
      <c r="BK400" s="183">
        <f>ROUND(I400*H400,2)</f>
        <v>0</v>
      </c>
      <c r="BL400" s="19" t="s">
        <v>161</v>
      </c>
      <c r="BM400" s="182" t="s">
        <v>923</v>
      </c>
    </row>
    <row r="401" spans="1:65" s="2" customFormat="1" ht="16.5" customHeight="1">
      <c r="A401" s="36"/>
      <c r="B401" s="37"/>
      <c r="C401" s="171" t="s">
        <v>924</v>
      </c>
      <c r="D401" s="171" t="s">
        <v>132</v>
      </c>
      <c r="E401" s="172" t="s">
        <v>925</v>
      </c>
      <c r="F401" s="173" t="s">
        <v>926</v>
      </c>
      <c r="G401" s="174" t="s">
        <v>159</v>
      </c>
      <c r="H401" s="175">
        <v>2</v>
      </c>
      <c r="I401" s="176"/>
      <c r="J401" s="177">
        <f>ROUND(I401*H401,2)</f>
        <v>0</v>
      </c>
      <c r="K401" s="173" t="s">
        <v>136</v>
      </c>
      <c r="L401" s="41"/>
      <c r="M401" s="178" t="s">
        <v>19</v>
      </c>
      <c r="N401" s="179" t="s">
        <v>45</v>
      </c>
      <c r="O401" s="66"/>
      <c r="P401" s="180">
        <f>O401*H401</f>
        <v>0</v>
      </c>
      <c r="Q401" s="180">
        <v>0</v>
      </c>
      <c r="R401" s="180">
        <f>Q401*H401</f>
        <v>0</v>
      </c>
      <c r="S401" s="180">
        <v>2.5399999999999999E-2</v>
      </c>
      <c r="T401" s="181">
        <f>S401*H401</f>
        <v>5.0799999999999998E-2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2" t="s">
        <v>161</v>
      </c>
      <c r="AT401" s="182" t="s">
        <v>132</v>
      </c>
      <c r="AU401" s="182" t="s">
        <v>84</v>
      </c>
      <c r="AY401" s="19" t="s">
        <v>129</v>
      </c>
      <c r="BE401" s="183">
        <f>IF(N401="základní",J401,0)</f>
        <v>0</v>
      </c>
      <c r="BF401" s="183">
        <f>IF(N401="snížená",J401,0)</f>
        <v>0</v>
      </c>
      <c r="BG401" s="183">
        <f>IF(N401="zákl. přenesená",J401,0)</f>
        <v>0</v>
      </c>
      <c r="BH401" s="183">
        <f>IF(N401="sníž. přenesená",J401,0)</f>
        <v>0</v>
      </c>
      <c r="BI401" s="183">
        <f>IF(N401="nulová",J401,0)</f>
        <v>0</v>
      </c>
      <c r="BJ401" s="19" t="s">
        <v>82</v>
      </c>
      <c r="BK401" s="183">
        <f>ROUND(I401*H401,2)</f>
        <v>0</v>
      </c>
      <c r="BL401" s="19" t="s">
        <v>161</v>
      </c>
      <c r="BM401" s="182" t="s">
        <v>927</v>
      </c>
    </row>
    <row r="402" spans="1:65" s="2" customFormat="1" ht="10.199999999999999">
      <c r="A402" s="36"/>
      <c r="B402" s="37"/>
      <c r="C402" s="38"/>
      <c r="D402" s="184" t="s">
        <v>139</v>
      </c>
      <c r="E402" s="38"/>
      <c r="F402" s="185" t="s">
        <v>928</v>
      </c>
      <c r="G402" s="38"/>
      <c r="H402" s="38"/>
      <c r="I402" s="186"/>
      <c r="J402" s="38"/>
      <c r="K402" s="38"/>
      <c r="L402" s="41"/>
      <c r="M402" s="187"/>
      <c r="N402" s="188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139</v>
      </c>
      <c r="AU402" s="19" t="s">
        <v>84</v>
      </c>
    </row>
    <row r="403" spans="1:65" s="2" customFormat="1" ht="24.15" customHeight="1">
      <c r="A403" s="36"/>
      <c r="B403" s="37"/>
      <c r="C403" s="171" t="s">
        <v>929</v>
      </c>
      <c r="D403" s="171" t="s">
        <v>132</v>
      </c>
      <c r="E403" s="172" t="s">
        <v>930</v>
      </c>
      <c r="F403" s="173" t="s">
        <v>931</v>
      </c>
      <c r="G403" s="174" t="s">
        <v>202</v>
      </c>
      <c r="H403" s="175">
        <v>2.8000000000000001E-2</v>
      </c>
      <c r="I403" s="176"/>
      <c r="J403" s="177">
        <f>ROUND(I403*H403,2)</f>
        <v>0</v>
      </c>
      <c r="K403" s="173" t="s">
        <v>136</v>
      </c>
      <c r="L403" s="41"/>
      <c r="M403" s="178" t="s">
        <v>19</v>
      </c>
      <c r="N403" s="179" t="s">
        <v>45</v>
      </c>
      <c r="O403" s="66"/>
      <c r="P403" s="180">
        <f>O403*H403</f>
        <v>0</v>
      </c>
      <c r="Q403" s="180">
        <v>0</v>
      </c>
      <c r="R403" s="180">
        <f>Q403*H403</f>
        <v>0</v>
      </c>
      <c r="S403" s="180">
        <v>0</v>
      </c>
      <c r="T403" s="181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2" t="s">
        <v>161</v>
      </c>
      <c r="AT403" s="182" t="s">
        <v>132</v>
      </c>
      <c r="AU403" s="182" t="s">
        <v>84</v>
      </c>
      <c r="AY403" s="19" t="s">
        <v>129</v>
      </c>
      <c r="BE403" s="183">
        <f>IF(N403="základní",J403,0)</f>
        <v>0</v>
      </c>
      <c r="BF403" s="183">
        <f>IF(N403="snížená",J403,0)</f>
        <v>0</v>
      </c>
      <c r="BG403" s="183">
        <f>IF(N403="zákl. přenesená",J403,0)</f>
        <v>0</v>
      </c>
      <c r="BH403" s="183">
        <f>IF(N403="sníž. přenesená",J403,0)</f>
        <v>0</v>
      </c>
      <c r="BI403" s="183">
        <f>IF(N403="nulová",J403,0)</f>
        <v>0</v>
      </c>
      <c r="BJ403" s="19" t="s">
        <v>82</v>
      </c>
      <c r="BK403" s="183">
        <f>ROUND(I403*H403,2)</f>
        <v>0</v>
      </c>
      <c r="BL403" s="19" t="s">
        <v>161</v>
      </c>
      <c r="BM403" s="182" t="s">
        <v>932</v>
      </c>
    </row>
    <row r="404" spans="1:65" s="2" customFormat="1" ht="10.199999999999999">
      <c r="A404" s="36"/>
      <c r="B404" s="37"/>
      <c r="C404" s="38"/>
      <c r="D404" s="184" t="s">
        <v>139</v>
      </c>
      <c r="E404" s="38"/>
      <c r="F404" s="185" t="s">
        <v>933</v>
      </c>
      <c r="G404" s="38"/>
      <c r="H404" s="38"/>
      <c r="I404" s="186"/>
      <c r="J404" s="38"/>
      <c r="K404" s="38"/>
      <c r="L404" s="41"/>
      <c r="M404" s="187"/>
      <c r="N404" s="188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139</v>
      </c>
      <c r="AU404" s="19" t="s">
        <v>84</v>
      </c>
    </row>
    <row r="405" spans="1:65" s="12" customFormat="1" ht="22.8" customHeight="1">
      <c r="B405" s="155"/>
      <c r="C405" s="156"/>
      <c r="D405" s="157" t="s">
        <v>73</v>
      </c>
      <c r="E405" s="169" t="s">
        <v>934</v>
      </c>
      <c r="F405" s="169" t="s">
        <v>935</v>
      </c>
      <c r="G405" s="156"/>
      <c r="H405" s="156"/>
      <c r="I405" s="159"/>
      <c r="J405" s="170">
        <f>BK405</f>
        <v>0</v>
      </c>
      <c r="K405" s="156"/>
      <c r="L405" s="161"/>
      <c r="M405" s="162"/>
      <c r="N405" s="163"/>
      <c r="O405" s="163"/>
      <c r="P405" s="164">
        <f>SUM(P406:P486)</f>
        <v>0</v>
      </c>
      <c r="Q405" s="163"/>
      <c r="R405" s="164">
        <f>SUM(R406:R486)</f>
        <v>4.8459999999999996E-2</v>
      </c>
      <c r="S405" s="163"/>
      <c r="T405" s="165">
        <f>SUM(T406:T486)</f>
        <v>0.21603399999999995</v>
      </c>
      <c r="AR405" s="166" t="s">
        <v>84</v>
      </c>
      <c r="AT405" s="167" t="s">
        <v>73</v>
      </c>
      <c r="AU405" s="167" t="s">
        <v>82</v>
      </c>
      <c r="AY405" s="166" t="s">
        <v>129</v>
      </c>
      <c r="BK405" s="168">
        <f>SUM(BK406:BK486)</f>
        <v>0</v>
      </c>
    </row>
    <row r="406" spans="1:65" s="2" customFormat="1" ht="16.5" customHeight="1">
      <c r="A406" s="36"/>
      <c r="B406" s="37"/>
      <c r="C406" s="171" t="s">
        <v>936</v>
      </c>
      <c r="D406" s="171" t="s">
        <v>132</v>
      </c>
      <c r="E406" s="172" t="s">
        <v>937</v>
      </c>
      <c r="F406" s="173" t="s">
        <v>938</v>
      </c>
      <c r="G406" s="174" t="s">
        <v>148</v>
      </c>
      <c r="H406" s="175">
        <v>15</v>
      </c>
      <c r="I406" s="176"/>
      <c r="J406" s="177">
        <f>ROUND(I406*H406,2)</f>
        <v>0</v>
      </c>
      <c r="K406" s="173" t="s">
        <v>136</v>
      </c>
      <c r="L406" s="41"/>
      <c r="M406" s="178" t="s">
        <v>19</v>
      </c>
      <c r="N406" s="179" t="s">
        <v>45</v>
      </c>
      <c r="O406" s="66"/>
      <c r="P406" s="180">
        <f>O406*H406</f>
        <v>0</v>
      </c>
      <c r="Q406" s="180">
        <v>0</v>
      </c>
      <c r="R406" s="180">
        <f>Q406*H406</f>
        <v>0</v>
      </c>
      <c r="S406" s="180">
        <v>2.7E-4</v>
      </c>
      <c r="T406" s="181">
        <f>S406*H406</f>
        <v>4.0499999999999998E-3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2" t="s">
        <v>161</v>
      </c>
      <c r="AT406" s="182" t="s">
        <v>132</v>
      </c>
      <c r="AU406" s="182" t="s">
        <v>84</v>
      </c>
      <c r="AY406" s="19" t="s">
        <v>129</v>
      </c>
      <c r="BE406" s="183">
        <f>IF(N406="základní",J406,0)</f>
        <v>0</v>
      </c>
      <c r="BF406" s="183">
        <f>IF(N406="snížená",J406,0)</f>
        <v>0</v>
      </c>
      <c r="BG406" s="183">
        <f>IF(N406="zákl. přenesená",J406,0)</f>
        <v>0</v>
      </c>
      <c r="BH406" s="183">
        <f>IF(N406="sníž. přenesená",J406,0)</f>
        <v>0</v>
      </c>
      <c r="BI406" s="183">
        <f>IF(N406="nulová",J406,0)</f>
        <v>0</v>
      </c>
      <c r="BJ406" s="19" t="s">
        <v>82</v>
      </c>
      <c r="BK406" s="183">
        <f>ROUND(I406*H406,2)</f>
        <v>0</v>
      </c>
      <c r="BL406" s="19" t="s">
        <v>161</v>
      </c>
      <c r="BM406" s="182" t="s">
        <v>939</v>
      </c>
    </row>
    <row r="407" spans="1:65" s="2" customFormat="1" ht="10.199999999999999">
      <c r="A407" s="36"/>
      <c r="B407" s="37"/>
      <c r="C407" s="38"/>
      <c r="D407" s="184" t="s">
        <v>139</v>
      </c>
      <c r="E407" s="38"/>
      <c r="F407" s="185" t="s">
        <v>940</v>
      </c>
      <c r="G407" s="38"/>
      <c r="H407" s="38"/>
      <c r="I407" s="186"/>
      <c r="J407" s="38"/>
      <c r="K407" s="38"/>
      <c r="L407" s="41"/>
      <c r="M407" s="187"/>
      <c r="N407" s="18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139</v>
      </c>
      <c r="AU407" s="19" t="s">
        <v>84</v>
      </c>
    </row>
    <row r="408" spans="1:65" s="2" customFormat="1" ht="24.15" customHeight="1">
      <c r="A408" s="36"/>
      <c r="B408" s="37"/>
      <c r="C408" s="171" t="s">
        <v>941</v>
      </c>
      <c r="D408" s="171" t="s">
        <v>132</v>
      </c>
      <c r="E408" s="172" t="s">
        <v>942</v>
      </c>
      <c r="F408" s="173" t="s">
        <v>943</v>
      </c>
      <c r="G408" s="174" t="s">
        <v>148</v>
      </c>
      <c r="H408" s="175">
        <v>100</v>
      </c>
      <c r="I408" s="176"/>
      <c r="J408" s="177">
        <f>ROUND(I408*H408,2)</f>
        <v>0</v>
      </c>
      <c r="K408" s="173" t="s">
        <v>136</v>
      </c>
      <c r="L408" s="41"/>
      <c r="M408" s="178" t="s">
        <v>19</v>
      </c>
      <c r="N408" s="179" t="s">
        <v>45</v>
      </c>
      <c r="O408" s="66"/>
      <c r="P408" s="180">
        <f>O408*H408</f>
        <v>0</v>
      </c>
      <c r="Q408" s="180">
        <v>0</v>
      </c>
      <c r="R408" s="180">
        <f>Q408*H408</f>
        <v>0</v>
      </c>
      <c r="S408" s="180">
        <v>8.0000000000000004E-4</v>
      </c>
      <c r="T408" s="181">
        <f>S408*H408</f>
        <v>0.08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2" t="s">
        <v>161</v>
      </c>
      <c r="AT408" s="182" t="s">
        <v>132</v>
      </c>
      <c r="AU408" s="182" t="s">
        <v>84</v>
      </c>
      <c r="AY408" s="19" t="s">
        <v>129</v>
      </c>
      <c r="BE408" s="183">
        <f>IF(N408="základní",J408,0)</f>
        <v>0</v>
      </c>
      <c r="BF408" s="183">
        <f>IF(N408="snížená",J408,0)</f>
        <v>0</v>
      </c>
      <c r="BG408" s="183">
        <f>IF(N408="zákl. přenesená",J408,0)</f>
        <v>0</v>
      </c>
      <c r="BH408" s="183">
        <f>IF(N408="sníž. přenesená",J408,0)</f>
        <v>0</v>
      </c>
      <c r="BI408" s="183">
        <f>IF(N408="nulová",J408,0)</f>
        <v>0</v>
      </c>
      <c r="BJ408" s="19" t="s">
        <v>82</v>
      </c>
      <c r="BK408" s="183">
        <f>ROUND(I408*H408,2)</f>
        <v>0</v>
      </c>
      <c r="BL408" s="19" t="s">
        <v>161</v>
      </c>
      <c r="BM408" s="182" t="s">
        <v>944</v>
      </c>
    </row>
    <row r="409" spans="1:65" s="2" customFormat="1" ht="10.199999999999999">
      <c r="A409" s="36"/>
      <c r="B409" s="37"/>
      <c r="C409" s="38"/>
      <c r="D409" s="184" t="s">
        <v>139</v>
      </c>
      <c r="E409" s="38"/>
      <c r="F409" s="185" t="s">
        <v>945</v>
      </c>
      <c r="G409" s="38"/>
      <c r="H409" s="38"/>
      <c r="I409" s="186"/>
      <c r="J409" s="38"/>
      <c r="K409" s="38"/>
      <c r="L409" s="41"/>
      <c r="M409" s="187"/>
      <c r="N409" s="18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139</v>
      </c>
      <c r="AU409" s="19" t="s">
        <v>84</v>
      </c>
    </row>
    <row r="410" spans="1:65" s="2" customFormat="1" ht="24.15" customHeight="1">
      <c r="A410" s="36"/>
      <c r="B410" s="37"/>
      <c r="C410" s="171" t="s">
        <v>946</v>
      </c>
      <c r="D410" s="171" t="s">
        <v>132</v>
      </c>
      <c r="E410" s="172" t="s">
        <v>947</v>
      </c>
      <c r="F410" s="173" t="s">
        <v>948</v>
      </c>
      <c r="G410" s="174" t="s">
        <v>148</v>
      </c>
      <c r="H410" s="175">
        <v>12</v>
      </c>
      <c r="I410" s="176"/>
      <c r="J410" s="177">
        <f>ROUND(I410*H410,2)</f>
        <v>0</v>
      </c>
      <c r="K410" s="173" t="s">
        <v>136</v>
      </c>
      <c r="L410" s="41"/>
      <c r="M410" s="178" t="s">
        <v>19</v>
      </c>
      <c r="N410" s="179" t="s">
        <v>45</v>
      </c>
      <c r="O410" s="66"/>
      <c r="P410" s="180">
        <f>O410*H410</f>
        <v>0</v>
      </c>
      <c r="Q410" s="180">
        <v>0</v>
      </c>
      <c r="R410" s="180">
        <f>Q410*H410</f>
        <v>0</v>
      </c>
      <c r="S410" s="180">
        <v>0</v>
      </c>
      <c r="T410" s="181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2" t="s">
        <v>161</v>
      </c>
      <c r="AT410" s="182" t="s">
        <v>132</v>
      </c>
      <c r="AU410" s="182" t="s">
        <v>84</v>
      </c>
      <c r="AY410" s="19" t="s">
        <v>129</v>
      </c>
      <c r="BE410" s="183">
        <f>IF(N410="základní",J410,0)</f>
        <v>0</v>
      </c>
      <c r="BF410" s="183">
        <f>IF(N410="snížená",J410,0)</f>
        <v>0</v>
      </c>
      <c r="BG410" s="183">
        <f>IF(N410="zákl. přenesená",J410,0)</f>
        <v>0</v>
      </c>
      <c r="BH410" s="183">
        <f>IF(N410="sníž. přenesená",J410,0)</f>
        <v>0</v>
      </c>
      <c r="BI410" s="183">
        <f>IF(N410="nulová",J410,0)</f>
        <v>0</v>
      </c>
      <c r="BJ410" s="19" t="s">
        <v>82</v>
      </c>
      <c r="BK410" s="183">
        <f>ROUND(I410*H410,2)</f>
        <v>0</v>
      </c>
      <c r="BL410" s="19" t="s">
        <v>161</v>
      </c>
      <c r="BM410" s="182" t="s">
        <v>949</v>
      </c>
    </row>
    <row r="411" spans="1:65" s="2" customFormat="1" ht="10.199999999999999">
      <c r="A411" s="36"/>
      <c r="B411" s="37"/>
      <c r="C411" s="38"/>
      <c r="D411" s="184" t="s">
        <v>139</v>
      </c>
      <c r="E411" s="38"/>
      <c r="F411" s="185" t="s">
        <v>950</v>
      </c>
      <c r="G411" s="38"/>
      <c r="H411" s="38"/>
      <c r="I411" s="186"/>
      <c r="J411" s="38"/>
      <c r="K411" s="38"/>
      <c r="L411" s="41"/>
      <c r="M411" s="187"/>
      <c r="N411" s="188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139</v>
      </c>
      <c r="AU411" s="19" t="s">
        <v>84</v>
      </c>
    </row>
    <row r="412" spans="1:65" s="2" customFormat="1" ht="16.5" customHeight="1">
      <c r="A412" s="36"/>
      <c r="B412" s="37"/>
      <c r="C412" s="211" t="s">
        <v>951</v>
      </c>
      <c r="D412" s="211" t="s">
        <v>156</v>
      </c>
      <c r="E412" s="212" t="s">
        <v>952</v>
      </c>
      <c r="F412" s="213" t="s">
        <v>953</v>
      </c>
      <c r="G412" s="214" t="s">
        <v>148</v>
      </c>
      <c r="H412" s="215">
        <v>12</v>
      </c>
      <c r="I412" s="216"/>
      <c r="J412" s="217">
        <f>ROUND(I412*H412,2)</f>
        <v>0</v>
      </c>
      <c r="K412" s="213" t="s">
        <v>136</v>
      </c>
      <c r="L412" s="218"/>
      <c r="M412" s="219" t="s">
        <v>19</v>
      </c>
      <c r="N412" s="220" t="s">
        <v>45</v>
      </c>
      <c r="O412" s="66"/>
      <c r="P412" s="180">
        <f>O412*H412</f>
        <v>0</v>
      </c>
      <c r="Q412" s="180">
        <v>1.2E-4</v>
      </c>
      <c r="R412" s="180">
        <f>Q412*H412</f>
        <v>1.4400000000000001E-3</v>
      </c>
      <c r="S412" s="180">
        <v>0</v>
      </c>
      <c r="T412" s="18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2" t="s">
        <v>160</v>
      </c>
      <c r="AT412" s="182" t="s">
        <v>156</v>
      </c>
      <c r="AU412" s="182" t="s">
        <v>84</v>
      </c>
      <c r="AY412" s="19" t="s">
        <v>129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9" t="s">
        <v>82</v>
      </c>
      <c r="BK412" s="183">
        <f>ROUND(I412*H412,2)</f>
        <v>0</v>
      </c>
      <c r="BL412" s="19" t="s">
        <v>161</v>
      </c>
      <c r="BM412" s="182" t="s">
        <v>954</v>
      </c>
    </row>
    <row r="413" spans="1:65" s="2" customFormat="1" ht="24.15" customHeight="1">
      <c r="A413" s="36"/>
      <c r="B413" s="37"/>
      <c r="C413" s="171" t="s">
        <v>955</v>
      </c>
      <c r="D413" s="171" t="s">
        <v>132</v>
      </c>
      <c r="E413" s="172" t="s">
        <v>956</v>
      </c>
      <c r="F413" s="173" t="s">
        <v>948</v>
      </c>
      <c r="G413" s="174" t="s">
        <v>148</v>
      </c>
      <c r="H413" s="175">
        <v>20</v>
      </c>
      <c r="I413" s="176"/>
      <c r="J413" s="177">
        <f>ROUND(I413*H413,2)</f>
        <v>0</v>
      </c>
      <c r="K413" s="173" t="s">
        <v>136</v>
      </c>
      <c r="L413" s="41"/>
      <c r="M413" s="178" t="s">
        <v>19</v>
      </c>
      <c r="N413" s="179" t="s">
        <v>45</v>
      </c>
      <c r="O413" s="66"/>
      <c r="P413" s="180">
        <f>O413*H413</f>
        <v>0</v>
      </c>
      <c r="Q413" s="180">
        <v>0</v>
      </c>
      <c r="R413" s="180">
        <f>Q413*H413</f>
        <v>0</v>
      </c>
      <c r="S413" s="180">
        <v>0</v>
      </c>
      <c r="T413" s="181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2" t="s">
        <v>161</v>
      </c>
      <c r="AT413" s="182" t="s">
        <v>132</v>
      </c>
      <c r="AU413" s="182" t="s">
        <v>84</v>
      </c>
      <c r="AY413" s="19" t="s">
        <v>129</v>
      </c>
      <c r="BE413" s="183">
        <f>IF(N413="základní",J413,0)</f>
        <v>0</v>
      </c>
      <c r="BF413" s="183">
        <f>IF(N413="snížená",J413,0)</f>
        <v>0</v>
      </c>
      <c r="BG413" s="183">
        <f>IF(N413="zákl. přenesená",J413,0)</f>
        <v>0</v>
      </c>
      <c r="BH413" s="183">
        <f>IF(N413="sníž. přenesená",J413,0)</f>
        <v>0</v>
      </c>
      <c r="BI413" s="183">
        <f>IF(N413="nulová",J413,0)</f>
        <v>0</v>
      </c>
      <c r="BJ413" s="19" t="s">
        <v>82</v>
      </c>
      <c r="BK413" s="183">
        <f>ROUND(I413*H413,2)</f>
        <v>0</v>
      </c>
      <c r="BL413" s="19" t="s">
        <v>161</v>
      </c>
      <c r="BM413" s="182" t="s">
        <v>957</v>
      </c>
    </row>
    <row r="414" spans="1:65" s="2" customFormat="1" ht="10.199999999999999">
      <c r="A414" s="36"/>
      <c r="B414" s="37"/>
      <c r="C414" s="38"/>
      <c r="D414" s="184" t="s">
        <v>139</v>
      </c>
      <c r="E414" s="38"/>
      <c r="F414" s="185" t="s">
        <v>958</v>
      </c>
      <c r="G414" s="38"/>
      <c r="H414" s="38"/>
      <c r="I414" s="186"/>
      <c r="J414" s="38"/>
      <c r="K414" s="38"/>
      <c r="L414" s="41"/>
      <c r="M414" s="187"/>
      <c r="N414" s="188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139</v>
      </c>
      <c r="AU414" s="19" t="s">
        <v>84</v>
      </c>
    </row>
    <row r="415" spans="1:65" s="2" customFormat="1" ht="16.5" customHeight="1">
      <c r="A415" s="36"/>
      <c r="B415" s="37"/>
      <c r="C415" s="211" t="s">
        <v>959</v>
      </c>
      <c r="D415" s="211" t="s">
        <v>156</v>
      </c>
      <c r="E415" s="212" t="s">
        <v>960</v>
      </c>
      <c r="F415" s="213" t="s">
        <v>961</v>
      </c>
      <c r="G415" s="214" t="s">
        <v>159</v>
      </c>
      <c r="H415" s="215">
        <v>1</v>
      </c>
      <c r="I415" s="216"/>
      <c r="J415" s="217">
        <f>ROUND(I415*H415,2)</f>
        <v>0</v>
      </c>
      <c r="K415" s="213" t="s">
        <v>136</v>
      </c>
      <c r="L415" s="218"/>
      <c r="M415" s="219" t="s">
        <v>19</v>
      </c>
      <c r="N415" s="220" t="s">
        <v>45</v>
      </c>
      <c r="O415" s="66"/>
      <c r="P415" s="180">
        <f>O415*H415</f>
        <v>0</v>
      </c>
      <c r="Q415" s="180">
        <v>2.7000000000000001E-3</v>
      </c>
      <c r="R415" s="180">
        <f>Q415*H415</f>
        <v>2.7000000000000001E-3</v>
      </c>
      <c r="S415" s="180">
        <v>0</v>
      </c>
      <c r="T415" s="18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2" t="s">
        <v>160</v>
      </c>
      <c r="AT415" s="182" t="s">
        <v>156</v>
      </c>
      <c r="AU415" s="182" t="s">
        <v>84</v>
      </c>
      <c r="AY415" s="19" t="s">
        <v>129</v>
      </c>
      <c r="BE415" s="183">
        <f>IF(N415="základní",J415,0)</f>
        <v>0</v>
      </c>
      <c r="BF415" s="183">
        <f>IF(N415="snížená",J415,0)</f>
        <v>0</v>
      </c>
      <c r="BG415" s="183">
        <f>IF(N415="zákl. přenesená",J415,0)</f>
        <v>0</v>
      </c>
      <c r="BH415" s="183">
        <f>IF(N415="sníž. přenesená",J415,0)</f>
        <v>0</v>
      </c>
      <c r="BI415" s="183">
        <f>IF(N415="nulová",J415,0)</f>
        <v>0</v>
      </c>
      <c r="BJ415" s="19" t="s">
        <v>82</v>
      </c>
      <c r="BK415" s="183">
        <f>ROUND(I415*H415,2)</f>
        <v>0</v>
      </c>
      <c r="BL415" s="19" t="s">
        <v>161</v>
      </c>
      <c r="BM415" s="182" t="s">
        <v>962</v>
      </c>
    </row>
    <row r="416" spans="1:65" s="13" customFormat="1" ht="10.199999999999999">
      <c r="B416" s="189"/>
      <c r="C416" s="190"/>
      <c r="D416" s="191" t="s">
        <v>141</v>
      </c>
      <c r="E416" s="192" t="s">
        <v>19</v>
      </c>
      <c r="F416" s="193" t="s">
        <v>963</v>
      </c>
      <c r="G416" s="190"/>
      <c r="H416" s="192" t="s">
        <v>19</v>
      </c>
      <c r="I416" s="194"/>
      <c r="J416" s="190"/>
      <c r="K416" s="190"/>
      <c r="L416" s="195"/>
      <c r="M416" s="196"/>
      <c r="N416" s="197"/>
      <c r="O416" s="197"/>
      <c r="P416" s="197"/>
      <c r="Q416" s="197"/>
      <c r="R416" s="197"/>
      <c r="S416" s="197"/>
      <c r="T416" s="198"/>
      <c r="AT416" s="199" t="s">
        <v>141</v>
      </c>
      <c r="AU416" s="199" t="s">
        <v>84</v>
      </c>
      <c r="AV416" s="13" t="s">
        <v>82</v>
      </c>
      <c r="AW416" s="13" t="s">
        <v>35</v>
      </c>
      <c r="AX416" s="13" t="s">
        <v>74</v>
      </c>
      <c r="AY416" s="199" t="s">
        <v>129</v>
      </c>
    </row>
    <row r="417" spans="1:65" s="13" customFormat="1" ht="10.199999999999999">
      <c r="B417" s="189"/>
      <c r="C417" s="190"/>
      <c r="D417" s="191" t="s">
        <v>141</v>
      </c>
      <c r="E417" s="192" t="s">
        <v>19</v>
      </c>
      <c r="F417" s="193" t="s">
        <v>964</v>
      </c>
      <c r="G417" s="190"/>
      <c r="H417" s="192" t="s">
        <v>19</v>
      </c>
      <c r="I417" s="194"/>
      <c r="J417" s="190"/>
      <c r="K417" s="190"/>
      <c r="L417" s="195"/>
      <c r="M417" s="196"/>
      <c r="N417" s="197"/>
      <c r="O417" s="197"/>
      <c r="P417" s="197"/>
      <c r="Q417" s="197"/>
      <c r="R417" s="197"/>
      <c r="S417" s="197"/>
      <c r="T417" s="198"/>
      <c r="AT417" s="199" t="s">
        <v>141</v>
      </c>
      <c r="AU417" s="199" t="s">
        <v>84</v>
      </c>
      <c r="AV417" s="13" t="s">
        <v>82</v>
      </c>
      <c r="AW417" s="13" t="s">
        <v>35</v>
      </c>
      <c r="AX417" s="13" t="s">
        <v>74</v>
      </c>
      <c r="AY417" s="199" t="s">
        <v>129</v>
      </c>
    </row>
    <row r="418" spans="1:65" s="14" customFormat="1" ht="10.199999999999999">
      <c r="B418" s="200"/>
      <c r="C418" s="201"/>
      <c r="D418" s="191" t="s">
        <v>141</v>
      </c>
      <c r="E418" s="202" t="s">
        <v>19</v>
      </c>
      <c r="F418" s="203" t="s">
        <v>82</v>
      </c>
      <c r="G418" s="201"/>
      <c r="H418" s="204">
        <v>1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141</v>
      </c>
      <c r="AU418" s="210" t="s">
        <v>84</v>
      </c>
      <c r="AV418" s="14" t="s">
        <v>84</v>
      </c>
      <c r="AW418" s="14" t="s">
        <v>4</v>
      </c>
      <c r="AX418" s="14" t="s">
        <v>82</v>
      </c>
      <c r="AY418" s="210" t="s">
        <v>129</v>
      </c>
    </row>
    <row r="419" spans="1:65" s="2" customFormat="1" ht="16.5" customHeight="1">
      <c r="A419" s="36"/>
      <c r="B419" s="37"/>
      <c r="C419" s="211" t="s">
        <v>965</v>
      </c>
      <c r="D419" s="211" t="s">
        <v>156</v>
      </c>
      <c r="E419" s="212" t="s">
        <v>966</v>
      </c>
      <c r="F419" s="213" t="s">
        <v>967</v>
      </c>
      <c r="G419" s="214" t="s">
        <v>148</v>
      </c>
      <c r="H419" s="215">
        <v>8</v>
      </c>
      <c r="I419" s="216"/>
      <c r="J419" s="217">
        <f>ROUND(I419*H419,2)</f>
        <v>0</v>
      </c>
      <c r="K419" s="213" t="s">
        <v>19</v>
      </c>
      <c r="L419" s="218"/>
      <c r="M419" s="219" t="s">
        <v>19</v>
      </c>
      <c r="N419" s="220" t="s">
        <v>45</v>
      </c>
      <c r="O419" s="66"/>
      <c r="P419" s="180">
        <f>O419*H419</f>
        <v>0</v>
      </c>
      <c r="Q419" s="180">
        <v>0</v>
      </c>
      <c r="R419" s="180">
        <f>Q419*H419</f>
        <v>0</v>
      </c>
      <c r="S419" s="180">
        <v>0</v>
      </c>
      <c r="T419" s="181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2" t="s">
        <v>160</v>
      </c>
      <c r="AT419" s="182" t="s">
        <v>156</v>
      </c>
      <c r="AU419" s="182" t="s">
        <v>84</v>
      </c>
      <c r="AY419" s="19" t="s">
        <v>129</v>
      </c>
      <c r="BE419" s="183">
        <f>IF(N419="základní",J419,0)</f>
        <v>0</v>
      </c>
      <c r="BF419" s="183">
        <f>IF(N419="snížená",J419,0)</f>
        <v>0</v>
      </c>
      <c r="BG419" s="183">
        <f>IF(N419="zákl. přenesená",J419,0)</f>
        <v>0</v>
      </c>
      <c r="BH419" s="183">
        <f>IF(N419="sníž. přenesená",J419,0)</f>
        <v>0</v>
      </c>
      <c r="BI419" s="183">
        <f>IF(N419="nulová",J419,0)</f>
        <v>0</v>
      </c>
      <c r="BJ419" s="19" t="s">
        <v>82</v>
      </c>
      <c r="BK419" s="183">
        <f>ROUND(I419*H419,2)</f>
        <v>0</v>
      </c>
      <c r="BL419" s="19" t="s">
        <v>161</v>
      </c>
      <c r="BM419" s="182" t="s">
        <v>968</v>
      </c>
    </row>
    <row r="420" spans="1:65" s="13" customFormat="1" ht="20.399999999999999">
      <c r="B420" s="189"/>
      <c r="C420" s="190"/>
      <c r="D420" s="191" t="s">
        <v>141</v>
      </c>
      <c r="E420" s="192" t="s">
        <v>19</v>
      </c>
      <c r="F420" s="193" t="s">
        <v>969</v>
      </c>
      <c r="G420" s="190"/>
      <c r="H420" s="192" t="s">
        <v>19</v>
      </c>
      <c r="I420" s="194"/>
      <c r="J420" s="190"/>
      <c r="K420" s="190"/>
      <c r="L420" s="195"/>
      <c r="M420" s="196"/>
      <c r="N420" s="197"/>
      <c r="O420" s="197"/>
      <c r="P420" s="197"/>
      <c r="Q420" s="197"/>
      <c r="R420" s="197"/>
      <c r="S420" s="197"/>
      <c r="T420" s="198"/>
      <c r="AT420" s="199" t="s">
        <v>141</v>
      </c>
      <c r="AU420" s="199" t="s">
        <v>84</v>
      </c>
      <c r="AV420" s="13" t="s">
        <v>82</v>
      </c>
      <c r="AW420" s="13" t="s">
        <v>35</v>
      </c>
      <c r="AX420" s="13" t="s">
        <v>74</v>
      </c>
      <c r="AY420" s="199" t="s">
        <v>129</v>
      </c>
    </row>
    <row r="421" spans="1:65" s="13" customFormat="1" ht="10.199999999999999">
      <c r="B421" s="189"/>
      <c r="C421" s="190"/>
      <c r="D421" s="191" t="s">
        <v>141</v>
      </c>
      <c r="E421" s="192" t="s">
        <v>19</v>
      </c>
      <c r="F421" s="193" t="s">
        <v>970</v>
      </c>
      <c r="G421" s="190"/>
      <c r="H421" s="192" t="s">
        <v>19</v>
      </c>
      <c r="I421" s="194"/>
      <c r="J421" s="190"/>
      <c r="K421" s="190"/>
      <c r="L421" s="195"/>
      <c r="M421" s="196"/>
      <c r="N421" s="197"/>
      <c r="O421" s="197"/>
      <c r="P421" s="197"/>
      <c r="Q421" s="197"/>
      <c r="R421" s="197"/>
      <c r="S421" s="197"/>
      <c r="T421" s="198"/>
      <c r="AT421" s="199" t="s">
        <v>141</v>
      </c>
      <c r="AU421" s="199" t="s">
        <v>84</v>
      </c>
      <c r="AV421" s="13" t="s">
        <v>82</v>
      </c>
      <c r="AW421" s="13" t="s">
        <v>35</v>
      </c>
      <c r="AX421" s="13" t="s">
        <v>74</v>
      </c>
      <c r="AY421" s="199" t="s">
        <v>129</v>
      </c>
    </row>
    <row r="422" spans="1:65" s="14" customFormat="1" ht="10.199999999999999">
      <c r="B422" s="200"/>
      <c r="C422" s="201"/>
      <c r="D422" s="191" t="s">
        <v>141</v>
      </c>
      <c r="E422" s="202" t="s">
        <v>19</v>
      </c>
      <c r="F422" s="203" t="s">
        <v>185</v>
      </c>
      <c r="G422" s="201"/>
      <c r="H422" s="204">
        <v>8</v>
      </c>
      <c r="I422" s="205"/>
      <c r="J422" s="201"/>
      <c r="K422" s="201"/>
      <c r="L422" s="206"/>
      <c r="M422" s="207"/>
      <c r="N422" s="208"/>
      <c r="O422" s="208"/>
      <c r="P422" s="208"/>
      <c r="Q422" s="208"/>
      <c r="R422" s="208"/>
      <c r="S422" s="208"/>
      <c r="T422" s="209"/>
      <c r="AT422" s="210" t="s">
        <v>141</v>
      </c>
      <c r="AU422" s="210" t="s">
        <v>84</v>
      </c>
      <c r="AV422" s="14" t="s">
        <v>84</v>
      </c>
      <c r="AW422" s="14" t="s">
        <v>35</v>
      </c>
      <c r="AX422" s="14" t="s">
        <v>82</v>
      </c>
      <c r="AY422" s="210" t="s">
        <v>129</v>
      </c>
    </row>
    <row r="423" spans="1:65" s="2" customFormat="1" ht="16.5" customHeight="1">
      <c r="A423" s="36"/>
      <c r="B423" s="37"/>
      <c r="C423" s="211" t="s">
        <v>971</v>
      </c>
      <c r="D423" s="211" t="s">
        <v>156</v>
      </c>
      <c r="E423" s="212" t="s">
        <v>972</v>
      </c>
      <c r="F423" s="213" t="s">
        <v>953</v>
      </c>
      <c r="G423" s="214" t="s">
        <v>148</v>
      </c>
      <c r="H423" s="215">
        <v>20</v>
      </c>
      <c r="I423" s="216"/>
      <c r="J423" s="217">
        <f>ROUND(I423*H423,2)</f>
        <v>0</v>
      </c>
      <c r="K423" s="213" t="s">
        <v>136</v>
      </c>
      <c r="L423" s="218"/>
      <c r="M423" s="219" t="s">
        <v>19</v>
      </c>
      <c r="N423" s="220" t="s">
        <v>45</v>
      </c>
      <c r="O423" s="66"/>
      <c r="P423" s="180">
        <f>O423*H423</f>
        <v>0</v>
      </c>
      <c r="Q423" s="180">
        <v>1.2E-4</v>
      </c>
      <c r="R423" s="180">
        <f>Q423*H423</f>
        <v>2.4000000000000002E-3</v>
      </c>
      <c r="S423" s="180">
        <v>0</v>
      </c>
      <c r="T423" s="18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2" t="s">
        <v>160</v>
      </c>
      <c r="AT423" s="182" t="s">
        <v>156</v>
      </c>
      <c r="AU423" s="182" t="s">
        <v>84</v>
      </c>
      <c r="AY423" s="19" t="s">
        <v>129</v>
      </c>
      <c r="BE423" s="183">
        <f>IF(N423="základní",J423,0)</f>
        <v>0</v>
      </c>
      <c r="BF423" s="183">
        <f>IF(N423="snížená",J423,0)</f>
        <v>0</v>
      </c>
      <c r="BG423" s="183">
        <f>IF(N423="zákl. přenesená",J423,0)</f>
        <v>0</v>
      </c>
      <c r="BH423" s="183">
        <f>IF(N423="sníž. přenesená",J423,0)</f>
        <v>0</v>
      </c>
      <c r="BI423" s="183">
        <f>IF(N423="nulová",J423,0)</f>
        <v>0</v>
      </c>
      <c r="BJ423" s="19" t="s">
        <v>82</v>
      </c>
      <c r="BK423" s="183">
        <f>ROUND(I423*H423,2)</f>
        <v>0</v>
      </c>
      <c r="BL423" s="19" t="s">
        <v>161</v>
      </c>
      <c r="BM423" s="182" t="s">
        <v>973</v>
      </c>
    </row>
    <row r="424" spans="1:65" s="2" customFormat="1" ht="16.5" customHeight="1">
      <c r="A424" s="36"/>
      <c r="B424" s="37"/>
      <c r="C424" s="211" t="s">
        <v>974</v>
      </c>
      <c r="D424" s="211" t="s">
        <v>156</v>
      </c>
      <c r="E424" s="212" t="s">
        <v>975</v>
      </c>
      <c r="F424" s="213" t="s">
        <v>976</v>
      </c>
      <c r="G424" s="214" t="s">
        <v>148</v>
      </c>
      <c r="H424" s="215">
        <v>30</v>
      </c>
      <c r="I424" s="216"/>
      <c r="J424" s="217">
        <f>ROUND(I424*H424,2)</f>
        <v>0</v>
      </c>
      <c r="K424" s="213" t="s">
        <v>136</v>
      </c>
      <c r="L424" s="218"/>
      <c r="M424" s="219" t="s">
        <v>19</v>
      </c>
      <c r="N424" s="220" t="s">
        <v>45</v>
      </c>
      <c r="O424" s="66"/>
      <c r="P424" s="180">
        <f>O424*H424</f>
        <v>0</v>
      </c>
      <c r="Q424" s="180">
        <v>5.2999999999999998E-4</v>
      </c>
      <c r="R424" s="180">
        <f>Q424*H424</f>
        <v>1.5900000000000001E-2</v>
      </c>
      <c r="S424" s="180">
        <v>0</v>
      </c>
      <c r="T424" s="181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2" t="s">
        <v>160</v>
      </c>
      <c r="AT424" s="182" t="s">
        <v>156</v>
      </c>
      <c r="AU424" s="182" t="s">
        <v>84</v>
      </c>
      <c r="AY424" s="19" t="s">
        <v>129</v>
      </c>
      <c r="BE424" s="183">
        <f>IF(N424="základní",J424,0)</f>
        <v>0</v>
      </c>
      <c r="BF424" s="183">
        <f>IF(N424="snížená",J424,0)</f>
        <v>0</v>
      </c>
      <c r="BG424" s="183">
        <f>IF(N424="zákl. přenesená",J424,0)</f>
        <v>0</v>
      </c>
      <c r="BH424" s="183">
        <f>IF(N424="sníž. přenesená",J424,0)</f>
        <v>0</v>
      </c>
      <c r="BI424" s="183">
        <f>IF(N424="nulová",J424,0)</f>
        <v>0</v>
      </c>
      <c r="BJ424" s="19" t="s">
        <v>82</v>
      </c>
      <c r="BK424" s="183">
        <f>ROUND(I424*H424,2)</f>
        <v>0</v>
      </c>
      <c r="BL424" s="19" t="s">
        <v>161</v>
      </c>
      <c r="BM424" s="182" t="s">
        <v>977</v>
      </c>
    </row>
    <row r="425" spans="1:65" s="2" customFormat="1" ht="16.5" customHeight="1">
      <c r="A425" s="36"/>
      <c r="B425" s="37"/>
      <c r="C425" s="211" t="s">
        <v>978</v>
      </c>
      <c r="D425" s="211" t="s">
        <v>156</v>
      </c>
      <c r="E425" s="212" t="s">
        <v>979</v>
      </c>
      <c r="F425" s="213" t="s">
        <v>980</v>
      </c>
      <c r="G425" s="214" t="s">
        <v>159</v>
      </c>
      <c r="H425" s="215">
        <v>1</v>
      </c>
      <c r="I425" s="216"/>
      <c r="J425" s="217">
        <f>ROUND(I425*H425,2)</f>
        <v>0</v>
      </c>
      <c r="K425" s="213" t="s">
        <v>136</v>
      </c>
      <c r="L425" s="218"/>
      <c r="M425" s="219" t="s">
        <v>19</v>
      </c>
      <c r="N425" s="220" t="s">
        <v>45</v>
      </c>
      <c r="O425" s="66"/>
      <c r="P425" s="180">
        <f>O425*H425</f>
        <v>0</v>
      </c>
      <c r="Q425" s="180">
        <v>1.0499999999999999E-3</v>
      </c>
      <c r="R425" s="180">
        <f>Q425*H425</f>
        <v>1.0499999999999999E-3</v>
      </c>
      <c r="S425" s="180">
        <v>0</v>
      </c>
      <c r="T425" s="181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2" t="s">
        <v>160</v>
      </c>
      <c r="AT425" s="182" t="s">
        <v>156</v>
      </c>
      <c r="AU425" s="182" t="s">
        <v>84</v>
      </c>
      <c r="AY425" s="19" t="s">
        <v>129</v>
      </c>
      <c r="BE425" s="183">
        <f>IF(N425="základní",J425,0)</f>
        <v>0</v>
      </c>
      <c r="BF425" s="183">
        <f>IF(N425="snížená",J425,0)</f>
        <v>0</v>
      </c>
      <c r="BG425" s="183">
        <f>IF(N425="zákl. přenesená",J425,0)</f>
        <v>0</v>
      </c>
      <c r="BH425" s="183">
        <f>IF(N425="sníž. přenesená",J425,0)</f>
        <v>0</v>
      </c>
      <c r="BI425" s="183">
        <f>IF(N425="nulová",J425,0)</f>
        <v>0</v>
      </c>
      <c r="BJ425" s="19" t="s">
        <v>82</v>
      </c>
      <c r="BK425" s="183">
        <f>ROUND(I425*H425,2)</f>
        <v>0</v>
      </c>
      <c r="BL425" s="19" t="s">
        <v>161</v>
      </c>
      <c r="BM425" s="182" t="s">
        <v>981</v>
      </c>
    </row>
    <row r="426" spans="1:65" s="2" customFormat="1" ht="16.5" customHeight="1">
      <c r="A426" s="36"/>
      <c r="B426" s="37"/>
      <c r="C426" s="211" t="s">
        <v>982</v>
      </c>
      <c r="D426" s="211" t="s">
        <v>156</v>
      </c>
      <c r="E426" s="212" t="s">
        <v>983</v>
      </c>
      <c r="F426" s="213" t="s">
        <v>984</v>
      </c>
      <c r="G426" s="214" t="s">
        <v>159</v>
      </c>
      <c r="H426" s="215">
        <v>1</v>
      </c>
      <c r="I426" s="216"/>
      <c r="J426" s="217">
        <f>ROUND(I426*H426,2)</f>
        <v>0</v>
      </c>
      <c r="K426" s="213" t="s">
        <v>136</v>
      </c>
      <c r="L426" s="218"/>
      <c r="M426" s="219" t="s">
        <v>19</v>
      </c>
      <c r="N426" s="220" t="s">
        <v>45</v>
      </c>
      <c r="O426" s="66"/>
      <c r="P426" s="180">
        <f>O426*H426</f>
        <v>0</v>
      </c>
      <c r="Q426" s="180">
        <v>1.0499999999999999E-3</v>
      </c>
      <c r="R426" s="180">
        <f>Q426*H426</f>
        <v>1.0499999999999999E-3</v>
      </c>
      <c r="S426" s="180">
        <v>0</v>
      </c>
      <c r="T426" s="181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2" t="s">
        <v>160</v>
      </c>
      <c r="AT426" s="182" t="s">
        <v>156</v>
      </c>
      <c r="AU426" s="182" t="s">
        <v>84</v>
      </c>
      <c r="AY426" s="19" t="s">
        <v>129</v>
      </c>
      <c r="BE426" s="183">
        <f>IF(N426="základní",J426,0)</f>
        <v>0</v>
      </c>
      <c r="BF426" s="183">
        <f>IF(N426="snížená",J426,0)</f>
        <v>0</v>
      </c>
      <c r="BG426" s="183">
        <f>IF(N426="zákl. přenesená",J426,0)</f>
        <v>0</v>
      </c>
      <c r="BH426" s="183">
        <f>IF(N426="sníž. přenesená",J426,0)</f>
        <v>0</v>
      </c>
      <c r="BI426" s="183">
        <f>IF(N426="nulová",J426,0)</f>
        <v>0</v>
      </c>
      <c r="BJ426" s="19" t="s">
        <v>82</v>
      </c>
      <c r="BK426" s="183">
        <f>ROUND(I426*H426,2)</f>
        <v>0</v>
      </c>
      <c r="BL426" s="19" t="s">
        <v>161</v>
      </c>
      <c r="BM426" s="182" t="s">
        <v>985</v>
      </c>
    </row>
    <row r="427" spans="1:65" s="2" customFormat="1" ht="24.15" customHeight="1">
      <c r="A427" s="36"/>
      <c r="B427" s="37"/>
      <c r="C427" s="171" t="s">
        <v>986</v>
      </c>
      <c r="D427" s="171" t="s">
        <v>132</v>
      </c>
      <c r="E427" s="172" t="s">
        <v>987</v>
      </c>
      <c r="F427" s="173" t="s">
        <v>988</v>
      </c>
      <c r="G427" s="174" t="s">
        <v>148</v>
      </c>
      <c r="H427" s="175">
        <v>20</v>
      </c>
      <c r="I427" s="176"/>
      <c r="J427" s="177">
        <f>ROUND(I427*H427,2)</f>
        <v>0</v>
      </c>
      <c r="K427" s="173" t="s">
        <v>136</v>
      </c>
      <c r="L427" s="41"/>
      <c r="M427" s="178" t="s">
        <v>19</v>
      </c>
      <c r="N427" s="179" t="s">
        <v>45</v>
      </c>
      <c r="O427" s="66"/>
      <c r="P427" s="180">
        <f>O427*H427</f>
        <v>0</v>
      </c>
      <c r="Q427" s="180">
        <v>0</v>
      </c>
      <c r="R427" s="180">
        <f>Q427*H427</f>
        <v>0</v>
      </c>
      <c r="S427" s="180">
        <v>0</v>
      </c>
      <c r="T427" s="181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2" t="s">
        <v>161</v>
      </c>
      <c r="AT427" s="182" t="s">
        <v>132</v>
      </c>
      <c r="AU427" s="182" t="s">
        <v>84</v>
      </c>
      <c r="AY427" s="19" t="s">
        <v>129</v>
      </c>
      <c r="BE427" s="183">
        <f>IF(N427="základní",J427,0)</f>
        <v>0</v>
      </c>
      <c r="BF427" s="183">
        <f>IF(N427="snížená",J427,0)</f>
        <v>0</v>
      </c>
      <c r="BG427" s="183">
        <f>IF(N427="zákl. přenesená",J427,0)</f>
        <v>0</v>
      </c>
      <c r="BH427" s="183">
        <f>IF(N427="sníž. přenesená",J427,0)</f>
        <v>0</v>
      </c>
      <c r="BI427" s="183">
        <f>IF(N427="nulová",J427,0)</f>
        <v>0</v>
      </c>
      <c r="BJ427" s="19" t="s">
        <v>82</v>
      </c>
      <c r="BK427" s="183">
        <f>ROUND(I427*H427,2)</f>
        <v>0</v>
      </c>
      <c r="BL427" s="19" t="s">
        <v>161</v>
      </c>
      <c r="BM427" s="182" t="s">
        <v>989</v>
      </c>
    </row>
    <row r="428" spans="1:65" s="2" customFormat="1" ht="10.199999999999999">
      <c r="A428" s="36"/>
      <c r="B428" s="37"/>
      <c r="C428" s="38"/>
      <c r="D428" s="184" t="s">
        <v>139</v>
      </c>
      <c r="E428" s="38"/>
      <c r="F428" s="185" t="s">
        <v>990</v>
      </c>
      <c r="G428" s="38"/>
      <c r="H428" s="38"/>
      <c r="I428" s="186"/>
      <c r="J428" s="38"/>
      <c r="K428" s="38"/>
      <c r="L428" s="41"/>
      <c r="M428" s="187"/>
      <c r="N428" s="188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139</v>
      </c>
      <c r="AU428" s="19" t="s">
        <v>84</v>
      </c>
    </row>
    <row r="429" spans="1:65" s="2" customFormat="1" ht="16.5" customHeight="1">
      <c r="A429" s="36"/>
      <c r="B429" s="37"/>
      <c r="C429" s="211" t="s">
        <v>991</v>
      </c>
      <c r="D429" s="211" t="s">
        <v>156</v>
      </c>
      <c r="E429" s="212" t="s">
        <v>992</v>
      </c>
      <c r="F429" s="213" t="s">
        <v>993</v>
      </c>
      <c r="G429" s="214" t="s">
        <v>148</v>
      </c>
      <c r="H429" s="215">
        <v>10</v>
      </c>
      <c r="I429" s="216"/>
      <c r="J429" s="217">
        <f>ROUND(I429*H429,2)</f>
        <v>0</v>
      </c>
      <c r="K429" s="213" t="s">
        <v>19</v>
      </c>
      <c r="L429" s="218"/>
      <c r="M429" s="219" t="s">
        <v>19</v>
      </c>
      <c r="N429" s="220" t="s">
        <v>45</v>
      </c>
      <c r="O429" s="66"/>
      <c r="P429" s="180">
        <f>O429*H429</f>
        <v>0</v>
      </c>
      <c r="Q429" s="180">
        <v>9.0000000000000006E-5</v>
      </c>
      <c r="R429" s="180">
        <f>Q429*H429</f>
        <v>9.0000000000000008E-4</v>
      </c>
      <c r="S429" s="180">
        <v>0</v>
      </c>
      <c r="T429" s="181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2" t="s">
        <v>160</v>
      </c>
      <c r="AT429" s="182" t="s">
        <v>156</v>
      </c>
      <c r="AU429" s="182" t="s">
        <v>84</v>
      </c>
      <c r="AY429" s="19" t="s">
        <v>129</v>
      </c>
      <c r="BE429" s="183">
        <f>IF(N429="základní",J429,0)</f>
        <v>0</v>
      </c>
      <c r="BF429" s="183">
        <f>IF(N429="snížená",J429,0)</f>
        <v>0</v>
      </c>
      <c r="BG429" s="183">
        <f>IF(N429="zákl. přenesená",J429,0)</f>
        <v>0</v>
      </c>
      <c r="BH429" s="183">
        <f>IF(N429="sníž. přenesená",J429,0)</f>
        <v>0</v>
      </c>
      <c r="BI429" s="183">
        <f>IF(N429="nulová",J429,0)</f>
        <v>0</v>
      </c>
      <c r="BJ429" s="19" t="s">
        <v>82</v>
      </c>
      <c r="BK429" s="183">
        <f>ROUND(I429*H429,2)</f>
        <v>0</v>
      </c>
      <c r="BL429" s="19" t="s">
        <v>161</v>
      </c>
      <c r="BM429" s="182" t="s">
        <v>994</v>
      </c>
    </row>
    <row r="430" spans="1:65" s="2" customFormat="1" ht="16.5" customHeight="1">
      <c r="A430" s="36"/>
      <c r="B430" s="37"/>
      <c r="C430" s="211" t="s">
        <v>995</v>
      </c>
      <c r="D430" s="211" t="s">
        <v>156</v>
      </c>
      <c r="E430" s="212" t="s">
        <v>996</v>
      </c>
      <c r="F430" s="213" t="s">
        <v>997</v>
      </c>
      <c r="G430" s="214" t="s">
        <v>159</v>
      </c>
      <c r="H430" s="215">
        <v>2</v>
      </c>
      <c r="I430" s="216"/>
      <c r="J430" s="217">
        <f>ROUND(I430*H430,2)</f>
        <v>0</v>
      </c>
      <c r="K430" s="213" t="s">
        <v>998</v>
      </c>
      <c r="L430" s="218"/>
      <c r="M430" s="219" t="s">
        <v>19</v>
      </c>
      <c r="N430" s="220" t="s">
        <v>45</v>
      </c>
      <c r="O430" s="66"/>
      <c r="P430" s="180">
        <f>O430*H430</f>
        <v>0</v>
      </c>
      <c r="Q430" s="180">
        <v>5.0000000000000002E-5</v>
      </c>
      <c r="R430" s="180">
        <f>Q430*H430</f>
        <v>1E-4</v>
      </c>
      <c r="S430" s="180">
        <v>0</v>
      </c>
      <c r="T430" s="181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2" t="s">
        <v>160</v>
      </c>
      <c r="AT430" s="182" t="s">
        <v>156</v>
      </c>
      <c r="AU430" s="182" t="s">
        <v>84</v>
      </c>
      <c r="AY430" s="19" t="s">
        <v>129</v>
      </c>
      <c r="BE430" s="183">
        <f>IF(N430="základní",J430,0)</f>
        <v>0</v>
      </c>
      <c r="BF430" s="183">
        <f>IF(N430="snížená",J430,0)</f>
        <v>0</v>
      </c>
      <c r="BG430" s="183">
        <f>IF(N430="zákl. přenesená",J430,0)</f>
        <v>0</v>
      </c>
      <c r="BH430" s="183">
        <f>IF(N430="sníž. přenesená",J430,0)</f>
        <v>0</v>
      </c>
      <c r="BI430" s="183">
        <f>IF(N430="nulová",J430,0)</f>
        <v>0</v>
      </c>
      <c r="BJ430" s="19" t="s">
        <v>82</v>
      </c>
      <c r="BK430" s="183">
        <f>ROUND(I430*H430,2)</f>
        <v>0</v>
      </c>
      <c r="BL430" s="19" t="s">
        <v>161</v>
      </c>
      <c r="BM430" s="182" t="s">
        <v>999</v>
      </c>
    </row>
    <row r="431" spans="1:65" s="2" customFormat="1" ht="21.75" customHeight="1">
      <c r="A431" s="36"/>
      <c r="B431" s="37"/>
      <c r="C431" s="171" t="s">
        <v>1000</v>
      </c>
      <c r="D431" s="171" t="s">
        <v>132</v>
      </c>
      <c r="E431" s="172" t="s">
        <v>1001</v>
      </c>
      <c r="F431" s="173" t="s">
        <v>1002</v>
      </c>
      <c r="G431" s="174" t="s">
        <v>159</v>
      </c>
      <c r="H431" s="175">
        <v>12</v>
      </c>
      <c r="I431" s="176"/>
      <c r="J431" s="177">
        <f>ROUND(I431*H431,2)</f>
        <v>0</v>
      </c>
      <c r="K431" s="173" t="s">
        <v>136</v>
      </c>
      <c r="L431" s="41"/>
      <c r="M431" s="178" t="s">
        <v>19</v>
      </c>
      <c r="N431" s="179" t="s">
        <v>45</v>
      </c>
      <c r="O431" s="66"/>
      <c r="P431" s="180">
        <f>O431*H431</f>
        <v>0</v>
      </c>
      <c r="Q431" s="180">
        <v>0</v>
      </c>
      <c r="R431" s="180">
        <f>Q431*H431</f>
        <v>0</v>
      </c>
      <c r="S431" s="180">
        <v>0</v>
      </c>
      <c r="T431" s="181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2" t="s">
        <v>161</v>
      </c>
      <c r="AT431" s="182" t="s">
        <v>132</v>
      </c>
      <c r="AU431" s="182" t="s">
        <v>84</v>
      </c>
      <c r="AY431" s="19" t="s">
        <v>129</v>
      </c>
      <c r="BE431" s="183">
        <f>IF(N431="základní",J431,0)</f>
        <v>0</v>
      </c>
      <c r="BF431" s="183">
        <f>IF(N431="snížená",J431,0)</f>
        <v>0</v>
      </c>
      <c r="BG431" s="183">
        <f>IF(N431="zákl. přenesená",J431,0)</f>
        <v>0</v>
      </c>
      <c r="BH431" s="183">
        <f>IF(N431="sníž. přenesená",J431,0)</f>
        <v>0</v>
      </c>
      <c r="BI431" s="183">
        <f>IF(N431="nulová",J431,0)</f>
        <v>0</v>
      </c>
      <c r="BJ431" s="19" t="s">
        <v>82</v>
      </c>
      <c r="BK431" s="183">
        <f>ROUND(I431*H431,2)</f>
        <v>0</v>
      </c>
      <c r="BL431" s="19" t="s">
        <v>161</v>
      </c>
      <c r="BM431" s="182" t="s">
        <v>1003</v>
      </c>
    </row>
    <row r="432" spans="1:65" s="2" customFormat="1" ht="10.199999999999999">
      <c r="A432" s="36"/>
      <c r="B432" s="37"/>
      <c r="C432" s="38"/>
      <c r="D432" s="184" t="s">
        <v>139</v>
      </c>
      <c r="E432" s="38"/>
      <c r="F432" s="185" t="s">
        <v>1004</v>
      </c>
      <c r="G432" s="38"/>
      <c r="H432" s="38"/>
      <c r="I432" s="186"/>
      <c r="J432" s="38"/>
      <c r="K432" s="38"/>
      <c r="L432" s="41"/>
      <c r="M432" s="187"/>
      <c r="N432" s="18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139</v>
      </c>
      <c r="AU432" s="19" t="s">
        <v>84</v>
      </c>
    </row>
    <row r="433" spans="1:65" s="2" customFormat="1" ht="16.5" customHeight="1">
      <c r="A433" s="36"/>
      <c r="B433" s="37"/>
      <c r="C433" s="171" t="s">
        <v>1005</v>
      </c>
      <c r="D433" s="171" t="s">
        <v>132</v>
      </c>
      <c r="E433" s="172" t="s">
        <v>1006</v>
      </c>
      <c r="F433" s="173" t="s">
        <v>1007</v>
      </c>
      <c r="G433" s="174" t="s">
        <v>159</v>
      </c>
      <c r="H433" s="175">
        <v>1</v>
      </c>
      <c r="I433" s="176"/>
      <c r="J433" s="177">
        <f>ROUND(I433*H433,2)</f>
        <v>0</v>
      </c>
      <c r="K433" s="173" t="s">
        <v>136</v>
      </c>
      <c r="L433" s="41"/>
      <c r="M433" s="178" t="s">
        <v>19</v>
      </c>
      <c r="N433" s="179" t="s">
        <v>45</v>
      </c>
      <c r="O433" s="66"/>
      <c r="P433" s="180">
        <f>O433*H433</f>
        <v>0</v>
      </c>
      <c r="Q433" s="180">
        <v>0</v>
      </c>
      <c r="R433" s="180">
        <f>Q433*H433</f>
        <v>0</v>
      </c>
      <c r="S433" s="180">
        <v>0.1</v>
      </c>
      <c r="T433" s="181">
        <f>S433*H433</f>
        <v>0.1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2" t="s">
        <v>161</v>
      </c>
      <c r="AT433" s="182" t="s">
        <v>132</v>
      </c>
      <c r="AU433" s="182" t="s">
        <v>84</v>
      </c>
      <c r="AY433" s="19" t="s">
        <v>129</v>
      </c>
      <c r="BE433" s="183">
        <f>IF(N433="základní",J433,0)</f>
        <v>0</v>
      </c>
      <c r="BF433" s="183">
        <f>IF(N433="snížená",J433,0)</f>
        <v>0</v>
      </c>
      <c r="BG433" s="183">
        <f>IF(N433="zákl. přenesená",J433,0)</f>
        <v>0</v>
      </c>
      <c r="BH433" s="183">
        <f>IF(N433="sníž. přenesená",J433,0)</f>
        <v>0</v>
      </c>
      <c r="BI433" s="183">
        <f>IF(N433="nulová",J433,0)</f>
        <v>0</v>
      </c>
      <c r="BJ433" s="19" t="s">
        <v>82</v>
      </c>
      <c r="BK433" s="183">
        <f>ROUND(I433*H433,2)</f>
        <v>0</v>
      </c>
      <c r="BL433" s="19" t="s">
        <v>161</v>
      </c>
      <c r="BM433" s="182" t="s">
        <v>1008</v>
      </c>
    </row>
    <row r="434" spans="1:65" s="2" customFormat="1" ht="10.199999999999999">
      <c r="A434" s="36"/>
      <c r="B434" s="37"/>
      <c r="C434" s="38"/>
      <c r="D434" s="184" t="s">
        <v>139</v>
      </c>
      <c r="E434" s="38"/>
      <c r="F434" s="185" t="s">
        <v>1009</v>
      </c>
      <c r="G434" s="38"/>
      <c r="H434" s="38"/>
      <c r="I434" s="186"/>
      <c r="J434" s="38"/>
      <c r="K434" s="38"/>
      <c r="L434" s="41"/>
      <c r="M434" s="187"/>
      <c r="N434" s="188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139</v>
      </c>
      <c r="AU434" s="19" t="s">
        <v>84</v>
      </c>
    </row>
    <row r="435" spans="1:65" s="2" customFormat="1" ht="16.5" customHeight="1">
      <c r="A435" s="36"/>
      <c r="B435" s="37"/>
      <c r="C435" s="171" t="s">
        <v>1010</v>
      </c>
      <c r="D435" s="171" t="s">
        <v>132</v>
      </c>
      <c r="E435" s="172" t="s">
        <v>1011</v>
      </c>
      <c r="F435" s="173" t="s">
        <v>1012</v>
      </c>
      <c r="G435" s="174" t="s">
        <v>159</v>
      </c>
      <c r="H435" s="175">
        <v>10</v>
      </c>
      <c r="I435" s="176"/>
      <c r="J435" s="177">
        <f>ROUND(I435*H435,2)</f>
        <v>0</v>
      </c>
      <c r="K435" s="173" t="s">
        <v>136</v>
      </c>
      <c r="L435" s="41"/>
      <c r="M435" s="178" t="s">
        <v>19</v>
      </c>
      <c r="N435" s="179" t="s">
        <v>45</v>
      </c>
      <c r="O435" s="66"/>
      <c r="P435" s="180">
        <f>O435*H435</f>
        <v>0</v>
      </c>
      <c r="Q435" s="180">
        <v>0</v>
      </c>
      <c r="R435" s="180">
        <f>Q435*H435</f>
        <v>0</v>
      </c>
      <c r="S435" s="180">
        <v>2.3000000000000001E-4</v>
      </c>
      <c r="T435" s="181">
        <f>S435*H435</f>
        <v>2.3E-3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2" t="s">
        <v>161</v>
      </c>
      <c r="AT435" s="182" t="s">
        <v>132</v>
      </c>
      <c r="AU435" s="182" t="s">
        <v>84</v>
      </c>
      <c r="AY435" s="19" t="s">
        <v>129</v>
      </c>
      <c r="BE435" s="183">
        <f>IF(N435="základní",J435,0)</f>
        <v>0</v>
      </c>
      <c r="BF435" s="183">
        <f>IF(N435="snížená",J435,0)</f>
        <v>0</v>
      </c>
      <c r="BG435" s="183">
        <f>IF(N435="zákl. přenesená",J435,0)</f>
        <v>0</v>
      </c>
      <c r="BH435" s="183">
        <f>IF(N435="sníž. přenesená",J435,0)</f>
        <v>0</v>
      </c>
      <c r="BI435" s="183">
        <f>IF(N435="nulová",J435,0)</f>
        <v>0</v>
      </c>
      <c r="BJ435" s="19" t="s">
        <v>82</v>
      </c>
      <c r="BK435" s="183">
        <f>ROUND(I435*H435,2)</f>
        <v>0</v>
      </c>
      <c r="BL435" s="19" t="s">
        <v>161</v>
      </c>
      <c r="BM435" s="182" t="s">
        <v>1013</v>
      </c>
    </row>
    <row r="436" spans="1:65" s="2" customFormat="1" ht="10.199999999999999">
      <c r="A436" s="36"/>
      <c r="B436" s="37"/>
      <c r="C436" s="38"/>
      <c r="D436" s="184" t="s">
        <v>139</v>
      </c>
      <c r="E436" s="38"/>
      <c r="F436" s="185" t="s">
        <v>1014</v>
      </c>
      <c r="G436" s="38"/>
      <c r="H436" s="38"/>
      <c r="I436" s="186"/>
      <c r="J436" s="38"/>
      <c r="K436" s="38"/>
      <c r="L436" s="41"/>
      <c r="M436" s="187"/>
      <c r="N436" s="188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139</v>
      </c>
      <c r="AU436" s="19" t="s">
        <v>84</v>
      </c>
    </row>
    <row r="437" spans="1:65" s="2" customFormat="1" ht="21.75" customHeight="1">
      <c r="A437" s="36"/>
      <c r="B437" s="37"/>
      <c r="C437" s="171" t="s">
        <v>1015</v>
      </c>
      <c r="D437" s="171" t="s">
        <v>132</v>
      </c>
      <c r="E437" s="172" t="s">
        <v>1016</v>
      </c>
      <c r="F437" s="173" t="s">
        <v>1017</v>
      </c>
      <c r="G437" s="174" t="s">
        <v>159</v>
      </c>
      <c r="H437" s="175">
        <v>8</v>
      </c>
      <c r="I437" s="176"/>
      <c r="J437" s="177">
        <f>ROUND(I437*H437,2)</f>
        <v>0</v>
      </c>
      <c r="K437" s="173" t="s">
        <v>136</v>
      </c>
      <c r="L437" s="41"/>
      <c r="M437" s="178" t="s">
        <v>19</v>
      </c>
      <c r="N437" s="179" t="s">
        <v>45</v>
      </c>
      <c r="O437" s="66"/>
      <c r="P437" s="180">
        <f>O437*H437</f>
        <v>0</v>
      </c>
      <c r="Q437" s="180">
        <v>0</v>
      </c>
      <c r="R437" s="180">
        <f>Q437*H437</f>
        <v>0</v>
      </c>
      <c r="S437" s="180">
        <v>6.3000000000000003E-4</v>
      </c>
      <c r="T437" s="181">
        <f>S437*H437</f>
        <v>5.0400000000000002E-3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2" t="s">
        <v>161</v>
      </c>
      <c r="AT437" s="182" t="s">
        <v>132</v>
      </c>
      <c r="AU437" s="182" t="s">
        <v>84</v>
      </c>
      <c r="AY437" s="19" t="s">
        <v>129</v>
      </c>
      <c r="BE437" s="183">
        <f>IF(N437="základní",J437,0)</f>
        <v>0</v>
      </c>
      <c r="BF437" s="183">
        <f>IF(N437="snížená",J437,0)</f>
        <v>0</v>
      </c>
      <c r="BG437" s="183">
        <f>IF(N437="zákl. přenesená",J437,0)</f>
        <v>0</v>
      </c>
      <c r="BH437" s="183">
        <f>IF(N437="sníž. přenesená",J437,0)</f>
        <v>0</v>
      </c>
      <c r="BI437" s="183">
        <f>IF(N437="nulová",J437,0)</f>
        <v>0</v>
      </c>
      <c r="BJ437" s="19" t="s">
        <v>82</v>
      </c>
      <c r="BK437" s="183">
        <f>ROUND(I437*H437,2)</f>
        <v>0</v>
      </c>
      <c r="BL437" s="19" t="s">
        <v>161</v>
      </c>
      <c r="BM437" s="182" t="s">
        <v>1018</v>
      </c>
    </row>
    <row r="438" spans="1:65" s="2" customFormat="1" ht="10.199999999999999">
      <c r="A438" s="36"/>
      <c r="B438" s="37"/>
      <c r="C438" s="38"/>
      <c r="D438" s="184" t="s">
        <v>139</v>
      </c>
      <c r="E438" s="38"/>
      <c r="F438" s="185" t="s">
        <v>1019</v>
      </c>
      <c r="G438" s="38"/>
      <c r="H438" s="38"/>
      <c r="I438" s="186"/>
      <c r="J438" s="38"/>
      <c r="K438" s="38"/>
      <c r="L438" s="41"/>
      <c r="M438" s="187"/>
      <c r="N438" s="188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139</v>
      </c>
      <c r="AU438" s="19" t="s">
        <v>84</v>
      </c>
    </row>
    <row r="439" spans="1:65" s="2" customFormat="1" ht="21.75" customHeight="1">
      <c r="A439" s="36"/>
      <c r="B439" s="37"/>
      <c r="C439" s="171" t="s">
        <v>1020</v>
      </c>
      <c r="D439" s="171" t="s">
        <v>132</v>
      </c>
      <c r="E439" s="172" t="s">
        <v>1021</v>
      </c>
      <c r="F439" s="173" t="s">
        <v>1022</v>
      </c>
      <c r="G439" s="174" t="s">
        <v>159</v>
      </c>
      <c r="H439" s="175">
        <v>2</v>
      </c>
      <c r="I439" s="176"/>
      <c r="J439" s="177">
        <f>ROUND(I439*H439,2)</f>
        <v>0</v>
      </c>
      <c r="K439" s="173" t="s">
        <v>136</v>
      </c>
      <c r="L439" s="41"/>
      <c r="M439" s="178" t="s">
        <v>19</v>
      </c>
      <c r="N439" s="179" t="s">
        <v>45</v>
      </c>
      <c r="O439" s="66"/>
      <c r="P439" s="180">
        <f>O439*H439</f>
        <v>0</v>
      </c>
      <c r="Q439" s="180">
        <v>0</v>
      </c>
      <c r="R439" s="180">
        <f>Q439*H439</f>
        <v>0</v>
      </c>
      <c r="S439" s="180">
        <v>8.9999999999999998E-4</v>
      </c>
      <c r="T439" s="181">
        <f>S439*H439</f>
        <v>1.8E-3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2" t="s">
        <v>161</v>
      </c>
      <c r="AT439" s="182" t="s">
        <v>132</v>
      </c>
      <c r="AU439" s="182" t="s">
        <v>84</v>
      </c>
      <c r="AY439" s="19" t="s">
        <v>129</v>
      </c>
      <c r="BE439" s="183">
        <f>IF(N439="základní",J439,0)</f>
        <v>0</v>
      </c>
      <c r="BF439" s="183">
        <f>IF(N439="snížená",J439,0)</f>
        <v>0</v>
      </c>
      <c r="BG439" s="183">
        <f>IF(N439="zákl. přenesená",J439,0)</f>
        <v>0</v>
      </c>
      <c r="BH439" s="183">
        <f>IF(N439="sníž. přenesená",J439,0)</f>
        <v>0</v>
      </c>
      <c r="BI439" s="183">
        <f>IF(N439="nulová",J439,0)</f>
        <v>0</v>
      </c>
      <c r="BJ439" s="19" t="s">
        <v>82</v>
      </c>
      <c r="BK439" s="183">
        <f>ROUND(I439*H439,2)</f>
        <v>0</v>
      </c>
      <c r="BL439" s="19" t="s">
        <v>161</v>
      </c>
      <c r="BM439" s="182" t="s">
        <v>1023</v>
      </c>
    </row>
    <row r="440" spans="1:65" s="2" customFormat="1" ht="10.199999999999999">
      <c r="A440" s="36"/>
      <c r="B440" s="37"/>
      <c r="C440" s="38"/>
      <c r="D440" s="184" t="s">
        <v>139</v>
      </c>
      <c r="E440" s="38"/>
      <c r="F440" s="185" t="s">
        <v>1024</v>
      </c>
      <c r="G440" s="38"/>
      <c r="H440" s="38"/>
      <c r="I440" s="186"/>
      <c r="J440" s="38"/>
      <c r="K440" s="38"/>
      <c r="L440" s="41"/>
      <c r="M440" s="187"/>
      <c r="N440" s="188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139</v>
      </c>
      <c r="AU440" s="19" t="s">
        <v>84</v>
      </c>
    </row>
    <row r="441" spans="1:65" s="2" customFormat="1" ht="16.5" customHeight="1">
      <c r="A441" s="36"/>
      <c r="B441" s="37"/>
      <c r="C441" s="171" t="s">
        <v>1025</v>
      </c>
      <c r="D441" s="171" t="s">
        <v>132</v>
      </c>
      <c r="E441" s="172" t="s">
        <v>1026</v>
      </c>
      <c r="F441" s="173" t="s">
        <v>1027</v>
      </c>
      <c r="G441" s="174" t="s">
        <v>159</v>
      </c>
      <c r="H441" s="175">
        <v>1</v>
      </c>
      <c r="I441" s="176"/>
      <c r="J441" s="177">
        <f>ROUND(I441*H441,2)</f>
        <v>0</v>
      </c>
      <c r="K441" s="173" t="s">
        <v>136</v>
      </c>
      <c r="L441" s="41"/>
      <c r="M441" s="178" t="s">
        <v>19</v>
      </c>
      <c r="N441" s="179" t="s">
        <v>45</v>
      </c>
      <c r="O441" s="66"/>
      <c r="P441" s="180">
        <f>O441*H441</f>
        <v>0</v>
      </c>
      <c r="Q441" s="180">
        <v>0</v>
      </c>
      <c r="R441" s="180">
        <f>Q441*H441</f>
        <v>0</v>
      </c>
      <c r="S441" s="180">
        <v>0</v>
      </c>
      <c r="T441" s="18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2" t="s">
        <v>161</v>
      </c>
      <c r="AT441" s="182" t="s">
        <v>132</v>
      </c>
      <c r="AU441" s="182" t="s">
        <v>84</v>
      </c>
      <c r="AY441" s="19" t="s">
        <v>129</v>
      </c>
      <c r="BE441" s="183">
        <f>IF(N441="základní",J441,0)</f>
        <v>0</v>
      </c>
      <c r="BF441" s="183">
        <f>IF(N441="snížená",J441,0)</f>
        <v>0</v>
      </c>
      <c r="BG441" s="183">
        <f>IF(N441="zákl. přenesená",J441,0)</f>
        <v>0</v>
      </c>
      <c r="BH441" s="183">
        <f>IF(N441="sníž. přenesená",J441,0)</f>
        <v>0</v>
      </c>
      <c r="BI441" s="183">
        <f>IF(N441="nulová",J441,0)</f>
        <v>0</v>
      </c>
      <c r="BJ441" s="19" t="s">
        <v>82</v>
      </c>
      <c r="BK441" s="183">
        <f>ROUND(I441*H441,2)</f>
        <v>0</v>
      </c>
      <c r="BL441" s="19" t="s">
        <v>161</v>
      </c>
      <c r="BM441" s="182" t="s">
        <v>1028</v>
      </c>
    </row>
    <row r="442" spans="1:65" s="2" customFormat="1" ht="10.199999999999999">
      <c r="A442" s="36"/>
      <c r="B442" s="37"/>
      <c r="C442" s="38"/>
      <c r="D442" s="184" t="s">
        <v>139</v>
      </c>
      <c r="E442" s="38"/>
      <c r="F442" s="185" t="s">
        <v>1029</v>
      </c>
      <c r="G442" s="38"/>
      <c r="H442" s="38"/>
      <c r="I442" s="186"/>
      <c r="J442" s="38"/>
      <c r="K442" s="38"/>
      <c r="L442" s="41"/>
      <c r="M442" s="187"/>
      <c r="N442" s="18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139</v>
      </c>
      <c r="AU442" s="19" t="s">
        <v>84</v>
      </c>
    </row>
    <row r="443" spans="1:65" s="2" customFormat="1" ht="16.5" customHeight="1">
      <c r="A443" s="36"/>
      <c r="B443" s="37"/>
      <c r="C443" s="211" t="s">
        <v>1030</v>
      </c>
      <c r="D443" s="211" t="s">
        <v>156</v>
      </c>
      <c r="E443" s="212" t="s">
        <v>1031</v>
      </c>
      <c r="F443" s="213" t="s">
        <v>1032</v>
      </c>
      <c r="G443" s="214" t="s">
        <v>159</v>
      </c>
      <c r="H443" s="215">
        <v>1</v>
      </c>
      <c r="I443" s="216"/>
      <c r="J443" s="217">
        <f>ROUND(I443*H443,2)</f>
        <v>0</v>
      </c>
      <c r="K443" s="213" t="s">
        <v>136</v>
      </c>
      <c r="L443" s="218"/>
      <c r="M443" s="219" t="s">
        <v>19</v>
      </c>
      <c r="N443" s="220" t="s">
        <v>45</v>
      </c>
      <c r="O443" s="66"/>
      <c r="P443" s="180">
        <f>O443*H443</f>
        <v>0</v>
      </c>
      <c r="Q443" s="180">
        <v>2.0000000000000002E-5</v>
      </c>
      <c r="R443" s="180">
        <f>Q443*H443</f>
        <v>2.0000000000000002E-5</v>
      </c>
      <c r="S443" s="180">
        <v>0</v>
      </c>
      <c r="T443" s="181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2" t="s">
        <v>160</v>
      </c>
      <c r="AT443" s="182" t="s">
        <v>156</v>
      </c>
      <c r="AU443" s="182" t="s">
        <v>84</v>
      </c>
      <c r="AY443" s="19" t="s">
        <v>129</v>
      </c>
      <c r="BE443" s="183">
        <f>IF(N443="základní",J443,0)</f>
        <v>0</v>
      </c>
      <c r="BF443" s="183">
        <f>IF(N443="snížená",J443,0)</f>
        <v>0</v>
      </c>
      <c r="BG443" s="183">
        <f>IF(N443="zákl. přenesená",J443,0)</f>
        <v>0</v>
      </c>
      <c r="BH443" s="183">
        <f>IF(N443="sníž. přenesená",J443,0)</f>
        <v>0</v>
      </c>
      <c r="BI443" s="183">
        <f>IF(N443="nulová",J443,0)</f>
        <v>0</v>
      </c>
      <c r="BJ443" s="19" t="s">
        <v>82</v>
      </c>
      <c r="BK443" s="183">
        <f>ROUND(I443*H443,2)</f>
        <v>0</v>
      </c>
      <c r="BL443" s="19" t="s">
        <v>161</v>
      </c>
      <c r="BM443" s="182" t="s">
        <v>1033</v>
      </c>
    </row>
    <row r="444" spans="1:65" s="13" customFormat="1" ht="10.199999999999999">
      <c r="B444" s="189"/>
      <c r="C444" s="190"/>
      <c r="D444" s="191" t="s">
        <v>141</v>
      </c>
      <c r="E444" s="192" t="s">
        <v>19</v>
      </c>
      <c r="F444" s="193" t="s">
        <v>1034</v>
      </c>
      <c r="G444" s="190"/>
      <c r="H444" s="192" t="s">
        <v>19</v>
      </c>
      <c r="I444" s="194"/>
      <c r="J444" s="190"/>
      <c r="K444" s="190"/>
      <c r="L444" s="195"/>
      <c r="M444" s="196"/>
      <c r="N444" s="197"/>
      <c r="O444" s="197"/>
      <c r="P444" s="197"/>
      <c r="Q444" s="197"/>
      <c r="R444" s="197"/>
      <c r="S444" s="197"/>
      <c r="T444" s="198"/>
      <c r="AT444" s="199" t="s">
        <v>141</v>
      </c>
      <c r="AU444" s="199" t="s">
        <v>84</v>
      </c>
      <c r="AV444" s="13" t="s">
        <v>82</v>
      </c>
      <c r="AW444" s="13" t="s">
        <v>35</v>
      </c>
      <c r="AX444" s="13" t="s">
        <v>74</v>
      </c>
      <c r="AY444" s="199" t="s">
        <v>129</v>
      </c>
    </row>
    <row r="445" spans="1:65" s="14" customFormat="1" ht="10.199999999999999">
      <c r="B445" s="200"/>
      <c r="C445" s="201"/>
      <c r="D445" s="191" t="s">
        <v>141</v>
      </c>
      <c r="E445" s="202" t="s">
        <v>19</v>
      </c>
      <c r="F445" s="203" t="s">
        <v>1035</v>
      </c>
      <c r="G445" s="201"/>
      <c r="H445" s="204">
        <v>1</v>
      </c>
      <c r="I445" s="205"/>
      <c r="J445" s="201"/>
      <c r="K445" s="201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141</v>
      </c>
      <c r="AU445" s="210" t="s">
        <v>84</v>
      </c>
      <c r="AV445" s="14" t="s">
        <v>84</v>
      </c>
      <c r="AW445" s="14" t="s">
        <v>35</v>
      </c>
      <c r="AX445" s="14" t="s">
        <v>82</v>
      </c>
      <c r="AY445" s="210" t="s">
        <v>129</v>
      </c>
    </row>
    <row r="446" spans="1:65" s="2" customFormat="1" ht="24.15" customHeight="1">
      <c r="A446" s="36"/>
      <c r="B446" s="37"/>
      <c r="C446" s="171" t="s">
        <v>1036</v>
      </c>
      <c r="D446" s="171" t="s">
        <v>132</v>
      </c>
      <c r="E446" s="172" t="s">
        <v>1037</v>
      </c>
      <c r="F446" s="173" t="s">
        <v>1038</v>
      </c>
      <c r="G446" s="174" t="s">
        <v>159</v>
      </c>
      <c r="H446" s="175">
        <v>2</v>
      </c>
      <c r="I446" s="176"/>
      <c r="J446" s="177">
        <f>ROUND(I446*H446,2)</f>
        <v>0</v>
      </c>
      <c r="K446" s="173" t="s">
        <v>136</v>
      </c>
      <c r="L446" s="41"/>
      <c r="M446" s="178" t="s">
        <v>19</v>
      </c>
      <c r="N446" s="179" t="s">
        <v>45</v>
      </c>
      <c r="O446" s="66"/>
      <c r="P446" s="180">
        <f>O446*H446</f>
        <v>0</v>
      </c>
      <c r="Q446" s="180">
        <v>0</v>
      </c>
      <c r="R446" s="180">
        <f>Q446*H446</f>
        <v>0</v>
      </c>
      <c r="S446" s="180">
        <v>0</v>
      </c>
      <c r="T446" s="181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2" t="s">
        <v>161</v>
      </c>
      <c r="AT446" s="182" t="s">
        <v>132</v>
      </c>
      <c r="AU446" s="182" t="s">
        <v>84</v>
      </c>
      <c r="AY446" s="19" t="s">
        <v>129</v>
      </c>
      <c r="BE446" s="183">
        <f>IF(N446="základní",J446,0)</f>
        <v>0</v>
      </c>
      <c r="BF446" s="183">
        <f>IF(N446="snížená",J446,0)</f>
        <v>0</v>
      </c>
      <c r="BG446" s="183">
        <f>IF(N446="zákl. přenesená",J446,0)</f>
        <v>0</v>
      </c>
      <c r="BH446" s="183">
        <f>IF(N446="sníž. přenesená",J446,0)</f>
        <v>0</v>
      </c>
      <c r="BI446" s="183">
        <f>IF(N446="nulová",J446,0)</f>
        <v>0</v>
      </c>
      <c r="BJ446" s="19" t="s">
        <v>82</v>
      </c>
      <c r="BK446" s="183">
        <f>ROUND(I446*H446,2)</f>
        <v>0</v>
      </c>
      <c r="BL446" s="19" t="s">
        <v>161</v>
      </c>
      <c r="BM446" s="182" t="s">
        <v>1039</v>
      </c>
    </row>
    <row r="447" spans="1:65" s="2" customFormat="1" ht="10.199999999999999">
      <c r="A447" s="36"/>
      <c r="B447" s="37"/>
      <c r="C447" s="38"/>
      <c r="D447" s="184" t="s">
        <v>139</v>
      </c>
      <c r="E447" s="38"/>
      <c r="F447" s="185" t="s">
        <v>1040</v>
      </c>
      <c r="G447" s="38"/>
      <c r="H447" s="38"/>
      <c r="I447" s="186"/>
      <c r="J447" s="38"/>
      <c r="K447" s="38"/>
      <c r="L447" s="41"/>
      <c r="M447" s="187"/>
      <c r="N447" s="188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139</v>
      </c>
      <c r="AU447" s="19" t="s">
        <v>84</v>
      </c>
    </row>
    <row r="448" spans="1:65" s="2" customFormat="1" ht="16.5" customHeight="1">
      <c r="A448" s="36"/>
      <c r="B448" s="37"/>
      <c r="C448" s="211" t="s">
        <v>1041</v>
      </c>
      <c r="D448" s="211" t="s">
        <v>156</v>
      </c>
      <c r="E448" s="212" t="s">
        <v>1042</v>
      </c>
      <c r="F448" s="213" t="s">
        <v>1043</v>
      </c>
      <c r="G448" s="214" t="s">
        <v>159</v>
      </c>
      <c r="H448" s="215">
        <v>2</v>
      </c>
      <c r="I448" s="216"/>
      <c r="J448" s="217">
        <f>ROUND(I448*H448,2)</f>
        <v>0</v>
      </c>
      <c r="K448" s="213" t="s">
        <v>19</v>
      </c>
      <c r="L448" s="218"/>
      <c r="M448" s="219" t="s">
        <v>19</v>
      </c>
      <c r="N448" s="220" t="s">
        <v>45</v>
      </c>
      <c r="O448" s="66"/>
      <c r="P448" s="180">
        <f>O448*H448</f>
        <v>0</v>
      </c>
      <c r="Q448" s="180">
        <v>2.0000000000000002E-5</v>
      </c>
      <c r="R448" s="180">
        <f>Q448*H448</f>
        <v>4.0000000000000003E-5</v>
      </c>
      <c r="S448" s="180">
        <v>0</v>
      </c>
      <c r="T448" s="181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2" t="s">
        <v>160</v>
      </c>
      <c r="AT448" s="182" t="s">
        <v>156</v>
      </c>
      <c r="AU448" s="182" t="s">
        <v>84</v>
      </c>
      <c r="AY448" s="19" t="s">
        <v>129</v>
      </c>
      <c r="BE448" s="183">
        <f>IF(N448="základní",J448,0)</f>
        <v>0</v>
      </c>
      <c r="BF448" s="183">
        <f>IF(N448="snížená",J448,0)</f>
        <v>0</v>
      </c>
      <c r="BG448" s="183">
        <f>IF(N448="zákl. přenesená",J448,0)</f>
        <v>0</v>
      </c>
      <c r="BH448" s="183">
        <f>IF(N448="sníž. přenesená",J448,0)</f>
        <v>0</v>
      </c>
      <c r="BI448" s="183">
        <f>IF(N448="nulová",J448,0)</f>
        <v>0</v>
      </c>
      <c r="BJ448" s="19" t="s">
        <v>82</v>
      </c>
      <c r="BK448" s="183">
        <f>ROUND(I448*H448,2)</f>
        <v>0</v>
      </c>
      <c r="BL448" s="19" t="s">
        <v>161</v>
      </c>
      <c r="BM448" s="182" t="s">
        <v>1044</v>
      </c>
    </row>
    <row r="449" spans="1:65" s="2" customFormat="1" ht="24.15" customHeight="1">
      <c r="A449" s="36"/>
      <c r="B449" s="37"/>
      <c r="C449" s="211" t="s">
        <v>1045</v>
      </c>
      <c r="D449" s="211" t="s">
        <v>156</v>
      </c>
      <c r="E449" s="212" t="s">
        <v>1046</v>
      </c>
      <c r="F449" s="213" t="s">
        <v>1047</v>
      </c>
      <c r="G449" s="214" t="s">
        <v>159</v>
      </c>
      <c r="H449" s="215">
        <v>4</v>
      </c>
      <c r="I449" s="216"/>
      <c r="J449" s="217">
        <f>ROUND(I449*H449,2)</f>
        <v>0</v>
      </c>
      <c r="K449" s="213" t="s">
        <v>19</v>
      </c>
      <c r="L449" s="218"/>
      <c r="M449" s="219" t="s">
        <v>19</v>
      </c>
      <c r="N449" s="220" t="s">
        <v>45</v>
      </c>
      <c r="O449" s="66"/>
      <c r="P449" s="180">
        <f>O449*H449</f>
        <v>0</v>
      </c>
      <c r="Q449" s="180">
        <v>6.0000000000000002E-5</v>
      </c>
      <c r="R449" s="180">
        <f>Q449*H449</f>
        <v>2.4000000000000001E-4</v>
      </c>
      <c r="S449" s="180">
        <v>0</v>
      </c>
      <c r="T449" s="181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2" t="s">
        <v>160</v>
      </c>
      <c r="AT449" s="182" t="s">
        <v>156</v>
      </c>
      <c r="AU449" s="182" t="s">
        <v>84</v>
      </c>
      <c r="AY449" s="19" t="s">
        <v>129</v>
      </c>
      <c r="BE449" s="183">
        <f>IF(N449="základní",J449,0)</f>
        <v>0</v>
      </c>
      <c r="BF449" s="183">
        <f>IF(N449="snížená",J449,0)</f>
        <v>0</v>
      </c>
      <c r="BG449" s="183">
        <f>IF(N449="zákl. přenesená",J449,0)</f>
        <v>0</v>
      </c>
      <c r="BH449" s="183">
        <f>IF(N449="sníž. přenesená",J449,0)</f>
        <v>0</v>
      </c>
      <c r="BI449" s="183">
        <f>IF(N449="nulová",J449,0)</f>
        <v>0</v>
      </c>
      <c r="BJ449" s="19" t="s">
        <v>82</v>
      </c>
      <c r="BK449" s="183">
        <f>ROUND(I449*H449,2)</f>
        <v>0</v>
      </c>
      <c r="BL449" s="19" t="s">
        <v>161</v>
      </c>
      <c r="BM449" s="182" t="s">
        <v>1048</v>
      </c>
    </row>
    <row r="450" spans="1:65" s="2" customFormat="1" ht="16.5" customHeight="1">
      <c r="A450" s="36"/>
      <c r="B450" s="37"/>
      <c r="C450" s="171" t="s">
        <v>1049</v>
      </c>
      <c r="D450" s="171" t="s">
        <v>132</v>
      </c>
      <c r="E450" s="172" t="s">
        <v>1050</v>
      </c>
      <c r="F450" s="173" t="s">
        <v>1051</v>
      </c>
      <c r="G450" s="174" t="s">
        <v>159</v>
      </c>
      <c r="H450" s="175">
        <v>1</v>
      </c>
      <c r="I450" s="176"/>
      <c r="J450" s="177">
        <f>ROUND(I450*H450,2)</f>
        <v>0</v>
      </c>
      <c r="K450" s="173" t="s">
        <v>136</v>
      </c>
      <c r="L450" s="41"/>
      <c r="M450" s="178" t="s">
        <v>19</v>
      </c>
      <c r="N450" s="179" t="s">
        <v>45</v>
      </c>
      <c r="O450" s="66"/>
      <c r="P450" s="180">
        <f>O450*H450</f>
        <v>0</v>
      </c>
      <c r="Q450" s="180">
        <v>0</v>
      </c>
      <c r="R450" s="180">
        <f>Q450*H450</f>
        <v>0</v>
      </c>
      <c r="S450" s="180">
        <v>0</v>
      </c>
      <c r="T450" s="18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2" t="s">
        <v>161</v>
      </c>
      <c r="AT450" s="182" t="s">
        <v>132</v>
      </c>
      <c r="AU450" s="182" t="s">
        <v>84</v>
      </c>
      <c r="AY450" s="19" t="s">
        <v>129</v>
      </c>
      <c r="BE450" s="183">
        <f>IF(N450="základní",J450,0)</f>
        <v>0</v>
      </c>
      <c r="BF450" s="183">
        <f>IF(N450="snížená",J450,0)</f>
        <v>0</v>
      </c>
      <c r="BG450" s="183">
        <f>IF(N450="zákl. přenesená",J450,0)</f>
        <v>0</v>
      </c>
      <c r="BH450" s="183">
        <f>IF(N450="sníž. přenesená",J450,0)</f>
        <v>0</v>
      </c>
      <c r="BI450" s="183">
        <f>IF(N450="nulová",J450,0)</f>
        <v>0</v>
      </c>
      <c r="BJ450" s="19" t="s">
        <v>82</v>
      </c>
      <c r="BK450" s="183">
        <f>ROUND(I450*H450,2)</f>
        <v>0</v>
      </c>
      <c r="BL450" s="19" t="s">
        <v>161</v>
      </c>
      <c r="BM450" s="182" t="s">
        <v>1052</v>
      </c>
    </row>
    <row r="451" spans="1:65" s="2" customFormat="1" ht="10.199999999999999">
      <c r="A451" s="36"/>
      <c r="B451" s="37"/>
      <c r="C451" s="38"/>
      <c r="D451" s="184" t="s">
        <v>139</v>
      </c>
      <c r="E451" s="38"/>
      <c r="F451" s="185" t="s">
        <v>1053</v>
      </c>
      <c r="G451" s="38"/>
      <c r="H451" s="38"/>
      <c r="I451" s="186"/>
      <c r="J451" s="38"/>
      <c r="K451" s="38"/>
      <c r="L451" s="41"/>
      <c r="M451" s="187"/>
      <c r="N451" s="188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84</v>
      </c>
    </row>
    <row r="452" spans="1:65" s="2" customFormat="1" ht="24.15" customHeight="1">
      <c r="A452" s="36"/>
      <c r="B452" s="37"/>
      <c r="C452" s="171" t="s">
        <v>1054</v>
      </c>
      <c r="D452" s="171" t="s">
        <v>132</v>
      </c>
      <c r="E452" s="172" t="s">
        <v>1055</v>
      </c>
      <c r="F452" s="173" t="s">
        <v>1056</v>
      </c>
      <c r="G452" s="174" t="s">
        <v>159</v>
      </c>
      <c r="H452" s="175">
        <v>5</v>
      </c>
      <c r="I452" s="176"/>
      <c r="J452" s="177">
        <f>ROUND(I452*H452,2)</f>
        <v>0</v>
      </c>
      <c r="K452" s="173" t="s">
        <v>136</v>
      </c>
      <c r="L452" s="41"/>
      <c r="M452" s="178" t="s">
        <v>19</v>
      </c>
      <c r="N452" s="179" t="s">
        <v>45</v>
      </c>
      <c r="O452" s="66"/>
      <c r="P452" s="180">
        <f>O452*H452</f>
        <v>0</v>
      </c>
      <c r="Q452" s="180">
        <v>0</v>
      </c>
      <c r="R452" s="180">
        <f>Q452*H452</f>
        <v>0</v>
      </c>
      <c r="S452" s="180">
        <v>4.8000000000000001E-5</v>
      </c>
      <c r="T452" s="181">
        <f>S452*H452</f>
        <v>2.4000000000000001E-4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2" t="s">
        <v>161</v>
      </c>
      <c r="AT452" s="182" t="s">
        <v>132</v>
      </c>
      <c r="AU452" s="182" t="s">
        <v>84</v>
      </c>
      <c r="AY452" s="19" t="s">
        <v>129</v>
      </c>
      <c r="BE452" s="183">
        <f>IF(N452="základní",J452,0)</f>
        <v>0</v>
      </c>
      <c r="BF452" s="183">
        <f>IF(N452="snížená",J452,0)</f>
        <v>0</v>
      </c>
      <c r="BG452" s="183">
        <f>IF(N452="zákl. přenesená",J452,0)</f>
        <v>0</v>
      </c>
      <c r="BH452" s="183">
        <f>IF(N452="sníž. přenesená",J452,0)</f>
        <v>0</v>
      </c>
      <c r="BI452" s="183">
        <f>IF(N452="nulová",J452,0)</f>
        <v>0</v>
      </c>
      <c r="BJ452" s="19" t="s">
        <v>82</v>
      </c>
      <c r="BK452" s="183">
        <f>ROUND(I452*H452,2)</f>
        <v>0</v>
      </c>
      <c r="BL452" s="19" t="s">
        <v>161</v>
      </c>
      <c r="BM452" s="182" t="s">
        <v>1057</v>
      </c>
    </row>
    <row r="453" spans="1:65" s="2" customFormat="1" ht="10.199999999999999">
      <c r="A453" s="36"/>
      <c r="B453" s="37"/>
      <c r="C453" s="38"/>
      <c r="D453" s="184" t="s">
        <v>139</v>
      </c>
      <c r="E453" s="38"/>
      <c r="F453" s="185" t="s">
        <v>1058</v>
      </c>
      <c r="G453" s="38"/>
      <c r="H453" s="38"/>
      <c r="I453" s="186"/>
      <c r="J453" s="38"/>
      <c r="K453" s="38"/>
      <c r="L453" s="41"/>
      <c r="M453" s="187"/>
      <c r="N453" s="18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139</v>
      </c>
      <c r="AU453" s="19" t="s">
        <v>84</v>
      </c>
    </row>
    <row r="454" spans="1:65" s="2" customFormat="1" ht="24.15" customHeight="1">
      <c r="A454" s="36"/>
      <c r="B454" s="37"/>
      <c r="C454" s="171" t="s">
        <v>1059</v>
      </c>
      <c r="D454" s="171" t="s">
        <v>132</v>
      </c>
      <c r="E454" s="172" t="s">
        <v>1060</v>
      </c>
      <c r="F454" s="173" t="s">
        <v>1061</v>
      </c>
      <c r="G454" s="174" t="s">
        <v>159</v>
      </c>
      <c r="H454" s="175">
        <v>5</v>
      </c>
      <c r="I454" s="176"/>
      <c r="J454" s="177">
        <f>ROUND(I454*H454,2)</f>
        <v>0</v>
      </c>
      <c r="K454" s="173" t="s">
        <v>136</v>
      </c>
      <c r="L454" s="41"/>
      <c r="M454" s="178" t="s">
        <v>19</v>
      </c>
      <c r="N454" s="179" t="s">
        <v>45</v>
      </c>
      <c r="O454" s="66"/>
      <c r="P454" s="180">
        <f>O454*H454</f>
        <v>0</v>
      </c>
      <c r="Q454" s="180">
        <v>0</v>
      </c>
      <c r="R454" s="180">
        <f>Q454*H454</f>
        <v>0</v>
      </c>
      <c r="S454" s="180">
        <v>4.8000000000000001E-5</v>
      </c>
      <c r="T454" s="181">
        <f>S454*H454</f>
        <v>2.4000000000000001E-4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2" t="s">
        <v>161</v>
      </c>
      <c r="AT454" s="182" t="s">
        <v>132</v>
      </c>
      <c r="AU454" s="182" t="s">
        <v>84</v>
      </c>
      <c r="AY454" s="19" t="s">
        <v>129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9" t="s">
        <v>82</v>
      </c>
      <c r="BK454" s="183">
        <f>ROUND(I454*H454,2)</f>
        <v>0</v>
      </c>
      <c r="BL454" s="19" t="s">
        <v>161</v>
      </c>
      <c r="BM454" s="182" t="s">
        <v>1062</v>
      </c>
    </row>
    <row r="455" spans="1:65" s="2" customFormat="1" ht="10.199999999999999">
      <c r="A455" s="36"/>
      <c r="B455" s="37"/>
      <c r="C455" s="38"/>
      <c r="D455" s="184" t="s">
        <v>139</v>
      </c>
      <c r="E455" s="38"/>
      <c r="F455" s="185" t="s">
        <v>1063</v>
      </c>
      <c r="G455" s="38"/>
      <c r="H455" s="38"/>
      <c r="I455" s="186"/>
      <c r="J455" s="38"/>
      <c r="K455" s="38"/>
      <c r="L455" s="41"/>
      <c r="M455" s="187"/>
      <c r="N455" s="18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139</v>
      </c>
      <c r="AU455" s="19" t="s">
        <v>84</v>
      </c>
    </row>
    <row r="456" spans="1:65" s="2" customFormat="1" ht="24.15" customHeight="1">
      <c r="A456" s="36"/>
      <c r="B456" s="37"/>
      <c r="C456" s="171" t="s">
        <v>1064</v>
      </c>
      <c r="D456" s="171" t="s">
        <v>132</v>
      </c>
      <c r="E456" s="172" t="s">
        <v>1065</v>
      </c>
      <c r="F456" s="173" t="s">
        <v>1066</v>
      </c>
      <c r="G456" s="174" t="s">
        <v>159</v>
      </c>
      <c r="H456" s="175">
        <v>3</v>
      </c>
      <c r="I456" s="176"/>
      <c r="J456" s="177">
        <f>ROUND(I456*H456,2)</f>
        <v>0</v>
      </c>
      <c r="K456" s="173" t="s">
        <v>136</v>
      </c>
      <c r="L456" s="41"/>
      <c r="M456" s="178" t="s">
        <v>19</v>
      </c>
      <c r="N456" s="179" t="s">
        <v>45</v>
      </c>
      <c r="O456" s="66"/>
      <c r="P456" s="180">
        <f>O456*H456</f>
        <v>0</v>
      </c>
      <c r="Q456" s="180">
        <v>0</v>
      </c>
      <c r="R456" s="180">
        <f>Q456*H456</f>
        <v>0</v>
      </c>
      <c r="S456" s="180">
        <v>0</v>
      </c>
      <c r="T456" s="181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2" t="s">
        <v>161</v>
      </c>
      <c r="AT456" s="182" t="s">
        <v>132</v>
      </c>
      <c r="AU456" s="182" t="s">
        <v>84</v>
      </c>
      <c r="AY456" s="19" t="s">
        <v>129</v>
      </c>
      <c r="BE456" s="183">
        <f>IF(N456="základní",J456,0)</f>
        <v>0</v>
      </c>
      <c r="BF456" s="183">
        <f>IF(N456="snížená",J456,0)</f>
        <v>0</v>
      </c>
      <c r="BG456" s="183">
        <f>IF(N456="zákl. přenesená",J456,0)</f>
        <v>0</v>
      </c>
      <c r="BH456" s="183">
        <f>IF(N456="sníž. přenesená",J456,0)</f>
        <v>0</v>
      </c>
      <c r="BI456" s="183">
        <f>IF(N456="nulová",J456,0)</f>
        <v>0</v>
      </c>
      <c r="BJ456" s="19" t="s">
        <v>82</v>
      </c>
      <c r="BK456" s="183">
        <f>ROUND(I456*H456,2)</f>
        <v>0</v>
      </c>
      <c r="BL456" s="19" t="s">
        <v>161</v>
      </c>
      <c r="BM456" s="182" t="s">
        <v>1067</v>
      </c>
    </row>
    <row r="457" spans="1:65" s="2" customFormat="1" ht="10.199999999999999">
      <c r="A457" s="36"/>
      <c r="B457" s="37"/>
      <c r="C457" s="38"/>
      <c r="D457" s="184" t="s">
        <v>139</v>
      </c>
      <c r="E457" s="38"/>
      <c r="F457" s="185" t="s">
        <v>1068</v>
      </c>
      <c r="G457" s="38"/>
      <c r="H457" s="38"/>
      <c r="I457" s="186"/>
      <c r="J457" s="38"/>
      <c r="K457" s="38"/>
      <c r="L457" s="41"/>
      <c r="M457" s="187"/>
      <c r="N457" s="188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139</v>
      </c>
      <c r="AU457" s="19" t="s">
        <v>84</v>
      </c>
    </row>
    <row r="458" spans="1:65" s="2" customFormat="1" ht="16.5" customHeight="1">
      <c r="A458" s="36"/>
      <c r="B458" s="37"/>
      <c r="C458" s="211" t="s">
        <v>1069</v>
      </c>
      <c r="D458" s="211" t="s">
        <v>156</v>
      </c>
      <c r="E458" s="212" t="s">
        <v>1070</v>
      </c>
      <c r="F458" s="213" t="s">
        <v>1071</v>
      </c>
      <c r="G458" s="214" t="s">
        <v>159</v>
      </c>
      <c r="H458" s="215">
        <v>3</v>
      </c>
      <c r="I458" s="216"/>
      <c r="J458" s="217">
        <f>ROUND(I458*H458,2)</f>
        <v>0</v>
      </c>
      <c r="K458" s="213" t="s">
        <v>998</v>
      </c>
      <c r="L458" s="218"/>
      <c r="M458" s="219" t="s">
        <v>19</v>
      </c>
      <c r="N458" s="220" t="s">
        <v>45</v>
      </c>
      <c r="O458" s="66"/>
      <c r="P458" s="180">
        <f>O458*H458</f>
        <v>0</v>
      </c>
      <c r="Q458" s="180">
        <v>2.2000000000000001E-4</v>
      </c>
      <c r="R458" s="180">
        <f>Q458*H458</f>
        <v>6.6E-4</v>
      </c>
      <c r="S458" s="180">
        <v>0</v>
      </c>
      <c r="T458" s="181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2" t="s">
        <v>160</v>
      </c>
      <c r="AT458" s="182" t="s">
        <v>156</v>
      </c>
      <c r="AU458" s="182" t="s">
        <v>84</v>
      </c>
      <c r="AY458" s="19" t="s">
        <v>129</v>
      </c>
      <c r="BE458" s="183">
        <f>IF(N458="základní",J458,0)</f>
        <v>0</v>
      </c>
      <c r="BF458" s="183">
        <f>IF(N458="snížená",J458,0)</f>
        <v>0</v>
      </c>
      <c r="BG458" s="183">
        <f>IF(N458="zákl. přenesená",J458,0)</f>
        <v>0</v>
      </c>
      <c r="BH458" s="183">
        <f>IF(N458="sníž. přenesená",J458,0)</f>
        <v>0</v>
      </c>
      <c r="BI458" s="183">
        <f>IF(N458="nulová",J458,0)</f>
        <v>0</v>
      </c>
      <c r="BJ458" s="19" t="s">
        <v>82</v>
      </c>
      <c r="BK458" s="183">
        <f>ROUND(I458*H458,2)</f>
        <v>0</v>
      </c>
      <c r="BL458" s="19" t="s">
        <v>161</v>
      </c>
      <c r="BM458" s="182" t="s">
        <v>1072</v>
      </c>
    </row>
    <row r="459" spans="1:65" s="2" customFormat="1" ht="24.15" customHeight="1">
      <c r="A459" s="36"/>
      <c r="B459" s="37"/>
      <c r="C459" s="171" t="s">
        <v>1073</v>
      </c>
      <c r="D459" s="171" t="s">
        <v>132</v>
      </c>
      <c r="E459" s="172" t="s">
        <v>1074</v>
      </c>
      <c r="F459" s="173" t="s">
        <v>1075</v>
      </c>
      <c r="G459" s="174" t="s">
        <v>159</v>
      </c>
      <c r="H459" s="175">
        <v>3</v>
      </c>
      <c r="I459" s="176"/>
      <c r="J459" s="177">
        <f>ROUND(I459*H459,2)</f>
        <v>0</v>
      </c>
      <c r="K459" s="173" t="s">
        <v>136</v>
      </c>
      <c r="L459" s="41"/>
      <c r="M459" s="178" t="s">
        <v>19</v>
      </c>
      <c r="N459" s="179" t="s">
        <v>45</v>
      </c>
      <c r="O459" s="66"/>
      <c r="P459" s="180">
        <f>O459*H459</f>
        <v>0</v>
      </c>
      <c r="Q459" s="180">
        <v>0</v>
      </c>
      <c r="R459" s="180">
        <f>Q459*H459</f>
        <v>0</v>
      </c>
      <c r="S459" s="180">
        <v>9.7999999999999997E-5</v>
      </c>
      <c r="T459" s="181">
        <f>S459*H459</f>
        <v>2.9399999999999999E-4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2" t="s">
        <v>161</v>
      </c>
      <c r="AT459" s="182" t="s">
        <v>132</v>
      </c>
      <c r="AU459" s="182" t="s">
        <v>84</v>
      </c>
      <c r="AY459" s="19" t="s">
        <v>129</v>
      </c>
      <c r="BE459" s="183">
        <f>IF(N459="základní",J459,0)</f>
        <v>0</v>
      </c>
      <c r="BF459" s="183">
        <f>IF(N459="snížená",J459,0)</f>
        <v>0</v>
      </c>
      <c r="BG459" s="183">
        <f>IF(N459="zákl. přenesená",J459,0)</f>
        <v>0</v>
      </c>
      <c r="BH459" s="183">
        <f>IF(N459="sníž. přenesená",J459,0)</f>
        <v>0</v>
      </c>
      <c r="BI459" s="183">
        <f>IF(N459="nulová",J459,0)</f>
        <v>0</v>
      </c>
      <c r="BJ459" s="19" t="s">
        <v>82</v>
      </c>
      <c r="BK459" s="183">
        <f>ROUND(I459*H459,2)</f>
        <v>0</v>
      </c>
      <c r="BL459" s="19" t="s">
        <v>161</v>
      </c>
      <c r="BM459" s="182" t="s">
        <v>1076</v>
      </c>
    </row>
    <row r="460" spans="1:65" s="2" customFormat="1" ht="10.199999999999999">
      <c r="A460" s="36"/>
      <c r="B460" s="37"/>
      <c r="C460" s="38"/>
      <c r="D460" s="184" t="s">
        <v>139</v>
      </c>
      <c r="E460" s="38"/>
      <c r="F460" s="185" t="s">
        <v>1077</v>
      </c>
      <c r="G460" s="38"/>
      <c r="H460" s="38"/>
      <c r="I460" s="186"/>
      <c r="J460" s="38"/>
      <c r="K460" s="38"/>
      <c r="L460" s="41"/>
      <c r="M460" s="187"/>
      <c r="N460" s="18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139</v>
      </c>
      <c r="AU460" s="19" t="s">
        <v>84</v>
      </c>
    </row>
    <row r="461" spans="1:65" s="2" customFormat="1" ht="16.5" customHeight="1">
      <c r="A461" s="36"/>
      <c r="B461" s="37"/>
      <c r="C461" s="171" t="s">
        <v>1078</v>
      </c>
      <c r="D461" s="171" t="s">
        <v>132</v>
      </c>
      <c r="E461" s="172" t="s">
        <v>1079</v>
      </c>
      <c r="F461" s="173" t="s">
        <v>1080</v>
      </c>
      <c r="G461" s="174" t="s">
        <v>159</v>
      </c>
      <c r="H461" s="175">
        <v>10</v>
      </c>
      <c r="I461" s="176"/>
      <c r="J461" s="177">
        <f>ROUND(I461*H461,2)</f>
        <v>0</v>
      </c>
      <c r="K461" s="173" t="s">
        <v>136</v>
      </c>
      <c r="L461" s="41"/>
      <c r="M461" s="178" t="s">
        <v>19</v>
      </c>
      <c r="N461" s="179" t="s">
        <v>45</v>
      </c>
      <c r="O461" s="66"/>
      <c r="P461" s="180">
        <f>O461*H461</f>
        <v>0</v>
      </c>
      <c r="Q461" s="180">
        <v>0</v>
      </c>
      <c r="R461" s="180">
        <f>Q461*H461</f>
        <v>0</v>
      </c>
      <c r="S461" s="180">
        <v>3.3300000000000002E-4</v>
      </c>
      <c r="T461" s="181">
        <f>S461*H461</f>
        <v>3.3300000000000001E-3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2" t="s">
        <v>161</v>
      </c>
      <c r="AT461" s="182" t="s">
        <v>132</v>
      </c>
      <c r="AU461" s="182" t="s">
        <v>84</v>
      </c>
      <c r="AY461" s="19" t="s">
        <v>129</v>
      </c>
      <c r="BE461" s="183">
        <f>IF(N461="základní",J461,0)</f>
        <v>0</v>
      </c>
      <c r="BF461" s="183">
        <f>IF(N461="snížená",J461,0)</f>
        <v>0</v>
      </c>
      <c r="BG461" s="183">
        <f>IF(N461="zákl. přenesená",J461,0)</f>
        <v>0</v>
      </c>
      <c r="BH461" s="183">
        <f>IF(N461="sníž. přenesená",J461,0)</f>
        <v>0</v>
      </c>
      <c r="BI461" s="183">
        <f>IF(N461="nulová",J461,0)</f>
        <v>0</v>
      </c>
      <c r="BJ461" s="19" t="s">
        <v>82</v>
      </c>
      <c r="BK461" s="183">
        <f>ROUND(I461*H461,2)</f>
        <v>0</v>
      </c>
      <c r="BL461" s="19" t="s">
        <v>161</v>
      </c>
      <c r="BM461" s="182" t="s">
        <v>1081</v>
      </c>
    </row>
    <row r="462" spans="1:65" s="2" customFormat="1" ht="10.199999999999999">
      <c r="A462" s="36"/>
      <c r="B462" s="37"/>
      <c r="C462" s="38"/>
      <c r="D462" s="184" t="s">
        <v>139</v>
      </c>
      <c r="E462" s="38"/>
      <c r="F462" s="185" t="s">
        <v>1082</v>
      </c>
      <c r="G462" s="38"/>
      <c r="H462" s="38"/>
      <c r="I462" s="186"/>
      <c r="J462" s="38"/>
      <c r="K462" s="38"/>
      <c r="L462" s="41"/>
      <c r="M462" s="187"/>
      <c r="N462" s="188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139</v>
      </c>
      <c r="AU462" s="19" t="s">
        <v>84</v>
      </c>
    </row>
    <row r="463" spans="1:65" s="2" customFormat="1" ht="16.5" customHeight="1">
      <c r="A463" s="36"/>
      <c r="B463" s="37"/>
      <c r="C463" s="171" t="s">
        <v>1083</v>
      </c>
      <c r="D463" s="171" t="s">
        <v>132</v>
      </c>
      <c r="E463" s="172" t="s">
        <v>1084</v>
      </c>
      <c r="F463" s="173" t="s">
        <v>1085</v>
      </c>
      <c r="G463" s="174" t="s">
        <v>159</v>
      </c>
      <c r="H463" s="175">
        <v>10</v>
      </c>
      <c r="I463" s="176"/>
      <c r="J463" s="177">
        <f>ROUND(I463*H463,2)</f>
        <v>0</v>
      </c>
      <c r="K463" s="173" t="s">
        <v>136</v>
      </c>
      <c r="L463" s="41"/>
      <c r="M463" s="178" t="s">
        <v>19</v>
      </c>
      <c r="N463" s="179" t="s">
        <v>45</v>
      </c>
      <c r="O463" s="66"/>
      <c r="P463" s="180">
        <f>O463*H463</f>
        <v>0</v>
      </c>
      <c r="Q463" s="180">
        <v>0</v>
      </c>
      <c r="R463" s="180">
        <f>Q463*H463</f>
        <v>0</v>
      </c>
      <c r="S463" s="180">
        <v>4.0000000000000002E-4</v>
      </c>
      <c r="T463" s="181">
        <f>S463*H463</f>
        <v>4.0000000000000001E-3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2" t="s">
        <v>161</v>
      </c>
      <c r="AT463" s="182" t="s">
        <v>132</v>
      </c>
      <c r="AU463" s="182" t="s">
        <v>84</v>
      </c>
      <c r="AY463" s="19" t="s">
        <v>129</v>
      </c>
      <c r="BE463" s="183">
        <f>IF(N463="základní",J463,0)</f>
        <v>0</v>
      </c>
      <c r="BF463" s="183">
        <f>IF(N463="snížená",J463,0)</f>
        <v>0</v>
      </c>
      <c r="BG463" s="183">
        <f>IF(N463="zákl. přenesená",J463,0)</f>
        <v>0</v>
      </c>
      <c r="BH463" s="183">
        <f>IF(N463="sníž. přenesená",J463,0)</f>
        <v>0</v>
      </c>
      <c r="BI463" s="183">
        <f>IF(N463="nulová",J463,0)</f>
        <v>0</v>
      </c>
      <c r="BJ463" s="19" t="s">
        <v>82</v>
      </c>
      <c r="BK463" s="183">
        <f>ROUND(I463*H463,2)</f>
        <v>0</v>
      </c>
      <c r="BL463" s="19" t="s">
        <v>161</v>
      </c>
      <c r="BM463" s="182" t="s">
        <v>1086</v>
      </c>
    </row>
    <row r="464" spans="1:65" s="2" customFormat="1" ht="10.199999999999999">
      <c r="A464" s="36"/>
      <c r="B464" s="37"/>
      <c r="C464" s="38"/>
      <c r="D464" s="184" t="s">
        <v>139</v>
      </c>
      <c r="E464" s="38"/>
      <c r="F464" s="185" t="s">
        <v>1087</v>
      </c>
      <c r="G464" s="38"/>
      <c r="H464" s="38"/>
      <c r="I464" s="186"/>
      <c r="J464" s="38"/>
      <c r="K464" s="38"/>
      <c r="L464" s="41"/>
      <c r="M464" s="187"/>
      <c r="N464" s="18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139</v>
      </c>
      <c r="AU464" s="19" t="s">
        <v>84</v>
      </c>
    </row>
    <row r="465" spans="1:65" s="2" customFormat="1" ht="16.5" customHeight="1">
      <c r="A465" s="36"/>
      <c r="B465" s="37"/>
      <c r="C465" s="171" t="s">
        <v>1088</v>
      </c>
      <c r="D465" s="171" t="s">
        <v>132</v>
      </c>
      <c r="E465" s="172" t="s">
        <v>1089</v>
      </c>
      <c r="F465" s="173" t="s">
        <v>1090</v>
      </c>
      <c r="G465" s="174" t="s">
        <v>159</v>
      </c>
      <c r="H465" s="175">
        <v>10</v>
      </c>
      <c r="I465" s="176"/>
      <c r="J465" s="177">
        <f>ROUND(I465*H465,2)</f>
        <v>0</v>
      </c>
      <c r="K465" s="173" t="s">
        <v>136</v>
      </c>
      <c r="L465" s="41"/>
      <c r="M465" s="178" t="s">
        <v>19</v>
      </c>
      <c r="N465" s="179" t="s">
        <v>45</v>
      </c>
      <c r="O465" s="66"/>
      <c r="P465" s="180">
        <f>O465*H465</f>
        <v>0</v>
      </c>
      <c r="Q465" s="180">
        <v>0</v>
      </c>
      <c r="R465" s="180">
        <f>Q465*H465</f>
        <v>0</v>
      </c>
      <c r="S465" s="180">
        <v>1.0300000000000001E-3</v>
      </c>
      <c r="T465" s="181">
        <f>S465*H465</f>
        <v>1.03E-2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2" t="s">
        <v>161</v>
      </c>
      <c r="AT465" s="182" t="s">
        <v>132</v>
      </c>
      <c r="AU465" s="182" t="s">
        <v>84</v>
      </c>
      <c r="AY465" s="19" t="s">
        <v>129</v>
      </c>
      <c r="BE465" s="183">
        <f>IF(N465="základní",J465,0)</f>
        <v>0</v>
      </c>
      <c r="BF465" s="183">
        <f>IF(N465="snížená",J465,0)</f>
        <v>0</v>
      </c>
      <c r="BG465" s="183">
        <f>IF(N465="zákl. přenesená",J465,0)</f>
        <v>0</v>
      </c>
      <c r="BH465" s="183">
        <f>IF(N465="sníž. přenesená",J465,0)</f>
        <v>0</v>
      </c>
      <c r="BI465" s="183">
        <f>IF(N465="nulová",J465,0)</f>
        <v>0</v>
      </c>
      <c r="BJ465" s="19" t="s">
        <v>82</v>
      </c>
      <c r="BK465" s="183">
        <f>ROUND(I465*H465,2)</f>
        <v>0</v>
      </c>
      <c r="BL465" s="19" t="s">
        <v>161</v>
      </c>
      <c r="BM465" s="182" t="s">
        <v>1091</v>
      </c>
    </row>
    <row r="466" spans="1:65" s="2" customFormat="1" ht="10.199999999999999">
      <c r="A466" s="36"/>
      <c r="B466" s="37"/>
      <c r="C466" s="38"/>
      <c r="D466" s="184" t="s">
        <v>139</v>
      </c>
      <c r="E466" s="38"/>
      <c r="F466" s="185" t="s">
        <v>1092</v>
      </c>
      <c r="G466" s="38"/>
      <c r="H466" s="38"/>
      <c r="I466" s="186"/>
      <c r="J466" s="38"/>
      <c r="K466" s="38"/>
      <c r="L466" s="41"/>
      <c r="M466" s="187"/>
      <c r="N466" s="18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139</v>
      </c>
      <c r="AU466" s="19" t="s">
        <v>84</v>
      </c>
    </row>
    <row r="467" spans="1:65" s="2" customFormat="1" ht="16.5" customHeight="1">
      <c r="A467" s="36"/>
      <c r="B467" s="37"/>
      <c r="C467" s="171" t="s">
        <v>1093</v>
      </c>
      <c r="D467" s="171" t="s">
        <v>132</v>
      </c>
      <c r="E467" s="172" t="s">
        <v>1094</v>
      </c>
      <c r="F467" s="173" t="s">
        <v>1095</v>
      </c>
      <c r="G467" s="174" t="s">
        <v>159</v>
      </c>
      <c r="H467" s="175">
        <v>4</v>
      </c>
      <c r="I467" s="176"/>
      <c r="J467" s="177">
        <f>ROUND(I467*H467,2)</f>
        <v>0</v>
      </c>
      <c r="K467" s="173" t="s">
        <v>136</v>
      </c>
      <c r="L467" s="41"/>
      <c r="M467" s="178" t="s">
        <v>19</v>
      </c>
      <c r="N467" s="179" t="s">
        <v>45</v>
      </c>
      <c r="O467" s="66"/>
      <c r="P467" s="180">
        <f>O467*H467</f>
        <v>0</v>
      </c>
      <c r="Q467" s="180">
        <v>0</v>
      </c>
      <c r="R467" s="180">
        <f>Q467*H467</f>
        <v>0</v>
      </c>
      <c r="S467" s="180">
        <v>3.0000000000000001E-5</v>
      </c>
      <c r="T467" s="181">
        <f>S467*H467</f>
        <v>1.2E-4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2" t="s">
        <v>161</v>
      </c>
      <c r="AT467" s="182" t="s">
        <v>132</v>
      </c>
      <c r="AU467" s="182" t="s">
        <v>84</v>
      </c>
      <c r="AY467" s="19" t="s">
        <v>129</v>
      </c>
      <c r="BE467" s="183">
        <f>IF(N467="základní",J467,0)</f>
        <v>0</v>
      </c>
      <c r="BF467" s="183">
        <f>IF(N467="snížená",J467,0)</f>
        <v>0</v>
      </c>
      <c r="BG467" s="183">
        <f>IF(N467="zákl. přenesená",J467,0)</f>
        <v>0</v>
      </c>
      <c r="BH467" s="183">
        <f>IF(N467="sníž. přenesená",J467,0)</f>
        <v>0</v>
      </c>
      <c r="BI467" s="183">
        <f>IF(N467="nulová",J467,0)</f>
        <v>0</v>
      </c>
      <c r="BJ467" s="19" t="s">
        <v>82</v>
      </c>
      <c r="BK467" s="183">
        <f>ROUND(I467*H467,2)</f>
        <v>0</v>
      </c>
      <c r="BL467" s="19" t="s">
        <v>161</v>
      </c>
      <c r="BM467" s="182" t="s">
        <v>1096</v>
      </c>
    </row>
    <row r="468" spans="1:65" s="2" customFormat="1" ht="10.199999999999999">
      <c r="A468" s="36"/>
      <c r="B468" s="37"/>
      <c r="C468" s="38"/>
      <c r="D468" s="184" t="s">
        <v>139</v>
      </c>
      <c r="E468" s="38"/>
      <c r="F468" s="185" t="s">
        <v>1097</v>
      </c>
      <c r="G468" s="38"/>
      <c r="H468" s="38"/>
      <c r="I468" s="186"/>
      <c r="J468" s="38"/>
      <c r="K468" s="38"/>
      <c r="L468" s="41"/>
      <c r="M468" s="187"/>
      <c r="N468" s="188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139</v>
      </c>
      <c r="AU468" s="19" t="s">
        <v>84</v>
      </c>
    </row>
    <row r="469" spans="1:65" s="2" customFormat="1" ht="16.5" customHeight="1">
      <c r="A469" s="36"/>
      <c r="B469" s="37"/>
      <c r="C469" s="171" t="s">
        <v>1098</v>
      </c>
      <c r="D469" s="171" t="s">
        <v>132</v>
      </c>
      <c r="E469" s="172" t="s">
        <v>1099</v>
      </c>
      <c r="F469" s="173" t="s">
        <v>1100</v>
      </c>
      <c r="G469" s="174" t="s">
        <v>159</v>
      </c>
      <c r="H469" s="175">
        <v>4</v>
      </c>
      <c r="I469" s="176"/>
      <c r="J469" s="177">
        <f>ROUND(I469*H469,2)</f>
        <v>0</v>
      </c>
      <c r="K469" s="173" t="s">
        <v>136</v>
      </c>
      <c r="L469" s="41"/>
      <c r="M469" s="178" t="s">
        <v>19</v>
      </c>
      <c r="N469" s="179" t="s">
        <v>45</v>
      </c>
      <c r="O469" s="66"/>
      <c r="P469" s="180">
        <f>O469*H469</f>
        <v>0</v>
      </c>
      <c r="Q469" s="180">
        <v>0</v>
      </c>
      <c r="R469" s="180">
        <f>Q469*H469</f>
        <v>0</v>
      </c>
      <c r="S469" s="180">
        <v>8.0000000000000007E-5</v>
      </c>
      <c r="T469" s="181">
        <f>S469*H469</f>
        <v>3.2000000000000003E-4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2" t="s">
        <v>161</v>
      </c>
      <c r="AT469" s="182" t="s">
        <v>132</v>
      </c>
      <c r="AU469" s="182" t="s">
        <v>84</v>
      </c>
      <c r="AY469" s="19" t="s">
        <v>129</v>
      </c>
      <c r="BE469" s="183">
        <f>IF(N469="základní",J469,0)</f>
        <v>0</v>
      </c>
      <c r="BF469" s="183">
        <f>IF(N469="snížená",J469,0)</f>
        <v>0</v>
      </c>
      <c r="BG469" s="183">
        <f>IF(N469="zákl. přenesená",J469,0)</f>
        <v>0</v>
      </c>
      <c r="BH469" s="183">
        <f>IF(N469="sníž. přenesená",J469,0)</f>
        <v>0</v>
      </c>
      <c r="BI469" s="183">
        <f>IF(N469="nulová",J469,0)</f>
        <v>0</v>
      </c>
      <c r="BJ469" s="19" t="s">
        <v>82</v>
      </c>
      <c r="BK469" s="183">
        <f>ROUND(I469*H469,2)</f>
        <v>0</v>
      </c>
      <c r="BL469" s="19" t="s">
        <v>161</v>
      </c>
      <c r="BM469" s="182" t="s">
        <v>1101</v>
      </c>
    </row>
    <row r="470" spans="1:65" s="2" customFormat="1" ht="10.199999999999999">
      <c r="A470" s="36"/>
      <c r="B470" s="37"/>
      <c r="C470" s="38"/>
      <c r="D470" s="184" t="s">
        <v>139</v>
      </c>
      <c r="E470" s="38"/>
      <c r="F470" s="185" t="s">
        <v>1102</v>
      </c>
      <c r="G470" s="38"/>
      <c r="H470" s="38"/>
      <c r="I470" s="186"/>
      <c r="J470" s="38"/>
      <c r="K470" s="38"/>
      <c r="L470" s="41"/>
      <c r="M470" s="187"/>
      <c r="N470" s="188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139</v>
      </c>
      <c r="AU470" s="19" t="s">
        <v>84</v>
      </c>
    </row>
    <row r="471" spans="1:65" s="2" customFormat="1" ht="24.15" customHeight="1">
      <c r="A471" s="36"/>
      <c r="B471" s="37"/>
      <c r="C471" s="171" t="s">
        <v>1103</v>
      </c>
      <c r="D471" s="171" t="s">
        <v>132</v>
      </c>
      <c r="E471" s="172" t="s">
        <v>1104</v>
      </c>
      <c r="F471" s="173" t="s">
        <v>1105</v>
      </c>
      <c r="G471" s="174" t="s">
        <v>159</v>
      </c>
      <c r="H471" s="175">
        <v>3</v>
      </c>
      <c r="I471" s="176"/>
      <c r="J471" s="177">
        <f>ROUND(I471*H471,2)</f>
        <v>0</v>
      </c>
      <c r="K471" s="173" t="s">
        <v>136</v>
      </c>
      <c r="L471" s="41"/>
      <c r="M471" s="178" t="s">
        <v>19</v>
      </c>
      <c r="N471" s="179" t="s">
        <v>45</v>
      </c>
      <c r="O471" s="66"/>
      <c r="P471" s="180">
        <f>O471*H471</f>
        <v>0</v>
      </c>
      <c r="Q471" s="180">
        <v>0</v>
      </c>
      <c r="R471" s="180">
        <f>Q471*H471</f>
        <v>0</v>
      </c>
      <c r="S471" s="180">
        <v>0</v>
      </c>
      <c r="T471" s="181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2" t="s">
        <v>161</v>
      </c>
      <c r="AT471" s="182" t="s">
        <v>132</v>
      </c>
      <c r="AU471" s="182" t="s">
        <v>84</v>
      </c>
      <c r="AY471" s="19" t="s">
        <v>129</v>
      </c>
      <c r="BE471" s="183">
        <f>IF(N471="základní",J471,0)</f>
        <v>0</v>
      </c>
      <c r="BF471" s="183">
        <f>IF(N471="snížená",J471,0)</f>
        <v>0</v>
      </c>
      <c r="BG471" s="183">
        <f>IF(N471="zákl. přenesená",J471,0)</f>
        <v>0</v>
      </c>
      <c r="BH471" s="183">
        <f>IF(N471="sníž. přenesená",J471,0)</f>
        <v>0</v>
      </c>
      <c r="BI471" s="183">
        <f>IF(N471="nulová",J471,0)</f>
        <v>0</v>
      </c>
      <c r="BJ471" s="19" t="s">
        <v>82</v>
      </c>
      <c r="BK471" s="183">
        <f>ROUND(I471*H471,2)</f>
        <v>0</v>
      </c>
      <c r="BL471" s="19" t="s">
        <v>161</v>
      </c>
      <c r="BM471" s="182" t="s">
        <v>1106</v>
      </c>
    </row>
    <row r="472" spans="1:65" s="2" customFormat="1" ht="10.199999999999999">
      <c r="A472" s="36"/>
      <c r="B472" s="37"/>
      <c r="C472" s="38"/>
      <c r="D472" s="184" t="s">
        <v>139</v>
      </c>
      <c r="E472" s="38"/>
      <c r="F472" s="185" t="s">
        <v>1107</v>
      </c>
      <c r="G472" s="38"/>
      <c r="H472" s="38"/>
      <c r="I472" s="186"/>
      <c r="J472" s="38"/>
      <c r="K472" s="38"/>
      <c r="L472" s="41"/>
      <c r="M472" s="187"/>
      <c r="N472" s="188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139</v>
      </c>
      <c r="AU472" s="19" t="s">
        <v>84</v>
      </c>
    </row>
    <row r="473" spans="1:65" s="2" customFormat="1" ht="16.5" customHeight="1">
      <c r="A473" s="36"/>
      <c r="B473" s="37"/>
      <c r="C473" s="211" t="s">
        <v>1108</v>
      </c>
      <c r="D473" s="211" t="s">
        <v>156</v>
      </c>
      <c r="E473" s="212" t="s">
        <v>1109</v>
      </c>
      <c r="F473" s="213" t="s">
        <v>1110</v>
      </c>
      <c r="G473" s="214" t="s">
        <v>159</v>
      </c>
      <c r="H473" s="215">
        <v>3</v>
      </c>
      <c r="I473" s="216"/>
      <c r="J473" s="217">
        <f>ROUND(I473*H473,2)</f>
        <v>0</v>
      </c>
      <c r="K473" s="213" t="s">
        <v>136</v>
      </c>
      <c r="L473" s="218"/>
      <c r="M473" s="219" t="s">
        <v>19</v>
      </c>
      <c r="N473" s="220" t="s">
        <v>45</v>
      </c>
      <c r="O473" s="66"/>
      <c r="P473" s="180">
        <f>O473*H473</f>
        <v>0</v>
      </c>
      <c r="Q473" s="180">
        <v>3.8999999999999998E-3</v>
      </c>
      <c r="R473" s="180">
        <f>Q473*H473</f>
        <v>1.1699999999999999E-2</v>
      </c>
      <c r="S473" s="180">
        <v>0</v>
      </c>
      <c r="T473" s="18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2" t="s">
        <v>160</v>
      </c>
      <c r="AT473" s="182" t="s">
        <v>156</v>
      </c>
      <c r="AU473" s="182" t="s">
        <v>84</v>
      </c>
      <c r="AY473" s="19" t="s">
        <v>129</v>
      </c>
      <c r="BE473" s="183">
        <f>IF(N473="základní",J473,0)</f>
        <v>0</v>
      </c>
      <c r="BF473" s="183">
        <f>IF(N473="snížená",J473,0)</f>
        <v>0</v>
      </c>
      <c r="BG473" s="183">
        <f>IF(N473="zákl. přenesená",J473,0)</f>
        <v>0</v>
      </c>
      <c r="BH473" s="183">
        <f>IF(N473="sníž. přenesená",J473,0)</f>
        <v>0</v>
      </c>
      <c r="BI473" s="183">
        <f>IF(N473="nulová",J473,0)</f>
        <v>0</v>
      </c>
      <c r="BJ473" s="19" t="s">
        <v>82</v>
      </c>
      <c r="BK473" s="183">
        <f>ROUND(I473*H473,2)</f>
        <v>0</v>
      </c>
      <c r="BL473" s="19" t="s">
        <v>161</v>
      </c>
      <c r="BM473" s="182" t="s">
        <v>1111</v>
      </c>
    </row>
    <row r="474" spans="1:65" s="13" customFormat="1" ht="10.199999999999999">
      <c r="B474" s="189"/>
      <c r="C474" s="190"/>
      <c r="D474" s="191" t="s">
        <v>141</v>
      </c>
      <c r="E474" s="192" t="s">
        <v>19</v>
      </c>
      <c r="F474" s="193" t="s">
        <v>1112</v>
      </c>
      <c r="G474" s="190"/>
      <c r="H474" s="192" t="s">
        <v>19</v>
      </c>
      <c r="I474" s="194"/>
      <c r="J474" s="190"/>
      <c r="K474" s="190"/>
      <c r="L474" s="195"/>
      <c r="M474" s="196"/>
      <c r="N474" s="197"/>
      <c r="O474" s="197"/>
      <c r="P474" s="197"/>
      <c r="Q474" s="197"/>
      <c r="R474" s="197"/>
      <c r="S474" s="197"/>
      <c r="T474" s="198"/>
      <c r="AT474" s="199" t="s">
        <v>141</v>
      </c>
      <c r="AU474" s="199" t="s">
        <v>84</v>
      </c>
      <c r="AV474" s="13" t="s">
        <v>82</v>
      </c>
      <c r="AW474" s="13" t="s">
        <v>35</v>
      </c>
      <c r="AX474" s="13" t="s">
        <v>74</v>
      </c>
      <c r="AY474" s="199" t="s">
        <v>129</v>
      </c>
    </row>
    <row r="475" spans="1:65" s="14" customFormat="1" ht="10.199999999999999">
      <c r="B475" s="200"/>
      <c r="C475" s="201"/>
      <c r="D475" s="191" t="s">
        <v>141</v>
      </c>
      <c r="E475" s="202" t="s">
        <v>19</v>
      </c>
      <c r="F475" s="203" t="s">
        <v>1113</v>
      </c>
      <c r="G475" s="201"/>
      <c r="H475" s="204">
        <v>3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141</v>
      </c>
      <c r="AU475" s="210" t="s">
        <v>84</v>
      </c>
      <c r="AV475" s="14" t="s">
        <v>84</v>
      </c>
      <c r="AW475" s="14" t="s">
        <v>35</v>
      </c>
      <c r="AX475" s="14" t="s">
        <v>82</v>
      </c>
      <c r="AY475" s="210" t="s">
        <v>129</v>
      </c>
    </row>
    <row r="476" spans="1:65" s="2" customFormat="1" ht="16.5" customHeight="1">
      <c r="A476" s="36"/>
      <c r="B476" s="37"/>
      <c r="C476" s="211" t="s">
        <v>1114</v>
      </c>
      <c r="D476" s="211" t="s">
        <v>156</v>
      </c>
      <c r="E476" s="212" t="s">
        <v>1115</v>
      </c>
      <c r="F476" s="213" t="s">
        <v>1116</v>
      </c>
      <c r="G476" s="214" t="s">
        <v>159</v>
      </c>
      <c r="H476" s="215">
        <v>6</v>
      </c>
      <c r="I476" s="216"/>
      <c r="J476" s="217">
        <f>ROUND(I476*H476,2)</f>
        <v>0</v>
      </c>
      <c r="K476" s="213" t="s">
        <v>19</v>
      </c>
      <c r="L476" s="218"/>
      <c r="M476" s="219" t="s">
        <v>19</v>
      </c>
      <c r="N476" s="220" t="s">
        <v>45</v>
      </c>
      <c r="O476" s="66"/>
      <c r="P476" s="180">
        <f>O476*H476</f>
        <v>0</v>
      </c>
      <c r="Q476" s="180">
        <v>2.1000000000000001E-4</v>
      </c>
      <c r="R476" s="180">
        <f>Q476*H476</f>
        <v>1.2600000000000001E-3</v>
      </c>
      <c r="S476" s="180">
        <v>0</v>
      </c>
      <c r="T476" s="181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2" t="s">
        <v>160</v>
      </c>
      <c r="AT476" s="182" t="s">
        <v>156</v>
      </c>
      <c r="AU476" s="182" t="s">
        <v>84</v>
      </c>
      <c r="AY476" s="19" t="s">
        <v>129</v>
      </c>
      <c r="BE476" s="183">
        <f>IF(N476="základní",J476,0)</f>
        <v>0</v>
      </c>
      <c r="BF476" s="183">
        <f>IF(N476="snížená",J476,0)</f>
        <v>0</v>
      </c>
      <c r="BG476" s="183">
        <f>IF(N476="zákl. přenesená",J476,0)</f>
        <v>0</v>
      </c>
      <c r="BH476" s="183">
        <f>IF(N476="sníž. přenesená",J476,0)</f>
        <v>0</v>
      </c>
      <c r="BI476" s="183">
        <f>IF(N476="nulová",J476,0)</f>
        <v>0</v>
      </c>
      <c r="BJ476" s="19" t="s">
        <v>82</v>
      </c>
      <c r="BK476" s="183">
        <f>ROUND(I476*H476,2)</f>
        <v>0</v>
      </c>
      <c r="BL476" s="19" t="s">
        <v>161</v>
      </c>
      <c r="BM476" s="182" t="s">
        <v>1117</v>
      </c>
    </row>
    <row r="477" spans="1:65" s="14" customFormat="1" ht="10.199999999999999">
      <c r="B477" s="200"/>
      <c r="C477" s="201"/>
      <c r="D477" s="191" t="s">
        <v>141</v>
      </c>
      <c r="E477" s="202" t="s">
        <v>19</v>
      </c>
      <c r="F477" s="203" t="s">
        <v>1118</v>
      </c>
      <c r="G477" s="201"/>
      <c r="H477" s="204">
        <v>6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141</v>
      </c>
      <c r="AU477" s="210" t="s">
        <v>84</v>
      </c>
      <c r="AV477" s="14" t="s">
        <v>84</v>
      </c>
      <c r="AW477" s="14" t="s">
        <v>35</v>
      </c>
      <c r="AX477" s="14" t="s">
        <v>82</v>
      </c>
      <c r="AY477" s="210" t="s">
        <v>129</v>
      </c>
    </row>
    <row r="478" spans="1:65" s="2" customFormat="1" ht="24.15" customHeight="1">
      <c r="A478" s="36"/>
      <c r="B478" s="37"/>
      <c r="C478" s="171" t="s">
        <v>1119</v>
      </c>
      <c r="D478" s="171" t="s">
        <v>132</v>
      </c>
      <c r="E478" s="172" t="s">
        <v>1120</v>
      </c>
      <c r="F478" s="173" t="s">
        <v>1121</v>
      </c>
      <c r="G478" s="174" t="s">
        <v>159</v>
      </c>
      <c r="H478" s="175">
        <v>4</v>
      </c>
      <c r="I478" s="176"/>
      <c r="J478" s="177">
        <f>ROUND(I478*H478,2)</f>
        <v>0</v>
      </c>
      <c r="K478" s="173" t="s">
        <v>136</v>
      </c>
      <c r="L478" s="41"/>
      <c r="M478" s="178" t="s">
        <v>19</v>
      </c>
      <c r="N478" s="179" t="s">
        <v>45</v>
      </c>
      <c r="O478" s="66"/>
      <c r="P478" s="180">
        <f>O478*H478</f>
        <v>0</v>
      </c>
      <c r="Q478" s="180">
        <v>0</v>
      </c>
      <c r="R478" s="180">
        <f>Q478*H478</f>
        <v>0</v>
      </c>
      <c r="S478" s="180">
        <v>1E-3</v>
      </c>
      <c r="T478" s="181">
        <f>S478*H478</f>
        <v>4.0000000000000001E-3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2" t="s">
        <v>161</v>
      </c>
      <c r="AT478" s="182" t="s">
        <v>132</v>
      </c>
      <c r="AU478" s="182" t="s">
        <v>84</v>
      </c>
      <c r="AY478" s="19" t="s">
        <v>129</v>
      </c>
      <c r="BE478" s="183">
        <f>IF(N478="základní",J478,0)</f>
        <v>0</v>
      </c>
      <c r="BF478" s="183">
        <f>IF(N478="snížená",J478,0)</f>
        <v>0</v>
      </c>
      <c r="BG478" s="183">
        <f>IF(N478="zákl. přenesená",J478,0)</f>
        <v>0</v>
      </c>
      <c r="BH478" s="183">
        <f>IF(N478="sníž. přenesená",J478,0)</f>
        <v>0</v>
      </c>
      <c r="BI478" s="183">
        <f>IF(N478="nulová",J478,0)</f>
        <v>0</v>
      </c>
      <c r="BJ478" s="19" t="s">
        <v>82</v>
      </c>
      <c r="BK478" s="183">
        <f>ROUND(I478*H478,2)</f>
        <v>0</v>
      </c>
      <c r="BL478" s="19" t="s">
        <v>161</v>
      </c>
      <c r="BM478" s="182" t="s">
        <v>1122</v>
      </c>
    </row>
    <row r="479" spans="1:65" s="2" customFormat="1" ht="10.199999999999999">
      <c r="A479" s="36"/>
      <c r="B479" s="37"/>
      <c r="C479" s="38"/>
      <c r="D479" s="184" t="s">
        <v>139</v>
      </c>
      <c r="E479" s="38"/>
      <c r="F479" s="185" t="s">
        <v>1123</v>
      </c>
      <c r="G479" s="38"/>
      <c r="H479" s="38"/>
      <c r="I479" s="186"/>
      <c r="J479" s="38"/>
      <c r="K479" s="38"/>
      <c r="L479" s="41"/>
      <c r="M479" s="187"/>
      <c r="N479" s="188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139</v>
      </c>
      <c r="AU479" s="19" t="s">
        <v>84</v>
      </c>
    </row>
    <row r="480" spans="1:65" s="2" customFormat="1" ht="24.15" customHeight="1">
      <c r="A480" s="36"/>
      <c r="B480" s="37"/>
      <c r="C480" s="171" t="s">
        <v>1124</v>
      </c>
      <c r="D480" s="171" t="s">
        <v>132</v>
      </c>
      <c r="E480" s="172" t="s">
        <v>1125</v>
      </c>
      <c r="F480" s="173" t="s">
        <v>1126</v>
      </c>
      <c r="G480" s="174" t="s">
        <v>159</v>
      </c>
      <c r="H480" s="175">
        <v>6</v>
      </c>
      <c r="I480" s="176"/>
      <c r="J480" s="177">
        <f>ROUND(I480*H480,2)</f>
        <v>0</v>
      </c>
      <c r="K480" s="173" t="s">
        <v>136</v>
      </c>
      <c r="L480" s="41"/>
      <c r="M480" s="178" t="s">
        <v>19</v>
      </c>
      <c r="N480" s="179" t="s">
        <v>45</v>
      </c>
      <c r="O480" s="66"/>
      <c r="P480" s="180">
        <f>O480*H480</f>
        <v>0</v>
      </c>
      <c r="Q480" s="180">
        <v>0</v>
      </c>
      <c r="R480" s="180">
        <f>Q480*H480</f>
        <v>0</v>
      </c>
      <c r="S480" s="180">
        <v>0</v>
      </c>
      <c r="T480" s="181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2" t="s">
        <v>161</v>
      </c>
      <c r="AT480" s="182" t="s">
        <v>132</v>
      </c>
      <c r="AU480" s="182" t="s">
        <v>84</v>
      </c>
      <c r="AY480" s="19" t="s">
        <v>129</v>
      </c>
      <c r="BE480" s="183">
        <f>IF(N480="základní",J480,0)</f>
        <v>0</v>
      </c>
      <c r="BF480" s="183">
        <f>IF(N480="snížená",J480,0)</f>
        <v>0</v>
      </c>
      <c r="BG480" s="183">
        <f>IF(N480="zákl. přenesená",J480,0)</f>
        <v>0</v>
      </c>
      <c r="BH480" s="183">
        <f>IF(N480="sníž. přenesená",J480,0)</f>
        <v>0</v>
      </c>
      <c r="BI480" s="183">
        <f>IF(N480="nulová",J480,0)</f>
        <v>0</v>
      </c>
      <c r="BJ480" s="19" t="s">
        <v>82</v>
      </c>
      <c r="BK480" s="183">
        <f>ROUND(I480*H480,2)</f>
        <v>0</v>
      </c>
      <c r="BL480" s="19" t="s">
        <v>161</v>
      </c>
      <c r="BM480" s="182" t="s">
        <v>1127</v>
      </c>
    </row>
    <row r="481" spans="1:65" s="2" customFormat="1" ht="10.199999999999999">
      <c r="A481" s="36"/>
      <c r="B481" s="37"/>
      <c r="C481" s="38"/>
      <c r="D481" s="184" t="s">
        <v>139</v>
      </c>
      <c r="E481" s="38"/>
      <c r="F481" s="185" t="s">
        <v>1128</v>
      </c>
      <c r="G481" s="38"/>
      <c r="H481" s="38"/>
      <c r="I481" s="186"/>
      <c r="J481" s="38"/>
      <c r="K481" s="38"/>
      <c r="L481" s="41"/>
      <c r="M481" s="187"/>
      <c r="N481" s="188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139</v>
      </c>
      <c r="AU481" s="19" t="s">
        <v>84</v>
      </c>
    </row>
    <row r="482" spans="1:65" s="2" customFormat="1" ht="16.5" customHeight="1">
      <c r="A482" s="36"/>
      <c r="B482" s="37"/>
      <c r="C482" s="211" t="s">
        <v>1129</v>
      </c>
      <c r="D482" s="211" t="s">
        <v>156</v>
      </c>
      <c r="E482" s="212" t="s">
        <v>1130</v>
      </c>
      <c r="F482" s="213" t="s">
        <v>1131</v>
      </c>
      <c r="G482" s="214" t="s">
        <v>159</v>
      </c>
      <c r="H482" s="215">
        <v>6</v>
      </c>
      <c r="I482" s="216"/>
      <c r="J482" s="217">
        <f>ROUND(I482*H482,2)</f>
        <v>0</v>
      </c>
      <c r="K482" s="213" t="s">
        <v>19</v>
      </c>
      <c r="L482" s="218"/>
      <c r="M482" s="219" t="s">
        <v>19</v>
      </c>
      <c r="N482" s="220" t="s">
        <v>45</v>
      </c>
      <c r="O482" s="66"/>
      <c r="P482" s="180">
        <f>O482*H482</f>
        <v>0</v>
      </c>
      <c r="Q482" s="180">
        <v>1.5E-3</v>
      </c>
      <c r="R482" s="180">
        <f>Q482*H482</f>
        <v>9.0000000000000011E-3</v>
      </c>
      <c r="S482" s="180">
        <v>0</v>
      </c>
      <c r="T482" s="181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2" t="s">
        <v>160</v>
      </c>
      <c r="AT482" s="182" t="s">
        <v>156</v>
      </c>
      <c r="AU482" s="182" t="s">
        <v>84</v>
      </c>
      <c r="AY482" s="19" t="s">
        <v>129</v>
      </c>
      <c r="BE482" s="183">
        <f>IF(N482="základní",J482,0)</f>
        <v>0</v>
      </c>
      <c r="BF482" s="183">
        <f>IF(N482="snížená",J482,0)</f>
        <v>0</v>
      </c>
      <c r="BG482" s="183">
        <f>IF(N482="zákl. přenesená",J482,0)</f>
        <v>0</v>
      </c>
      <c r="BH482" s="183">
        <f>IF(N482="sníž. přenesená",J482,0)</f>
        <v>0</v>
      </c>
      <c r="BI482" s="183">
        <f>IF(N482="nulová",J482,0)</f>
        <v>0</v>
      </c>
      <c r="BJ482" s="19" t="s">
        <v>82</v>
      </c>
      <c r="BK482" s="183">
        <f>ROUND(I482*H482,2)</f>
        <v>0</v>
      </c>
      <c r="BL482" s="19" t="s">
        <v>161</v>
      </c>
      <c r="BM482" s="182" t="s">
        <v>1132</v>
      </c>
    </row>
    <row r="483" spans="1:65" s="2" customFormat="1" ht="24.15" customHeight="1">
      <c r="A483" s="36"/>
      <c r="B483" s="37"/>
      <c r="C483" s="171" t="s">
        <v>1133</v>
      </c>
      <c r="D483" s="171" t="s">
        <v>132</v>
      </c>
      <c r="E483" s="172" t="s">
        <v>1134</v>
      </c>
      <c r="F483" s="173" t="s">
        <v>1135</v>
      </c>
      <c r="G483" s="174" t="s">
        <v>159</v>
      </c>
      <c r="H483" s="175">
        <v>1</v>
      </c>
      <c r="I483" s="176"/>
      <c r="J483" s="177">
        <f>ROUND(I483*H483,2)</f>
        <v>0</v>
      </c>
      <c r="K483" s="173" t="s">
        <v>136</v>
      </c>
      <c r="L483" s="41"/>
      <c r="M483" s="178" t="s">
        <v>19</v>
      </c>
      <c r="N483" s="179" t="s">
        <v>45</v>
      </c>
      <c r="O483" s="66"/>
      <c r="P483" s="180">
        <f>O483*H483</f>
        <v>0</v>
      </c>
      <c r="Q483" s="180">
        <v>0</v>
      </c>
      <c r="R483" s="180">
        <f>Q483*H483</f>
        <v>0</v>
      </c>
      <c r="S483" s="180">
        <v>0</v>
      </c>
      <c r="T483" s="181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2" t="s">
        <v>161</v>
      </c>
      <c r="AT483" s="182" t="s">
        <v>132</v>
      </c>
      <c r="AU483" s="182" t="s">
        <v>84</v>
      </c>
      <c r="AY483" s="19" t="s">
        <v>129</v>
      </c>
      <c r="BE483" s="183">
        <f>IF(N483="základní",J483,0)</f>
        <v>0</v>
      </c>
      <c r="BF483" s="183">
        <f>IF(N483="snížená",J483,0)</f>
        <v>0</v>
      </c>
      <c r="BG483" s="183">
        <f>IF(N483="zákl. přenesená",J483,0)</f>
        <v>0</v>
      </c>
      <c r="BH483" s="183">
        <f>IF(N483="sníž. přenesená",J483,0)</f>
        <v>0</v>
      </c>
      <c r="BI483" s="183">
        <f>IF(N483="nulová",J483,0)</f>
        <v>0</v>
      </c>
      <c r="BJ483" s="19" t="s">
        <v>82</v>
      </c>
      <c r="BK483" s="183">
        <f>ROUND(I483*H483,2)</f>
        <v>0</v>
      </c>
      <c r="BL483" s="19" t="s">
        <v>161</v>
      </c>
      <c r="BM483" s="182" t="s">
        <v>1136</v>
      </c>
    </row>
    <row r="484" spans="1:65" s="2" customFormat="1" ht="10.199999999999999">
      <c r="A484" s="36"/>
      <c r="B484" s="37"/>
      <c r="C484" s="38"/>
      <c r="D484" s="184" t="s">
        <v>139</v>
      </c>
      <c r="E484" s="38"/>
      <c r="F484" s="185" t="s">
        <v>1137</v>
      </c>
      <c r="G484" s="38"/>
      <c r="H484" s="38"/>
      <c r="I484" s="186"/>
      <c r="J484" s="38"/>
      <c r="K484" s="38"/>
      <c r="L484" s="41"/>
      <c r="M484" s="187"/>
      <c r="N484" s="188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139</v>
      </c>
      <c r="AU484" s="19" t="s">
        <v>84</v>
      </c>
    </row>
    <row r="485" spans="1:65" s="2" customFormat="1" ht="24.15" customHeight="1">
      <c r="A485" s="36"/>
      <c r="B485" s="37"/>
      <c r="C485" s="171" t="s">
        <v>1138</v>
      </c>
      <c r="D485" s="171" t="s">
        <v>132</v>
      </c>
      <c r="E485" s="172" t="s">
        <v>1139</v>
      </c>
      <c r="F485" s="173" t="s">
        <v>1140</v>
      </c>
      <c r="G485" s="174" t="s">
        <v>202</v>
      </c>
      <c r="H485" s="175">
        <v>4.8000000000000001E-2</v>
      </c>
      <c r="I485" s="176"/>
      <c r="J485" s="177">
        <f>ROUND(I485*H485,2)</f>
        <v>0</v>
      </c>
      <c r="K485" s="173" t="s">
        <v>136</v>
      </c>
      <c r="L485" s="41"/>
      <c r="M485" s="178" t="s">
        <v>19</v>
      </c>
      <c r="N485" s="179" t="s">
        <v>45</v>
      </c>
      <c r="O485" s="66"/>
      <c r="P485" s="180">
        <f>O485*H485</f>
        <v>0</v>
      </c>
      <c r="Q485" s="180">
        <v>0</v>
      </c>
      <c r="R485" s="180">
        <f>Q485*H485</f>
        <v>0</v>
      </c>
      <c r="S485" s="180">
        <v>0</v>
      </c>
      <c r="T485" s="181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2" t="s">
        <v>161</v>
      </c>
      <c r="AT485" s="182" t="s">
        <v>132</v>
      </c>
      <c r="AU485" s="182" t="s">
        <v>84</v>
      </c>
      <c r="AY485" s="19" t="s">
        <v>129</v>
      </c>
      <c r="BE485" s="183">
        <f>IF(N485="základní",J485,0)</f>
        <v>0</v>
      </c>
      <c r="BF485" s="183">
        <f>IF(N485="snížená",J485,0)</f>
        <v>0</v>
      </c>
      <c r="BG485" s="183">
        <f>IF(N485="zákl. přenesená",J485,0)</f>
        <v>0</v>
      </c>
      <c r="BH485" s="183">
        <f>IF(N485="sníž. přenesená",J485,0)</f>
        <v>0</v>
      </c>
      <c r="BI485" s="183">
        <f>IF(N485="nulová",J485,0)</f>
        <v>0</v>
      </c>
      <c r="BJ485" s="19" t="s">
        <v>82</v>
      </c>
      <c r="BK485" s="183">
        <f>ROUND(I485*H485,2)</f>
        <v>0</v>
      </c>
      <c r="BL485" s="19" t="s">
        <v>161</v>
      </c>
      <c r="BM485" s="182" t="s">
        <v>1141</v>
      </c>
    </row>
    <row r="486" spans="1:65" s="2" customFormat="1" ht="10.199999999999999">
      <c r="A486" s="36"/>
      <c r="B486" s="37"/>
      <c r="C486" s="38"/>
      <c r="D486" s="184" t="s">
        <v>139</v>
      </c>
      <c r="E486" s="38"/>
      <c r="F486" s="185" t="s">
        <v>1142</v>
      </c>
      <c r="G486" s="38"/>
      <c r="H486" s="38"/>
      <c r="I486" s="186"/>
      <c r="J486" s="38"/>
      <c r="K486" s="38"/>
      <c r="L486" s="41"/>
      <c r="M486" s="187"/>
      <c r="N486" s="188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139</v>
      </c>
      <c r="AU486" s="19" t="s">
        <v>84</v>
      </c>
    </row>
    <row r="487" spans="1:65" s="12" customFormat="1" ht="22.8" customHeight="1">
      <c r="B487" s="155"/>
      <c r="C487" s="156"/>
      <c r="D487" s="157" t="s">
        <v>73</v>
      </c>
      <c r="E487" s="169" t="s">
        <v>1143</v>
      </c>
      <c r="F487" s="169" t="s">
        <v>1144</v>
      </c>
      <c r="G487" s="156"/>
      <c r="H487" s="156"/>
      <c r="I487" s="159"/>
      <c r="J487" s="170">
        <f>BK487</f>
        <v>0</v>
      </c>
      <c r="K487" s="156"/>
      <c r="L487" s="161"/>
      <c r="M487" s="162"/>
      <c r="N487" s="163"/>
      <c r="O487" s="163"/>
      <c r="P487" s="164">
        <f>SUM(P488:P497)</f>
        <v>0</v>
      </c>
      <c r="Q487" s="163"/>
      <c r="R487" s="164">
        <f>SUM(R488:R497)</f>
        <v>1.396E-2</v>
      </c>
      <c r="S487" s="163"/>
      <c r="T487" s="165">
        <f>SUM(T488:T497)</f>
        <v>2.1499999999999999E-4</v>
      </c>
      <c r="AR487" s="166" t="s">
        <v>84</v>
      </c>
      <c r="AT487" s="167" t="s">
        <v>73</v>
      </c>
      <c r="AU487" s="167" t="s">
        <v>82</v>
      </c>
      <c r="AY487" s="166" t="s">
        <v>129</v>
      </c>
      <c r="BK487" s="168">
        <f>SUM(BK488:BK497)</f>
        <v>0</v>
      </c>
    </row>
    <row r="488" spans="1:65" s="2" customFormat="1" ht="16.5" customHeight="1">
      <c r="A488" s="36"/>
      <c r="B488" s="37"/>
      <c r="C488" s="171" t="s">
        <v>1145</v>
      </c>
      <c r="D488" s="171" t="s">
        <v>132</v>
      </c>
      <c r="E488" s="172" t="s">
        <v>1146</v>
      </c>
      <c r="F488" s="173" t="s">
        <v>1147</v>
      </c>
      <c r="G488" s="174" t="s">
        <v>148</v>
      </c>
      <c r="H488" s="175">
        <v>12</v>
      </c>
      <c r="I488" s="176"/>
      <c r="J488" s="177">
        <f>ROUND(I488*H488,2)</f>
        <v>0</v>
      </c>
      <c r="K488" s="173" t="s">
        <v>136</v>
      </c>
      <c r="L488" s="41"/>
      <c r="M488" s="178" t="s">
        <v>19</v>
      </c>
      <c r="N488" s="179" t="s">
        <v>45</v>
      </c>
      <c r="O488" s="66"/>
      <c r="P488" s="180">
        <f>O488*H488</f>
        <v>0</v>
      </c>
      <c r="Q488" s="180">
        <v>0</v>
      </c>
      <c r="R488" s="180">
        <f>Q488*H488</f>
        <v>0</v>
      </c>
      <c r="S488" s="180">
        <v>0</v>
      </c>
      <c r="T488" s="181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2" t="s">
        <v>161</v>
      </c>
      <c r="AT488" s="182" t="s">
        <v>132</v>
      </c>
      <c r="AU488" s="182" t="s">
        <v>84</v>
      </c>
      <c r="AY488" s="19" t="s">
        <v>129</v>
      </c>
      <c r="BE488" s="183">
        <f>IF(N488="základní",J488,0)</f>
        <v>0</v>
      </c>
      <c r="BF488" s="183">
        <f>IF(N488="snížená",J488,0)</f>
        <v>0</v>
      </c>
      <c r="BG488" s="183">
        <f>IF(N488="zákl. přenesená",J488,0)</f>
        <v>0</v>
      </c>
      <c r="BH488" s="183">
        <f>IF(N488="sníž. přenesená",J488,0)</f>
        <v>0</v>
      </c>
      <c r="BI488" s="183">
        <f>IF(N488="nulová",J488,0)</f>
        <v>0</v>
      </c>
      <c r="BJ488" s="19" t="s">
        <v>82</v>
      </c>
      <c r="BK488" s="183">
        <f>ROUND(I488*H488,2)</f>
        <v>0</v>
      </c>
      <c r="BL488" s="19" t="s">
        <v>161</v>
      </c>
      <c r="BM488" s="182" t="s">
        <v>1148</v>
      </c>
    </row>
    <row r="489" spans="1:65" s="2" customFormat="1" ht="10.199999999999999">
      <c r="A489" s="36"/>
      <c r="B489" s="37"/>
      <c r="C489" s="38"/>
      <c r="D489" s="184" t="s">
        <v>139</v>
      </c>
      <c r="E489" s="38"/>
      <c r="F489" s="185" t="s">
        <v>1149</v>
      </c>
      <c r="G489" s="38"/>
      <c r="H489" s="38"/>
      <c r="I489" s="186"/>
      <c r="J489" s="38"/>
      <c r="K489" s="38"/>
      <c r="L489" s="41"/>
      <c r="M489" s="187"/>
      <c r="N489" s="188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139</v>
      </c>
      <c r="AU489" s="19" t="s">
        <v>84</v>
      </c>
    </row>
    <row r="490" spans="1:65" s="2" customFormat="1" ht="16.5" customHeight="1">
      <c r="A490" s="36"/>
      <c r="B490" s="37"/>
      <c r="C490" s="211" t="s">
        <v>1150</v>
      </c>
      <c r="D490" s="211" t="s">
        <v>156</v>
      </c>
      <c r="E490" s="212" t="s">
        <v>1151</v>
      </c>
      <c r="F490" s="213" t="s">
        <v>1152</v>
      </c>
      <c r="G490" s="214" t="s">
        <v>148</v>
      </c>
      <c r="H490" s="215">
        <v>12</v>
      </c>
      <c r="I490" s="216"/>
      <c r="J490" s="217">
        <f>ROUND(I490*H490,2)</f>
        <v>0</v>
      </c>
      <c r="K490" s="213" t="s">
        <v>136</v>
      </c>
      <c r="L490" s="218"/>
      <c r="M490" s="219" t="s">
        <v>19</v>
      </c>
      <c r="N490" s="220" t="s">
        <v>45</v>
      </c>
      <c r="O490" s="66"/>
      <c r="P490" s="180">
        <f>O490*H490</f>
        <v>0</v>
      </c>
      <c r="Q490" s="180">
        <v>1E-3</v>
      </c>
      <c r="R490" s="180">
        <f>Q490*H490</f>
        <v>1.2E-2</v>
      </c>
      <c r="S490" s="180">
        <v>0</v>
      </c>
      <c r="T490" s="181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2" t="s">
        <v>160</v>
      </c>
      <c r="AT490" s="182" t="s">
        <v>156</v>
      </c>
      <c r="AU490" s="182" t="s">
        <v>84</v>
      </c>
      <c r="AY490" s="19" t="s">
        <v>129</v>
      </c>
      <c r="BE490" s="183">
        <f>IF(N490="základní",J490,0)</f>
        <v>0</v>
      </c>
      <c r="BF490" s="183">
        <f>IF(N490="snížená",J490,0)</f>
        <v>0</v>
      </c>
      <c r="BG490" s="183">
        <f>IF(N490="zákl. přenesená",J490,0)</f>
        <v>0</v>
      </c>
      <c r="BH490" s="183">
        <f>IF(N490="sníž. přenesená",J490,0)</f>
        <v>0</v>
      </c>
      <c r="BI490" s="183">
        <f>IF(N490="nulová",J490,0)</f>
        <v>0</v>
      </c>
      <c r="BJ490" s="19" t="s">
        <v>82</v>
      </c>
      <c r="BK490" s="183">
        <f>ROUND(I490*H490,2)</f>
        <v>0</v>
      </c>
      <c r="BL490" s="19" t="s">
        <v>161</v>
      </c>
      <c r="BM490" s="182" t="s">
        <v>1153</v>
      </c>
    </row>
    <row r="491" spans="1:65" s="2" customFormat="1" ht="16.5" customHeight="1">
      <c r="A491" s="36"/>
      <c r="B491" s="37"/>
      <c r="C491" s="211" t="s">
        <v>1154</v>
      </c>
      <c r="D491" s="211" t="s">
        <v>156</v>
      </c>
      <c r="E491" s="212" t="s">
        <v>1155</v>
      </c>
      <c r="F491" s="213" t="s">
        <v>1156</v>
      </c>
      <c r="G491" s="214" t="s">
        <v>148</v>
      </c>
      <c r="H491" s="215">
        <v>12</v>
      </c>
      <c r="I491" s="216"/>
      <c r="J491" s="217">
        <f>ROUND(I491*H491,2)</f>
        <v>0</v>
      </c>
      <c r="K491" s="213" t="s">
        <v>19</v>
      </c>
      <c r="L491" s="218"/>
      <c r="M491" s="219" t="s">
        <v>19</v>
      </c>
      <c r="N491" s="220" t="s">
        <v>45</v>
      </c>
      <c r="O491" s="66"/>
      <c r="P491" s="180">
        <f>O491*H491</f>
        <v>0</v>
      </c>
      <c r="Q491" s="180">
        <v>0</v>
      </c>
      <c r="R491" s="180">
        <f>Q491*H491</f>
        <v>0</v>
      </c>
      <c r="S491" s="180">
        <v>0</v>
      </c>
      <c r="T491" s="181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2" t="s">
        <v>160</v>
      </c>
      <c r="AT491" s="182" t="s">
        <v>156</v>
      </c>
      <c r="AU491" s="182" t="s">
        <v>84</v>
      </c>
      <c r="AY491" s="19" t="s">
        <v>129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9" t="s">
        <v>82</v>
      </c>
      <c r="BK491" s="183">
        <f>ROUND(I491*H491,2)</f>
        <v>0</v>
      </c>
      <c r="BL491" s="19" t="s">
        <v>161</v>
      </c>
      <c r="BM491" s="182" t="s">
        <v>1157</v>
      </c>
    </row>
    <row r="492" spans="1:65" s="2" customFormat="1" ht="16.5" customHeight="1">
      <c r="A492" s="36"/>
      <c r="B492" s="37"/>
      <c r="C492" s="211" t="s">
        <v>1158</v>
      </c>
      <c r="D492" s="211" t="s">
        <v>156</v>
      </c>
      <c r="E492" s="212" t="s">
        <v>1159</v>
      </c>
      <c r="F492" s="213" t="s">
        <v>1160</v>
      </c>
      <c r="G492" s="214" t="s">
        <v>159</v>
      </c>
      <c r="H492" s="215">
        <v>6</v>
      </c>
      <c r="I492" s="216"/>
      <c r="J492" s="217">
        <f>ROUND(I492*H492,2)</f>
        <v>0</v>
      </c>
      <c r="K492" s="213" t="s">
        <v>19</v>
      </c>
      <c r="L492" s="218"/>
      <c r="M492" s="219" t="s">
        <v>19</v>
      </c>
      <c r="N492" s="220" t="s">
        <v>45</v>
      </c>
      <c r="O492" s="66"/>
      <c r="P492" s="180">
        <f>O492*H492</f>
        <v>0</v>
      </c>
      <c r="Q492" s="180">
        <v>0</v>
      </c>
      <c r="R492" s="180">
        <f>Q492*H492</f>
        <v>0</v>
      </c>
      <c r="S492" s="180">
        <v>0</v>
      </c>
      <c r="T492" s="181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2" t="s">
        <v>160</v>
      </c>
      <c r="AT492" s="182" t="s">
        <v>156</v>
      </c>
      <c r="AU492" s="182" t="s">
        <v>84</v>
      </c>
      <c r="AY492" s="19" t="s">
        <v>129</v>
      </c>
      <c r="BE492" s="183">
        <f>IF(N492="základní",J492,0)</f>
        <v>0</v>
      </c>
      <c r="BF492" s="183">
        <f>IF(N492="snížená",J492,0)</f>
        <v>0</v>
      </c>
      <c r="BG492" s="183">
        <f>IF(N492="zákl. přenesená",J492,0)</f>
        <v>0</v>
      </c>
      <c r="BH492" s="183">
        <f>IF(N492="sníž. přenesená",J492,0)</f>
        <v>0</v>
      </c>
      <c r="BI492" s="183">
        <f>IF(N492="nulová",J492,0)</f>
        <v>0</v>
      </c>
      <c r="BJ492" s="19" t="s">
        <v>82</v>
      </c>
      <c r="BK492" s="183">
        <f>ROUND(I492*H492,2)</f>
        <v>0</v>
      </c>
      <c r="BL492" s="19" t="s">
        <v>161</v>
      </c>
      <c r="BM492" s="182" t="s">
        <v>1161</v>
      </c>
    </row>
    <row r="493" spans="1:65" s="2" customFormat="1" ht="16.5" customHeight="1">
      <c r="A493" s="36"/>
      <c r="B493" s="37"/>
      <c r="C493" s="211" t="s">
        <v>1162</v>
      </c>
      <c r="D493" s="211" t="s">
        <v>156</v>
      </c>
      <c r="E493" s="212" t="s">
        <v>1163</v>
      </c>
      <c r="F493" s="213" t="s">
        <v>1164</v>
      </c>
      <c r="G493" s="214" t="s">
        <v>159</v>
      </c>
      <c r="H493" s="215">
        <v>1</v>
      </c>
      <c r="I493" s="216"/>
      <c r="J493" s="217">
        <f>ROUND(I493*H493,2)</f>
        <v>0</v>
      </c>
      <c r="K493" s="213" t="s">
        <v>19</v>
      </c>
      <c r="L493" s="218"/>
      <c r="M493" s="219" t="s">
        <v>19</v>
      </c>
      <c r="N493" s="220" t="s">
        <v>45</v>
      </c>
      <c r="O493" s="66"/>
      <c r="P493" s="180">
        <f>O493*H493</f>
        <v>0</v>
      </c>
      <c r="Q493" s="180">
        <v>1.9599999999999999E-3</v>
      </c>
      <c r="R493" s="180">
        <f>Q493*H493</f>
        <v>1.9599999999999999E-3</v>
      </c>
      <c r="S493" s="180">
        <v>0</v>
      </c>
      <c r="T493" s="181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2" t="s">
        <v>160</v>
      </c>
      <c r="AT493" s="182" t="s">
        <v>156</v>
      </c>
      <c r="AU493" s="182" t="s">
        <v>84</v>
      </c>
      <c r="AY493" s="19" t="s">
        <v>129</v>
      </c>
      <c r="BE493" s="183">
        <f>IF(N493="základní",J493,0)</f>
        <v>0</v>
      </c>
      <c r="BF493" s="183">
        <f>IF(N493="snížená",J493,0)</f>
        <v>0</v>
      </c>
      <c r="BG493" s="183">
        <f>IF(N493="zákl. přenesená",J493,0)</f>
        <v>0</v>
      </c>
      <c r="BH493" s="183">
        <f>IF(N493="sníž. přenesená",J493,0)</f>
        <v>0</v>
      </c>
      <c r="BI493" s="183">
        <f>IF(N493="nulová",J493,0)</f>
        <v>0</v>
      </c>
      <c r="BJ493" s="19" t="s">
        <v>82</v>
      </c>
      <c r="BK493" s="183">
        <f>ROUND(I493*H493,2)</f>
        <v>0</v>
      </c>
      <c r="BL493" s="19" t="s">
        <v>161</v>
      </c>
      <c r="BM493" s="182" t="s">
        <v>1165</v>
      </c>
    </row>
    <row r="494" spans="1:65" s="2" customFormat="1" ht="16.5" customHeight="1">
      <c r="A494" s="36"/>
      <c r="B494" s="37"/>
      <c r="C494" s="171" t="s">
        <v>1166</v>
      </c>
      <c r="D494" s="171" t="s">
        <v>132</v>
      </c>
      <c r="E494" s="172" t="s">
        <v>1167</v>
      </c>
      <c r="F494" s="173" t="s">
        <v>1168</v>
      </c>
      <c r="G494" s="174" t="s">
        <v>159</v>
      </c>
      <c r="H494" s="175">
        <v>1</v>
      </c>
      <c r="I494" s="176"/>
      <c r="J494" s="177">
        <f>ROUND(I494*H494,2)</f>
        <v>0</v>
      </c>
      <c r="K494" s="173" t="s">
        <v>136</v>
      </c>
      <c r="L494" s="41"/>
      <c r="M494" s="178" t="s">
        <v>19</v>
      </c>
      <c r="N494" s="179" t="s">
        <v>45</v>
      </c>
      <c r="O494" s="66"/>
      <c r="P494" s="180">
        <f>O494*H494</f>
        <v>0</v>
      </c>
      <c r="Q494" s="180">
        <v>0</v>
      </c>
      <c r="R494" s="180">
        <f>Q494*H494</f>
        <v>0</v>
      </c>
      <c r="S494" s="180">
        <v>2.1499999999999999E-4</v>
      </c>
      <c r="T494" s="181">
        <f>S494*H494</f>
        <v>2.1499999999999999E-4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2" t="s">
        <v>161</v>
      </c>
      <c r="AT494" s="182" t="s">
        <v>132</v>
      </c>
      <c r="AU494" s="182" t="s">
        <v>84</v>
      </c>
      <c r="AY494" s="19" t="s">
        <v>129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9" t="s">
        <v>82</v>
      </c>
      <c r="BK494" s="183">
        <f>ROUND(I494*H494,2)</f>
        <v>0</v>
      </c>
      <c r="BL494" s="19" t="s">
        <v>161</v>
      </c>
      <c r="BM494" s="182" t="s">
        <v>1169</v>
      </c>
    </row>
    <row r="495" spans="1:65" s="2" customFormat="1" ht="10.199999999999999">
      <c r="A495" s="36"/>
      <c r="B495" s="37"/>
      <c r="C495" s="38"/>
      <c r="D495" s="184" t="s">
        <v>139</v>
      </c>
      <c r="E495" s="38"/>
      <c r="F495" s="185" t="s">
        <v>1170</v>
      </c>
      <c r="G495" s="38"/>
      <c r="H495" s="38"/>
      <c r="I495" s="186"/>
      <c r="J495" s="38"/>
      <c r="K495" s="38"/>
      <c r="L495" s="41"/>
      <c r="M495" s="187"/>
      <c r="N495" s="188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139</v>
      </c>
      <c r="AU495" s="19" t="s">
        <v>84</v>
      </c>
    </row>
    <row r="496" spans="1:65" s="2" customFormat="1" ht="24.15" customHeight="1">
      <c r="A496" s="36"/>
      <c r="B496" s="37"/>
      <c r="C496" s="171" t="s">
        <v>1171</v>
      </c>
      <c r="D496" s="171" t="s">
        <v>132</v>
      </c>
      <c r="E496" s="172" t="s">
        <v>1172</v>
      </c>
      <c r="F496" s="173" t="s">
        <v>1173</v>
      </c>
      <c r="G496" s="174" t="s">
        <v>202</v>
      </c>
      <c r="H496" s="175">
        <v>1.4E-2</v>
      </c>
      <c r="I496" s="176"/>
      <c r="J496" s="177">
        <f>ROUND(I496*H496,2)</f>
        <v>0</v>
      </c>
      <c r="K496" s="173" t="s">
        <v>136</v>
      </c>
      <c r="L496" s="41"/>
      <c r="M496" s="178" t="s">
        <v>19</v>
      </c>
      <c r="N496" s="179" t="s">
        <v>45</v>
      </c>
      <c r="O496" s="66"/>
      <c r="P496" s="180">
        <f>O496*H496</f>
        <v>0</v>
      </c>
      <c r="Q496" s="180">
        <v>0</v>
      </c>
      <c r="R496" s="180">
        <f>Q496*H496</f>
        <v>0</v>
      </c>
      <c r="S496" s="180">
        <v>0</v>
      </c>
      <c r="T496" s="181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2" t="s">
        <v>161</v>
      </c>
      <c r="AT496" s="182" t="s">
        <v>132</v>
      </c>
      <c r="AU496" s="182" t="s">
        <v>84</v>
      </c>
      <c r="AY496" s="19" t="s">
        <v>129</v>
      </c>
      <c r="BE496" s="183">
        <f>IF(N496="základní",J496,0)</f>
        <v>0</v>
      </c>
      <c r="BF496" s="183">
        <f>IF(N496="snížená",J496,0)</f>
        <v>0</v>
      </c>
      <c r="BG496" s="183">
        <f>IF(N496="zákl. přenesená",J496,0)</f>
        <v>0</v>
      </c>
      <c r="BH496" s="183">
        <f>IF(N496="sníž. přenesená",J496,0)</f>
        <v>0</v>
      </c>
      <c r="BI496" s="183">
        <f>IF(N496="nulová",J496,0)</f>
        <v>0</v>
      </c>
      <c r="BJ496" s="19" t="s">
        <v>82</v>
      </c>
      <c r="BK496" s="183">
        <f>ROUND(I496*H496,2)</f>
        <v>0</v>
      </c>
      <c r="BL496" s="19" t="s">
        <v>161</v>
      </c>
      <c r="BM496" s="182" t="s">
        <v>1174</v>
      </c>
    </row>
    <row r="497" spans="1:65" s="2" customFormat="1" ht="10.199999999999999">
      <c r="A497" s="36"/>
      <c r="B497" s="37"/>
      <c r="C497" s="38"/>
      <c r="D497" s="184" t="s">
        <v>139</v>
      </c>
      <c r="E497" s="38"/>
      <c r="F497" s="185" t="s">
        <v>1175</v>
      </c>
      <c r="G497" s="38"/>
      <c r="H497" s="38"/>
      <c r="I497" s="186"/>
      <c r="J497" s="38"/>
      <c r="K497" s="38"/>
      <c r="L497" s="41"/>
      <c r="M497" s="187"/>
      <c r="N497" s="188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139</v>
      </c>
      <c r="AU497" s="19" t="s">
        <v>84</v>
      </c>
    </row>
    <row r="498" spans="1:65" s="12" customFormat="1" ht="25.95" customHeight="1">
      <c r="B498" s="155"/>
      <c r="C498" s="156"/>
      <c r="D498" s="157" t="s">
        <v>73</v>
      </c>
      <c r="E498" s="158" t="s">
        <v>156</v>
      </c>
      <c r="F498" s="158" t="s">
        <v>1176</v>
      </c>
      <c r="G498" s="156"/>
      <c r="H498" s="156"/>
      <c r="I498" s="159"/>
      <c r="J498" s="160">
        <f>BK498</f>
        <v>0</v>
      </c>
      <c r="K498" s="156"/>
      <c r="L498" s="161"/>
      <c r="M498" s="162"/>
      <c r="N498" s="163"/>
      <c r="O498" s="163"/>
      <c r="P498" s="164">
        <f>P499+P518</f>
        <v>0</v>
      </c>
      <c r="Q498" s="163"/>
      <c r="R498" s="164">
        <f>R499+R518</f>
        <v>2.5999999999999999E-3</v>
      </c>
      <c r="S498" s="163"/>
      <c r="T498" s="165">
        <f>T499+T518</f>
        <v>0</v>
      </c>
      <c r="AR498" s="166" t="s">
        <v>155</v>
      </c>
      <c r="AT498" s="167" t="s">
        <v>73</v>
      </c>
      <c r="AU498" s="167" t="s">
        <v>74</v>
      </c>
      <c r="AY498" s="166" t="s">
        <v>129</v>
      </c>
      <c r="BK498" s="168">
        <f>BK499+BK518</f>
        <v>0</v>
      </c>
    </row>
    <row r="499" spans="1:65" s="12" customFormat="1" ht="22.8" customHeight="1">
      <c r="B499" s="155"/>
      <c r="C499" s="156"/>
      <c r="D499" s="157" t="s">
        <v>73</v>
      </c>
      <c r="E499" s="169" t="s">
        <v>1177</v>
      </c>
      <c r="F499" s="169" t="s">
        <v>1178</v>
      </c>
      <c r="G499" s="156"/>
      <c r="H499" s="156"/>
      <c r="I499" s="159"/>
      <c r="J499" s="170">
        <f>BK499</f>
        <v>0</v>
      </c>
      <c r="K499" s="156"/>
      <c r="L499" s="161"/>
      <c r="M499" s="162"/>
      <c r="N499" s="163"/>
      <c r="O499" s="163"/>
      <c r="P499" s="164">
        <f>SUM(P500:P517)</f>
        <v>0</v>
      </c>
      <c r="Q499" s="163"/>
      <c r="R499" s="164">
        <f>SUM(R500:R517)</f>
        <v>2.5999999999999999E-3</v>
      </c>
      <c r="S499" s="163"/>
      <c r="T499" s="165">
        <f>SUM(T500:T517)</f>
        <v>0</v>
      </c>
      <c r="AR499" s="166" t="s">
        <v>155</v>
      </c>
      <c r="AT499" s="167" t="s">
        <v>73</v>
      </c>
      <c r="AU499" s="167" t="s">
        <v>82</v>
      </c>
      <c r="AY499" s="166" t="s">
        <v>129</v>
      </c>
      <c r="BK499" s="168">
        <f>SUM(BK500:BK517)</f>
        <v>0</v>
      </c>
    </row>
    <row r="500" spans="1:65" s="2" customFormat="1" ht="16.5" customHeight="1">
      <c r="A500" s="36"/>
      <c r="B500" s="37"/>
      <c r="C500" s="171" t="s">
        <v>1179</v>
      </c>
      <c r="D500" s="171" t="s">
        <v>132</v>
      </c>
      <c r="E500" s="172" t="s">
        <v>1180</v>
      </c>
      <c r="F500" s="173" t="s">
        <v>1181</v>
      </c>
      <c r="G500" s="174" t="s">
        <v>159</v>
      </c>
      <c r="H500" s="175">
        <v>2</v>
      </c>
      <c r="I500" s="176"/>
      <c r="J500" s="177">
        <f>ROUND(I500*H500,2)</f>
        <v>0</v>
      </c>
      <c r="K500" s="173" t="s">
        <v>136</v>
      </c>
      <c r="L500" s="41"/>
      <c r="M500" s="178" t="s">
        <v>19</v>
      </c>
      <c r="N500" s="179" t="s">
        <v>45</v>
      </c>
      <c r="O500" s="66"/>
      <c r="P500" s="180">
        <f>O500*H500</f>
        <v>0</v>
      </c>
      <c r="Q500" s="180">
        <v>0</v>
      </c>
      <c r="R500" s="180">
        <f>Q500*H500</f>
        <v>0</v>
      </c>
      <c r="S500" s="180">
        <v>0</v>
      </c>
      <c r="T500" s="181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2" t="s">
        <v>451</v>
      </c>
      <c r="AT500" s="182" t="s">
        <v>132</v>
      </c>
      <c r="AU500" s="182" t="s">
        <v>84</v>
      </c>
      <c r="AY500" s="19" t="s">
        <v>129</v>
      </c>
      <c r="BE500" s="183">
        <f>IF(N500="základní",J500,0)</f>
        <v>0</v>
      </c>
      <c r="BF500" s="183">
        <f>IF(N500="snížená",J500,0)</f>
        <v>0</v>
      </c>
      <c r="BG500" s="183">
        <f>IF(N500="zákl. přenesená",J500,0)</f>
        <v>0</v>
      </c>
      <c r="BH500" s="183">
        <f>IF(N500="sníž. přenesená",J500,0)</f>
        <v>0</v>
      </c>
      <c r="BI500" s="183">
        <f>IF(N500="nulová",J500,0)</f>
        <v>0</v>
      </c>
      <c r="BJ500" s="19" t="s">
        <v>82</v>
      </c>
      <c r="BK500" s="183">
        <f>ROUND(I500*H500,2)</f>
        <v>0</v>
      </c>
      <c r="BL500" s="19" t="s">
        <v>451</v>
      </c>
      <c r="BM500" s="182" t="s">
        <v>1182</v>
      </c>
    </row>
    <row r="501" spans="1:65" s="2" customFormat="1" ht="10.199999999999999">
      <c r="A501" s="36"/>
      <c r="B501" s="37"/>
      <c r="C501" s="38"/>
      <c r="D501" s="184" t="s">
        <v>139</v>
      </c>
      <c r="E501" s="38"/>
      <c r="F501" s="185" t="s">
        <v>1183</v>
      </c>
      <c r="G501" s="38"/>
      <c r="H501" s="38"/>
      <c r="I501" s="186"/>
      <c r="J501" s="38"/>
      <c r="K501" s="38"/>
      <c r="L501" s="41"/>
      <c r="M501" s="187"/>
      <c r="N501" s="188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139</v>
      </c>
      <c r="AU501" s="19" t="s">
        <v>84</v>
      </c>
    </row>
    <row r="502" spans="1:65" s="2" customFormat="1" ht="16.5" customHeight="1">
      <c r="A502" s="36"/>
      <c r="B502" s="37"/>
      <c r="C502" s="171" t="s">
        <v>1184</v>
      </c>
      <c r="D502" s="171" t="s">
        <v>132</v>
      </c>
      <c r="E502" s="172" t="s">
        <v>1185</v>
      </c>
      <c r="F502" s="173" t="s">
        <v>1186</v>
      </c>
      <c r="G502" s="174" t="s">
        <v>148</v>
      </c>
      <c r="H502" s="175">
        <v>6</v>
      </c>
      <c r="I502" s="176"/>
      <c r="J502" s="177">
        <f>ROUND(I502*H502,2)</f>
        <v>0</v>
      </c>
      <c r="K502" s="173" t="s">
        <v>136</v>
      </c>
      <c r="L502" s="41"/>
      <c r="M502" s="178" t="s">
        <v>19</v>
      </c>
      <c r="N502" s="179" t="s">
        <v>45</v>
      </c>
      <c r="O502" s="66"/>
      <c r="P502" s="180">
        <f>O502*H502</f>
        <v>0</v>
      </c>
      <c r="Q502" s="180">
        <v>0</v>
      </c>
      <c r="R502" s="180">
        <f>Q502*H502</f>
        <v>0</v>
      </c>
      <c r="S502" s="180">
        <v>0</v>
      </c>
      <c r="T502" s="181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2" t="s">
        <v>451</v>
      </c>
      <c r="AT502" s="182" t="s">
        <v>132</v>
      </c>
      <c r="AU502" s="182" t="s">
        <v>84</v>
      </c>
      <c r="AY502" s="19" t="s">
        <v>129</v>
      </c>
      <c r="BE502" s="183">
        <f>IF(N502="základní",J502,0)</f>
        <v>0</v>
      </c>
      <c r="BF502" s="183">
        <f>IF(N502="snížená",J502,0)</f>
        <v>0</v>
      </c>
      <c r="BG502" s="183">
        <f>IF(N502="zákl. přenesená",J502,0)</f>
        <v>0</v>
      </c>
      <c r="BH502" s="183">
        <f>IF(N502="sníž. přenesená",J502,0)</f>
        <v>0</v>
      </c>
      <c r="BI502" s="183">
        <f>IF(N502="nulová",J502,0)</f>
        <v>0</v>
      </c>
      <c r="BJ502" s="19" t="s">
        <v>82</v>
      </c>
      <c r="BK502" s="183">
        <f>ROUND(I502*H502,2)</f>
        <v>0</v>
      </c>
      <c r="BL502" s="19" t="s">
        <v>451</v>
      </c>
      <c r="BM502" s="182" t="s">
        <v>1187</v>
      </c>
    </row>
    <row r="503" spans="1:65" s="2" customFormat="1" ht="10.199999999999999">
      <c r="A503" s="36"/>
      <c r="B503" s="37"/>
      <c r="C503" s="38"/>
      <c r="D503" s="184" t="s">
        <v>139</v>
      </c>
      <c r="E503" s="38"/>
      <c r="F503" s="185" t="s">
        <v>1188</v>
      </c>
      <c r="G503" s="38"/>
      <c r="H503" s="38"/>
      <c r="I503" s="186"/>
      <c r="J503" s="38"/>
      <c r="K503" s="38"/>
      <c r="L503" s="41"/>
      <c r="M503" s="187"/>
      <c r="N503" s="188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139</v>
      </c>
      <c r="AU503" s="19" t="s">
        <v>84</v>
      </c>
    </row>
    <row r="504" spans="1:65" s="2" customFormat="1" ht="37.799999999999997" customHeight="1">
      <c r="A504" s="36"/>
      <c r="B504" s="37"/>
      <c r="C504" s="211" t="s">
        <v>1189</v>
      </c>
      <c r="D504" s="211" t="s">
        <v>156</v>
      </c>
      <c r="E504" s="212" t="s">
        <v>1190</v>
      </c>
      <c r="F504" s="213" t="s">
        <v>1191</v>
      </c>
      <c r="G504" s="214" t="s">
        <v>159</v>
      </c>
      <c r="H504" s="215">
        <v>1</v>
      </c>
      <c r="I504" s="216"/>
      <c r="J504" s="217">
        <f t="shared" ref="J504:J510" si="50">ROUND(I504*H504,2)</f>
        <v>0</v>
      </c>
      <c r="K504" s="213" t="s">
        <v>19</v>
      </c>
      <c r="L504" s="218"/>
      <c r="M504" s="219" t="s">
        <v>19</v>
      </c>
      <c r="N504" s="220" t="s">
        <v>45</v>
      </c>
      <c r="O504" s="66"/>
      <c r="P504" s="180">
        <f t="shared" ref="P504:P510" si="51">O504*H504</f>
        <v>0</v>
      </c>
      <c r="Q504" s="180">
        <v>2.5000000000000001E-4</v>
      </c>
      <c r="R504" s="180">
        <f t="shared" ref="R504:R510" si="52">Q504*H504</f>
        <v>2.5000000000000001E-4</v>
      </c>
      <c r="S504" s="180">
        <v>0</v>
      </c>
      <c r="T504" s="181">
        <f t="shared" ref="T504:T510" si="53"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2" t="s">
        <v>734</v>
      </c>
      <c r="AT504" s="182" t="s">
        <v>156</v>
      </c>
      <c r="AU504" s="182" t="s">
        <v>84</v>
      </c>
      <c r="AY504" s="19" t="s">
        <v>129</v>
      </c>
      <c r="BE504" s="183">
        <f t="shared" ref="BE504:BE510" si="54">IF(N504="základní",J504,0)</f>
        <v>0</v>
      </c>
      <c r="BF504" s="183">
        <f t="shared" ref="BF504:BF510" si="55">IF(N504="snížená",J504,0)</f>
        <v>0</v>
      </c>
      <c r="BG504" s="183">
        <f t="shared" ref="BG504:BG510" si="56">IF(N504="zákl. přenesená",J504,0)</f>
        <v>0</v>
      </c>
      <c r="BH504" s="183">
        <f t="shared" ref="BH504:BH510" si="57">IF(N504="sníž. přenesená",J504,0)</f>
        <v>0</v>
      </c>
      <c r="BI504" s="183">
        <f t="shared" ref="BI504:BI510" si="58">IF(N504="nulová",J504,0)</f>
        <v>0</v>
      </c>
      <c r="BJ504" s="19" t="s">
        <v>82</v>
      </c>
      <c r="BK504" s="183">
        <f t="shared" ref="BK504:BK510" si="59">ROUND(I504*H504,2)</f>
        <v>0</v>
      </c>
      <c r="BL504" s="19" t="s">
        <v>734</v>
      </c>
      <c r="BM504" s="182" t="s">
        <v>1192</v>
      </c>
    </row>
    <row r="505" spans="1:65" s="2" customFormat="1" ht="24.15" customHeight="1">
      <c r="A505" s="36"/>
      <c r="B505" s="37"/>
      <c r="C505" s="211" t="s">
        <v>1193</v>
      </c>
      <c r="D505" s="211" t="s">
        <v>156</v>
      </c>
      <c r="E505" s="212" t="s">
        <v>1194</v>
      </c>
      <c r="F505" s="213" t="s">
        <v>1195</v>
      </c>
      <c r="G505" s="214" t="s">
        <v>159</v>
      </c>
      <c r="H505" s="215">
        <v>2</v>
      </c>
      <c r="I505" s="216"/>
      <c r="J505" s="217">
        <f t="shared" si="50"/>
        <v>0</v>
      </c>
      <c r="K505" s="213" t="s">
        <v>19</v>
      </c>
      <c r="L505" s="218"/>
      <c r="M505" s="219" t="s">
        <v>19</v>
      </c>
      <c r="N505" s="220" t="s">
        <v>45</v>
      </c>
      <c r="O505" s="66"/>
      <c r="P505" s="180">
        <f t="shared" si="51"/>
        <v>0</v>
      </c>
      <c r="Q505" s="180">
        <v>8.0000000000000007E-5</v>
      </c>
      <c r="R505" s="180">
        <f t="shared" si="52"/>
        <v>1.6000000000000001E-4</v>
      </c>
      <c r="S505" s="180">
        <v>0</v>
      </c>
      <c r="T505" s="181">
        <f t="shared" si="53"/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2" t="s">
        <v>734</v>
      </c>
      <c r="AT505" s="182" t="s">
        <v>156</v>
      </c>
      <c r="AU505" s="182" t="s">
        <v>84</v>
      </c>
      <c r="AY505" s="19" t="s">
        <v>129</v>
      </c>
      <c r="BE505" s="183">
        <f t="shared" si="54"/>
        <v>0</v>
      </c>
      <c r="BF505" s="183">
        <f t="shared" si="55"/>
        <v>0</v>
      </c>
      <c r="BG505" s="183">
        <f t="shared" si="56"/>
        <v>0</v>
      </c>
      <c r="BH505" s="183">
        <f t="shared" si="57"/>
        <v>0</v>
      </c>
      <c r="BI505" s="183">
        <f t="shared" si="58"/>
        <v>0</v>
      </c>
      <c r="BJ505" s="19" t="s">
        <v>82</v>
      </c>
      <c r="BK505" s="183">
        <f t="shared" si="59"/>
        <v>0</v>
      </c>
      <c r="BL505" s="19" t="s">
        <v>734</v>
      </c>
      <c r="BM505" s="182" t="s">
        <v>1196</v>
      </c>
    </row>
    <row r="506" spans="1:65" s="2" customFormat="1" ht="24.15" customHeight="1">
      <c r="A506" s="36"/>
      <c r="B506" s="37"/>
      <c r="C506" s="211" t="s">
        <v>1197</v>
      </c>
      <c r="D506" s="211" t="s">
        <v>156</v>
      </c>
      <c r="E506" s="212" t="s">
        <v>1198</v>
      </c>
      <c r="F506" s="213" t="s">
        <v>1199</v>
      </c>
      <c r="G506" s="214" t="s">
        <v>159</v>
      </c>
      <c r="H506" s="215">
        <v>2</v>
      </c>
      <c r="I506" s="216"/>
      <c r="J506" s="217">
        <f t="shared" si="50"/>
        <v>0</v>
      </c>
      <c r="K506" s="213" t="s">
        <v>19</v>
      </c>
      <c r="L506" s="218"/>
      <c r="M506" s="219" t="s">
        <v>19</v>
      </c>
      <c r="N506" s="220" t="s">
        <v>45</v>
      </c>
      <c r="O506" s="66"/>
      <c r="P506" s="180">
        <f t="shared" si="51"/>
        <v>0</v>
      </c>
      <c r="Q506" s="180">
        <v>1.8000000000000001E-4</v>
      </c>
      <c r="R506" s="180">
        <f t="shared" si="52"/>
        <v>3.6000000000000002E-4</v>
      </c>
      <c r="S506" s="180">
        <v>0</v>
      </c>
      <c r="T506" s="181">
        <f t="shared" si="53"/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2" t="s">
        <v>734</v>
      </c>
      <c r="AT506" s="182" t="s">
        <v>156</v>
      </c>
      <c r="AU506" s="182" t="s">
        <v>84</v>
      </c>
      <c r="AY506" s="19" t="s">
        <v>129</v>
      </c>
      <c r="BE506" s="183">
        <f t="shared" si="54"/>
        <v>0</v>
      </c>
      <c r="BF506" s="183">
        <f t="shared" si="55"/>
        <v>0</v>
      </c>
      <c r="BG506" s="183">
        <f t="shared" si="56"/>
        <v>0</v>
      </c>
      <c r="BH506" s="183">
        <f t="shared" si="57"/>
        <v>0</v>
      </c>
      <c r="BI506" s="183">
        <f t="shared" si="58"/>
        <v>0</v>
      </c>
      <c r="BJ506" s="19" t="s">
        <v>82</v>
      </c>
      <c r="BK506" s="183">
        <f t="shared" si="59"/>
        <v>0</v>
      </c>
      <c r="BL506" s="19" t="s">
        <v>734</v>
      </c>
      <c r="BM506" s="182" t="s">
        <v>1200</v>
      </c>
    </row>
    <row r="507" spans="1:65" s="2" customFormat="1" ht="24.15" customHeight="1">
      <c r="A507" s="36"/>
      <c r="B507" s="37"/>
      <c r="C507" s="211" t="s">
        <v>1201</v>
      </c>
      <c r="D507" s="211" t="s">
        <v>156</v>
      </c>
      <c r="E507" s="212" t="s">
        <v>1202</v>
      </c>
      <c r="F507" s="213" t="s">
        <v>1203</v>
      </c>
      <c r="G507" s="214" t="s">
        <v>159</v>
      </c>
      <c r="H507" s="215">
        <v>1</v>
      </c>
      <c r="I507" s="216"/>
      <c r="J507" s="217">
        <f t="shared" si="50"/>
        <v>0</v>
      </c>
      <c r="K507" s="213" t="s">
        <v>19</v>
      </c>
      <c r="L507" s="218"/>
      <c r="M507" s="219" t="s">
        <v>19</v>
      </c>
      <c r="N507" s="220" t="s">
        <v>45</v>
      </c>
      <c r="O507" s="66"/>
      <c r="P507" s="180">
        <f t="shared" si="51"/>
        <v>0</v>
      </c>
      <c r="Q507" s="180">
        <v>1.4999999999999999E-4</v>
      </c>
      <c r="R507" s="180">
        <f t="shared" si="52"/>
        <v>1.4999999999999999E-4</v>
      </c>
      <c r="S507" s="180">
        <v>0</v>
      </c>
      <c r="T507" s="181">
        <f t="shared" si="53"/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2" t="s">
        <v>734</v>
      </c>
      <c r="AT507" s="182" t="s">
        <v>156</v>
      </c>
      <c r="AU507" s="182" t="s">
        <v>84</v>
      </c>
      <c r="AY507" s="19" t="s">
        <v>129</v>
      </c>
      <c r="BE507" s="183">
        <f t="shared" si="54"/>
        <v>0</v>
      </c>
      <c r="BF507" s="183">
        <f t="shared" si="55"/>
        <v>0</v>
      </c>
      <c r="BG507" s="183">
        <f t="shared" si="56"/>
        <v>0</v>
      </c>
      <c r="BH507" s="183">
        <f t="shared" si="57"/>
        <v>0</v>
      </c>
      <c r="BI507" s="183">
        <f t="shared" si="58"/>
        <v>0</v>
      </c>
      <c r="BJ507" s="19" t="s">
        <v>82</v>
      </c>
      <c r="BK507" s="183">
        <f t="shared" si="59"/>
        <v>0</v>
      </c>
      <c r="BL507" s="19" t="s">
        <v>734</v>
      </c>
      <c r="BM507" s="182" t="s">
        <v>1204</v>
      </c>
    </row>
    <row r="508" spans="1:65" s="2" customFormat="1" ht="24.15" customHeight="1">
      <c r="A508" s="36"/>
      <c r="B508" s="37"/>
      <c r="C508" s="211" t="s">
        <v>1205</v>
      </c>
      <c r="D508" s="211" t="s">
        <v>156</v>
      </c>
      <c r="E508" s="212" t="s">
        <v>1206</v>
      </c>
      <c r="F508" s="213" t="s">
        <v>1207</v>
      </c>
      <c r="G508" s="214" t="s">
        <v>159</v>
      </c>
      <c r="H508" s="215">
        <v>1</v>
      </c>
      <c r="I508" s="216"/>
      <c r="J508" s="217">
        <f t="shared" si="50"/>
        <v>0</v>
      </c>
      <c r="K508" s="213" t="s">
        <v>19</v>
      </c>
      <c r="L508" s="218"/>
      <c r="M508" s="219" t="s">
        <v>19</v>
      </c>
      <c r="N508" s="220" t="s">
        <v>45</v>
      </c>
      <c r="O508" s="66"/>
      <c r="P508" s="180">
        <f t="shared" si="51"/>
        <v>0</v>
      </c>
      <c r="Q508" s="180">
        <v>6.0000000000000002E-5</v>
      </c>
      <c r="R508" s="180">
        <f t="shared" si="52"/>
        <v>6.0000000000000002E-5</v>
      </c>
      <c r="S508" s="180">
        <v>0</v>
      </c>
      <c r="T508" s="181">
        <f t="shared" si="53"/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2" t="s">
        <v>734</v>
      </c>
      <c r="AT508" s="182" t="s">
        <v>156</v>
      </c>
      <c r="AU508" s="182" t="s">
        <v>84</v>
      </c>
      <c r="AY508" s="19" t="s">
        <v>129</v>
      </c>
      <c r="BE508" s="183">
        <f t="shared" si="54"/>
        <v>0</v>
      </c>
      <c r="BF508" s="183">
        <f t="shared" si="55"/>
        <v>0</v>
      </c>
      <c r="BG508" s="183">
        <f t="shared" si="56"/>
        <v>0</v>
      </c>
      <c r="BH508" s="183">
        <f t="shared" si="57"/>
        <v>0</v>
      </c>
      <c r="BI508" s="183">
        <f t="shared" si="58"/>
        <v>0</v>
      </c>
      <c r="BJ508" s="19" t="s">
        <v>82</v>
      </c>
      <c r="BK508" s="183">
        <f t="shared" si="59"/>
        <v>0</v>
      </c>
      <c r="BL508" s="19" t="s">
        <v>734</v>
      </c>
      <c r="BM508" s="182" t="s">
        <v>1208</v>
      </c>
    </row>
    <row r="509" spans="1:65" s="2" customFormat="1" ht="24.15" customHeight="1">
      <c r="A509" s="36"/>
      <c r="B509" s="37"/>
      <c r="C509" s="211" t="s">
        <v>1209</v>
      </c>
      <c r="D509" s="211" t="s">
        <v>156</v>
      </c>
      <c r="E509" s="212" t="s">
        <v>1210</v>
      </c>
      <c r="F509" s="213" t="s">
        <v>1211</v>
      </c>
      <c r="G509" s="214" t="s">
        <v>159</v>
      </c>
      <c r="H509" s="215">
        <v>2</v>
      </c>
      <c r="I509" s="216"/>
      <c r="J509" s="217">
        <f t="shared" si="50"/>
        <v>0</v>
      </c>
      <c r="K509" s="213" t="s">
        <v>19</v>
      </c>
      <c r="L509" s="218"/>
      <c r="M509" s="219" t="s">
        <v>19</v>
      </c>
      <c r="N509" s="220" t="s">
        <v>45</v>
      </c>
      <c r="O509" s="66"/>
      <c r="P509" s="180">
        <f t="shared" si="51"/>
        <v>0</v>
      </c>
      <c r="Q509" s="180">
        <v>1.2999999999999999E-4</v>
      </c>
      <c r="R509" s="180">
        <f t="shared" si="52"/>
        <v>2.5999999999999998E-4</v>
      </c>
      <c r="S509" s="180">
        <v>0</v>
      </c>
      <c r="T509" s="181">
        <f t="shared" si="53"/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2" t="s">
        <v>734</v>
      </c>
      <c r="AT509" s="182" t="s">
        <v>156</v>
      </c>
      <c r="AU509" s="182" t="s">
        <v>84</v>
      </c>
      <c r="AY509" s="19" t="s">
        <v>129</v>
      </c>
      <c r="BE509" s="183">
        <f t="shared" si="54"/>
        <v>0</v>
      </c>
      <c r="BF509" s="183">
        <f t="shared" si="55"/>
        <v>0</v>
      </c>
      <c r="BG509" s="183">
        <f t="shared" si="56"/>
        <v>0</v>
      </c>
      <c r="BH509" s="183">
        <f t="shared" si="57"/>
        <v>0</v>
      </c>
      <c r="BI509" s="183">
        <f t="shared" si="58"/>
        <v>0</v>
      </c>
      <c r="BJ509" s="19" t="s">
        <v>82</v>
      </c>
      <c r="BK509" s="183">
        <f t="shared" si="59"/>
        <v>0</v>
      </c>
      <c r="BL509" s="19" t="s">
        <v>734</v>
      </c>
      <c r="BM509" s="182" t="s">
        <v>1212</v>
      </c>
    </row>
    <row r="510" spans="1:65" s="2" customFormat="1" ht="16.5" customHeight="1">
      <c r="A510" s="36"/>
      <c r="B510" s="37"/>
      <c r="C510" s="171" t="s">
        <v>1213</v>
      </c>
      <c r="D510" s="171" t="s">
        <v>132</v>
      </c>
      <c r="E510" s="172" t="s">
        <v>1214</v>
      </c>
      <c r="F510" s="173" t="s">
        <v>1215</v>
      </c>
      <c r="G510" s="174" t="s">
        <v>159</v>
      </c>
      <c r="H510" s="175">
        <v>2</v>
      </c>
      <c r="I510" s="176"/>
      <c r="J510" s="177">
        <f t="shared" si="50"/>
        <v>0</v>
      </c>
      <c r="K510" s="173" t="s">
        <v>136</v>
      </c>
      <c r="L510" s="41"/>
      <c r="M510" s="178" t="s">
        <v>19</v>
      </c>
      <c r="N510" s="179" t="s">
        <v>45</v>
      </c>
      <c r="O510" s="66"/>
      <c r="P510" s="180">
        <f t="shared" si="51"/>
        <v>0</v>
      </c>
      <c r="Q510" s="180">
        <v>1.3999999999999999E-4</v>
      </c>
      <c r="R510" s="180">
        <f t="shared" si="52"/>
        <v>2.7999999999999998E-4</v>
      </c>
      <c r="S510" s="180">
        <v>0</v>
      </c>
      <c r="T510" s="181">
        <f t="shared" si="53"/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2" t="s">
        <v>451</v>
      </c>
      <c r="AT510" s="182" t="s">
        <v>132</v>
      </c>
      <c r="AU510" s="182" t="s">
        <v>84</v>
      </c>
      <c r="AY510" s="19" t="s">
        <v>129</v>
      </c>
      <c r="BE510" s="183">
        <f t="shared" si="54"/>
        <v>0</v>
      </c>
      <c r="BF510" s="183">
        <f t="shared" si="55"/>
        <v>0</v>
      </c>
      <c r="BG510" s="183">
        <f t="shared" si="56"/>
        <v>0</v>
      </c>
      <c r="BH510" s="183">
        <f t="shared" si="57"/>
        <v>0</v>
      </c>
      <c r="BI510" s="183">
        <f t="shared" si="58"/>
        <v>0</v>
      </c>
      <c r="BJ510" s="19" t="s">
        <v>82</v>
      </c>
      <c r="BK510" s="183">
        <f t="shared" si="59"/>
        <v>0</v>
      </c>
      <c r="BL510" s="19" t="s">
        <v>451</v>
      </c>
      <c r="BM510" s="182" t="s">
        <v>1216</v>
      </c>
    </row>
    <row r="511" spans="1:65" s="2" customFormat="1" ht="10.199999999999999">
      <c r="A511" s="36"/>
      <c r="B511" s="37"/>
      <c r="C511" s="38"/>
      <c r="D511" s="184" t="s">
        <v>139</v>
      </c>
      <c r="E511" s="38"/>
      <c r="F511" s="185" t="s">
        <v>1217</v>
      </c>
      <c r="G511" s="38"/>
      <c r="H511" s="38"/>
      <c r="I511" s="186"/>
      <c r="J511" s="38"/>
      <c r="K511" s="38"/>
      <c r="L511" s="41"/>
      <c r="M511" s="187"/>
      <c r="N511" s="188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139</v>
      </c>
      <c r="AU511" s="19" t="s">
        <v>84</v>
      </c>
    </row>
    <row r="512" spans="1:65" s="2" customFormat="1" ht="16.5" customHeight="1">
      <c r="A512" s="36"/>
      <c r="B512" s="37"/>
      <c r="C512" s="211" t="s">
        <v>1218</v>
      </c>
      <c r="D512" s="211" t="s">
        <v>156</v>
      </c>
      <c r="E512" s="212" t="s">
        <v>1219</v>
      </c>
      <c r="F512" s="213" t="s">
        <v>1220</v>
      </c>
      <c r="G512" s="214" t="s">
        <v>159</v>
      </c>
      <c r="H512" s="215">
        <v>2</v>
      </c>
      <c r="I512" s="216"/>
      <c r="J512" s="217">
        <f>ROUND(I512*H512,2)</f>
        <v>0</v>
      </c>
      <c r="K512" s="213" t="s">
        <v>136</v>
      </c>
      <c r="L512" s="218"/>
      <c r="M512" s="219" t="s">
        <v>19</v>
      </c>
      <c r="N512" s="220" t="s">
        <v>45</v>
      </c>
      <c r="O512" s="66"/>
      <c r="P512" s="180">
        <f>O512*H512</f>
        <v>0</v>
      </c>
      <c r="Q512" s="180">
        <v>3.3E-4</v>
      </c>
      <c r="R512" s="180">
        <f>Q512*H512</f>
        <v>6.6E-4</v>
      </c>
      <c r="S512" s="180">
        <v>0</v>
      </c>
      <c r="T512" s="181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2" t="s">
        <v>734</v>
      </c>
      <c r="AT512" s="182" t="s">
        <v>156</v>
      </c>
      <c r="AU512" s="182" t="s">
        <v>84</v>
      </c>
      <c r="AY512" s="19" t="s">
        <v>129</v>
      </c>
      <c r="BE512" s="183">
        <f>IF(N512="základní",J512,0)</f>
        <v>0</v>
      </c>
      <c r="BF512" s="183">
        <f>IF(N512="snížená",J512,0)</f>
        <v>0</v>
      </c>
      <c r="BG512" s="183">
        <f>IF(N512="zákl. přenesená",J512,0)</f>
        <v>0</v>
      </c>
      <c r="BH512" s="183">
        <f>IF(N512="sníž. přenesená",J512,0)</f>
        <v>0</v>
      </c>
      <c r="BI512" s="183">
        <f>IF(N512="nulová",J512,0)</f>
        <v>0</v>
      </c>
      <c r="BJ512" s="19" t="s">
        <v>82</v>
      </c>
      <c r="BK512" s="183">
        <f>ROUND(I512*H512,2)</f>
        <v>0</v>
      </c>
      <c r="BL512" s="19" t="s">
        <v>734</v>
      </c>
      <c r="BM512" s="182" t="s">
        <v>1221</v>
      </c>
    </row>
    <row r="513" spans="1:65" s="2" customFormat="1" ht="16.5" customHeight="1">
      <c r="A513" s="36"/>
      <c r="B513" s="37"/>
      <c r="C513" s="171" t="s">
        <v>1222</v>
      </c>
      <c r="D513" s="171" t="s">
        <v>132</v>
      </c>
      <c r="E513" s="172" t="s">
        <v>1223</v>
      </c>
      <c r="F513" s="173" t="s">
        <v>1224</v>
      </c>
      <c r="G513" s="174" t="s">
        <v>148</v>
      </c>
      <c r="H513" s="175">
        <v>25</v>
      </c>
      <c r="I513" s="176"/>
      <c r="J513" s="177">
        <f>ROUND(I513*H513,2)</f>
        <v>0</v>
      </c>
      <c r="K513" s="173" t="s">
        <v>136</v>
      </c>
      <c r="L513" s="41"/>
      <c r="M513" s="178" t="s">
        <v>19</v>
      </c>
      <c r="N513" s="179" t="s">
        <v>45</v>
      </c>
      <c r="O513" s="66"/>
      <c r="P513" s="180">
        <f>O513*H513</f>
        <v>0</v>
      </c>
      <c r="Q513" s="180">
        <v>1.0000000000000001E-5</v>
      </c>
      <c r="R513" s="180">
        <f>Q513*H513</f>
        <v>2.5000000000000001E-4</v>
      </c>
      <c r="S513" s="180">
        <v>0</v>
      </c>
      <c r="T513" s="181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2" t="s">
        <v>451</v>
      </c>
      <c r="AT513" s="182" t="s">
        <v>132</v>
      </c>
      <c r="AU513" s="182" t="s">
        <v>84</v>
      </c>
      <c r="AY513" s="19" t="s">
        <v>129</v>
      </c>
      <c r="BE513" s="183">
        <f>IF(N513="základní",J513,0)</f>
        <v>0</v>
      </c>
      <c r="BF513" s="183">
        <f>IF(N513="snížená",J513,0)</f>
        <v>0</v>
      </c>
      <c r="BG513" s="183">
        <f>IF(N513="zákl. přenesená",J513,0)</f>
        <v>0</v>
      </c>
      <c r="BH513" s="183">
        <f>IF(N513="sníž. přenesená",J513,0)</f>
        <v>0</v>
      </c>
      <c r="BI513" s="183">
        <f>IF(N513="nulová",J513,0)</f>
        <v>0</v>
      </c>
      <c r="BJ513" s="19" t="s">
        <v>82</v>
      </c>
      <c r="BK513" s="183">
        <f>ROUND(I513*H513,2)</f>
        <v>0</v>
      </c>
      <c r="BL513" s="19" t="s">
        <v>451</v>
      </c>
      <c r="BM513" s="182" t="s">
        <v>1225</v>
      </c>
    </row>
    <row r="514" spans="1:65" s="2" customFormat="1" ht="10.199999999999999">
      <c r="A514" s="36"/>
      <c r="B514" s="37"/>
      <c r="C514" s="38"/>
      <c r="D514" s="184" t="s">
        <v>139</v>
      </c>
      <c r="E514" s="38"/>
      <c r="F514" s="185" t="s">
        <v>1226</v>
      </c>
      <c r="G514" s="38"/>
      <c r="H514" s="38"/>
      <c r="I514" s="186"/>
      <c r="J514" s="38"/>
      <c r="K514" s="38"/>
      <c r="L514" s="41"/>
      <c r="M514" s="187"/>
      <c r="N514" s="188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139</v>
      </c>
      <c r="AU514" s="19" t="s">
        <v>84</v>
      </c>
    </row>
    <row r="515" spans="1:65" s="2" customFormat="1" ht="16.5" customHeight="1">
      <c r="A515" s="36"/>
      <c r="B515" s="37"/>
      <c r="C515" s="171" t="s">
        <v>1227</v>
      </c>
      <c r="D515" s="171" t="s">
        <v>132</v>
      </c>
      <c r="E515" s="172" t="s">
        <v>1228</v>
      </c>
      <c r="F515" s="173" t="s">
        <v>1229</v>
      </c>
      <c r="G515" s="174" t="s">
        <v>159</v>
      </c>
      <c r="H515" s="175">
        <v>1</v>
      </c>
      <c r="I515" s="176"/>
      <c r="J515" s="177">
        <f>ROUND(I515*H515,2)</f>
        <v>0</v>
      </c>
      <c r="K515" s="173" t="s">
        <v>136</v>
      </c>
      <c r="L515" s="41"/>
      <c r="M515" s="178" t="s">
        <v>19</v>
      </c>
      <c r="N515" s="179" t="s">
        <v>45</v>
      </c>
      <c r="O515" s="66"/>
      <c r="P515" s="180">
        <f>O515*H515</f>
        <v>0</v>
      </c>
      <c r="Q515" s="180">
        <v>6.0000000000000002E-5</v>
      </c>
      <c r="R515" s="180">
        <f>Q515*H515</f>
        <v>6.0000000000000002E-5</v>
      </c>
      <c r="S515" s="180">
        <v>0</v>
      </c>
      <c r="T515" s="181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2" t="s">
        <v>451</v>
      </c>
      <c r="AT515" s="182" t="s">
        <v>132</v>
      </c>
      <c r="AU515" s="182" t="s">
        <v>84</v>
      </c>
      <c r="AY515" s="19" t="s">
        <v>129</v>
      </c>
      <c r="BE515" s="183">
        <f>IF(N515="základní",J515,0)</f>
        <v>0</v>
      </c>
      <c r="BF515" s="183">
        <f>IF(N515="snížená",J515,0)</f>
        <v>0</v>
      </c>
      <c r="BG515" s="183">
        <f>IF(N515="zákl. přenesená",J515,0)</f>
        <v>0</v>
      </c>
      <c r="BH515" s="183">
        <f>IF(N515="sníž. přenesená",J515,0)</f>
        <v>0</v>
      </c>
      <c r="BI515" s="183">
        <f>IF(N515="nulová",J515,0)</f>
        <v>0</v>
      </c>
      <c r="BJ515" s="19" t="s">
        <v>82</v>
      </c>
      <c r="BK515" s="183">
        <f>ROUND(I515*H515,2)</f>
        <v>0</v>
      </c>
      <c r="BL515" s="19" t="s">
        <v>451</v>
      </c>
      <c r="BM515" s="182" t="s">
        <v>1230</v>
      </c>
    </row>
    <row r="516" spans="1:65" s="2" customFormat="1" ht="10.199999999999999">
      <c r="A516" s="36"/>
      <c r="B516" s="37"/>
      <c r="C516" s="38"/>
      <c r="D516" s="184" t="s">
        <v>139</v>
      </c>
      <c r="E516" s="38"/>
      <c r="F516" s="185" t="s">
        <v>1231</v>
      </c>
      <c r="G516" s="38"/>
      <c r="H516" s="38"/>
      <c r="I516" s="186"/>
      <c r="J516" s="38"/>
      <c r="K516" s="38"/>
      <c r="L516" s="41"/>
      <c r="M516" s="187"/>
      <c r="N516" s="188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139</v>
      </c>
      <c r="AU516" s="19" t="s">
        <v>84</v>
      </c>
    </row>
    <row r="517" spans="1:65" s="2" customFormat="1" ht="16.5" customHeight="1">
      <c r="A517" s="36"/>
      <c r="B517" s="37"/>
      <c r="C517" s="211" t="s">
        <v>1232</v>
      </c>
      <c r="D517" s="211" t="s">
        <v>156</v>
      </c>
      <c r="E517" s="212" t="s">
        <v>1233</v>
      </c>
      <c r="F517" s="213" t="s">
        <v>1234</v>
      </c>
      <c r="G517" s="214" t="s">
        <v>159</v>
      </c>
      <c r="H517" s="215">
        <v>1</v>
      </c>
      <c r="I517" s="216"/>
      <c r="J517" s="217">
        <f>ROUND(I517*H517,2)</f>
        <v>0</v>
      </c>
      <c r="K517" s="213" t="s">
        <v>136</v>
      </c>
      <c r="L517" s="218"/>
      <c r="M517" s="219" t="s">
        <v>19</v>
      </c>
      <c r="N517" s="220" t="s">
        <v>45</v>
      </c>
      <c r="O517" s="66"/>
      <c r="P517" s="180">
        <f>O517*H517</f>
        <v>0</v>
      </c>
      <c r="Q517" s="180">
        <v>1.1E-4</v>
      </c>
      <c r="R517" s="180">
        <f>Q517*H517</f>
        <v>1.1E-4</v>
      </c>
      <c r="S517" s="180">
        <v>0</v>
      </c>
      <c r="T517" s="181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2" t="s">
        <v>734</v>
      </c>
      <c r="AT517" s="182" t="s">
        <v>156</v>
      </c>
      <c r="AU517" s="182" t="s">
        <v>84</v>
      </c>
      <c r="AY517" s="19" t="s">
        <v>129</v>
      </c>
      <c r="BE517" s="183">
        <f>IF(N517="základní",J517,0)</f>
        <v>0</v>
      </c>
      <c r="BF517" s="183">
        <f>IF(N517="snížená",J517,0)</f>
        <v>0</v>
      </c>
      <c r="BG517" s="183">
        <f>IF(N517="zákl. přenesená",J517,0)</f>
        <v>0</v>
      </c>
      <c r="BH517" s="183">
        <f>IF(N517="sníž. přenesená",J517,0)</f>
        <v>0</v>
      </c>
      <c r="BI517" s="183">
        <f>IF(N517="nulová",J517,0)</f>
        <v>0</v>
      </c>
      <c r="BJ517" s="19" t="s">
        <v>82</v>
      </c>
      <c r="BK517" s="183">
        <f>ROUND(I517*H517,2)</f>
        <v>0</v>
      </c>
      <c r="BL517" s="19" t="s">
        <v>734</v>
      </c>
      <c r="BM517" s="182" t="s">
        <v>1235</v>
      </c>
    </row>
    <row r="518" spans="1:65" s="12" customFormat="1" ht="22.8" customHeight="1">
      <c r="B518" s="155"/>
      <c r="C518" s="156"/>
      <c r="D518" s="157" t="s">
        <v>73</v>
      </c>
      <c r="E518" s="169" t="s">
        <v>1236</v>
      </c>
      <c r="F518" s="169" t="s">
        <v>1237</v>
      </c>
      <c r="G518" s="156"/>
      <c r="H518" s="156"/>
      <c r="I518" s="159"/>
      <c r="J518" s="170">
        <f>BK518</f>
        <v>0</v>
      </c>
      <c r="K518" s="156"/>
      <c r="L518" s="161"/>
      <c r="M518" s="162"/>
      <c r="N518" s="163"/>
      <c r="O518" s="163"/>
      <c r="P518" s="164">
        <f>SUM(P519:P540)</f>
        <v>0</v>
      </c>
      <c r="Q518" s="163"/>
      <c r="R518" s="164">
        <f>SUM(R519:R540)</f>
        <v>0</v>
      </c>
      <c r="S518" s="163"/>
      <c r="T518" s="165">
        <f>SUM(T519:T540)</f>
        <v>0</v>
      </c>
      <c r="AR518" s="166" t="s">
        <v>155</v>
      </c>
      <c r="AT518" s="167" t="s">
        <v>73</v>
      </c>
      <c r="AU518" s="167" t="s">
        <v>82</v>
      </c>
      <c r="AY518" s="166" t="s">
        <v>129</v>
      </c>
      <c r="BK518" s="168">
        <f>SUM(BK519:BK540)</f>
        <v>0</v>
      </c>
    </row>
    <row r="519" spans="1:65" s="2" customFormat="1" ht="16.5" customHeight="1">
      <c r="A519" s="36"/>
      <c r="B519" s="37"/>
      <c r="C519" s="171" t="s">
        <v>1238</v>
      </c>
      <c r="D519" s="171" t="s">
        <v>132</v>
      </c>
      <c r="E519" s="172" t="s">
        <v>1239</v>
      </c>
      <c r="F519" s="173" t="s">
        <v>1240</v>
      </c>
      <c r="G519" s="174" t="s">
        <v>159</v>
      </c>
      <c r="H519" s="175">
        <v>10</v>
      </c>
      <c r="I519" s="176"/>
      <c r="J519" s="177">
        <f>ROUND(I519*H519,2)</f>
        <v>0</v>
      </c>
      <c r="K519" s="173" t="s">
        <v>1241</v>
      </c>
      <c r="L519" s="41"/>
      <c r="M519" s="178" t="s">
        <v>19</v>
      </c>
      <c r="N519" s="179" t="s">
        <v>45</v>
      </c>
      <c r="O519" s="66"/>
      <c r="P519" s="180">
        <f>O519*H519</f>
        <v>0</v>
      </c>
      <c r="Q519" s="180">
        <v>0</v>
      </c>
      <c r="R519" s="180">
        <f>Q519*H519</f>
        <v>0</v>
      </c>
      <c r="S519" s="180">
        <v>0</v>
      </c>
      <c r="T519" s="181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2" t="s">
        <v>451</v>
      </c>
      <c r="AT519" s="182" t="s">
        <v>132</v>
      </c>
      <c r="AU519" s="182" t="s">
        <v>84</v>
      </c>
      <c r="AY519" s="19" t="s">
        <v>129</v>
      </c>
      <c r="BE519" s="183">
        <f>IF(N519="základní",J519,0)</f>
        <v>0</v>
      </c>
      <c r="BF519" s="183">
        <f>IF(N519="snížená",J519,0)</f>
        <v>0</v>
      </c>
      <c r="BG519" s="183">
        <f>IF(N519="zákl. přenesená",J519,0)</f>
        <v>0</v>
      </c>
      <c r="BH519" s="183">
        <f>IF(N519="sníž. přenesená",J519,0)</f>
        <v>0</v>
      </c>
      <c r="BI519" s="183">
        <f>IF(N519="nulová",J519,0)</f>
        <v>0</v>
      </c>
      <c r="BJ519" s="19" t="s">
        <v>82</v>
      </c>
      <c r="BK519" s="183">
        <f>ROUND(I519*H519,2)</f>
        <v>0</v>
      </c>
      <c r="BL519" s="19" t="s">
        <v>451</v>
      </c>
      <c r="BM519" s="182" t="s">
        <v>1242</v>
      </c>
    </row>
    <row r="520" spans="1:65" s="2" customFormat="1" ht="10.199999999999999">
      <c r="A520" s="36"/>
      <c r="B520" s="37"/>
      <c r="C520" s="38"/>
      <c r="D520" s="184" t="s">
        <v>139</v>
      </c>
      <c r="E520" s="38"/>
      <c r="F520" s="185" t="s">
        <v>1243</v>
      </c>
      <c r="G520" s="38"/>
      <c r="H520" s="38"/>
      <c r="I520" s="186"/>
      <c r="J520" s="38"/>
      <c r="K520" s="38"/>
      <c r="L520" s="41"/>
      <c r="M520" s="187"/>
      <c r="N520" s="188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139</v>
      </c>
      <c r="AU520" s="19" t="s">
        <v>84</v>
      </c>
    </row>
    <row r="521" spans="1:65" s="2" customFormat="1" ht="16.5" customHeight="1">
      <c r="A521" s="36"/>
      <c r="B521" s="37"/>
      <c r="C521" s="171" t="s">
        <v>1244</v>
      </c>
      <c r="D521" s="171" t="s">
        <v>132</v>
      </c>
      <c r="E521" s="172" t="s">
        <v>1245</v>
      </c>
      <c r="F521" s="173" t="s">
        <v>1246</v>
      </c>
      <c r="G521" s="174" t="s">
        <v>159</v>
      </c>
      <c r="H521" s="175">
        <v>2</v>
      </c>
      <c r="I521" s="176"/>
      <c r="J521" s="177">
        <f>ROUND(I521*H521,2)</f>
        <v>0</v>
      </c>
      <c r="K521" s="173" t="s">
        <v>1241</v>
      </c>
      <c r="L521" s="41"/>
      <c r="M521" s="178" t="s">
        <v>19</v>
      </c>
      <c r="N521" s="179" t="s">
        <v>45</v>
      </c>
      <c r="O521" s="66"/>
      <c r="P521" s="180">
        <f>O521*H521</f>
        <v>0</v>
      </c>
      <c r="Q521" s="180">
        <v>0</v>
      </c>
      <c r="R521" s="180">
        <f>Q521*H521</f>
        <v>0</v>
      </c>
      <c r="S521" s="180">
        <v>0</v>
      </c>
      <c r="T521" s="181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2" t="s">
        <v>451</v>
      </c>
      <c r="AT521" s="182" t="s">
        <v>132</v>
      </c>
      <c r="AU521" s="182" t="s">
        <v>84</v>
      </c>
      <c r="AY521" s="19" t="s">
        <v>129</v>
      </c>
      <c r="BE521" s="183">
        <f>IF(N521="základní",J521,0)</f>
        <v>0</v>
      </c>
      <c r="BF521" s="183">
        <f>IF(N521="snížená",J521,0)</f>
        <v>0</v>
      </c>
      <c r="BG521" s="183">
        <f>IF(N521="zákl. přenesená",J521,0)</f>
        <v>0</v>
      </c>
      <c r="BH521" s="183">
        <f>IF(N521="sníž. přenesená",J521,0)</f>
        <v>0</v>
      </c>
      <c r="BI521" s="183">
        <f>IF(N521="nulová",J521,0)</f>
        <v>0</v>
      </c>
      <c r="BJ521" s="19" t="s">
        <v>82</v>
      </c>
      <c r="BK521" s="183">
        <f>ROUND(I521*H521,2)</f>
        <v>0</v>
      </c>
      <c r="BL521" s="19" t="s">
        <v>451</v>
      </c>
      <c r="BM521" s="182" t="s">
        <v>1247</v>
      </c>
    </row>
    <row r="522" spans="1:65" s="2" customFormat="1" ht="10.199999999999999">
      <c r="A522" s="36"/>
      <c r="B522" s="37"/>
      <c r="C522" s="38"/>
      <c r="D522" s="184" t="s">
        <v>139</v>
      </c>
      <c r="E522" s="38"/>
      <c r="F522" s="185" t="s">
        <v>1248</v>
      </c>
      <c r="G522" s="38"/>
      <c r="H522" s="38"/>
      <c r="I522" s="186"/>
      <c r="J522" s="38"/>
      <c r="K522" s="38"/>
      <c r="L522" s="41"/>
      <c r="M522" s="187"/>
      <c r="N522" s="188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139</v>
      </c>
      <c r="AU522" s="19" t="s">
        <v>84</v>
      </c>
    </row>
    <row r="523" spans="1:65" s="2" customFormat="1" ht="16.5" customHeight="1">
      <c r="A523" s="36"/>
      <c r="B523" s="37"/>
      <c r="C523" s="171" t="s">
        <v>1249</v>
      </c>
      <c r="D523" s="171" t="s">
        <v>132</v>
      </c>
      <c r="E523" s="172" t="s">
        <v>1250</v>
      </c>
      <c r="F523" s="173" t="s">
        <v>1251</v>
      </c>
      <c r="G523" s="174" t="s">
        <v>1252</v>
      </c>
      <c r="H523" s="175">
        <v>10</v>
      </c>
      <c r="I523" s="176"/>
      <c r="J523" s="177">
        <f>ROUND(I523*H523,2)</f>
        <v>0</v>
      </c>
      <c r="K523" s="173" t="s">
        <v>136</v>
      </c>
      <c r="L523" s="41"/>
      <c r="M523" s="178" t="s">
        <v>19</v>
      </c>
      <c r="N523" s="179" t="s">
        <v>45</v>
      </c>
      <c r="O523" s="66"/>
      <c r="P523" s="180">
        <f>O523*H523</f>
        <v>0</v>
      </c>
      <c r="Q523" s="180">
        <v>0</v>
      </c>
      <c r="R523" s="180">
        <f>Q523*H523</f>
        <v>0</v>
      </c>
      <c r="S523" s="180">
        <v>0</v>
      </c>
      <c r="T523" s="181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2" t="s">
        <v>451</v>
      </c>
      <c r="AT523" s="182" t="s">
        <v>132</v>
      </c>
      <c r="AU523" s="182" t="s">
        <v>84</v>
      </c>
      <c r="AY523" s="19" t="s">
        <v>129</v>
      </c>
      <c r="BE523" s="183">
        <f>IF(N523="základní",J523,0)</f>
        <v>0</v>
      </c>
      <c r="BF523" s="183">
        <f>IF(N523="snížená",J523,0)</f>
        <v>0</v>
      </c>
      <c r="BG523" s="183">
        <f>IF(N523="zákl. přenesená",J523,0)</f>
        <v>0</v>
      </c>
      <c r="BH523" s="183">
        <f>IF(N523="sníž. přenesená",J523,0)</f>
        <v>0</v>
      </c>
      <c r="BI523" s="183">
        <f>IF(N523="nulová",J523,0)</f>
        <v>0</v>
      </c>
      <c r="BJ523" s="19" t="s">
        <v>82</v>
      </c>
      <c r="BK523" s="183">
        <f>ROUND(I523*H523,2)</f>
        <v>0</v>
      </c>
      <c r="BL523" s="19" t="s">
        <v>451</v>
      </c>
      <c r="BM523" s="182" t="s">
        <v>1253</v>
      </c>
    </row>
    <row r="524" spans="1:65" s="2" customFormat="1" ht="10.199999999999999">
      <c r="A524" s="36"/>
      <c r="B524" s="37"/>
      <c r="C524" s="38"/>
      <c r="D524" s="184" t="s">
        <v>139</v>
      </c>
      <c r="E524" s="38"/>
      <c r="F524" s="185" t="s">
        <v>1254</v>
      </c>
      <c r="G524" s="38"/>
      <c r="H524" s="38"/>
      <c r="I524" s="186"/>
      <c r="J524" s="38"/>
      <c r="K524" s="38"/>
      <c r="L524" s="41"/>
      <c r="M524" s="187"/>
      <c r="N524" s="188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139</v>
      </c>
      <c r="AU524" s="19" t="s">
        <v>84</v>
      </c>
    </row>
    <row r="525" spans="1:65" s="2" customFormat="1" ht="16.5" customHeight="1">
      <c r="A525" s="36"/>
      <c r="B525" s="37"/>
      <c r="C525" s="171" t="s">
        <v>1255</v>
      </c>
      <c r="D525" s="171" t="s">
        <v>132</v>
      </c>
      <c r="E525" s="172" t="s">
        <v>1256</v>
      </c>
      <c r="F525" s="173" t="s">
        <v>1257</v>
      </c>
      <c r="G525" s="174" t="s">
        <v>1252</v>
      </c>
      <c r="H525" s="175">
        <v>20</v>
      </c>
      <c r="I525" s="176"/>
      <c r="J525" s="177">
        <f>ROUND(I525*H525,2)</f>
        <v>0</v>
      </c>
      <c r="K525" s="173" t="s">
        <v>136</v>
      </c>
      <c r="L525" s="41"/>
      <c r="M525" s="178" t="s">
        <v>19</v>
      </c>
      <c r="N525" s="179" t="s">
        <v>45</v>
      </c>
      <c r="O525" s="66"/>
      <c r="P525" s="180">
        <f>O525*H525</f>
        <v>0</v>
      </c>
      <c r="Q525" s="180">
        <v>0</v>
      </c>
      <c r="R525" s="180">
        <f>Q525*H525</f>
        <v>0</v>
      </c>
      <c r="S525" s="180">
        <v>0</v>
      </c>
      <c r="T525" s="181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2" t="s">
        <v>451</v>
      </c>
      <c r="AT525" s="182" t="s">
        <v>132</v>
      </c>
      <c r="AU525" s="182" t="s">
        <v>84</v>
      </c>
      <c r="AY525" s="19" t="s">
        <v>129</v>
      </c>
      <c r="BE525" s="183">
        <f>IF(N525="základní",J525,0)</f>
        <v>0</v>
      </c>
      <c r="BF525" s="183">
        <f>IF(N525="snížená",J525,0)</f>
        <v>0</v>
      </c>
      <c r="BG525" s="183">
        <f>IF(N525="zákl. přenesená",J525,0)</f>
        <v>0</v>
      </c>
      <c r="BH525" s="183">
        <f>IF(N525="sníž. přenesená",J525,0)</f>
        <v>0</v>
      </c>
      <c r="BI525" s="183">
        <f>IF(N525="nulová",J525,0)</f>
        <v>0</v>
      </c>
      <c r="BJ525" s="19" t="s">
        <v>82</v>
      </c>
      <c r="BK525" s="183">
        <f>ROUND(I525*H525,2)</f>
        <v>0</v>
      </c>
      <c r="BL525" s="19" t="s">
        <v>451</v>
      </c>
      <c r="BM525" s="182" t="s">
        <v>1258</v>
      </c>
    </row>
    <row r="526" spans="1:65" s="2" customFormat="1" ht="10.199999999999999">
      <c r="A526" s="36"/>
      <c r="B526" s="37"/>
      <c r="C526" s="38"/>
      <c r="D526" s="184" t="s">
        <v>139</v>
      </c>
      <c r="E526" s="38"/>
      <c r="F526" s="185" t="s">
        <v>1259</v>
      </c>
      <c r="G526" s="38"/>
      <c r="H526" s="38"/>
      <c r="I526" s="186"/>
      <c r="J526" s="38"/>
      <c r="K526" s="38"/>
      <c r="L526" s="41"/>
      <c r="M526" s="187"/>
      <c r="N526" s="188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139</v>
      </c>
      <c r="AU526" s="19" t="s">
        <v>84</v>
      </c>
    </row>
    <row r="527" spans="1:65" s="2" customFormat="1" ht="16.5" customHeight="1">
      <c r="A527" s="36"/>
      <c r="B527" s="37"/>
      <c r="C527" s="171" t="s">
        <v>1260</v>
      </c>
      <c r="D527" s="171" t="s">
        <v>132</v>
      </c>
      <c r="E527" s="172" t="s">
        <v>1261</v>
      </c>
      <c r="F527" s="173" t="s">
        <v>1262</v>
      </c>
      <c r="G527" s="174" t="s">
        <v>159</v>
      </c>
      <c r="H527" s="175">
        <v>10</v>
      </c>
      <c r="I527" s="176"/>
      <c r="J527" s="177">
        <f>ROUND(I527*H527,2)</f>
        <v>0</v>
      </c>
      <c r="K527" s="173" t="s">
        <v>136</v>
      </c>
      <c r="L527" s="41"/>
      <c r="M527" s="178" t="s">
        <v>19</v>
      </c>
      <c r="N527" s="179" t="s">
        <v>45</v>
      </c>
      <c r="O527" s="66"/>
      <c r="P527" s="180">
        <f>O527*H527</f>
        <v>0</v>
      </c>
      <c r="Q527" s="180">
        <v>0</v>
      </c>
      <c r="R527" s="180">
        <f>Q527*H527</f>
        <v>0</v>
      </c>
      <c r="S527" s="180">
        <v>0</v>
      </c>
      <c r="T527" s="181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2" t="s">
        <v>451</v>
      </c>
      <c r="AT527" s="182" t="s">
        <v>132</v>
      </c>
      <c r="AU527" s="182" t="s">
        <v>84</v>
      </c>
      <c r="AY527" s="19" t="s">
        <v>129</v>
      </c>
      <c r="BE527" s="183">
        <f>IF(N527="základní",J527,0)</f>
        <v>0</v>
      </c>
      <c r="BF527" s="183">
        <f>IF(N527="snížená",J527,0)</f>
        <v>0</v>
      </c>
      <c r="BG527" s="183">
        <f>IF(N527="zákl. přenesená",J527,0)</f>
        <v>0</v>
      </c>
      <c r="BH527" s="183">
        <f>IF(N527="sníž. přenesená",J527,0)</f>
        <v>0</v>
      </c>
      <c r="BI527" s="183">
        <f>IF(N527="nulová",J527,0)</f>
        <v>0</v>
      </c>
      <c r="BJ527" s="19" t="s">
        <v>82</v>
      </c>
      <c r="BK527" s="183">
        <f>ROUND(I527*H527,2)</f>
        <v>0</v>
      </c>
      <c r="BL527" s="19" t="s">
        <v>451</v>
      </c>
      <c r="BM527" s="182" t="s">
        <v>1263</v>
      </c>
    </row>
    <row r="528" spans="1:65" s="2" customFormat="1" ht="10.199999999999999">
      <c r="A528" s="36"/>
      <c r="B528" s="37"/>
      <c r="C528" s="38"/>
      <c r="D528" s="184" t="s">
        <v>139</v>
      </c>
      <c r="E528" s="38"/>
      <c r="F528" s="185" t="s">
        <v>1264</v>
      </c>
      <c r="G528" s="38"/>
      <c r="H528" s="38"/>
      <c r="I528" s="186"/>
      <c r="J528" s="38"/>
      <c r="K528" s="38"/>
      <c r="L528" s="41"/>
      <c r="M528" s="187"/>
      <c r="N528" s="188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139</v>
      </c>
      <c r="AU528" s="19" t="s">
        <v>84</v>
      </c>
    </row>
    <row r="529" spans="1:65" s="2" customFormat="1" ht="16.5" customHeight="1">
      <c r="A529" s="36"/>
      <c r="B529" s="37"/>
      <c r="C529" s="171" t="s">
        <v>1265</v>
      </c>
      <c r="D529" s="171" t="s">
        <v>132</v>
      </c>
      <c r="E529" s="172" t="s">
        <v>1266</v>
      </c>
      <c r="F529" s="173" t="s">
        <v>1267</v>
      </c>
      <c r="G529" s="174" t="s">
        <v>135</v>
      </c>
      <c r="H529" s="175">
        <v>2</v>
      </c>
      <c r="I529" s="176"/>
      <c r="J529" s="177">
        <f>ROUND(I529*H529,2)</f>
        <v>0</v>
      </c>
      <c r="K529" s="173" t="s">
        <v>1241</v>
      </c>
      <c r="L529" s="41"/>
      <c r="M529" s="178" t="s">
        <v>19</v>
      </c>
      <c r="N529" s="179" t="s">
        <v>45</v>
      </c>
      <c r="O529" s="66"/>
      <c r="P529" s="180">
        <f>O529*H529</f>
        <v>0</v>
      </c>
      <c r="Q529" s="180">
        <v>0</v>
      </c>
      <c r="R529" s="180">
        <f>Q529*H529</f>
        <v>0</v>
      </c>
      <c r="S529" s="180">
        <v>0</v>
      </c>
      <c r="T529" s="181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2" t="s">
        <v>451</v>
      </c>
      <c r="AT529" s="182" t="s">
        <v>132</v>
      </c>
      <c r="AU529" s="182" t="s">
        <v>84</v>
      </c>
      <c r="AY529" s="19" t="s">
        <v>129</v>
      </c>
      <c r="BE529" s="183">
        <f>IF(N529="základní",J529,0)</f>
        <v>0</v>
      </c>
      <c r="BF529" s="183">
        <f>IF(N529="snížená",J529,0)</f>
        <v>0</v>
      </c>
      <c r="BG529" s="183">
        <f>IF(N529="zákl. přenesená",J529,0)</f>
        <v>0</v>
      </c>
      <c r="BH529" s="183">
        <f>IF(N529="sníž. přenesená",J529,0)</f>
        <v>0</v>
      </c>
      <c r="BI529" s="183">
        <f>IF(N529="nulová",J529,0)</f>
        <v>0</v>
      </c>
      <c r="BJ529" s="19" t="s">
        <v>82</v>
      </c>
      <c r="BK529" s="183">
        <f>ROUND(I529*H529,2)</f>
        <v>0</v>
      </c>
      <c r="BL529" s="19" t="s">
        <v>451</v>
      </c>
      <c r="BM529" s="182" t="s">
        <v>1268</v>
      </c>
    </row>
    <row r="530" spans="1:65" s="2" customFormat="1" ht="10.199999999999999">
      <c r="A530" s="36"/>
      <c r="B530" s="37"/>
      <c r="C530" s="38"/>
      <c r="D530" s="184" t="s">
        <v>139</v>
      </c>
      <c r="E530" s="38"/>
      <c r="F530" s="185" t="s">
        <v>1269</v>
      </c>
      <c r="G530" s="38"/>
      <c r="H530" s="38"/>
      <c r="I530" s="186"/>
      <c r="J530" s="38"/>
      <c r="K530" s="38"/>
      <c r="L530" s="41"/>
      <c r="M530" s="187"/>
      <c r="N530" s="188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139</v>
      </c>
      <c r="AU530" s="19" t="s">
        <v>84</v>
      </c>
    </row>
    <row r="531" spans="1:65" s="2" customFormat="1" ht="16.5" customHeight="1">
      <c r="A531" s="36"/>
      <c r="B531" s="37"/>
      <c r="C531" s="171" t="s">
        <v>1270</v>
      </c>
      <c r="D531" s="171" t="s">
        <v>132</v>
      </c>
      <c r="E531" s="172" t="s">
        <v>1271</v>
      </c>
      <c r="F531" s="173" t="s">
        <v>1272</v>
      </c>
      <c r="G531" s="174" t="s">
        <v>159</v>
      </c>
      <c r="H531" s="175">
        <v>10</v>
      </c>
      <c r="I531" s="176"/>
      <c r="J531" s="177">
        <f>ROUND(I531*H531,2)</f>
        <v>0</v>
      </c>
      <c r="K531" s="173" t="s">
        <v>1241</v>
      </c>
      <c r="L531" s="41"/>
      <c r="M531" s="178" t="s">
        <v>19</v>
      </c>
      <c r="N531" s="179" t="s">
        <v>45</v>
      </c>
      <c r="O531" s="66"/>
      <c r="P531" s="180">
        <f>O531*H531</f>
        <v>0</v>
      </c>
      <c r="Q531" s="180">
        <v>0</v>
      </c>
      <c r="R531" s="180">
        <f>Q531*H531</f>
        <v>0</v>
      </c>
      <c r="S531" s="180">
        <v>0</v>
      </c>
      <c r="T531" s="181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2" t="s">
        <v>451</v>
      </c>
      <c r="AT531" s="182" t="s">
        <v>132</v>
      </c>
      <c r="AU531" s="182" t="s">
        <v>84</v>
      </c>
      <c r="AY531" s="19" t="s">
        <v>129</v>
      </c>
      <c r="BE531" s="183">
        <f>IF(N531="základní",J531,0)</f>
        <v>0</v>
      </c>
      <c r="BF531" s="183">
        <f>IF(N531="snížená",J531,0)</f>
        <v>0</v>
      </c>
      <c r="BG531" s="183">
        <f>IF(N531="zákl. přenesená",J531,0)</f>
        <v>0</v>
      </c>
      <c r="BH531" s="183">
        <f>IF(N531="sníž. přenesená",J531,0)</f>
        <v>0</v>
      </c>
      <c r="BI531" s="183">
        <f>IF(N531="nulová",J531,0)</f>
        <v>0</v>
      </c>
      <c r="BJ531" s="19" t="s">
        <v>82</v>
      </c>
      <c r="BK531" s="183">
        <f>ROUND(I531*H531,2)</f>
        <v>0</v>
      </c>
      <c r="BL531" s="19" t="s">
        <v>451</v>
      </c>
      <c r="BM531" s="182" t="s">
        <v>1273</v>
      </c>
    </row>
    <row r="532" spans="1:65" s="2" customFormat="1" ht="10.199999999999999">
      <c r="A532" s="36"/>
      <c r="B532" s="37"/>
      <c r="C532" s="38"/>
      <c r="D532" s="184" t="s">
        <v>139</v>
      </c>
      <c r="E532" s="38"/>
      <c r="F532" s="185" t="s">
        <v>1274</v>
      </c>
      <c r="G532" s="38"/>
      <c r="H532" s="38"/>
      <c r="I532" s="186"/>
      <c r="J532" s="38"/>
      <c r="K532" s="38"/>
      <c r="L532" s="41"/>
      <c r="M532" s="187"/>
      <c r="N532" s="188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139</v>
      </c>
      <c r="AU532" s="19" t="s">
        <v>84</v>
      </c>
    </row>
    <row r="533" spans="1:65" s="2" customFormat="1" ht="16.5" customHeight="1">
      <c r="A533" s="36"/>
      <c r="B533" s="37"/>
      <c r="C533" s="171" t="s">
        <v>1275</v>
      </c>
      <c r="D533" s="171" t="s">
        <v>132</v>
      </c>
      <c r="E533" s="172" t="s">
        <v>1276</v>
      </c>
      <c r="F533" s="173" t="s">
        <v>1277</v>
      </c>
      <c r="G533" s="174" t="s">
        <v>159</v>
      </c>
      <c r="H533" s="175">
        <v>2</v>
      </c>
      <c r="I533" s="176"/>
      <c r="J533" s="177">
        <f>ROUND(I533*H533,2)</f>
        <v>0</v>
      </c>
      <c r="K533" s="173" t="s">
        <v>1241</v>
      </c>
      <c r="L533" s="41"/>
      <c r="M533" s="178" t="s">
        <v>19</v>
      </c>
      <c r="N533" s="179" t="s">
        <v>45</v>
      </c>
      <c r="O533" s="66"/>
      <c r="P533" s="180">
        <f>O533*H533</f>
        <v>0</v>
      </c>
      <c r="Q533" s="180">
        <v>0</v>
      </c>
      <c r="R533" s="180">
        <f>Q533*H533</f>
        <v>0</v>
      </c>
      <c r="S533" s="180">
        <v>0</v>
      </c>
      <c r="T533" s="181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2" t="s">
        <v>451</v>
      </c>
      <c r="AT533" s="182" t="s">
        <v>132</v>
      </c>
      <c r="AU533" s="182" t="s">
        <v>84</v>
      </c>
      <c r="AY533" s="19" t="s">
        <v>129</v>
      </c>
      <c r="BE533" s="183">
        <f>IF(N533="základní",J533,0)</f>
        <v>0</v>
      </c>
      <c r="BF533" s="183">
        <f>IF(N533="snížená",J533,0)</f>
        <v>0</v>
      </c>
      <c r="BG533" s="183">
        <f>IF(N533="zákl. přenesená",J533,0)</f>
        <v>0</v>
      </c>
      <c r="BH533" s="183">
        <f>IF(N533="sníž. přenesená",J533,0)</f>
        <v>0</v>
      </c>
      <c r="BI533" s="183">
        <f>IF(N533="nulová",J533,0)</f>
        <v>0</v>
      </c>
      <c r="BJ533" s="19" t="s">
        <v>82</v>
      </c>
      <c r="BK533" s="183">
        <f>ROUND(I533*H533,2)</f>
        <v>0</v>
      </c>
      <c r="BL533" s="19" t="s">
        <v>451</v>
      </c>
      <c r="BM533" s="182" t="s">
        <v>1278</v>
      </c>
    </row>
    <row r="534" spans="1:65" s="2" customFormat="1" ht="10.199999999999999">
      <c r="A534" s="36"/>
      <c r="B534" s="37"/>
      <c r="C534" s="38"/>
      <c r="D534" s="184" t="s">
        <v>139</v>
      </c>
      <c r="E534" s="38"/>
      <c r="F534" s="185" t="s">
        <v>1279</v>
      </c>
      <c r="G534" s="38"/>
      <c r="H534" s="38"/>
      <c r="I534" s="186"/>
      <c r="J534" s="38"/>
      <c r="K534" s="38"/>
      <c r="L534" s="41"/>
      <c r="M534" s="187"/>
      <c r="N534" s="188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139</v>
      </c>
      <c r="AU534" s="19" t="s">
        <v>84</v>
      </c>
    </row>
    <row r="535" spans="1:65" s="2" customFormat="1" ht="16.5" customHeight="1">
      <c r="A535" s="36"/>
      <c r="B535" s="37"/>
      <c r="C535" s="171" t="s">
        <v>1280</v>
      </c>
      <c r="D535" s="171" t="s">
        <v>132</v>
      </c>
      <c r="E535" s="172" t="s">
        <v>1281</v>
      </c>
      <c r="F535" s="173" t="s">
        <v>1282</v>
      </c>
      <c r="G535" s="174" t="s">
        <v>159</v>
      </c>
      <c r="H535" s="175">
        <v>2</v>
      </c>
      <c r="I535" s="176"/>
      <c r="J535" s="177">
        <f>ROUND(I535*H535,2)</f>
        <v>0</v>
      </c>
      <c r="K535" s="173" t="s">
        <v>1241</v>
      </c>
      <c r="L535" s="41"/>
      <c r="M535" s="178" t="s">
        <v>19</v>
      </c>
      <c r="N535" s="179" t="s">
        <v>45</v>
      </c>
      <c r="O535" s="66"/>
      <c r="P535" s="180">
        <f>O535*H535</f>
        <v>0</v>
      </c>
      <c r="Q535" s="180">
        <v>0</v>
      </c>
      <c r="R535" s="180">
        <f>Q535*H535</f>
        <v>0</v>
      </c>
      <c r="S535" s="180">
        <v>0</v>
      </c>
      <c r="T535" s="181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2" t="s">
        <v>451</v>
      </c>
      <c r="AT535" s="182" t="s">
        <v>132</v>
      </c>
      <c r="AU535" s="182" t="s">
        <v>84</v>
      </c>
      <c r="AY535" s="19" t="s">
        <v>129</v>
      </c>
      <c r="BE535" s="183">
        <f>IF(N535="základní",J535,0)</f>
        <v>0</v>
      </c>
      <c r="BF535" s="183">
        <f>IF(N535="snížená",J535,0)</f>
        <v>0</v>
      </c>
      <c r="BG535" s="183">
        <f>IF(N535="zákl. přenesená",J535,0)</f>
        <v>0</v>
      </c>
      <c r="BH535" s="183">
        <f>IF(N535="sníž. přenesená",J535,0)</f>
        <v>0</v>
      </c>
      <c r="BI535" s="183">
        <f>IF(N535="nulová",J535,0)</f>
        <v>0</v>
      </c>
      <c r="BJ535" s="19" t="s">
        <v>82</v>
      </c>
      <c r="BK535" s="183">
        <f>ROUND(I535*H535,2)</f>
        <v>0</v>
      </c>
      <c r="BL535" s="19" t="s">
        <v>451</v>
      </c>
      <c r="BM535" s="182" t="s">
        <v>1283</v>
      </c>
    </row>
    <row r="536" spans="1:65" s="2" customFormat="1" ht="10.199999999999999">
      <c r="A536" s="36"/>
      <c r="B536" s="37"/>
      <c r="C536" s="38"/>
      <c r="D536" s="184" t="s">
        <v>139</v>
      </c>
      <c r="E536" s="38"/>
      <c r="F536" s="185" t="s">
        <v>1284</v>
      </c>
      <c r="G536" s="38"/>
      <c r="H536" s="38"/>
      <c r="I536" s="186"/>
      <c r="J536" s="38"/>
      <c r="K536" s="38"/>
      <c r="L536" s="41"/>
      <c r="M536" s="187"/>
      <c r="N536" s="188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139</v>
      </c>
      <c r="AU536" s="19" t="s">
        <v>84</v>
      </c>
    </row>
    <row r="537" spans="1:65" s="2" customFormat="1" ht="24.15" customHeight="1">
      <c r="A537" s="36"/>
      <c r="B537" s="37"/>
      <c r="C537" s="171" t="s">
        <v>1285</v>
      </c>
      <c r="D537" s="171" t="s">
        <v>132</v>
      </c>
      <c r="E537" s="172" t="s">
        <v>1286</v>
      </c>
      <c r="F537" s="173" t="s">
        <v>1287</v>
      </c>
      <c r="G537" s="174" t="s">
        <v>1288</v>
      </c>
      <c r="H537" s="175">
        <v>2</v>
      </c>
      <c r="I537" s="176"/>
      <c r="J537" s="177">
        <f>ROUND(I537*H537,2)</f>
        <v>0</v>
      </c>
      <c r="K537" s="173" t="s">
        <v>1241</v>
      </c>
      <c r="L537" s="41"/>
      <c r="M537" s="178" t="s">
        <v>19</v>
      </c>
      <c r="N537" s="179" t="s">
        <v>45</v>
      </c>
      <c r="O537" s="66"/>
      <c r="P537" s="180">
        <f>O537*H537</f>
        <v>0</v>
      </c>
      <c r="Q537" s="180">
        <v>0</v>
      </c>
      <c r="R537" s="180">
        <f>Q537*H537</f>
        <v>0</v>
      </c>
      <c r="S537" s="180">
        <v>0</v>
      </c>
      <c r="T537" s="181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2" t="s">
        <v>451</v>
      </c>
      <c r="AT537" s="182" t="s">
        <v>132</v>
      </c>
      <c r="AU537" s="182" t="s">
        <v>84</v>
      </c>
      <c r="AY537" s="19" t="s">
        <v>129</v>
      </c>
      <c r="BE537" s="183">
        <f>IF(N537="základní",J537,0)</f>
        <v>0</v>
      </c>
      <c r="BF537" s="183">
        <f>IF(N537="snížená",J537,0)</f>
        <v>0</v>
      </c>
      <c r="BG537" s="183">
        <f>IF(N537="zákl. přenesená",J537,0)</f>
        <v>0</v>
      </c>
      <c r="BH537" s="183">
        <f>IF(N537="sníž. přenesená",J537,0)</f>
        <v>0</v>
      </c>
      <c r="BI537" s="183">
        <f>IF(N537="nulová",J537,0)</f>
        <v>0</v>
      </c>
      <c r="BJ537" s="19" t="s">
        <v>82</v>
      </c>
      <c r="BK537" s="183">
        <f>ROUND(I537*H537,2)</f>
        <v>0</v>
      </c>
      <c r="BL537" s="19" t="s">
        <v>451</v>
      </c>
      <c r="BM537" s="182" t="s">
        <v>1289</v>
      </c>
    </row>
    <row r="538" spans="1:65" s="2" customFormat="1" ht="10.199999999999999">
      <c r="A538" s="36"/>
      <c r="B538" s="37"/>
      <c r="C538" s="38"/>
      <c r="D538" s="184" t="s">
        <v>139</v>
      </c>
      <c r="E538" s="38"/>
      <c r="F538" s="185" t="s">
        <v>1290</v>
      </c>
      <c r="G538" s="38"/>
      <c r="H538" s="38"/>
      <c r="I538" s="186"/>
      <c r="J538" s="38"/>
      <c r="K538" s="38"/>
      <c r="L538" s="41"/>
      <c r="M538" s="187"/>
      <c r="N538" s="188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139</v>
      </c>
      <c r="AU538" s="19" t="s">
        <v>84</v>
      </c>
    </row>
    <row r="539" spans="1:65" s="2" customFormat="1" ht="24.15" customHeight="1">
      <c r="A539" s="36"/>
      <c r="B539" s="37"/>
      <c r="C539" s="171" t="s">
        <v>1291</v>
      </c>
      <c r="D539" s="171" t="s">
        <v>132</v>
      </c>
      <c r="E539" s="172" t="s">
        <v>1292</v>
      </c>
      <c r="F539" s="173" t="s">
        <v>1293</v>
      </c>
      <c r="G539" s="174" t="s">
        <v>1288</v>
      </c>
      <c r="H539" s="175">
        <v>2</v>
      </c>
      <c r="I539" s="176"/>
      <c r="J539" s="177">
        <f>ROUND(I539*H539,2)</f>
        <v>0</v>
      </c>
      <c r="K539" s="173" t="s">
        <v>136</v>
      </c>
      <c r="L539" s="41"/>
      <c r="M539" s="178" t="s">
        <v>19</v>
      </c>
      <c r="N539" s="179" t="s">
        <v>45</v>
      </c>
      <c r="O539" s="66"/>
      <c r="P539" s="180">
        <f>O539*H539</f>
        <v>0</v>
      </c>
      <c r="Q539" s="180">
        <v>0</v>
      </c>
      <c r="R539" s="180">
        <f>Q539*H539</f>
        <v>0</v>
      </c>
      <c r="S539" s="180">
        <v>0</v>
      </c>
      <c r="T539" s="181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2" t="s">
        <v>451</v>
      </c>
      <c r="AT539" s="182" t="s">
        <v>132</v>
      </c>
      <c r="AU539" s="182" t="s">
        <v>84</v>
      </c>
      <c r="AY539" s="19" t="s">
        <v>129</v>
      </c>
      <c r="BE539" s="183">
        <f>IF(N539="základní",J539,0)</f>
        <v>0</v>
      </c>
      <c r="BF539" s="183">
        <f>IF(N539="snížená",J539,0)</f>
        <v>0</v>
      </c>
      <c r="BG539" s="183">
        <f>IF(N539="zákl. přenesená",J539,0)</f>
        <v>0</v>
      </c>
      <c r="BH539" s="183">
        <f>IF(N539="sníž. přenesená",J539,0)</f>
        <v>0</v>
      </c>
      <c r="BI539" s="183">
        <f>IF(N539="nulová",J539,0)</f>
        <v>0</v>
      </c>
      <c r="BJ539" s="19" t="s">
        <v>82</v>
      </c>
      <c r="BK539" s="183">
        <f>ROUND(I539*H539,2)</f>
        <v>0</v>
      </c>
      <c r="BL539" s="19" t="s">
        <v>451</v>
      </c>
      <c r="BM539" s="182" t="s">
        <v>1294</v>
      </c>
    </row>
    <row r="540" spans="1:65" s="2" customFormat="1" ht="10.199999999999999">
      <c r="A540" s="36"/>
      <c r="B540" s="37"/>
      <c r="C540" s="38"/>
      <c r="D540" s="184" t="s">
        <v>139</v>
      </c>
      <c r="E540" s="38"/>
      <c r="F540" s="185" t="s">
        <v>1295</v>
      </c>
      <c r="G540" s="38"/>
      <c r="H540" s="38"/>
      <c r="I540" s="186"/>
      <c r="J540" s="38"/>
      <c r="K540" s="38"/>
      <c r="L540" s="41"/>
      <c r="M540" s="187"/>
      <c r="N540" s="188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139</v>
      </c>
      <c r="AU540" s="19" t="s">
        <v>84</v>
      </c>
    </row>
    <row r="541" spans="1:65" s="12" customFormat="1" ht="25.95" customHeight="1">
      <c r="B541" s="155"/>
      <c r="C541" s="156"/>
      <c r="D541" s="157" t="s">
        <v>73</v>
      </c>
      <c r="E541" s="158" t="s">
        <v>1296</v>
      </c>
      <c r="F541" s="158" t="s">
        <v>1297</v>
      </c>
      <c r="G541" s="156"/>
      <c r="H541" s="156"/>
      <c r="I541" s="159"/>
      <c r="J541" s="160">
        <f>BK541</f>
        <v>0</v>
      </c>
      <c r="K541" s="156"/>
      <c r="L541" s="161"/>
      <c r="M541" s="162"/>
      <c r="N541" s="163"/>
      <c r="O541" s="163"/>
      <c r="P541" s="164">
        <f>SUM(P542:P551)</f>
        <v>0</v>
      </c>
      <c r="Q541" s="163"/>
      <c r="R541" s="164">
        <f>SUM(R542:R551)</f>
        <v>0</v>
      </c>
      <c r="S541" s="163"/>
      <c r="T541" s="165">
        <f>SUM(T542:T551)</f>
        <v>0</v>
      </c>
      <c r="AR541" s="166" t="s">
        <v>137</v>
      </c>
      <c r="AT541" s="167" t="s">
        <v>73</v>
      </c>
      <c r="AU541" s="167" t="s">
        <v>74</v>
      </c>
      <c r="AY541" s="166" t="s">
        <v>129</v>
      </c>
      <c r="BK541" s="168">
        <f>SUM(BK542:BK551)</f>
        <v>0</v>
      </c>
    </row>
    <row r="542" spans="1:65" s="2" customFormat="1" ht="16.5" customHeight="1">
      <c r="A542" s="36"/>
      <c r="B542" s="37"/>
      <c r="C542" s="171" t="s">
        <v>1298</v>
      </c>
      <c r="D542" s="171" t="s">
        <v>132</v>
      </c>
      <c r="E542" s="172" t="s">
        <v>1299</v>
      </c>
      <c r="F542" s="173" t="s">
        <v>1300</v>
      </c>
      <c r="G542" s="174" t="s">
        <v>1301</v>
      </c>
      <c r="H542" s="175">
        <v>10</v>
      </c>
      <c r="I542" s="176"/>
      <c r="J542" s="177">
        <f>ROUND(I542*H542,2)</f>
        <v>0</v>
      </c>
      <c r="K542" s="173" t="s">
        <v>136</v>
      </c>
      <c r="L542" s="41"/>
      <c r="M542" s="178" t="s">
        <v>19</v>
      </c>
      <c r="N542" s="179" t="s">
        <v>45</v>
      </c>
      <c r="O542" s="66"/>
      <c r="P542" s="180">
        <f>O542*H542</f>
        <v>0</v>
      </c>
      <c r="Q542" s="180">
        <v>0</v>
      </c>
      <c r="R542" s="180">
        <f>Q542*H542</f>
        <v>0</v>
      </c>
      <c r="S542" s="180">
        <v>0</v>
      </c>
      <c r="T542" s="181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2" t="s">
        <v>1302</v>
      </c>
      <c r="AT542" s="182" t="s">
        <v>132</v>
      </c>
      <c r="AU542" s="182" t="s">
        <v>82</v>
      </c>
      <c r="AY542" s="19" t="s">
        <v>129</v>
      </c>
      <c r="BE542" s="183">
        <f>IF(N542="základní",J542,0)</f>
        <v>0</v>
      </c>
      <c r="BF542" s="183">
        <f>IF(N542="snížená",J542,0)</f>
        <v>0</v>
      </c>
      <c r="BG542" s="183">
        <f>IF(N542="zákl. přenesená",J542,0)</f>
        <v>0</v>
      </c>
      <c r="BH542" s="183">
        <f>IF(N542="sníž. přenesená",J542,0)</f>
        <v>0</v>
      </c>
      <c r="BI542" s="183">
        <f>IF(N542="nulová",J542,0)</f>
        <v>0</v>
      </c>
      <c r="BJ542" s="19" t="s">
        <v>82</v>
      </c>
      <c r="BK542" s="183">
        <f>ROUND(I542*H542,2)</f>
        <v>0</v>
      </c>
      <c r="BL542" s="19" t="s">
        <v>1302</v>
      </c>
      <c r="BM542" s="182" t="s">
        <v>1303</v>
      </c>
    </row>
    <row r="543" spans="1:65" s="2" customFormat="1" ht="10.199999999999999">
      <c r="A543" s="36"/>
      <c r="B543" s="37"/>
      <c r="C543" s="38"/>
      <c r="D543" s="184" t="s">
        <v>139</v>
      </c>
      <c r="E543" s="38"/>
      <c r="F543" s="185" t="s">
        <v>1304</v>
      </c>
      <c r="G543" s="38"/>
      <c r="H543" s="38"/>
      <c r="I543" s="186"/>
      <c r="J543" s="38"/>
      <c r="K543" s="38"/>
      <c r="L543" s="41"/>
      <c r="M543" s="187"/>
      <c r="N543" s="188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139</v>
      </c>
      <c r="AU543" s="19" t="s">
        <v>82</v>
      </c>
    </row>
    <row r="544" spans="1:65" s="2" customFormat="1" ht="16.5" customHeight="1">
      <c r="A544" s="36"/>
      <c r="B544" s="37"/>
      <c r="C544" s="171" t="s">
        <v>1305</v>
      </c>
      <c r="D544" s="171" t="s">
        <v>132</v>
      </c>
      <c r="E544" s="172" t="s">
        <v>1306</v>
      </c>
      <c r="F544" s="173" t="s">
        <v>1307</v>
      </c>
      <c r="G544" s="174" t="s">
        <v>1301</v>
      </c>
      <c r="H544" s="175">
        <v>8</v>
      </c>
      <c r="I544" s="176"/>
      <c r="J544" s="177">
        <f>ROUND(I544*H544,2)</f>
        <v>0</v>
      </c>
      <c r="K544" s="173" t="s">
        <v>136</v>
      </c>
      <c r="L544" s="41"/>
      <c r="M544" s="178" t="s">
        <v>19</v>
      </c>
      <c r="N544" s="179" t="s">
        <v>45</v>
      </c>
      <c r="O544" s="66"/>
      <c r="P544" s="180">
        <f>O544*H544</f>
        <v>0</v>
      </c>
      <c r="Q544" s="180">
        <v>0</v>
      </c>
      <c r="R544" s="180">
        <f>Q544*H544</f>
        <v>0</v>
      </c>
      <c r="S544" s="180">
        <v>0</v>
      </c>
      <c r="T544" s="181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2" t="s">
        <v>1302</v>
      </c>
      <c r="AT544" s="182" t="s">
        <v>132</v>
      </c>
      <c r="AU544" s="182" t="s">
        <v>82</v>
      </c>
      <c r="AY544" s="19" t="s">
        <v>129</v>
      </c>
      <c r="BE544" s="183">
        <f>IF(N544="základní",J544,0)</f>
        <v>0</v>
      </c>
      <c r="BF544" s="183">
        <f>IF(N544="snížená",J544,0)</f>
        <v>0</v>
      </c>
      <c r="BG544" s="183">
        <f>IF(N544="zákl. přenesená",J544,0)</f>
        <v>0</v>
      </c>
      <c r="BH544" s="183">
        <f>IF(N544="sníž. přenesená",J544,0)</f>
        <v>0</v>
      </c>
      <c r="BI544" s="183">
        <f>IF(N544="nulová",J544,0)</f>
        <v>0</v>
      </c>
      <c r="BJ544" s="19" t="s">
        <v>82</v>
      </c>
      <c r="BK544" s="183">
        <f>ROUND(I544*H544,2)</f>
        <v>0</v>
      </c>
      <c r="BL544" s="19" t="s">
        <v>1302</v>
      </c>
      <c r="BM544" s="182" t="s">
        <v>1308</v>
      </c>
    </row>
    <row r="545" spans="1:65" s="2" customFormat="1" ht="10.199999999999999">
      <c r="A545" s="36"/>
      <c r="B545" s="37"/>
      <c r="C545" s="38"/>
      <c r="D545" s="184" t="s">
        <v>139</v>
      </c>
      <c r="E545" s="38"/>
      <c r="F545" s="185" t="s">
        <v>1309</v>
      </c>
      <c r="G545" s="38"/>
      <c r="H545" s="38"/>
      <c r="I545" s="186"/>
      <c r="J545" s="38"/>
      <c r="K545" s="38"/>
      <c r="L545" s="41"/>
      <c r="M545" s="187"/>
      <c r="N545" s="188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139</v>
      </c>
      <c r="AU545" s="19" t="s">
        <v>82</v>
      </c>
    </row>
    <row r="546" spans="1:65" s="13" customFormat="1" ht="10.199999999999999">
      <c r="B546" s="189"/>
      <c r="C546" s="190"/>
      <c r="D546" s="191" t="s">
        <v>141</v>
      </c>
      <c r="E546" s="192" t="s">
        <v>19</v>
      </c>
      <c r="F546" s="193" t="s">
        <v>1310</v>
      </c>
      <c r="G546" s="190"/>
      <c r="H546" s="192" t="s">
        <v>19</v>
      </c>
      <c r="I546" s="194"/>
      <c r="J546" s="190"/>
      <c r="K546" s="190"/>
      <c r="L546" s="195"/>
      <c r="M546" s="196"/>
      <c r="N546" s="197"/>
      <c r="O546" s="197"/>
      <c r="P546" s="197"/>
      <c r="Q546" s="197"/>
      <c r="R546" s="197"/>
      <c r="S546" s="197"/>
      <c r="T546" s="198"/>
      <c r="AT546" s="199" t="s">
        <v>141</v>
      </c>
      <c r="AU546" s="199" t="s">
        <v>82</v>
      </c>
      <c r="AV546" s="13" t="s">
        <v>82</v>
      </c>
      <c r="AW546" s="13" t="s">
        <v>35</v>
      </c>
      <c r="AX546" s="13" t="s">
        <v>74</v>
      </c>
      <c r="AY546" s="199" t="s">
        <v>129</v>
      </c>
    </row>
    <row r="547" spans="1:65" s="14" customFormat="1" ht="10.199999999999999">
      <c r="B547" s="200"/>
      <c r="C547" s="201"/>
      <c r="D547" s="191" t="s">
        <v>141</v>
      </c>
      <c r="E547" s="202" t="s">
        <v>19</v>
      </c>
      <c r="F547" s="203" t="s">
        <v>1311</v>
      </c>
      <c r="G547" s="201"/>
      <c r="H547" s="204">
        <v>16</v>
      </c>
      <c r="I547" s="205"/>
      <c r="J547" s="201"/>
      <c r="K547" s="201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141</v>
      </c>
      <c r="AU547" s="210" t="s">
        <v>82</v>
      </c>
      <c r="AV547" s="14" t="s">
        <v>84</v>
      </c>
      <c r="AW547" s="14" t="s">
        <v>35</v>
      </c>
      <c r="AX547" s="14" t="s">
        <v>74</v>
      </c>
      <c r="AY547" s="210" t="s">
        <v>129</v>
      </c>
    </row>
    <row r="548" spans="1:65" s="13" customFormat="1" ht="20.399999999999999">
      <c r="B548" s="189"/>
      <c r="C548" s="190"/>
      <c r="D548" s="191" t="s">
        <v>141</v>
      </c>
      <c r="E548" s="192" t="s">
        <v>19</v>
      </c>
      <c r="F548" s="193" t="s">
        <v>1312</v>
      </c>
      <c r="G548" s="190"/>
      <c r="H548" s="192" t="s">
        <v>19</v>
      </c>
      <c r="I548" s="194"/>
      <c r="J548" s="190"/>
      <c r="K548" s="190"/>
      <c r="L548" s="195"/>
      <c r="M548" s="196"/>
      <c r="N548" s="197"/>
      <c r="O548" s="197"/>
      <c r="P548" s="197"/>
      <c r="Q548" s="197"/>
      <c r="R548" s="197"/>
      <c r="S548" s="197"/>
      <c r="T548" s="198"/>
      <c r="AT548" s="199" t="s">
        <v>141</v>
      </c>
      <c r="AU548" s="199" t="s">
        <v>82</v>
      </c>
      <c r="AV548" s="13" t="s">
        <v>82</v>
      </c>
      <c r="AW548" s="13" t="s">
        <v>35</v>
      </c>
      <c r="AX548" s="13" t="s">
        <v>74</v>
      </c>
      <c r="AY548" s="199" t="s">
        <v>129</v>
      </c>
    </row>
    <row r="549" spans="1:65" s="14" customFormat="1" ht="10.199999999999999">
      <c r="B549" s="200"/>
      <c r="C549" s="201"/>
      <c r="D549" s="191" t="s">
        <v>141</v>
      </c>
      <c r="E549" s="202" t="s">
        <v>19</v>
      </c>
      <c r="F549" s="203" t="s">
        <v>185</v>
      </c>
      <c r="G549" s="201"/>
      <c r="H549" s="204">
        <v>8</v>
      </c>
      <c r="I549" s="205"/>
      <c r="J549" s="201"/>
      <c r="K549" s="201"/>
      <c r="L549" s="206"/>
      <c r="M549" s="207"/>
      <c r="N549" s="208"/>
      <c r="O549" s="208"/>
      <c r="P549" s="208"/>
      <c r="Q549" s="208"/>
      <c r="R549" s="208"/>
      <c r="S549" s="208"/>
      <c r="T549" s="209"/>
      <c r="AT549" s="210" t="s">
        <v>141</v>
      </c>
      <c r="AU549" s="210" t="s">
        <v>82</v>
      </c>
      <c r="AV549" s="14" t="s">
        <v>84</v>
      </c>
      <c r="AW549" s="14" t="s">
        <v>35</v>
      </c>
      <c r="AX549" s="14" t="s">
        <v>82</v>
      </c>
      <c r="AY549" s="210" t="s">
        <v>129</v>
      </c>
    </row>
    <row r="550" spans="1:65" s="2" customFormat="1" ht="16.5" customHeight="1">
      <c r="A550" s="36"/>
      <c r="B550" s="37"/>
      <c r="C550" s="171" t="s">
        <v>1313</v>
      </c>
      <c r="D550" s="171" t="s">
        <v>132</v>
      </c>
      <c r="E550" s="172" t="s">
        <v>1314</v>
      </c>
      <c r="F550" s="173" t="s">
        <v>1315</v>
      </c>
      <c r="G550" s="174" t="s">
        <v>1301</v>
      </c>
      <c r="H550" s="175">
        <v>20</v>
      </c>
      <c r="I550" s="176"/>
      <c r="J550" s="177">
        <f>ROUND(I550*H550,2)</f>
        <v>0</v>
      </c>
      <c r="K550" s="173" t="s">
        <v>136</v>
      </c>
      <c r="L550" s="41"/>
      <c r="M550" s="178" t="s">
        <v>19</v>
      </c>
      <c r="N550" s="179" t="s">
        <v>45</v>
      </c>
      <c r="O550" s="66"/>
      <c r="P550" s="180">
        <f>O550*H550</f>
        <v>0</v>
      </c>
      <c r="Q550" s="180">
        <v>0</v>
      </c>
      <c r="R550" s="180">
        <f>Q550*H550</f>
        <v>0</v>
      </c>
      <c r="S550" s="180">
        <v>0</v>
      </c>
      <c r="T550" s="181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2" t="s">
        <v>1302</v>
      </c>
      <c r="AT550" s="182" t="s">
        <v>132</v>
      </c>
      <c r="AU550" s="182" t="s">
        <v>82</v>
      </c>
      <c r="AY550" s="19" t="s">
        <v>129</v>
      </c>
      <c r="BE550" s="183">
        <f>IF(N550="základní",J550,0)</f>
        <v>0</v>
      </c>
      <c r="BF550" s="183">
        <f>IF(N550="snížená",J550,0)</f>
        <v>0</v>
      </c>
      <c r="BG550" s="183">
        <f>IF(N550="zákl. přenesená",J550,0)</f>
        <v>0</v>
      </c>
      <c r="BH550" s="183">
        <f>IF(N550="sníž. přenesená",J550,0)</f>
        <v>0</v>
      </c>
      <c r="BI550" s="183">
        <f>IF(N550="nulová",J550,0)</f>
        <v>0</v>
      </c>
      <c r="BJ550" s="19" t="s">
        <v>82</v>
      </c>
      <c r="BK550" s="183">
        <f>ROUND(I550*H550,2)</f>
        <v>0</v>
      </c>
      <c r="BL550" s="19" t="s">
        <v>1302</v>
      </c>
      <c r="BM550" s="182" t="s">
        <v>1316</v>
      </c>
    </row>
    <row r="551" spans="1:65" s="2" customFormat="1" ht="10.199999999999999">
      <c r="A551" s="36"/>
      <c r="B551" s="37"/>
      <c r="C551" s="38"/>
      <c r="D551" s="184" t="s">
        <v>139</v>
      </c>
      <c r="E551" s="38"/>
      <c r="F551" s="185" t="s">
        <v>1317</v>
      </c>
      <c r="G551" s="38"/>
      <c r="H551" s="38"/>
      <c r="I551" s="186"/>
      <c r="J551" s="38"/>
      <c r="K551" s="38"/>
      <c r="L551" s="41"/>
      <c r="M551" s="187"/>
      <c r="N551" s="188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139</v>
      </c>
      <c r="AU551" s="19" t="s">
        <v>82</v>
      </c>
    </row>
    <row r="552" spans="1:65" s="12" customFormat="1" ht="25.95" customHeight="1">
      <c r="B552" s="155"/>
      <c r="C552" s="156"/>
      <c r="D552" s="157" t="s">
        <v>73</v>
      </c>
      <c r="E552" s="158" t="s">
        <v>1318</v>
      </c>
      <c r="F552" s="158" t="s">
        <v>1319</v>
      </c>
      <c r="G552" s="156"/>
      <c r="H552" s="156"/>
      <c r="I552" s="159"/>
      <c r="J552" s="160">
        <f>BK552</f>
        <v>0</v>
      </c>
      <c r="K552" s="156"/>
      <c r="L552" s="161"/>
      <c r="M552" s="162"/>
      <c r="N552" s="163"/>
      <c r="O552" s="163"/>
      <c r="P552" s="164">
        <f>P553+P556+P559</f>
        <v>0</v>
      </c>
      <c r="Q552" s="163"/>
      <c r="R552" s="164">
        <f>R553+R556+R559</f>
        <v>0</v>
      </c>
      <c r="S552" s="163"/>
      <c r="T552" s="165">
        <f>T553+T556+T559</f>
        <v>0</v>
      </c>
      <c r="AR552" s="166" t="s">
        <v>173</v>
      </c>
      <c r="AT552" s="167" t="s">
        <v>73</v>
      </c>
      <c r="AU552" s="167" t="s">
        <v>74</v>
      </c>
      <c r="AY552" s="166" t="s">
        <v>129</v>
      </c>
      <c r="BK552" s="168">
        <f>BK553+BK556+BK559</f>
        <v>0</v>
      </c>
    </row>
    <row r="553" spans="1:65" s="12" customFormat="1" ht="22.8" customHeight="1">
      <c r="B553" s="155"/>
      <c r="C553" s="156"/>
      <c r="D553" s="157" t="s">
        <v>73</v>
      </c>
      <c r="E553" s="169" t="s">
        <v>1320</v>
      </c>
      <c r="F553" s="169" t="s">
        <v>1321</v>
      </c>
      <c r="G553" s="156"/>
      <c r="H553" s="156"/>
      <c r="I553" s="159"/>
      <c r="J553" s="170">
        <f>BK553</f>
        <v>0</v>
      </c>
      <c r="K553" s="156"/>
      <c r="L553" s="161"/>
      <c r="M553" s="162"/>
      <c r="N553" s="163"/>
      <c r="O553" s="163"/>
      <c r="P553" s="164">
        <f>SUM(P554:P555)</f>
        <v>0</v>
      </c>
      <c r="Q553" s="163"/>
      <c r="R553" s="164">
        <f>SUM(R554:R555)</f>
        <v>0</v>
      </c>
      <c r="S553" s="163"/>
      <c r="T553" s="165">
        <f>SUM(T554:T555)</f>
        <v>0</v>
      </c>
      <c r="AR553" s="166" t="s">
        <v>173</v>
      </c>
      <c r="AT553" s="167" t="s">
        <v>73</v>
      </c>
      <c r="AU553" s="167" t="s">
        <v>82</v>
      </c>
      <c r="AY553" s="166" t="s">
        <v>129</v>
      </c>
      <c r="BK553" s="168">
        <f>SUM(BK554:BK555)</f>
        <v>0</v>
      </c>
    </row>
    <row r="554" spans="1:65" s="2" customFormat="1" ht="16.5" customHeight="1">
      <c r="A554" s="36"/>
      <c r="B554" s="37"/>
      <c r="C554" s="171" t="s">
        <v>1322</v>
      </c>
      <c r="D554" s="171" t="s">
        <v>132</v>
      </c>
      <c r="E554" s="172" t="s">
        <v>1323</v>
      </c>
      <c r="F554" s="173" t="s">
        <v>1321</v>
      </c>
      <c r="G554" s="174" t="s">
        <v>135</v>
      </c>
      <c r="H554" s="175">
        <v>1</v>
      </c>
      <c r="I554" s="176"/>
      <c r="J554" s="177">
        <f>ROUND(I554*H554,2)</f>
        <v>0</v>
      </c>
      <c r="K554" s="173" t="s">
        <v>136</v>
      </c>
      <c r="L554" s="41"/>
      <c r="M554" s="178" t="s">
        <v>19</v>
      </c>
      <c r="N554" s="179" t="s">
        <v>45</v>
      </c>
      <c r="O554" s="66"/>
      <c r="P554" s="180">
        <f>O554*H554</f>
        <v>0</v>
      </c>
      <c r="Q554" s="180">
        <v>0</v>
      </c>
      <c r="R554" s="180">
        <f>Q554*H554</f>
        <v>0</v>
      </c>
      <c r="S554" s="180">
        <v>0</v>
      </c>
      <c r="T554" s="181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2" t="s">
        <v>339</v>
      </c>
      <c r="AT554" s="182" t="s">
        <v>132</v>
      </c>
      <c r="AU554" s="182" t="s">
        <v>84</v>
      </c>
      <c r="AY554" s="19" t="s">
        <v>129</v>
      </c>
      <c r="BE554" s="183">
        <f>IF(N554="základní",J554,0)</f>
        <v>0</v>
      </c>
      <c r="BF554" s="183">
        <f>IF(N554="snížená",J554,0)</f>
        <v>0</v>
      </c>
      <c r="BG554" s="183">
        <f>IF(N554="zákl. přenesená",J554,0)</f>
        <v>0</v>
      </c>
      <c r="BH554" s="183">
        <f>IF(N554="sníž. přenesená",J554,0)</f>
        <v>0</v>
      </c>
      <c r="BI554" s="183">
        <f>IF(N554="nulová",J554,0)</f>
        <v>0</v>
      </c>
      <c r="BJ554" s="19" t="s">
        <v>82</v>
      </c>
      <c r="BK554" s="183">
        <f>ROUND(I554*H554,2)</f>
        <v>0</v>
      </c>
      <c r="BL554" s="19" t="s">
        <v>339</v>
      </c>
      <c r="BM554" s="182" t="s">
        <v>1324</v>
      </c>
    </row>
    <row r="555" spans="1:65" s="2" customFormat="1" ht="10.199999999999999">
      <c r="A555" s="36"/>
      <c r="B555" s="37"/>
      <c r="C555" s="38"/>
      <c r="D555" s="184" t="s">
        <v>139</v>
      </c>
      <c r="E555" s="38"/>
      <c r="F555" s="185" t="s">
        <v>1325</v>
      </c>
      <c r="G555" s="38"/>
      <c r="H555" s="38"/>
      <c r="I555" s="186"/>
      <c r="J555" s="38"/>
      <c r="K555" s="38"/>
      <c r="L555" s="41"/>
      <c r="M555" s="187"/>
      <c r="N555" s="188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139</v>
      </c>
      <c r="AU555" s="19" t="s">
        <v>84</v>
      </c>
    </row>
    <row r="556" spans="1:65" s="12" customFormat="1" ht="22.8" customHeight="1">
      <c r="B556" s="155"/>
      <c r="C556" s="156"/>
      <c r="D556" s="157" t="s">
        <v>73</v>
      </c>
      <c r="E556" s="169" t="s">
        <v>1326</v>
      </c>
      <c r="F556" s="169" t="s">
        <v>1327</v>
      </c>
      <c r="G556" s="156"/>
      <c r="H556" s="156"/>
      <c r="I556" s="159"/>
      <c r="J556" s="170">
        <f>BK556</f>
        <v>0</v>
      </c>
      <c r="K556" s="156"/>
      <c r="L556" s="161"/>
      <c r="M556" s="162"/>
      <c r="N556" s="163"/>
      <c r="O556" s="163"/>
      <c r="P556" s="164">
        <f>SUM(P557:P558)</f>
        <v>0</v>
      </c>
      <c r="Q556" s="163"/>
      <c r="R556" s="164">
        <f>SUM(R557:R558)</f>
        <v>0</v>
      </c>
      <c r="S556" s="163"/>
      <c r="T556" s="165">
        <f>SUM(T557:T558)</f>
        <v>0</v>
      </c>
      <c r="AR556" s="166" t="s">
        <v>173</v>
      </c>
      <c r="AT556" s="167" t="s">
        <v>73</v>
      </c>
      <c r="AU556" s="167" t="s">
        <v>82</v>
      </c>
      <c r="AY556" s="166" t="s">
        <v>129</v>
      </c>
      <c r="BK556" s="168">
        <f>SUM(BK557:BK558)</f>
        <v>0</v>
      </c>
    </row>
    <row r="557" spans="1:65" s="2" customFormat="1" ht="16.5" customHeight="1">
      <c r="A557" s="36"/>
      <c r="B557" s="37"/>
      <c r="C557" s="171" t="s">
        <v>1328</v>
      </c>
      <c r="D557" s="171" t="s">
        <v>132</v>
      </c>
      <c r="E557" s="172" t="s">
        <v>1329</v>
      </c>
      <c r="F557" s="173" t="s">
        <v>1327</v>
      </c>
      <c r="G557" s="174" t="s">
        <v>135</v>
      </c>
      <c r="H557" s="175">
        <v>1</v>
      </c>
      <c r="I557" s="176"/>
      <c r="J557" s="177">
        <f>ROUND(I557*H557,2)</f>
        <v>0</v>
      </c>
      <c r="K557" s="173" t="s">
        <v>136</v>
      </c>
      <c r="L557" s="41"/>
      <c r="M557" s="178" t="s">
        <v>19</v>
      </c>
      <c r="N557" s="179" t="s">
        <v>45</v>
      </c>
      <c r="O557" s="66"/>
      <c r="P557" s="180">
        <f>O557*H557</f>
        <v>0</v>
      </c>
      <c r="Q557" s="180">
        <v>0</v>
      </c>
      <c r="R557" s="180">
        <f>Q557*H557</f>
        <v>0</v>
      </c>
      <c r="S557" s="180">
        <v>0</v>
      </c>
      <c r="T557" s="181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2" t="s">
        <v>339</v>
      </c>
      <c r="AT557" s="182" t="s">
        <v>132</v>
      </c>
      <c r="AU557" s="182" t="s">
        <v>84</v>
      </c>
      <c r="AY557" s="19" t="s">
        <v>129</v>
      </c>
      <c r="BE557" s="183">
        <f>IF(N557="základní",J557,0)</f>
        <v>0</v>
      </c>
      <c r="BF557" s="183">
        <f>IF(N557="snížená",J557,0)</f>
        <v>0</v>
      </c>
      <c r="BG557" s="183">
        <f>IF(N557="zákl. přenesená",J557,0)</f>
        <v>0</v>
      </c>
      <c r="BH557" s="183">
        <f>IF(N557="sníž. přenesená",J557,0)</f>
        <v>0</v>
      </c>
      <c r="BI557" s="183">
        <f>IF(N557="nulová",J557,0)</f>
        <v>0</v>
      </c>
      <c r="BJ557" s="19" t="s">
        <v>82</v>
      </c>
      <c r="BK557" s="183">
        <f>ROUND(I557*H557,2)</f>
        <v>0</v>
      </c>
      <c r="BL557" s="19" t="s">
        <v>339</v>
      </c>
      <c r="BM557" s="182" t="s">
        <v>1330</v>
      </c>
    </row>
    <row r="558" spans="1:65" s="2" customFormat="1" ht="10.199999999999999">
      <c r="A558" s="36"/>
      <c r="B558" s="37"/>
      <c r="C558" s="38"/>
      <c r="D558" s="184" t="s">
        <v>139</v>
      </c>
      <c r="E558" s="38"/>
      <c r="F558" s="185" t="s">
        <v>1331</v>
      </c>
      <c r="G558" s="38"/>
      <c r="H558" s="38"/>
      <c r="I558" s="186"/>
      <c r="J558" s="38"/>
      <c r="K558" s="38"/>
      <c r="L558" s="41"/>
      <c r="M558" s="187"/>
      <c r="N558" s="188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139</v>
      </c>
      <c r="AU558" s="19" t="s">
        <v>84</v>
      </c>
    </row>
    <row r="559" spans="1:65" s="12" customFormat="1" ht="22.8" customHeight="1">
      <c r="B559" s="155"/>
      <c r="C559" s="156"/>
      <c r="D559" s="157" t="s">
        <v>73</v>
      </c>
      <c r="E559" s="169" t="s">
        <v>1332</v>
      </c>
      <c r="F559" s="169" t="s">
        <v>1333</v>
      </c>
      <c r="G559" s="156"/>
      <c r="H559" s="156"/>
      <c r="I559" s="159"/>
      <c r="J559" s="170">
        <f>BK559</f>
        <v>0</v>
      </c>
      <c r="K559" s="156"/>
      <c r="L559" s="161"/>
      <c r="M559" s="162"/>
      <c r="N559" s="163"/>
      <c r="O559" s="163"/>
      <c r="P559" s="164">
        <f>SUM(P560:P578)</f>
        <v>0</v>
      </c>
      <c r="Q559" s="163"/>
      <c r="R559" s="164">
        <f>SUM(R560:R578)</f>
        <v>0</v>
      </c>
      <c r="S559" s="163"/>
      <c r="T559" s="165">
        <f>SUM(T560:T578)</f>
        <v>0</v>
      </c>
      <c r="AR559" s="166" t="s">
        <v>173</v>
      </c>
      <c r="AT559" s="167" t="s">
        <v>73</v>
      </c>
      <c r="AU559" s="167" t="s">
        <v>82</v>
      </c>
      <c r="AY559" s="166" t="s">
        <v>129</v>
      </c>
      <c r="BK559" s="168">
        <f>SUM(BK560:BK578)</f>
        <v>0</v>
      </c>
    </row>
    <row r="560" spans="1:65" s="2" customFormat="1" ht="16.5" customHeight="1">
      <c r="A560" s="36"/>
      <c r="B560" s="37"/>
      <c r="C560" s="171" t="s">
        <v>1334</v>
      </c>
      <c r="D560" s="171" t="s">
        <v>132</v>
      </c>
      <c r="E560" s="172" t="s">
        <v>1335</v>
      </c>
      <c r="F560" s="173" t="s">
        <v>1336</v>
      </c>
      <c r="G560" s="174" t="s">
        <v>1337</v>
      </c>
      <c r="H560" s="175">
        <v>5</v>
      </c>
      <c r="I560" s="176"/>
      <c r="J560" s="177">
        <f>ROUND(I560*H560,2)</f>
        <v>0</v>
      </c>
      <c r="K560" s="173" t="s">
        <v>136</v>
      </c>
      <c r="L560" s="41"/>
      <c r="M560" s="178" t="s">
        <v>19</v>
      </c>
      <c r="N560" s="179" t="s">
        <v>45</v>
      </c>
      <c r="O560" s="66"/>
      <c r="P560" s="180">
        <f>O560*H560</f>
        <v>0</v>
      </c>
      <c r="Q560" s="180">
        <v>0</v>
      </c>
      <c r="R560" s="180">
        <f>Q560*H560</f>
        <v>0</v>
      </c>
      <c r="S560" s="180">
        <v>0</v>
      </c>
      <c r="T560" s="181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2" t="s">
        <v>339</v>
      </c>
      <c r="AT560" s="182" t="s">
        <v>132</v>
      </c>
      <c r="AU560" s="182" t="s">
        <v>84</v>
      </c>
      <c r="AY560" s="19" t="s">
        <v>129</v>
      </c>
      <c r="BE560" s="183">
        <f>IF(N560="základní",J560,0)</f>
        <v>0</v>
      </c>
      <c r="BF560" s="183">
        <f>IF(N560="snížená",J560,0)</f>
        <v>0</v>
      </c>
      <c r="BG560" s="183">
        <f>IF(N560="zákl. přenesená",J560,0)</f>
        <v>0</v>
      </c>
      <c r="BH560" s="183">
        <f>IF(N560="sníž. přenesená",J560,0)</f>
        <v>0</v>
      </c>
      <c r="BI560" s="183">
        <f>IF(N560="nulová",J560,0)</f>
        <v>0</v>
      </c>
      <c r="BJ560" s="19" t="s">
        <v>82</v>
      </c>
      <c r="BK560" s="183">
        <f>ROUND(I560*H560,2)</f>
        <v>0</v>
      </c>
      <c r="BL560" s="19" t="s">
        <v>339</v>
      </c>
      <c r="BM560" s="182" t="s">
        <v>1338</v>
      </c>
    </row>
    <row r="561" spans="1:65" s="2" customFormat="1" ht="10.199999999999999">
      <c r="A561" s="36"/>
      <c r="B561" s="37"/>
      <c r="C561" s="38"/>
      <c r="D561" s="184" t="s">
        <v>139</v>
      </c>
      <c r="E561" s="38"/>
      <c r="F561" s="185" t="s">
        <v>1339</v>
      </c>
      <c r="G561" s="38"/>
      <c r="H561" s="38"/>
      <c r="I561" s="186"/>
      <c r="J561" s="38"/>
      <c r="K561" s="38"/>
      <c r="L561" s="41"/>
      <c r="M561" s="187"/>
      <c r="N561" s="188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139</v>
      </c>
      <c r="AU561" s="19" t="s">
        <v>84</v>
      </c>
    </row>
    <row r="562" spans="1:65" s="2" customFormat="1" ht="16.5" customHeight="1">
      <c r="A562" s="36"/>
      <c r="B562" s="37"/>
      <c r="C562" s="171" t="s">
        <v>1340</v>
      </c>
      <c r="D562" s="171" t="s">
        <v>132</v>
      </c>
      <c r="E562" s="172" t="s">
        <v>1341</v>
      </c>
      <c r="F562" s="173" t="s">
        <v>1342</v>
      </c>
      <c r="G562" s="174" t="s">
        <v>1337</v>
      </c>
      <c r="H562" s="175">
        <v>5</v>
      </c>
      <c r="I562" s="176"/>
      <c r="J562" s="177">
        <f>ROUND(I562*H562,2)</f>
        <v>0</v>
      </c>
      <c r="K562" s="173" t="s">
        <v>136</v>
      </c>
      <c r="L562" s="41"/>
      <c r="M562" s="178" t="s">
        <v>19</v>
      </c>
      <c r="N562" s="179" t="s">
        <v>45</v>
      </c>
      <c r="O562" s="66"/>
      <c r="P562" s="180">
        <f>O562*H562</f>
        <v>0</v>
      </c>
      <c r="Q562" s="180">
        <v>0</v>
      </c>
      <c r="R562" s="180">
        <f>Q562*H562</f>
        <v>0</v>
      </c>
      <c r="S562" s="180">
        <v>0</v>
      </c>
      <c r="T562" s="181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2" t="s">
        <v>339</v>
      </c>
      <c r="AT562" s="182" t="s">
        <v>132</v>
      </c>
      <c r="AU562" s="182" t="s">
        <v>84</v>
      </c>
      <c r="AY562" s="19" t="s">
        <v>129</v>
      </c>
      <c r="BE562" s="183">
        <f>IF(N562="základní",J562,0)</f>
        <v>0</v>
      </c>
      <c r="BF562" s="183">
        <f>IF(N562="snížená",J562,0)</f>
        <v>0</v>
      </c>
      <c r="BG562" s="183">
        <f>IF(N562="zákl. přenesená",J562,0)</f>
        <v>0</v>
      </c>
      <c r="BH562" s="183">
        <f>IF(N562="sníž. přenesená",J562,0)</f>
        <v>0</v>
      </c>
      <c r="BI562" s="183">
        <f>IF(N562="nulová",J562,0)</f>
        <v>0</v>
      </c>
      <c r="BJ562" s="19" t="s">
        <v>82</v>
      </c>
      <c r="BK562" s="183">
        <f>ROUND(I562*H562,2)</f>
        <v>0</v>
      </c>
      <c r="BL562" s="19" t="s">
        <v>339</v>
      </c>
      <c r="BM562" s="182" t="s">
        <v>1343</v>
      </c>
    </row>
    <row r="563" spans="1:65" s="2" customFormat="1" ht="10.199999999999999">
      <c r="A563" s="36"/>
      <c r="B563" s="37"/>
      <c r="C563" s="38"/>
      <c r="D563" s="184" t="s">
        <v>139</v>
      </c>
      <c r="E563" s="38"/>
      <c r="F563" s="185" t="s">
        <v>1344</v>
      </c>
      <c r="G563" s="38"/>
      <c r="H563" s="38"/>
      <c r="I563" s="186"/>
      <c r="J563" s="38"/>
      <c r="K563" s="38"/>
      <c r="L563" s="41"/>
      <c r="M563" s="187"/>
      <c r="N563" s="188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139</v>
      </c>
      <c r="AU563" s="19" t="s">
        <v>84</v>
      </c>
    </row>
    <row r="564" spans="1:65" s="2" customFormat="1" ht="16.5" customHeight="1">
      <c r="A564" s="36"/>
      <c r="B564" s="37"/>
      <c r="C564" s="171" t="s">
        <v>1345</v>
      </c>
      <c r="D564" s="171" t="s">
        <v>132</v>
      </c>
      <c r="E564" s="172" t="s">
        <v>1346</v>
      </c>
      <c r="F564" s="173" t="s">
        <v>1347</v>
      </c>
      <c r="G564" s="174" t="s">
        <v>1348</v>
      </c>
      <c r="H564" s="175">
        <v>7</v>
      </c>
      <c r="I564" s="176"/>
      <c r="J564" s="177">
        <f>ROUND(I564*H564,2)</f>
        <v>0</v>
      </c>
      <c r="K564" s="173" t="s">
        <v>136</v>
      </c>
      <c r="L564" s="41"/>
      <c r="M564" s="178" t="s">
        <v>19</v>
      </c>
      <c r="N564" s="179" t="s">
        <v>45</v>
      </c>
      <c r="O564" s="66"/>
      <c r="P564" s="180">
        <f>O564*H564</f>
        <v>0</v>
      </c>
      <c r="Q564" s="180">
        <v>0</v>
      </c>
      <c r="R564" s="180">
        <f>Q564*H564</f>
        <v>0</v>
      </c>
      <c r="S564" s="180">
        <v>0</v>
      </c>
      <c r="T564" s="181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2" t="s">
        <v>339</v>
      </c>
      <c r="AT564" s="182" t="s">
        <v>132</v>
      </c>
      <c r="AU564" s="182" t="s">
        <v>84</v>
      </c>
      <c r="AY564" s="19" t="s">
        <v>129</v>
      </c>
      <c r="BE564" s="183">
        <f>IF(N564="základní",J564,0)</f>
        <v>0</v>
      </c>
      <c r="BF564" s="183">
        <f>IF(N564="snížená",J564,0)</f>
        <v>0</v>
      </c>
      <c r="BG564" s="183">
        <f>IF(N564="zákl. přenesená",J564,0)</f>
        <v>0</v>
      </c>
      <c r="BH564" s="183">
        <f>IF(N564="sníž. přenesená",J564,0)</f>
        <v>0</v>
      </c>
      <c r="BI564" s="183">
        <f>IF(N564="nulová",J564,0)</f>
        <v>0</v>
      </c>
      <c r="BJ564" s="19" t="s">
        <v>82</v>
      </c>
      <c r="BK564" s="183">
        <f>ROUND(I564*H564,2)</f>
        <v>0</v>
      </c>
      <c r="BL564" s="19" t="s">
        <v>339</v>
      </c>
      <c r="BM564" s="182" t="s">
        <v>1349</v>
      </c>
    </row>
    <row r="565" spans="1:65" s="2" customFormat="1" ht="10.199999999999999">
      <c r="A565" s="36"/>
      <c r="B565" s="37"/>
      <c r="C565" s="38"/>
      <c r="D565" s="184" t="s">
        <v>139</v>
      </c>
      <c r="E565" s="38"/>
      <c r="F565" s="185" t="s">
        <v>1350</v>
      </c>
      <c r="G565" s="38"/>
      <c r="H565" s="38"/>
      <c r="I565" s="186"/>
      <c r="J565" s="38"/>
      <c r="K565" s="38"/>
      <c r="L565" s="41"/>
      <c r="M565" s="187"/>
      <c r="N565" s="188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139</v>
      </c>
      <c r="AU565" s="19" t="s">
        <v>84</v>
      </c>
    </row>
    <row r="566" spans="1:65" s="13" customFormat="1" ht="10.199999999999999">
      <c r="B566" s="189"/>
      <c r="C566" s="190"/>
      <c r="D566" s="191" t="s">
        <v>141</v>
      </c>
      <c r="E566" s="192" t="s">
        <v>19</v>
      </c>
      <c r="F566" s="193" t="s">
        <v>1351</v>
      </c>
      <c r="G566" s="190"/>
      <c r="H566" s="192" t="s">
        <v>19</v>
      </c>
      <c r="I566" s="194"/>
      <c r="J566" s="190"/>
      <c r="K566" s="190"/>
      <c r="L566" s="195"/>
      <c r="M566" s="196"/>
      <c r="N566" s="197"/>
      <c r="O566" s="197"/>
      <c r="P566" s="197"/>
      <c r="Q566" s="197"/>
      <c r="R566" s="197"/>
      <c r="S566" s="197"/>
      <c r="T566" s="198"/>
      <c r="AT566" s="199" t="s">
        <v>141</v>
      </c>
      <c r="AU566" s="199" t="s">
        <v>84</v>
      </c>
      <c r="AV566" s="13" t="s">
        <v>82</v>
      </c>
      <c r="AW566" s="13" t="s">
        <v>35</v>
      </c>
      <c r="AX566" s="13" t="s">
        <v>74</v>
      </c>
      <c r="AY566" s="199" t="s">
        <v>129</v>
      </c>
    </row>
    <row r="567" spans="1:65" s="14" customFormat="1" ht="10.199999999999999">
      <c r="B567" s="200"/>
      <c r="C567" s="201"/>
      <c r="D567" s="191" t="s">
        <v>141</v>
      </c>
      <c r="E567" s="202" t="s">
        <v>19</v>
      </c>
      <c r="F567" s="203" t="s">
        <v>155</v>
      </c>
      <c r="G567" s="201"/>
      <c r="H567" s="204">
        <v>3</v>
      </c>
      <c r="I567" s="205"/>
      <c r="J567" s="201"/>
      <c r="K567" s="201"/>
      <c r="L567" s="206"/>
      <c r="M567" s="207"/>
      <c r="N567" s="208"/>
      <c r="O567" s="208"/>
      <c r="P567" s="208"/>
      <c r="Q567" s="208"/>
      <c r="R567" s="208"/>
      <c r="S567" s="208"/>
      <c r="T567" s="209"/>
      <c r="AT567" s="210" t="s">
        <v>141</v>
      </c>
      <c r="AU567" s="210" t="s">
        <v>84</v>
      </c>
      <c r="AV567" s="14" t="s">
        <v>84</v>
      </c>
      <c r="AW567" s="14" t="s">
        <v>35</v>
      </c>
      <c r="AX567" s="14" t="s">
        <v>74</v>
      </c>
      <c r="AY567" s="210" t="s">
        <v>129</v>
      </c>
    </row>
    <row r="568" spans="1:65" s="13" customFormat="1" ht="10.199999999999999">
      <c r="B568" s="189"/>
      <c r="C568" s="190"/>
      <c r="D568" s="191" t="s">
        <v>141</v>
      </c>
      <c r="E568" s="192" t="s">
        <v>19</v>
      </c>
      <c r="F568" s="193" t="s">
        <v>1352</v>
      </c>
      <c r="G568" s="190"/>
      <c r="H568" s="192" t="s">
        <v>19</v>
      </c>
      <c r="I568" s="194"/>
      <c r="J568" s="190"/>
      <c r="K568" s="190"/>
      <c r="L568" s="195"/>
      <c r="M568" s="196"/>
      <c r="N568" s="197"/>
      <c r="O568" s="197"/>
      <c r="P568" s="197"/>
      <c r="Q568" s="197"/>
      <c r="R568" s="197"/>
      <c r="S568" s="197"/>
      <c r="T568" s="198"/>
      <c r="AT568" s="199" t="s">
        <v>141</v>
      </c>
      <c r="AU568" s="199" t="s">
        <v>84</v>
      </c>
      <c r="AV568" s="13" t="s">
        <v>82</v>
      </c>
      <c r="AW568" s="13" t="s">
        <v>35</v>
      </c>
      <c r="AX568" s="13" t="s">
        <v>74</v>
      </c>
      <c r="AY568" s="199" t="s">
        <v>129</v>
      </c>
    </row>
    <row r="569" spans="1:65" s="14" customFormat="1" ht="10.199999999999999">
      <c r="B569" s="200"/>
      <c r="C569" s="201"/>
      <c r="D569" s="191" t="s">
        <v>141</v>
      </c>
      <c r="E569" s="202" t="s">
        <v>19</v>
      </c>
      <c r="F569" s="203" t="s">
        <v>155</v>
      </c>
      <c r="G569" s="201"/>
      <c r="H569" s="204">
        <v>3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141</v>
      </c>
      <c r="AU569" s="210" t="s">
        <v>84</v>
      </c>
      <c r="AV569" s="14" t="s">
        <v>84</v>
      </c>
      <c r="AW569" s="14" t="s">
        <v>35</v>
      </c>
      <c r="AX569" s="14" t="s">
        <v>74</v>
      </c>
      <c r="AY569" s="210" t="s">
        <v>129</v>
      </c>
    </row>
    <row r="570" spans="1:65" s="13" customFormat="1" ht="10.199999999999999">
      <c r="B570" s="189"/>
      <c r="C570" s="190"/>
      <c r="D570" s="191" t="s">
        <v>141</v>
      </c>
      <c r="E570" s="192" t="s">
        <v>19</v>
      </c>
      <c r="F570" s="193" t="s">
        <v>1353</v>
      </c>
      <c r="G570" s="190"/>
      <c r="H570" s="192" t="s">
        <v>19</v>
      </c>
      <c r="I570" s="194"/>
      <c r="J570" s="190"/>
      <c r="K570" s="190"/>
      <c r="L570" s="195"/>
      <c r="M570" s="196"/>
      <c r="N570" s="197"/>
      <c r="O570" s="197"/>
      <c r="P570" s="197"/>
      <c r="Q570" s="197"/>
      <c r="R570" s="197"/>
      <c r="S570" s="197"/>
      <c r="T570" s="198"/>
      <c r="AT570" s="199" t="s">
        <v>141</v>
      </c>
      <c r="AU570" s="199" t="s">
        <v>84</v>
      </c>
      <c r="AV570" s="13" t="s">
        <v>82</v>
      </c>
      <c r="AW570" s="13" t="s">
        <v>35</v>
      </c>
      <c r="AX570" s="13" t="s">
        <v>74</v>
      </c>
      <c r="AY570" s="199" t="s">
        <v>129</v>
      </c>
    </row>
    <row r="571" spans="1:65" s="14" customFormat="1" ht="10.199999999999999">
      <c r="B571" s="200"/>
      <c r="C571" s="201"/>
      <c r="D571" s="191" t="s">
        <v>141</v>
      </c>
      <c r="E571" s="202" t="s">
        <v>19</v>
      </c>
      <c r="F571" s="203" t="s">
        <v>82</v>
      </c>
      <c r="G571" s="201"/>
      <c r="H571" s="204">
        <v>1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141</v>
      </c>
      <c r="AU571" s="210" t="s">
        <v>84</v>
      </c>
      <c r="AV571" s="14" t="s">
        <v>84</v>
      </c>
      <c r="AW571" s="14" t="s">
        <v>35</v>
      </c>
      <c r="AX571" s="14" t="s">
        <v>74</v>
      </c>
      <c r="AY571" s="210" t="s">
        <v>129</v>
      </c>
    </row>
    <row r="572" spans="1:65" s="15" customFormat="1" ht="10.199999999999999">
      <c r="B572" s="221"/>
      <c r="C572" s="222"/>
      <c r="D572" s="191" t="s">
        <v>141</v>
      </c>
      <c r="E572" s="223" t="s">
        <v>19</v>
      </c>
      <c r="F572" s="224" t="s">
        <v>1354</v>
      </c>
      <c r="G572" s="222"/>
      <c r="H572" s="225">
        <v>7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141</v>
      </c>
      <c r="AU572" s="231" t="s">
        <v>84</v>
      </c>
      <c r="AV572" s="15" t="s">
        <v>137</v>
      </c>
      <c r="AW572" s="15" t="s">
        <v>35</v>
      </c>
      <c r="AX572" s="15" t="s">
        <v>82</v>
      </c>
      <c r="AY572" s="231" t="s">
        <v>129</v>
      </c>
    </row>
    <row r="573" spans="1:65" s="2" customFormat="1" ht="16.5" customHeight="1">
      <c r="A573" s="36"/>
      <c r="B573" s="37"/>
      <c r="C573" s="171" t="s">
        <v>1355</v>
      </c>
      <c r="D573" s="171" t="s">
        <v>132</v>
      </c>
      <c r="E573" s="172" t="s">
        <v>1356</v>
      </c>
      <c r="F573" s="173" t="s">
        <v>1357</v>
      </c>
      <c r="G573" s="174" t="s">
        <v>1337</v>
      </c>
      <c r="H573" s="175">
        <v>4</v>
      </c>
      <c r="I573" s="176"/>
      <c r="J573" s="177">
        <f>ROUND(I573*H573,2)</f>
        <v>0</v>
      </c>
      <c r="K573" s="173" t="s">
        <v>136</v>
      </c>
      <c r="L573" s="41"/>
      <c r="M573" s="178" t="s">
        <v>19</v>
      </c>
      <c r="N573" s="179" t="s">
        <v>45</v>
      </c>
      <c r="O573" s="66"/>
      <c r="P573" s="180">
        <f>O573*H573</f>
        <v>0</v>
      </c>
      <c r="Q573" s="180">
        <v>0</v>
      </c>
      <c r="R573" s="180">
        <f>Q573*H573</f>
        <v>0</v>
      </c>
      <c r="S573" s="180">
        <v>0</v>
      </c>
      <c r="T573" s="181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2" t="s">
        <v>339</v>
      </c>
      <c r="AT573" s="182" t="s">
        <v>132</v>
      </c>
      <c r="AU573" s="182" t="s">
        <v>84</v>
      </c>
      <c r="AY573" s="19" t="s">
        <v>129</v>
      </c>
      <c r="BE573" s="183">
        <f>IF(N573="základní",J573,0)</f>
        <v>0</v>
      </c>
      <c r="BF573" s="183">
        <f>IF(N573="snížená",J573,0)</f>
        <v>0</v>
      </c>
      <c r="BG573" s="183">
        <f>IF(N573="zákl. přenesená",J573,0)</f>
        <v>0</v>
      </c>
      <c r="BH573" s="183">
        <f>IF(N573="sníž. přenesená",J573,0)</f>
        <v>0</v>
      </c>
      <c r="BI573" s="183">
        <f>IF(N573="nulová",J573,0)</f>
        <v>0</v>
      </c>
      <c r="BJ573" s="19" t="s">
        <v>82</v>
      </c>
      <c r="BK573" s="183">
        <f>ROUND(I573*H573,2)</f>
        <v>0</v>
      </c>
      <c r="BL573" s="19" t="s">
        <v>339</v>
      </c>
      <c r="BM573" s="182" t="s">
        <v>1358</v>
      </c>
    </row>
    <row r="574" spans="1:65" s="2" customFormat="1" ht="10.199999999999999">
      <c r="A574" s="36"/>
      <c r="B574" s="37"/>
      <c r="C574" s="38"/>
      <c r="D574" s="184" t="s">
        <v>139</v>
      </c>
      <c r="E574" s="38"/>
      <c r="F574" s="185" t="s">
        <v>1359</v>
      </c>
      <c r="G574" s="38"/>
      <c r="H574" s="38"/>
      <c r="I574" s="186"/>
      <c r="J574" s="38"/>
      <c r="K574" s="38"/>
      <c r="L574" s="41"/>
      <c r="M574" s="187"/>
      <c r="N574" s="188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139</v>
      </c>
      <c r="AU574" s="19" t="s">
        <v>84</v>
      </c>
    </row>
    <row r="575" spans="1:65" s="2" customFormat="1" ht="16.5" customHeight="1">
      <c r="A575" s="36"/>
      <c r="B575" s="37"/>
      <c r="C575" s="171" t="s">
        <v>1360</v>
      </c>
      <c r="D575" s="171" t="s">
        <v>132</v>
      </c>
      <c r="E575" s="172" t="s">
        <v>1361</v>
      </c>
      <c r="F575" s="173" t="s">
        <v>1362</v>
      </c>
      <c r="G575" s="174" t="s">
        <v>1348</v>
      </c>
      <c r="H575" s="175">
        <v>1</v>
      </c>
      <c r="I575" s="176"/>
      <c r="J575" s="177">
        <f>ROUND(I575*H575,2)</f>
        <v>0</v>
      </c>
      <c r="K575" s="173" t="s">
        <v>136</v>
      </c>
      <c r="L575" s="41"/>
      <c r="M575" s="178" t="s">
        <v>19</v>
      </c>
      <c r="N575" s="179" t="s">
        <v>45</v>
      </c>
      <c r="O575" s="66"/>
      <c r="P575" s="180">
        <f>O575*H575</f>
        <v>0</v>
      </c>
      <c r="Q575" s="180">
        <v>0</v>
      </c>
      <c r="R575" s="180">
        <f>Q575*H575</f>
        <v>0</v>
      </c>
      <c r="S575" s="180">
        <v>0</v>
      </c>
      <c r="T575" s="181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2" t="s">
        <v>339</v>
      </c>
      <c r="AT575" s="182" t="s">
        <v>132</v>
      </c>
      <c r="AU575" s="182" t="s">
        <v>84</v>
      </c>
      <c r="AY575" s="19" t="s">
        <v>129</v>
      </c>
      <c r="BE575" s="183">
        <f>IF(N575="základní",J575,0)</f>
        <v>0</v>
      </c>
      <c r="BF575" s="183">
        <f>IF(N575="snížená",J575,0)</f>
        <v>0</v>
      </c>
      <c r="BG575" s="183">
        <f>IF(N575="zákl. přenesená",J575,0)</f>
        <v>0</v>
      </c>
      <c r="BH575" s="183">
        <f>IF(N575="sníž. přenesená",J575,0)</f>
        <v>0</v>
      </c>
      <c r="BI575" s="183">
        <f>IF(N575="nulová",J575,0)</f>
        <v>0</v>
      </c>
      <c r="BJ575" s="19" t="s">
        <v>82</v>
      </c>
      <c r="BK575" s="183">
        <f>ROUND(I575*H575,2)</f>
        <v>0</v>
      </c>
      <c r="BL575" s="19" t="s">
        <v>339</v>
      </c>
      <c r="BM575" s="182" t="s">
        <v>1363</v>
      </c>
    </row>
    <row r="576" spans="1:65" s="2" customFormat="1" ht="10.199999999999999">
      <c r="A576" s="36"/>
      <c r="B576" s="37"/>
      <c r="C576" s="38"/>
      <c r="D576" s="184" t="s">
        <v>139</v>
      </c>
      <c r="E576" s="38"/>
      <c r="F576" s="185" t="s">
        <v>1364</v>
      </c>
      <c r="G576" s="38"/>
      <c r="H576" s="38"/>
      <c r="I576" s="186"/>
      <c r="J576" s="38"/>
      <c r="K576" s="38"/>
      <c r="L576" s="41"/>
      <c r="M576" s="187"/>
      <c r="N576" s="188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139</v>
      </c>
      <c r="AU576" s="19" t="s">
        <v>84</v>
      </c>
    </row>
    <row r="577" spans="1:65" s="2" customFormat="1" ht="16.5" customHeight="1">
      <c r="A577" s="36"/>
      <c r="B577" s="37"/>
      <c r="C577" s="171" t="s">
        <v>1365</v>
      </c>
      <c r="D577" s="171" t="s">
        <v>132</v>
      </c>
      <c r="E577" s="172" t="s">
        <v>1366</v>
      </c>
      <c r="F577" s="173" t="s">
        <v>1367</v>
      </c>
      <c r="G577" s="174" t="s">
        <v>1337</v>
      </c>
      <c r="H577" s="175">
        <v>4</v>
      </c>
      <c r="I577" s="176"/>
      <c r="J577" s="177">
        <f>ROUND(I577*H577,2)</f>
        <v>0</v>
      </c>
      <c r="K577" s="173" t="s">
        <v>136</v>
      </c>
      <c r="L577" s="41"/>
      <c r="M577" s="178" t="s">
        <v>19</v>
      </c>
      <c r="N577" s="179" t="s">
        <v>45</v>
      </c>
      <c r="O577" s="66"/>
      <c r="P577" s="180">
        <f>O577*H577</f>
        <v>0</v>
      </c>
      <c r="Q577" s="180">
        <v>0</v>
      </c>
      <c r="R577" s="180">
        <f>Q577*H577</f>
        <v>0</v>
      </c>
      <c r="S577" s="180">
        <v>0</v>
      </c>
      <c r="T577" s="181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2" t="s">
        <v>339</v>
      </c>
      <c r="AT577" s="182" t="s">
        <v>132</v>
      </c>
      <c r="AU577" s="182" t="s">
        <v>84</v>
      </c>
      <c r="AY577" s="19" t="s">
        <v>129</v>
      </c>
      <c r="BE577" s="183">
        <f>IF(N577="základní",J577,0)</f>
        <v>0</v>
      </c>
      <c r="BF577" s="183">
        <f>IF(N577="snížená",J577,0)</f>
        <v>0</v>
      </c>
      <c r="BG577" s="183">
        <f>IF(N577="zákl. přenesená",J577,0)</f>
        <v>0</v>
      </c>
      <c r="BH577" s="183">
        <f>IF(N577="sníž. přenesená",J577,0)</f>
        <v>0</v>
      </c>
      <c r="BI577" s="183">
        <f>IF(N577="nulová",J577,0)</f>
        <v>0</v>
      </c>
      <c r="BJ577" s="19" t="s">
        <v>82</v>
      </c>
      <c r="BK577" s="183">
        <f>ROUND(I577*H577,2)</f>
        <v>0</v>
      </c>
      <c r="BL577" s="19" t="s">
        <v>339</v>
      </c>
      <c r="BM577" s="182" t="s">
        <v>1368</v>
      </c>
    </row>
    <row r="578" spans="1:65" s="2" customFormat="1" ht="10.199999999999999">
      <c r="A578" s="36"/>
      <c r="B578" s="37"/>
      <c r="C578" s="38"/>
      <c r="D578" s="184" t="s">
        <v>139</v>
      </c>
      <c r="E578" s="38"/>
      <c r="F578" s="185" t="s">
        <v>1369</v>
      </c>
      <c r="G578" s="38"/>
      <c r="H578" s="38"/>
      <c r="I578" s="186"/>
      <c r="J578" s="38"/>
      <c r="K578" s="38"/>
      <c r="L578" s="41"/>
      <c r="M578" s="232"/>
      <c r="N578" s="233"/>
      <c r="O578" s="234"/>
      <c r="P578" s="234"/>
      <c r="Q578" s="234"/>
      <c r="R578" s="234"/>
      <c r="S578" s="234"/>
      <c r="T578" s="235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139</v>
      </c>
      <c r="AU578" s="19" t="s">
        <v>84</v>
      </c>
    </row>
    <row r="579" spans="1:65" s="2" customFormat="1" ht="6.9" customHeight="1">
      <c r="A579" s="36"/>
      <c r="B579" s="49"/>
      <c r="C579" s="50"/>
      <c r="D579" s="50"/>
      <c r="E579" s="50"/>
      <c r="F579" s="50"/>
      <c r="G579" s="50"/>
      <c r="H579" s="50"/>
      <c r="I579" s="50"/>
      <c r="J579" s="50"/>
      <c r="K579" s="50"/>
      <c r="L579" s="41"/>
      <c r="M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</row>
  </sheetData>
  <sheetProtection algorithmName="SHA-512" hashValue="z3zBiHWmMVfKv6GgG8511Q5ZIL1Q57k0MaagfaTDgjXlzyYtA+EzoICDhXlaZrEM7/QtBIpAlu9PHLXmmRtpGA==" saltValue="L63ATK1OfqLH903fF1yyNVef6CEkab+cyCr+tsWNMeSiwQ7HEGTsB4WFBVvy02vuoH0H3XEuL3JFwWSUh6xumQ==" spinCount="100000" sheet="1" objects="1" scenarios="1" formatColumns="0" formatRows="0" autoFilter="0"/>
  <autoFilter ref="C100:K578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/>
    <hyperlink ref="F112" r:id="rId2"/>
    <hyperlink ref="F134" r:id="rId3"/>
    <hyperlink ref="F137" r:id="rId4"/>
    <hyperlink ref="F139" r:id="rId5"/>
    <hyperlink ref="F141" r:id="rId6"/>
    <hyperlink ref="F143" r:id="rId7"/>
    <hyperlink ref="F145" r:id="rId8"/>
    <hyperlink ref="F147" r:id="rId9"/>
    <hyperlink ref="F152" r:id="rId10"/>
    <hyperlink ref="F154" r:id="rId11"/>
    <hyperlink ref="F157" r:id="rId12"/>
    <hyperlink ref="F159" r:id="rId13"/>
    <hyperlink ref="F161" r:id="rId14"/>
    <hyperlink ref="F163" r:id="rId15"/>
    <hyperlink ref="F166" r:id="rId16"/>
    <hyperlink ref="F175" r:id="rId17"/>
    <hyperlink ref="F177" r:id="rId18"/>
    <hyperlink ref="F179" r:id="rId19"/>
    <hyperlink ref="F181" r:id="rId20"/>
    <hyperlink ref="F184" r:id="rId21"/>
    <hyperlink ref="F187" r:id="rId22"/>
    <hyperlink ref="F190" r:id="rId23"/>
    <hyperlink ref="F193" r:id="rId24"/>
    <hyperlink ref="F196" r:id="rId25"/>
    <hyperlink ref="F200" r:id="rId26"/>
    <hyperlink ref="F204" r:id="rId27"/>
    <hyperlink ref="F206" r:id="rId28"/>
    <hyperlink ref="F208" r:id="rId29"/>
    <hyperlink ref="F210" r:id="rId30"/>
    <hyperlink ref="F213" r:id="rId31"/>
    <hyperlink ref="F215" r:id="rId32"/>
    <hyperlink ref="F218" r:id="rId33"/>
    <hyperlink ref="F220" r:id="rId34"/>
    <hyperlink ref="F238" r:id="rId35"/>
    <hyperlink ref="F241" r:id="rId36"/>
    <hyperlink ref="F243" r:id="rId37"/>
    <hyperlink ref="F245" r:id="rId38"/>
    <hyperlink ref="F247" r:id="rId39"/>
    <hyperlink ref="F287" r:id="rId40"/>
    <hyperlink ref="F290" r:id="rId41"/>
    <hyperlink ref="F295" r:id="rId42"/>
    <hyperlink ref="F297" r:id="rId43"/>
    <hyperlink ref="F299" r:id="rId44"/>
    <hyperlink ref="F307" r:id="rId45"/>
    <hyperlink ref="F333" r:id="rId46"/>
    <hyperlink ref="F335" r:id="rId47"/>
    <hyperlink ref="F337" r:id="rId48"/>
    <hyperlink ref="F339" r:id="rId49"/>
    <hyperlink ref="F341" r:id="rId50"/>
    <hyperlink ref="F344" r:id="rId51"/>
    <hyperlink ref="F346" r:id="rId52"/>
    <hyperlink ref="F348" r:id="rId53"/>
    <hyperlink ref="F350" r:id="rId54"/>
    <hyperlink ref="F352" r:id="rId55"/>
    <hyperlink ref="F354" r:id="rId56"/>
    <hyperlink ref="F356" r:id="rId57"/>
    <hyperlink ref="F358" r:id="rId58"/>
    <hyperlink ref="F360" r:id="rId59"/>
    <hyperlink ref="F362" r:id="rId60"/>
    <hyperlink ref="F364" r:id="rId61"/>
    <hyperlink ref="F366" r:id="rId62"/>
    <hyperlink ref="F368" r:id="rId63"/>
    <hyperlink ref="F370" r:id="rId64"/>
    <hyperlink ref="F373" r:id="rId65"/>
    <hyperlink ref="F375" r:id="rId66"/>
    <hyperlink ref="F377" r:id="rId67"/>
    <hyperlink ref="F379" r:id="rId68"/>
    <hyperlink ref="F381" r:id="rId69"/>
    <hyperlink ref="F383" r:id="rId70"/>
    <hyperlink ref="F385" r:id="rId71"/>
    <hyperlink ref="F387" r:id="rId72"/>
    <hyperlink ref="F389" r:id="rId73"/>
    <hyperlink ref="F391" r:id="rId74"/>
    <hyperlink ref="F393" r:id="rId75"/>
    <hyperlink ref="F395" r:id="rId76"/>
    <hyperlink ref="F397" r:id="rId77"/>
    <hyperlink ref="F399" r:id="rId78"/>
    <hyperlink ref="F402" r:id="rId79"/>
    <hyperlink ref="F404" r:id="rId80"/>
    <hyperlink ref="F407" r:id="rId81"/>
    <hyperlink ref="F409" r:id="rId82"/>
    <hyperlink ref="F411" r:id="rId83"/>
    <hyperlink ref="F414" r:id="rId84"/>
    <hyperlink ref="F428" r:id="rId85"/>
    <hyperlink ref="F432" r:id="rId86"/>
    <hyperlink ref="F434" r:id="rId87"/>
    <hyperlink ref="F436" r:id="rId88"/>
    <hyperlink ref="F438" r:id="rId89"/>
    <hyperlink ref="F440" r:id="rId90"/>
    <hyperlink ref="F442" r:id="rId91"/>
    <hyperlink ref="F447" r:id="rId92"/>
    <hyperlink ref="F451" r:id="rId93"/>
    <hyperlink ref="F453" r:id="rId94"/>
    <hyperlink ref="F455" r:id="rId95"/>
    <hyperlink ref="F457" r:id="rId96"/>
    <hyperlink ref="F460" r:id="rId97"/>
    <hyperlink ref="F462" r:id="rId98"/>
    <hyperlink ref="F464" r:id="rId99"/>
    <hyperlink ref="F466" r:id="rId100"/>
    <hyperlink ref="F468" r:id="rId101"/>
    <hyperlink ref="F470" r:id="rId102"/>
    <hyperlink ref="F472" r:id="rId103"/>
    <hyperlink ref="F479" r:id="rId104"/>
    <hyperlink ref="F481" r:id="rId105"/>
    <hyperlink ref="F484" r:id="rId106"/>
    <hyperlink ref="F486" r:id="rId107"/>
    <hyperlink ref="F489" r:id="rId108"/>
    <hyperlink ref="F495" r:id="rId109"/>
    <hyperlink ref="F497" r:id="rId110"/>
    <hyperlink ref="F501" r:id="rId111"/>
    <hyperlink ref="F503" r:id="rId112"/>
    <hyperlink ref="F511" r:id="rId113"/>
    <hyperlink ref="F514" r:id="rId114"/>
    <hyperlink ref="F516" r:id="rId115"/>
    <hyperlink ref="F520" r:id="rId116"/>
    <hyperlink ref="F522" r:id="rId117"/>
    <hyperlink ref="F524" r:id="rId118"/>
    <hyperlink ref="F526" r:id="rId119"/>
    <hyperlink ref="F528" r:id="rId120"/>
    <hyperlink ref="F530" r:id="rId121"/>
    <hyperlink ref="F532" r:id="rId122"/>
    <hyperlink ref="F534" r:id="rId123"/>
    <hyperlink ref="F536" r:id="rId124"/>
    <hyperlink ref="F538" r:id="rId125"/>
    <hyperlink ref="F540" r:id="rId126"/>
    <hyperlink ref="F543" r:id="rId127"/>
    <hyperlink ref="F545" r:id="rId128"/>
    <hyperlink ref="F551" r:id="rId129"/>
    <hyperlink ref="F555" r:id="rId130"/>
    <hyperlink ref="F558" r:id="rId131"/>
    <hyperlink ref="F561" r:id="rId132"/>
    <hyperlink ref="F563" r:id="rId133"/>
    <hyperlink ref="F565" r:id="rId134"/>
    <hyperlink ref="F574" r:id="rId135"/>
    <hyperlink ref="F576" r:id="rId136"/>
    <hyperlink ref="F578" r:id="rId1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8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236" customWidth="1"/>
    <col min="2" max="2" width="1.7109375" style="236" customWidth="1"/>
    <col min="3" max="4" width="5" style="236" customWidth="1"/>
    <col min="5" max="5" width="11.7109375" style="236" customWidth="1"/>
    <col min="6" max="6" width="9.140625" style="236" customWidth="1"/>
    <col min="7" max="7" width="5" style="236" customWidth="1"/>
    <col min="8" max="8" width="77.85546875" style="236" customWidth="1"/>
    <col min="9" max="10" width="20" style="236" customWidth="1"/>
    <col min="11" max="11" width="1.7109375" style="236" customWidth="1"/>
  </cols>
  <sheetData>
    <row r="1" spans="2:11" s="1" customFormat="1" ht="37.5" customHeight="1"/>
    <row r="2" spans="2:11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6" customFormat="1" ht="45" customHeight="1">
      <c r="B3" s="240"/>
      <c r="C3" s="375" t="s">
        <v>1370</v>
      </c>
      <c r="D3" s="375"/>
      <c r="E3" s="375"/>
      <c r="F3" s="375"/>
      <c r="G3" s="375"/>
      <c r="H3" s="375"/>
      <c r="I3" s="375"/>
      <c r="J3" s="375"/>
      <c r="K3" s="241"/>
    </row>
    <row r="4" spans="2:11" s="1" customFormat="1" ht="25.5" customHeight="1">
      <c r="B4" s="242"/>
      <c r="C4" s="374" t="s">
        <v>1371</v>
      </c>
      <c r="D4" s="374"/>
      <c r="E4" s="374"/>
      <c r="F4" s="374"/>
      <c r="G4" s="374"/>
      <c r="H4" s="374"/>
      <c r="I4" s="374"/>
      <c r="J4" s="374"/>
      <c r="K4" s="243"/>
    </row>
    <row r="5" spans="2:11" s="1" customFormat="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>
      <c r="B6" s="242"/>
      <c r="C6" s="373" t="s">
        <v>1372</v>
      </c>
      <c r="D6" s="373"/>
      <c r="E6" s="373"/>
      <c r="F6" s="373"/>
      <c r="G6" s="373"/>
      <c r="H6" s="373"/>
      <c r="I6" s="373"/>
      <c r="J6" s="373"/>
      <c r="K6" s="243"/>
    </row>
    <row r="7" spans="2:11" s="1" customFormat="1" ht="15" customHeight="1">
      <c r="B7" s="246"/>
      <c r="C7" s="373" t="s">
        <v>1373</v>
      </c>
      <c r="D7" s="373"/>
      <c r="E7" s="373"/>
      <c r="F7" s="373"/>
      <c r="G7" s="373"/>
      <c r="H7" s="373"/>
      <c r="I7" s="373"/>
      <c r="J7" s="373"/>
      <c r="K7" s="243"/>
    </row>
    <row r="8" spans="2:11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>
      <c r="B9" s="246"/>
      <c r="C9" s="373" t="s">
        <v>1374</v>
      </c>
      <c r="D9" s="373"/>
      <c r="E9" s="373"/>
      <c r="F9" s="373"/>
      <c r="G9" s="373"/>
      <c r="H9" s="373"/>
      <c r="I9" s="373"/>
      <c r="J9" s="373"/>
      <c r="K9" s="243"/>
    </row>
    <row r="10" spans="2:11" s="1" customFormat="1" ht="15" customHeight="1">
      <c r="B10" s="246"/>
      <c r="C10" s="245"/>
      <c r="D10" s="373" t="s">
        <v>1375</v>
      </c>
      <c r="E10" s="373"/>
      <c r="F10" s="373"/>
      <c r="G10" s="373"/>
      <c r="H10" s="373"/>
      <c r="I10" s="373"/>
      <c r="J10" s="373"/>
      <c r="K10" s="243"/>
    </row>
    <row r="11" spans="2:11" s="1" customFormat="1" ht="15" customHeight="1">
      <c r="B11" s="246"/>
      <c r="C11" s="247"/>
      <c r="D11" s="373" t="s">
        <v>1376</v>
      </c>
      <c r="E11" s="373"/>
      <c r="F11" s="373"/>
      <c r="G11" s="373"/>
      <c r="H11" s="373"/>
      <c r="I11" s="373"/>
      <c r="J11" s="373"/>
      <c r="K11" s="243"/>
    </row>
    <row r="12" spans="2:11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>
      <c r="B13" s="246"/>
      <c r="C13" s="247"/>
      <c r="D13" s="248" t="s">
        <v>1377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>
      <c r="B15" s="246"/>
      <c r="C15" s="247"/>
      <c r="D15" s="373" t="s">
        <v>1378</v>
      </c>
      <c r="E15" s="373"/>
      <c r="F15" s="373"/>
      <c r="G15" s="373"/>
      <c r="H15" s="373"/>
      <c r="I15" s="373"/>
      <c r="J15" s="373"/>
      <c r="K15" s="243"/>
    </row>
    <row r="16" spans="2:11" s="1" customFormat="1" ht="15" customHeight="1">
      <c r="B16" s="246"/>
      <c r="C16" s="247"/>
      <c r="D16" s="373" t="s">
        <v>1379</v>
      </c>
      <c r="E16" s="373"/>
      <c r="F16" s="373"/>
      <c r="G16" s="373"/>
      <c r="H16" s="373"/>
      <c r="I16" s="373"/>
      <c r="J16" s="373"/>
      <c r="K16" s="243"/>
    </row>
    <row r="17" spans="2:11" s="1" customFormat="1" ht="15" customHeight="1">
      <c r="B17" s="246"/>
      <c r="C17" s="247"/>
      <c r="D17" s="373" t="s">
        <v>1380</v>
      </c>
      <c r="E17" s="373"/>
      <c r="F17" s="373"/>
      <c r="G17" s="373"/>
      <c r="H17" s="373"/>
      <c r="I17" s="373"/>
      <c r="J17" s="373"/>
      <c r="K17" s="243"/>
    </row>
    <row r="18" spans="2:11" s="1" customFormat="1" ht="15" customHeight="1">
      <c r="B18" s="246"/>
      <c r="C18" s="247"/>
      <c r="D18" s="247"/>
      <c r="E18" s="249" t="s">
        <v>81</v>
      </c>
      <c r="F18" s="373" t="s">
        <v>1381</v>
      </c>
      <c r="G18" s="373"/>
      <c r="H18" s="373"/>
      <c r="I18" s="373"/>
      <c r="J18" s="373"/>
      <c r="K18" s="243"/>
    </row>
    <row r="19" spans="2:11" s="1" customFormat="1" ht="15" customHeight="1">
      <c r="B19" s="246"/>
      <c r="C19" s="247"/>
      <c r="D19" s="247"/>
      <c r="E19" s="249" t="s">
        <v>1382</v>
      </c>
      <c r="F19" s="373" t="s">
        <v>1383</v>
      </c>
      <c r="G19" s="373"/>
      <c r="H19" s="373"/>
      <c r="I19" s="373"/>
      <c r="J19" s="373"/>
      <c r="K19" s="243"/>
    </row>
    <row r="20" spans="2:11" s="1" customFormat="1" ht="15" customHeight="1">
      <c r="B20" s="246"/>
      <c r="C20" s="247"/>
      <c r="D20" s="247"/>
      <c r="E20" s="249" t="s">
        <v>1384</v>
      </c>
      <c r="F20" s="373" t="s">
        <v>1385</v>
      </c>
      <c r="G20" s="373"/>
      <c r="H20" s="373"/>
      <c r="I20" s="373"/>
      <c r="J20" s="373"/>
      <c r="K20" s="243"/>
    </row>
    <row r="21" spans="2:11" s="1" customFormat="1" ht="15" customHeight="1">
      <c r="B21" s="246"/>
      <c r="C21" s="247"/>
      <c r="D21" s="247"/>
      <c r="E21" s="249" t="s">
        <v>1386</v>
      </c>
      <c r="F21" s="373" t="s">
        <v>1387</v>
      </c>
      <c r="G21" s="373"/>
      <c r="H21" s="373"/>
      <c r="I21" s="373"/>
      <c r="J21" s="373"/>
      <c r="K21" s="243"/>
    </row>
    <row r="22" spans="2:11" s="1" customFormat="1" ht="15" customHeight="1">
      <c r="B22" s="246"/>
      <c r="C22" s="247"/>
      <c r="D22" s="247"/>
      <c r="E22" s="249" t="s">
        <v>1388</v>
      </c>
      <c r="F22" s="373" t="s">
        <v>1389</v>
      </c>
      <c r="G22" s="373"/>
      <c r="H22" s="373"/>
      <c r="I22" s="373"/>
      <c r="J22" s="373"/>
      <c r="K22" s="243"/>
    </row>
    <row r="23" spans="2:11" s="1" customFormat="1" ht="15" customHeight="1">
      <c r="B23" s="246"/>
      <c r="C23" s="247"/>
      <c r="D23" s="247"/>
      <c r="E23" s="249" t="s">
        <v>1390</v>
      </c>
      <c r="F23" s="373" t="s">
        <v>1391</v>
      </c>
      <c r="G23" s="373"/>
      <c r="H23" s="373"/>
      <c r="I23" s="373"/>
      <c r="J23" s="373"/>
      <c r="K23" s="243"/>
    </row>
    <row r="24" spans="2:11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>
      <c r="B25" s="246"/>
      <c r="C25" s="373" t="s">
        <v>1392</v>
      </c>
      <c r="D25" s="373"/>
      <c r="E25" s="373"/>
      <c r="F25" s="373"/>
      <c r="G25" s="373"/>
      <c r="H25" s="373"/>
      <c r="I25" s="373"/>
      <c r="J25" s="373"/>
      <c r="K25" s="243"/>
    </row>
    <row r="26" spans="2:11" s="1" customFormat="1" ht="15" customHeight="1">
      <c r="B26" s="246"/>
      <c r="C26" s="373" t="s">
        <v>1393</v>
      </c>
      <c r="D26" s="373"/>
      <c r="E26" s="373"/>
      <c r="F26" s="373"/>
      <c r="G26" s="373"/>
      <c r="H26" s="373"/>
      <c r="I26" s="373"/>
      <c r="J26" s="373"/>
      <c r="K26" s="243"/>
    </row>
    <row r="27" spans="2:11" s="1" customFormat="1" ht="15" customHeight="1">
      <c r="B27" s="246"/>
      <c r="C27" s="245"/>
      <c r="D27" s="373" t="s">
        <v>1394</v>
      </c>
      <c r="E27" s="373"/>
      <c r="F27" s="373"/>
      <c r="G27" s="373"/>
      <c r="H27" s="373"/>
      <c r="I27" s="373"/>
      <c r="J27" s="373"/>
      <c r="K27" s="243"/>
    </row>
    <row r="28" spans="2:11" s="1" customFormat="1" ht="15" customHeight="1">
      <c r="B28" s="246"/>
      <c r="C28" s="247"/>
      <c r="D28" s="373" t="s">
        <v>1395</v>
      </c>
      <c r="E28" s="373"/>
      <c r="F28" s="373"/>
      <c r="G28" s="373"/>
      <c r="H28" s="373"/>
      <c r="I28" s="373"/>
      <c r="J28" s="373"/>
      <c r="K28" s="243"/>
    </row>
    <row r="29" spans="2:11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>
      <c r="B30" s="246"/>
      <c r="C30" s="247"/>
      <c r="D30" s="373" t="s">
        <v>1396</v>
      </c>
      <c r="E30" s="373"/>
      <c r="F30" s="373"/>
      <c r="G30" s="373"/>
      <c r="H30" s="373"/>
      <c r="I30" s="373"/>
      <c r="J30" s="373"/>
      <c r="K30" s="243"/>
    </row>
    <row r="31" spans="2:11" s="1" customFormat="1" ht="15" customHeight="1">
      <c r="B31" s="246"/>
      <c r="C31" s="247"/>
      <c r="D31" s="373" t="s">
        <v>1397</v>
      </c>
      <c r="E31" s="373"/>
      <c r="F31" s="373"/>
      <c r="G31" s="373"/>
      <c r="H31" s="373"/>
      <c r="I31" s="373"/>
      <c r="J31" s="373"/>
      <c r="K31" s="243"/>
    </row>
    <row r="32" spans="2:11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>
      <c r="B33" s="246"/>
      <c r="C33" s="247"/>
      <c r="D33" s="373" t="s">
        <v>1398</v>
      </c>
      <c r="E33" s="373"/>
      <c r="F33" s="373"/>
      <c r="G33" s="373"/>
      <c r="H33" s="373"/>
      <c r="I33" s="373"/>
      <c r="J33" s="373"/>
      <c r="K33" s="243"/>
    </row>
    <row r="34" spans="2:11" s="1" customFormat="1" ht="15" customHeight="1">
      <c r="B34" s="246"/>
      <c r="C34" s="247"/>
      <c r="D34" s="373" t="s">
        <v>1399</v>
      </c>
      <c r="E34" s="373"/>
      <c r="F34" s="373"/>
      <c r="G34" s="373"/>
      <c r="H34" s="373"/>
      <c r="I34" s="373"/>
      <c r="J34" s="373"/>
      <c r="K34" s="243"/>
    </row>
    <row r="35" spans="2:11" s="1" customFormat="1" ht="15" customHeight="1">
      <c r="B35" s="246"/>
      <c r="C35" s="247"/>
      <c r="D35" s="373" t="s">
        <v>1400</v>
      </c>
      <c r="E35" s="373"/>
      <c r="F35" s="373"/>
      <c r="G35" s="373"/>
      <c r="H35" s="373"/>
      <c r="I35" s="373"/>
      <c r="J35" s="373"/>
      <c r="K35" s="243"/>
    </row>
    <row r="36" spans="2:11" s="1" customFormat="1" ht="15" customHeight="1">
      <c r="B36" s="246"/>
      <c r="C36" s="247"/>
      <c r="D36" s="245"/>
      <c r="E36" s="248" t="s">
        <v>115</v>
      </c>
      <c r="F36" s="245"/>
      <c r="G36" s="373" t="s">
        <v>1401</v>
      </c>
      <c r="H36" s="373"/>
      <c r="I36" s="373"/>
      <c r="J36" s="373"/>
      <c r="K36" s="243"/>
    </row>
    <row r="37" spans="2:11" s="1" customFormat="1" ht="30.75" customHeight="1">
      <c r="B37" s="246"/>
      <c r="C37" s="247"/>
      <c r="D37" s="245"/>
      <c r="E37" s="248" t="s">
        <v>1402</v>
      </c>
      <c r="F37" s="245"/>
      <c r="G37" s="373" t="s">
        <v>1403</v>
      </c>
      <c r="H37" s="373"/>
      <c r="I37" s="373"/>
      <c r="J37" s="373"/>
      <c r="K37" s="243"/>
    </row>
    <row r="38" spans="2:11" s="1" customFormat="1" ht="15" customHeight="1">
      <c r="B38" s="246"/>
      <c r="C38" s="247"/>
      <c r="D38" s="245"/>
      <c r="E38" s="248" t="s">
        <v>55</v>
      </c>
      <c r="F38" s="245"/>
      <c r="G38" s="373" t="s">
        <v>1404</v>
      </c>
      <c r="H38" s="373"/>
      <c r="I38" s="373"/>
      <c r="J38" s="373"/>
      <c r="K38" s="243"/>
    </row>
    <row r="39" spans="2:11" s="1" customFormat="1" ht="15" customHeight="1">
      <c r="B39" s="246"/>
      <c r="C39" s="247"/>
      <c r="D39" s="245"/>
      <c r="E39" s="248" t="s">
        <v>56</v>
      </c>
      <c r="F39" s="245"/>
      <c r="G39" s="373" t="s">
        <v>1405</v>
      </c>
      <c r="H39" s="373"/>
      <c r="I39" s="373"/>
      <c r="J39" s="373"/>
      <c r="K39" s="243"/>
    </row>
    <row r="40" spans="2:11" s="1" customFormat="1" ht="15" customHeight="1">
      <c r="B40" s="246"/>
      <c r="C40" s="247"/>
      <c r="D40" s="245"/>
      <c r="E40" s="248" t="s">
        <v>116</v>
      </c>
      <c r="F40" s="245"/>
      <c r="G40" s="373" t="s">
        <v>1406</v>
      </c>
      <c r="H40" s="373"/>
      <c r="I40" s="373"/>
      <c r="J40" s="373"/>
      <c r="K40" s="243"/>
    </row>
    <row r="41" spans="2:11" s="1" customFormat="1" ht="15" customHeight="1">
      <c r="B41" s="246"/>
      <c r="C41" s="247"/>
      <c r="D41" s="245"/>
      <c r="E41" s="248" t="s">
        <v>117</v>
      </c>
      <c r="F41" s="245"/>
      <c r="G41" s="373" t="s">
        <v>1407</v>
      </c>
      <c r="H41" s="373"/>
      <c r="I41" s="373"/>
      <c r="J41" s="373"/>
      <c r="K41" s="243"/>
    </row>
    <row r="42" spans="2:11" s="1" customFormat="1" ht="15" customHeight="1">
      <c r="B42" s="246"/>
      <c r="C42" s="247"/>
      <c r="D42" s="245"/>
      <c r="E42" s="248" t="s">
        <v>1408</v>
      </c>
      <c r="F42" s="245"/>
      <c r="G42" s="373" t="s">
        <v>1409</v>
      </c>
      <c r="H42" s="373"/>
      <c r="I42" s="373"/>
      <c r="J42" s="373"/>
      <c r="K42" s="243"/>
    </row>
    <row r="43" spans="2:11" s="1" customFormat="1" ht="15" customHeight="1">
      <c r="B43" s="246"/>
      <c r="C43" s="247"/>
      <c r="D43" s="245"/>
      <c r="E43" s="248"/>
      <c r="F43" s="245"/>
      <c r="G43" s="373" t="s">
        <v>1410</v>
      </c>
      <c r="H43" s="373"/>
      <c r="I43" s="373"/>
      <c r="J43" s="373"/>
      <c r="K43" s="243"/>
    </row>
    <row r="44" spans="2:11" s="1" customFormat="1" ht="15" customHeight="1">
      <c r="B44" s="246"/>
      <c r="C44" s="247"/>
      <c r="D44" s="245"/>
      <c r="E44" s="248" t="s">
        <v>1411</v>
      </c>
      <c r="F44" s="245"/>
      <c r="G44" s="373" t="s">
        <v>1412</v>
      </c>
      <c r="H44" s="373"/>
      <c r="I44" s="373"/>
      <c r="J44" s="373"/>
      <c r="K44" s="243"/>
    </row>
    <row r="45" spans="2:11" s="1" customFormat="1" ht="15" customHeight="1">
      <c r="B45" s="246"/>
      <c r="C45" s="247"/>
      <c r="D45" s="245"/>
      <c r="E45" s="248" t="s">
        <v>119</v>
      </c>
      <c r="F45" s="245"/>
      <c r="G45" s="373" t="s">
        <v>1413</v>
      </c>
      <c r="H45" s="373"/>
      <c r="I45" s="373"/>
      <c r="J45" s="373"/>
      <c r="K45" s="243"/>
    </row>
    <row r="46" spans="2:11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>
      <c r="B47" s="246"/>
      <c r="C47" s="247"/>
      <c r="D47" s="373" t="s">
        <v>1414</v>
      </c>
      <c r="E47" s="373"/>
      <c r="F47" s="373"/>
      <c r="G47" s="373"/>
      <c r="H47" s="373"/>
      <c r="I47" s="373"/>
      <c r="J47" s="373"/>
      <c r="K47" s="243"/>
    </row>
    <row r="48" spans="2:11" s="1" customFormat="1" ht="15" customHeight="1">
      <c r="B48" s="246"/>
      <c r="C48" s="247"/>
      <c r="D48" s="247"/>
      <c r="E48" s="373" t="s">
        <v>1415</v>
      </c>
      <c r="F48" s="373"/>
      <c r="G48" s="373"/>
      <c r="H48" s="373"/>
      <c r="I48" s="373"/>
      <c r="J48" s="373"/>
      <c r="K48" s="243"/>
    </row>
    <row r="49" spans="2:11" s="1" customFormat="1" ht="15" customHeight="1">
      <c r="B49" s="246"/>
      <c r="C49" s="247"/>
      <c r="D49" s="247"/>
      <c r="E49" s="373" t="s">
        <v>1416</v>
      </c>
      <c r="F49" s="373"/>
      <c r="G49" s="373"/>
      <c r="H49" s="373"/>
      <c r="I49" s="373"/>
      <c r="J49" s="373"/>
      <c r="K49" s="243"/>
    </row>
    <row r="50" spans="2:11" s="1" customFormat="1" ht="15" customHeight="1">
      <c r="B50" s="246"/>
      <c r="C50" s="247"/>
      <c r="D50" s="247"/>
      <c r="E50" s="373" t="s">
        <v>1417</v>
      </c>
      <c r="F50" s="373"/>
      <c r="G50" s="373"/>
      <c r="H50" s="373"/>
      <c r="I50" s="373"/>
      <c r="J50" s="373"/>
      <c r="K50" s="243"/>
    </row>
    <row r="51" spans="2:11" s="1" customFormat="1" ht="15" customHeight="1">
      <c r="B51" s="246"/>
      <c r="C51" s="247"/>
      <c r="D51" s="373" t="s">
        <v>1418</v>
      </c>
      <c r="E51" s="373"/>
      <c r="F51" s="373"/>
      <c r="G51" s="373"/>
      <c r="H51" s="373"/>
      <c r="I51" s="373"/>
      <c r="J51" s="373"/>
      <c r="K51" s="243"/>
    </row>
    <row r="52" spans="2:11" s="1" customFormat="1" ht="25.5" customHeight="1">
      <c r="B52" s="242"/>
      <c r="C52" s="374" t="s">
        <v>1419</v>
      </c>
      <c r="D52" s="374"/>
      <c r="E52" s="374"/>
      <c r="F52" s="374"/>
      <c r="G52" s="374"/>
      <c r="H52" s="374"/>
      <c r="I52" s="374"/>
      <c r="J52" s="374"/>
      <c r="K52" s="243"/>
    </row>
    <row r="53" spans="2:11" s="1" customFormat="1" ht="5.25" customHeight="1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>
      <c r="B54" s="242"/>
      <c r="C54" s="373" t="s">
        <v>1420</v>
      </c>
      <c r="D54" s="373"/>
      <c r="E54" s="373"/>
      <c r="F54" s="373"/>
      <c r="G54" s="373"/>
      <c r="H54" s="373"/>
      <c r="I54" s="373"/>
      <c r="J54" s="373"/>
      <c r="K54" s="243"/>
    </row>
    <row r="55" spans="2:11" s="1" customFormat="1" ht="15" customHeight="1">
      <c r="B55" s="242"/>
      <c r="C55" s="373" t="s">
        <v>1421</v>
      </c>
      <c r="D55" s="373"/>
      <c r="E55" s="373"/>
      <c r="F55" s="373"/>
      <c r="G55" s="373"/>
      <c r="H55" s="373"/>
      <c r="I55" s="373"/>
      <c r="J55" s="373"/>
      <c r="K55" s="243"/>
    </row>
    <row r="56" spans="2:11" s="1" customFormat="1" ht="12.75" customHeight="1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>
      <c r="B57" s="242"/>
      <c r="C57" s="373" t="s">
        <v>1422</v>
      </c>
      <c r="D57" s="373"/>
      <c r="E57" s="373"/>
      <c r="F57" s="373"/>
      <c r="G57" s="373"/>
      <c r="H57" s="373"/>
      <c r="I57" s="373"/>
      <c r="J57" s="373"/>
      <c r="K57" s="243"/>
    </row>
    <row r="58" spans="2:11" s="1" customFormat="1" ht="15" customHeight="1">
      <c r="B58" s="242"/>
      <c r="C58" s="247"/>
      <c r="D58" s="373" t="s">
        <v>1423</v>
      </c>
      <c r="E58" s="373"/>
      <c r="F58" s="373"/>
      <c r="G58" s="373"/>
      <c r="H58" s="373"/>
      <c r="I58" s="373"/>
      <c r="J58" s="373"/>
      <c r="K58" s="243"/>
    </row>
    <row r="59" spans="2:11" s="1" customFormat="1" ht="15" customHeight="1">
      <c r="B59" s="242"/>
      <c r="C59" s="247"/>
      <c r="D59" s="373" t="s">
        <v>1424</v>
      </c>
      <c r="E59" s="373"/>
      <c r="F59" s="373"/>
      <c r="G59" s="373"/>
      <c r="H59" s="373"/>
      <c r="I59" s="373"/>
      <c r="J59" s="373"/>
      <c r="K59" s="243"/>
    </row>
    <row r="60" spans="2:11" s="1" customFormat="1" ht="15" customHeight="1">
      <c r="B60" s="242"/>
      <c r="C60" s="247"/>
      <c r="D60" s="373" t="s">
        <v>1425</v>
      </c>
      <c r="E60" s="373"/>
      <c r="F60" s="373"/>
      <c r="G60" s="373"/>
      <c r="H60" s="373"/>
      <c r="I60" s="373"/>
      <c r="J60" s="373"/>
      <c r="K60" s="243"/>
    </row>
    <row r="61" spans="2:11" s="1" customFormat="1" ht="15" customHeight="1">
      <c r="B61" s="242"/>
      <c r="C61" s="247"/>
      <c r="D61" s="373" t="s">
        <v>1426</v>
      </c>
      <c r="E61" s="373"/>
      <c r="F61" s="373"/>
      <c r="G61" s="373"/>
      <c r="H61" s="373"/>
      <c r="I61" s="373"/>
      <c r="J61" s="373"/>
      <c r="K61" s="243"/>
    </row>
    <row r="62" spans="2:11" s="1" customFormat="1" ht="15" customHeight="1">
      <c r="B62" s="242"/>
      <c r="C62" s="247"/>
      <c r="D62" s="376" t="s">
        <v>1427</v>
      </c>
      <c r="E62" s="376"/>
      <c r="F62" s="376"/>
      <c r="G62" s="376"/>
      <c r="H62" s="376"/>
      <c r="I62" s="376"/>
      <c r="J62" s="376"/>
      <c r="K62" s="243"/>
    </row>
    <row r="63" spans="2:11" s="1" customFormat="1" ht="15" customHeight="1">
      <c r="B63" s="242"/>
      <c r="C63" s="247"/>
      <c r="D63" s="373" t="s">
        <v>1428</v>
      </c>
      <c r="E63" s="373"/>
      <c r="F63" s="373"/>
      <c r="G63" s="373"/>
      <c r="H63" s="373"/>
      <c r="I63" s="373"/>
      <c r="J63" s="373"/>
      <c r="K63" s="243"/>
    </row>
    <row r="64" spans="2:11" s="1" customFormat="1" ht="12.75" customHeight="1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>
      <c r="B65" s="242"/>
      <c r="C65" s="247"/>
      <c r="D65" s="373" t="s">
        <v>1429</v>
      </c>
      <c r="E65" s="373"/>
      <c r="F65" s="373"/>
      <c r="G65" s="373"/>
      <c r="H65" s="373"/>
      <c r="I65" s="373"/>
      <c r="J65" s="373"/>
      <c r="K65" s="243"/>
    </row>
    <row r="66" spans="2:11" s="1" customFormat="1" ht="15" customHeight="1">
      <c r="B66" s="242"/>
      <c r="C66" s="247"/>
      <c r="D66" s="376" t="s">
        <v>1430</v>
      </c>
      <c r="E66" s="376"/>
      <c r="F66" s="376"/>
      <c r="G66" s="376"/>
      <c r="H66" s="376"/>
      <c r="I66" s="376"/>
      <c r="J66" s="376"/>
      <c r="K66" s="243"/>
    </row>
    <row r="67" spans="2:11" s="1" customFormat="1" ht="15" customHeight="1">
      <c r="B67" s="242"/>
      <c r="C67" s="247"/>
      <c r="D67" s="373" t="s">
        <v>1431</v>
      </c>
      <c r="E67" s="373"/>
      <c r="F67" s="373"/>
      <c r="G67" s="373"/>
      <c r="H67" s="373"/>
      <c r="I67" s="373"/>
      <c r="J67" s="373"/>
      <c r="K67" s="243"/>
    </row>
    <row r="68" spans="2:11" s="1" customFormat="1" ht="15" customHeight="1">
      <c r="B68" s="242"/>
      <c r="C68" s="247"/>
      <c r="D68" s="373" t="s">
        <v>1432</v>
      </c>
      <c r="E68" s="373"/>
      <c r="F68" s="373"/>
      <c r="G68" s="373"/>
      <c r="H68" s="373"/>
      <c r="I68" s="373"/>
      <c r="J68" s="373"/>
      <c r="K68" s="243"/>
    </row>
    <row r="69" spans="2:11" s="1" customFormat="1" ht="15" customHeight="1">
      <c r="B69" s="242"/>
      <c r="C69" s="247"/>
      <c r="D69" s="373" t="s">
        <v>1433</v>
      </c>
      <c r="E69" s="373"/>
      <c r="F69" s="373"/>
      <c r="G69" s="373"/>
      <c r="H69" s="373"/>
      <c r="I69" s="373"/>
      <c r="J69" s="373"/>
      <c r="K69" s="243"/>
    </row>
    <row r="70" spans="2:11" s="1" customFormat="1" ht="15" customHeight="1">
      <c r="B70" s="242"/>
      <c r="C70" s="247"/>
      <c r="D70" s="373" t="s">
        <v>1434</v>
      </c>
      <c r="E70" s="373"/>
      <c r="F70" s="373"/>
      <c r="G70" s="373"/>
      <c r="H70" s="373"/>
      <c r="I70" s="373"/>
      <c r="J70" s="373"/>
      <c r="K70" s="243"/>
    </row>
    <row r="71" spans="2:1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>
      <c r="B75" s="259"/>
      <c r="C75" s="377" t="s">
        <v>1435</v>
      </c>
      <c r="D75" s="377"/>
      <c r="E75" s="377"/>
      <c r="F75" s="377"/>
      <c r="G75" s="377"/>
      <c r="H75" s="377"/>
      <c r="I75" s="377"/>
      <c r="J75" s="377"/>
      <c r="K75" s="260"/>
    </row>
    <row r="76" spans="2:11" s="1" customFormat="1" ht="17.25" customHeight="1">
      <c r="B76" s="259"/>
      <c r="C76" s="261" t="s">
        <v>1436</v>
      </c>
      <c r="D76" s="261"/>
      <c r="E76" s="261"/>
      <c r="F76" s="261" t="s">
        <v>1437</v>
      </c>
      <c r="G76" s="262"/>
      <c r="H76" s="261" t="s">
        <v>56</v>
      </c>
      <c r="I76" s="261" t="s">
        <v>59</v>
      </c>
      <c r="J76" s="261" t="s">
        <v>1438</v>
      </c>
      <c r="K76" s="260"/>
    </row>
    <row r="77" spans="2:11" s="1" customFormat="1" ht="17.25" customHeight="1">
      <c r="B77" s="259"/>
      <c r="C77" s="263" t="s">
        <v>1439</v>
      </c>
      <c r="D77" s="263"/>
      <c r="E77" s="263"/>
      <c r="F77" s="264" t="s">
        <v>1440</v>
      </c>
      <c r="G77" s="265"/>
      <c r="H77" s="263"/>
      <c r="I77" s="263"/>
      <c r="J77" s="263" t="s">
        <v>1441</v>
      </c>
      <c r="K77" s="260"/>
    </row>
    <row r="78" spans="2:11" s="1" customFormat="1" ht="5.25" customHeight="1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>
      <c r="B79" s="259"/>
      <c r="C79" s="248" t="s">
        <v>55</v>
      </c>
      <c r="D79" s="268"/>
      <c r="E79" s="268"/>
      <c r="F79" s="269" t="s">
        <v>1442</v>
      </c>
      <c r="G79" s="270"/>
      <c r="H79" s="248" t="s">
        <v>1443</v>
      </c>
      <c r="I79" s="248" t="s">
        <v>1444</v>
      </c>
      <c r="J79" s="248">
        <v>20</v>
      </c>
      <c r="K79" s="260"/>
    </row>
    <row r="80" spans="2:11" s="1" customFormat="1" ht="15" customHeight="1">
      <c r="B80" s="259"/>
      <c r="C80" s="248" t="s">
        <v>1445</v>
      </c>
      <c r="D80" s="248"/>
      <c r="E80" s="248"/>
      <c r="F80" s="269" t="s">
        <v>1442</v>
      </c>
      <c r="G80" s="270"/>
      <c r="H80" s="248" t="s">
        <v>1446</v>
      </c>
      <c r="I80" s="248" t="s">
        <v>1444</v>
      </c>
      <c r="J80" s="248">
        <v>120</v>
      </c>
      <c r="K80" s="260"/>
    </row>
    <row r="81" spans="2:11" s="1" customFormat="1" ht="15" customHeight="1">
      <c r="B81" s="271"/>
      <c r="C81" s="248" t="s">
        <v>1447</v>
      </c>
      <c r="D81" s="248"/>
      <c r="E81" s="248"/>
      <c r="F81" s="269" t="s">
        <v>1448</v>
      </c>
      <c r="G81" s="270"/>
      <c r="H81" s="248" t="s">
        <v>1449</v>
      </c>
      <c r="I81" s="248" t="s">
        <v>1444</v>
      </c>
      <c r="J81" s="248">
        <v>50</v>
      </c>
      <c r="K81" s="260"/>
    </row>
    <row r="82" spans="2:11" s="1" customFormat="1" ht="15" customHeight="1">
      <c r="B82" s="271"/>
      <c r="C82" s="248" t="s">
        <v>1450</v>
      </c>
      <c r="D82" s="248"/>
      <c r="E82" s="248"/>
      <c r="F82" s="269" t="s">
        <v>1442</v>
      </c>
      <c r="G82" s="270"/>
      <c r="H82" s="248" t="s">
        <v>1451</v>
      </c>
      <c r="I82" s="248" t="s">
        <v>1452</v>
      </c>
      <c r="J82" s="248"/>
      <c r="K82" s="260"/>
    </row>
    <row r="83" spans="2:11" s="1" customFormat="1" ht="15" customHeight="1">
      <c r="B83" s="271"/>
      <c r="C83" s="272" t="s">
        <v>1453</v>
      </c>
      <c r="D83" s="272"/>
      <c r="E83" s="272"/>
      <c r="F83" s="273" t="s">
        <v>1448</v>
      </c>
      <c r="G83" s="272"/>
      <c r="H83" s="272" t="s">
        <v>1454</v>
      </c>
      <c r="I83" s="272" t="s">
        <v>1444</v>
      </c>
      <c r="J83" s="272">
        <v>15</v>
      </c>
      <c r="K83" s="260"/>
    </row>
    <row r="84" spans="2:11" s="1" customFormat="1" ht="15" customHeight="1">
      <c r="B84" s="271"/>
      <c r="C84" s="272" t="s">
        <v>1455</v>
      </c>
      <c r="D84" s="272"/>
      <c r="E84" s="272"/>
      <c r="F84" s="273" t="s">
        <v>1448</v>
      </c>
      <c r="G84" s="272"/>
      <c r="H84" s="272" t="s">
        <v>1456</v>
      </c>
      <c r="I84" s="272" t="s">
        <v>1444</v>
      </c>
      <c r="J84" s="272">
        <v>15</v>
      </c>
      <c r="K84" s="260"/>
    </row>
    <row r="85" spans="2:11" s="1" customFormat="1" ht="15" customHeight="1">
      <c r="B85" s="271"/>
      <c r="C85" s="272" t="s">
        <v>1457</v>
      </c>
      <c r="D85" s="272"/>
      <c r="E85" s="272"/>
      <c r="F85" s="273" t="s">
        <v>1448</v>
      </c>
      <c r="G85" s="272"/>
      <c r="H85" s="272" t="s">
        <v>1458</v>
      </c>
      <c r="I85" s="272" t="s">
        <v>1444</v>
      </c>
      <c r="J85" s="272">
        <v>20</v>
      </c>
      <c r="K85" s="260"/>
    </row>
    <row r="86" spans="2:11" s="1" customFormat="1" ht="15" customHeight="1">
      <c r="B86" s="271"/>
      <c r="C86" s="272" t="s">
        <v>1459</v>
      </c>
      <c r="D86" s="272"/>
      <c r="E86" s="272"/>
      <c r="F86" s="273" t="s">
        <v>1448</v>
      </c>
      <c r="G86" s="272"/>
      <c r="H86" s="272" t="s">
        <v>1460</v>
      </c>
      <c r="I86" s="272" t="s">
        <v>1444</v>
      </c>
      <c r="J86" s="272">
        <v>20</v>
      </c>
      <c r="K86" s="260"/>
    </row>
    <row r="87" spans="2:11" s="1" customFormat="1" ht="15" customHeight="1">
      <c r="B87" s="271"/>
      <c r="C87" s="248" t="s">
        <v>1461</v>
      </c>
      <c r="D87" s="248"/>
      <c r="E87" s="248"/>
      <c r="F87" s="269" t="s">
        <v>1448</v>
      </c>
      <c r="G87" s="270"/>
      <c r="H87" s="248" t="s">
        <v>1462</v>
      </c>
      <c r="I87" s="248" t="s">
        <v>1444</v>
      </c>
      <c r="J87" s="248">
        <v>50</v>
      </c>
      <c r="K87" s="260"/>
    </row>
    <row r="88" spans="2:11" s="1" customFormat="1" ht="15" customHeight="1">
      <c r="B88" s="271"/>
      <c r="C88" s="248" t="s">
        <v>1463</v>
      </c>
      <c r="D88" s="248"/>
      <c r="E88" s="248"/>
      <c r="F88" s="269" t="s">
        <v>1448</v>
      </c>
      <c r="G88" s="270"/>
      <c r="H88" s="248" t="s">
        <v>1464</v>
      </c>
      <c r="I88" s="248" t="s">
        <v>1444</v>
      </c>
      <c r="J88" s="248">
        <v>20</v>
      </c>
      <c r="K88" s="260"/>
    </row>
    <row r="89" spans="2:11" s="1" customFormat="1" ht="15" customHeight="1">
      <c r="B89" s="271"/>
      <c r="C89" s="248" t="s">
        <v>1465</v>
      </c>
      <c r="D89" s="248"/>
      <c r="E89" s="248"/>
      <c r="F89" s="269" t="s">
        <v>1448</v>
      </c>
      <c r="G89" s="270"/>
      <c r="H89" s="248" t="s">
        <v>1466</v>
      </c>
      <c r="I89" s="248" t="s">
        <v>1444</v>
      </c>
      <c r="J89" s="248">
        <v>20</v>
      </c>
      <c r="K89" s="260"/>
    </row>
    <row r="90" spans="2:11" s="1" customFormat="1" ht="15" customHeight="1">
      <c r="B90" s="271"/>
      <c r="C90" s="248" t="s">
        <v>1467</v>
      </c>
      <c r="D90" s="248"/>
      <c r="E90" s="248"/>
      <c r="F90" s="269" t="s">
        <v>1448</v>
      </c>
      <c r="G90" s="270"/>
      <c r="H90" s="248" t="s">
        <v>1468</v>
      </c>
      <c r="I90" s="248" t="s">
        <v>1444</v>
      </c>
      <c r="J90" s="248">
        <v>50</v>
      </c>
      <c r="K90" s="260"/>
    </row>
    <row r="91" spans="2:11" s="1" customFormat="1" ht="15" customHeight="1">
      <c r="B91" s="271"/>
      <c r="C91" s="248" t="s">
        <v>1469</v>
      </c>
      <c r="D91" s="248"/>
      <c r="E91" s="248"/>
      <c r="F91" s="269" t="s">
        <v>1448</v>
      </c>
      <c r="G91" s="270"/>
      <c r="H91" s="248" t="s">
        <v>1469</v>
      </c>
      <c r="I91" s="248" t="s">
        <v>1444</v>
      </c>
      <c r="J91" s="248">
        <v>50</v>
      </c>
      <c r="K91" s="260"/>
    </row>
    <row r="92" spans="2:11" s="1" customFormat="1" ht="15" customHeight="1">
      <c r="B92" s="271"/>
      <c r="C92" s="248" t="s">
        <v>1470</v>
      </c>
      <c r="D92" s="248"/>
      <c r="E92" s="248"/>
      <c r="F92" s="269" t="s">
        <v>1448</v>
      </c>
      <c r="G92" s="270"/>
      <c r="H92" s="248" t="s">
        <v>1471</v>
      </c>
      <c r="I92" s="248" t="s">
        <v>1444</v>
      </c>
      <c r="J92" s="248">
        <v>255</v>
      </c>
      <c r="K92" s="260"/>
    </row>
    <row r="93" spans="2:11" s="1" customFormat="1" ht="15" customHeight="1">
      <c r="B93" s="271"/>
      <c r="C93" s="248" t="s">
        <v>1472</v>
      </c>
      <c r="D93" s="248"/>
      <c r="E93" s="248"/>
      <c r="F93" s="269" t="s">
        <v>1442</v>
      </c>
      <c r="G93" s="270"/>
      <c r="H93" s="248" t="s">
        <v>1473</v>
      </c>
      <c r="I93" s="248" t="s">
        <v>1474</v>
      </c>
      <c r="J93" s="248"/>
      <c r="K93" s="260"/>
    </row>
    <row r="94" spans="2:11" s="1" customFormat="1" ht="15" customHeight="1">
      <c r="B94" s="271"/>
      <c r="C94" s="248" t="s">
        <v>1475</v>
      </c>
      <c r="D94" s="248"/>
      <c r="E94" s="248"/>
      <c r="F94" s="269" t="s">
        <v>1442</v>
      </c>
      <c r="G94" s="270"/>
      <c r="H94" s="248" t="s">
        <v>1476</v>
      </c>
      <c r="I94" s="248" t="s">
        <v>1477</v>
      </c>
      <c r="J94" s="248"/>
      <c r="K94" s="260"/>
    </row>
    <row r="95" spans="2:11" s="1" customFormat="1" ht="15" customHeight="1">
      <c r="B95" s="271"/>
      <c r="C95" s="248" t="s">
        <v>1478</v>
      </c>
      <c r="D95" s="248"/>
      <c r="E95" s="248"/>
      <c r="F95" s="269" t="s">
        <v>1442</v>
      </c>
      <c r="G95" s="270"/>
      <c r="H95" s="248" t="s">
        <v>1478</v>
      </c>
      <c r="I95" s="248" t="s">
        <v>1477</v>
      </c>
      <c r="J95" s="248"/>
      <c r="K95" s="260"/>
    </row>
    <row r="96" spans="2:11" s="1" customFormat="1" ht="15" customHeight="1">
      <c r="B96" s="271"/>
      <c r="C96" s="248" t="s">
        <v>40</v>
      </c>
      <c r="D96" s="248"/>
      <c r="E96" s="248"/>
      <c r="F96" s="269" t="s">
        <v>1442</v>
      </c>
      <c r="G96" s="270"/>
      <c r="H96" s="248" t="s">
        <v>1479</v>
      </c>
      <c r="I96" s="248" t="s">
        <v>1477</v>
      </c>
      <c r="J96" s="248"/>
      <c r="K96" s="260"/>
    </row>
    <row r="97" spans="2:11" s="1" customFormat="1" ht="15" customHeight="1">
      <c r="B97" s="271"/>
      <c r="C97" s="248" t="s">
        <v>50</v>
      </c>
      <c r="D97" s="248"/>
      <c r="E97" s="248"/>
      <c r="F97" s="269" t="s">
        <v>1442</v>
      </c>
      <c r="G97" s="270"/>
      <c r="H97" s="248" t="s">
        <v>1480</v>
      </c>
      <c r="I97" s="248" t="s">
        <v>1477</v>
      </c>
      <c r="J97" s="248"/>
      <c r="K97" s="260"/>
    </row>
    <row r="98" spans="2:11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>
      <c r="B102" s="259"/>
      <c r="C102" s="377" t="s">
        <v>1481</v>
      </c>
      <c r="D102" s="377"/>
      <c r="E102" s="377"/>
      <c r="F102" s="377"/>
      <c r="G102" s="377"/>
      <c r="H102" s="377"/>
      <c r="I102" s="377"/>
      <c r="J102" s="377"/>
      <c r="K102" s="260"/>
    </row>
    <row r="103" spans="2:11" s="1" customFormat="1" ht="17.25" customHeight="1">
      <c r="B103" s="259"/>
      <c r="C103" s="261" t="s">
        <v>1436</v>
      </c>
      <c r="D103" s="261"/>
      <c r="E103" s="261"/>
      <c r="F103" s="261" t="s">
        <v>1437</v>
      </c>
      <c r="G103" s="262"/>
      <c r="H103" s="261" t="s">
        <v>56</v>
      </c>
      <c r="I103" s="261" t="s">
        <v>59</v>
      </c>
      <c r="J103" s="261" t="s">
        <v>1438</v>
      </c>
      <c r="K103" s="260"/>
    </row>
    <row r="104" spans="2:11" s="1" customFormat="1" ht="17.25" customHeight="1">
      <c r="B104" s="259"/>
      <c r="C104" s="263" t="s">
        <v>1439</v>
      </c>
      <c r="D104" s="263"/>
      <c r="E104" s="263"/>
      <c r="F104" s="264" t="s">
        <v>1440</v>
      </c>
      <c r="G104" s="265"/>
      <c r="H104" s="263"/>
      <c r="I104" s="263"/>
      <c r="J104" s="263" t="s">
        <v>1441</v>
      </c>
      <c r="K104" s="260"/>
    </row>
    <row r="105" spans="2:11" s="1" customFormat="1" ht="5.25" customHeight="1">
      <c r="B105" s="259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pans="2:11" s="1" customFormat="1" ht="15" customHeight="1">
      <c r="B106" s="259"/>
      <c r="C106" s="248" t="s">
        <v>55</v>
      </c>
      <c r="D106" s="268"/>
      <c r="E106" s="268"/>
      <c r="F106" s="269" t="s">
        <v>1442</v>
      </c>
      <c r="G106" s="248"/>
      <c r="H106" s="248" t="s">
        <v>1482</v>
      </c>
      <c r="I106" s="248" t="s">
        <v>1444</v>
      </c>
      <c r="J106" s="248">
        <v>20</v>
      </c>
      <c r="K106" s="260"/>
    </row>
    <row r="107" spans="2:11" s="1" customFormat="1" ht="15" customHeight="1">
      <c r="B107" s="259"/>
      <c r="C107" s="248" t="s">
        <v>1445</v>
      </c>
      <c r="D107" s="248"/>
      <c r="E107" s="248"/>
      <c r="F107" s="269" t="s">
        <v>1442</v>
      </c>
      <c r="G107" s="248"/>
      <c r="H107" s="248" t="s">
        <v>1482</v>
      </c>
      <c r="I107" s="248" t="s">
        <v>1444</v>
      </c>
      <c r="J107" s="248">
        <v>120</v>
      </c>
      <c r="K107" s="260"/>
    </row>
    <row r="108" spans="2:11" s="1" customFormat="1" ht="15" customHeight="1">
      <c r="B108" s="271"/>
      <c r="C108" s="248" t="s">
        <v>1447</v>
      </c>
      <c r="D108" s="248"/>
      <c r="E108" s="248"/>
      <c r="F108" s="269" t="s">
        <v>1448</v>
      </c>
      <c r="G108" s="248"/>
      <c r="H108" s="248" t="s">
        <v>1482</v>
      </c>
      <c r="I108" s="248" t="s">
        <v>1444</v>
      </c>
      <c r="J108" s="248">
        <v>50</v>
      </c>
      <c r="K108" s="260"/>
    </row>
    <row r="109" spans="2:11" s="1" customFormat="1" ht="15" customHeight="1">
      <c r="B109" s="271"/>
      <c r="C109" s="248" t="s">
        <v>1450</v>
      </c>
      <c r="D109" s="248"/>
      <c r="E109" s="248"/>
      <c r="F109" s="269" t="s">
        <v>1442</v>
      </c>
      <c r="G109" s="248"/>
      <c r="H109" s="248" t="s">
        <v>1482</v>
      </c>
      <c r="I109" s="248" t="s">
        <v>1452</v>
      </c>
      <c r="J109" s="248"/>
      <c r="K109" s="260"/>
    </row>
    <row r="110" spans="2:11" s="1" customFormat="1" ht="15" customHeight="1">
      <c r="B110" s="271"/>
      <c r="C110" s="248" t="s">
        <v>1461</v>
      </c>
      <c r="D110" s="248"/>
      <c r="E110" s="248"/>
      <c r="F110" s="269" t="s">
        <v>1448</v>
      </c>
      <c r="G110" s="248"/>
      <c r="H110" s="248" t="s">
        <v>1482</v>
      </c>
      <c r="I110" s="248" t="s">
        <v>1444</v>
      </c>
      <c r="J110" s="248">
        <v>50</v>
      </c>
      <c r="K110" s="260"/>
    </row>
    <row r="111" spans="2:11" s="1" customFormat="1" ht="15" customHeight="1">
      <c r="B111" s="271"/>
      <c r="C111" s="248" t="s">
        <v>1469</v>
      </c>
      <c r="D111" s="248"/>
      <c r="E111" s="248"/>
      <c r="F111" s="269" t="s">
        <v>1448</v>
      </c>
      <c r="G111" s="248"/>
      <c r="H111" s="248" t="s">
        <v>1482</v>
      </c>
      <c r="I111" s="248" t="s">
        <v>1444</v>
      </c>
      <c r="J111" s="248">
        <v>50</v>
      </c>
      <c r="K111" s="260"/>
    </row>
    <row r="112" spans="2:11" s="1" customFormat="1" ht="15" customHeight="1">
      <c r="B112" s="271"/>
      <c r="C112" s="248" t="s">
        <v>1467</v>
      </c>
      <c r="D112" s="248"/>
      <c r="E112" s="248"/>
      <c r="F112" s="269" t="s">
        <v>1448</v>
      </c>
      <c r="G112" s="248"/>
      <c r="H112" s="248" t="s">
        <v>1482</v>
      </c>
      <c r="I112" s="248" t="s">
        <v>1444</v>
      </c>
      <c r="J112" s="248">
        <v>50</v>
      </c>
      <c r="K112" s="260"/>
    </row>
    <row r="113" spans="2:11" s="1" customFormat="1" ht="15" customHeight="1">
      <c r="B113" s="271"/>
      <c r="C113" s="248" t="s">
        <v>55</v>
      </c>
      <c r="D113" s="248"/>
      <c r="E113" s="248"/>
      <c r="F113" s="269" t="s">
        <v>1442</v>
      </c>
      <c r="G113" s="248"/>
      <c r="H113" s="248" t="s">
        <v>1483</v>
      </c>
      <c r="I113" s="248" t="s">
        <v>1444</v>
      </c>
      <c r="J113" s="248">
        <v>20</v>
      </c>
      <c r="K113" s="260"/>
    </row>
    <row r="114" spans="2:11" s="1" customFormat="1" ht="15" customHeight="1">
      <c r="B114" s="271"/>
      <c r="C114" s="248" t="s">
        <v>1484</v>
      </c>
      <c r="D114" s="248"/>
      <c r="E114" s="248"/>
      <c r="F114" s="269" t="s">
        <v>1442</v>
      </c>
      <c r="G114" s="248"/>
      <c r="H114" s="248" t="s">
        <v>1485</v>
      </c>
      <c r="I114" s="248" t="s">
        <v>1444</v>
      </c>
      <c r="J114" s="248">
        <v>120</v>
      </c>
      <c r="K114" s="260"/>
    </row>
    <row r="115" spans="2:11" s="1" customFormat="1" ht="15" customHeight="1">
      <c r="B115" s="271"/>
      <c r="C115" s="248" t="s">
        <v>40</v>
      </c>
      <c r="D115" s="248"/>
      <c r="E115" s="248"/>
      <c r="F115" s="269" t="s">
        <v>1442</v>
      </c>
      <c r="G115" s="248"/>
      <c r="H115" s="248" t="s">
        <v>1486</v>
      </c>
      <c r="I115" s="248" t="s">
        <v>1477</v>
      </c>
      <c r="J115" s="248"/>
      <c r="K115" s="260"/>
    </row>
    <row r="116" spans="2:11" s="1" customFormat="1" ht="15" customHeight="1">
      <c r="B116" s="271"/>
      <c r="C116" s="248" t="s">
        <v>50</v>
      </c>
      <c r="D116" s="248"/>
      <c r="E116" s="248"/>
      <c r="F116" s="269" t="s">
        <v>1442</v>
      </c>
      <c r="G116" s="248"/>
      <c r="H116" s="248" t="s">
        <v>1487</v>
      </c>
      <c r="I116" s="248" t="s">
        <v>1477</v>
      </c>
      <c r="J116" s="248"/>
      <c r="K116" s="260"/>
    </row>
    <row r="117" spans="2:11" s="1" customFormat="1" ht="15" customHeight="1">
      <c r="B117" s="271"/>
      <c r="C117" s="248" t="s">
        <v>59</v>
      </c>
      <c r="D117" s="248"/>
      <c r="E117" s="248"/>
      <c r="F117" s="269" t="s">
        <v>1442</v>
      </c>
      <c r="G117" s="248"/>
      <c r="H117" s="248" t="s">
        <v>1488</v>
      </c>
      <c r="I117" s="248" t="s">
        <v>1489</v>
      </c>
      <c r="J117" s="248"/>
      <c r="K117" s="260"/>
    </row>
    <row r="118" spans="2:11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pans="2:11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pans="2:11" s="1" customFormat="1" ht="45" customHeight="1">
      <c r="B122" s="287"/>
      <c r="C122" s="375" t="s">
        <v>1490</v>
      </c>
      <c r="D122" s="375"/>
      <c r="E122" s="375"/>
      <c r="F122" s="375"/>
      <c r="G122" s="375"/>
      <c r="H122" s="375"/>
      <c r="I122" s="375"/>
      <c r="J122" s="375"/>
      <c r="K122" s="288"/>
    </row>
    <row r="123" spans="2:11" s="1" customFormat="1" ht="17.25" customHeight="1">
      <c r="B123" s="289"/>
      <c r="C123" s="261" t="s">
        <v>1436</v>
      </c>
      <c r="D123" s="261"/>
      <c r="E123" s="261"/>
      <c r="F123" s="261" t="s">
        <v>1437</v>
      </c>
      <c r="G123" s="262"/>
      <c r="H123" s="261" t="s">
        <v>56</v>
      </c>
      <c r="I123" s="261" t="s">
        <v>59</v>
      </c>
      <c r="J123" s="261" t="s">
        <v>1438</v>
      </c>
      <c r="K123" s="290"/>
    </row>
    <row r="124" spans="2:11" s="1" customFormat="1" ht="17.25" customHeight="1">
      <c r="B124" s="289"/>
      <c r="C124" s="263" t="s">
        <v>1439</v>
      </c>
      <c r="D124" s="263"/>
      <c r="E124" s="263"/>
      <c r="F124" s="264" t="s">
        <v>1440</v>
      </c>
      <c r="G124" s="265"/>
      <c r="H124" s="263"/>
      <c r="I124" s="263"/>
      <c r="J124" s="263" t="s">
        <v>1441</v>
      </c>
      <c r="K124" s="290"/>
    </row>
    <row r="125" spans="2:11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pans="2:11" s="1" customFormat="1" ht="15" customHeight="1">
      <c r="B126" s="291"/>
      <c r="C126" s="248" t="s">
        <v>1445</v>
      </c>
      <c r="D126" s="268"/>
      <c r="E126" s="268"/>
      <c r="F126" s="269" t="s">
        <v>1442</v>
      </c>
      <c r="G126" s="248"/>
      <c r="H126" s="248" t="s">
        <v>1482</v>
      </c>
      <c r="I126" s="248" t="s">
        <v>1444</v>
      </c>
      <c r="J126" s="248">
        <v>120</v>
      </c>
      <c r="K126" s="294"/>
    </row>
    <row r="127" spans="2:11" s="1" customFormat="1" ht="15" customHeight="1">
      <c r="B127" s="291"/>
      <c r="C127" s="248" t="s">
        <v>1491</v>
      </c>
      <c r="D127" s="248"/>
      <c r="E127" s="248"/>
      <c r="F127" s="269" t="s">
        <v>1442</v>
      </c>
      <c r="G127" s="248"/>
      <c r="H127" s="248" t="s">
        <v>1492</v>
      </c>
      <c r="I127" s="248" t="s">
        <v>1444</v>
      </c>
      <c r="J127" s="248" t="s">
        <v>1493</v>
      </c>
      <c r="K127" s="294"/>
    </row>
    <row r="128" spans="2:11" s="1" customFormat="1" ht="15" customHeight="1">
      <c r="B128" s="291"/>
      <c r="C128" s="248" t="s">
        <v>1390</v>
      </c>
      <c r="D128" s="248"/>
      <c r="E128" s="248"/>
      <c r="F128" s="269" t="s">
        <v>1442</v>
      </c>
      <c r="G128" s="248"/>
      <c r="H128" s="248" t="s">
        <v>1494</v>
      </c>
      <c r="I128" s="248" t="s">
        <v>1444</v>
      </c>
      <c r="J128" s="248" t="s">
        <v>1493</v>
      </c>
      <c r="K128" s="294"/>
    </row>
    <row r="129" spans="2:11" s="1" customFormat="1" ht="15" customHeight="1">
      <c r="B129" s="291"/>
      <c r="C129" s="248" t="s">
        <v>1453</v>
      </c>
      <c r="D129" s="248"/>
      <c r="E129" s="248"/>
      <c r="F129" s="269" t="s">
        <v>1448</v>
      </c>
      <c r="G129" s="248"/>
      <c r="H129" s="248" t="s">
        <v>1454</v>
      </c>
      <c r="I129" s="248" t="s">
        <v>1444</v>
      </c>
      <c r="J129" s="248">
        <v>15</v>
      </c>
      <c r="K129" s="294"/>
    </row>
    <row r="130" spans="2:11" s="1" customFormat="1" ht="15" customHeight="1">
      <c r="B130" s="291"/>
      <c r="C130" s="272" t="s">
        <v>1455</v>
      </c>
      <c r="D130" s="272"/>
      <c r="E130" s="272"/>
      <c r="F130" s="273" t="s">
        <v>1448</v>
      </c>
      <c r="G130" s="272"/>
      <c r="H130" s="272" t="s">
        <v>1456</v>
      </c>
      <c r="I130" s="272" t="s">
        <v>1444</v>
      </c>
      <c r="J130" s="272">
        <v>15</v>
      </c>
      <c r="K130" s="294"/>
    </row>
    <row r="131" spans="2:11" s="1" customFormat="1" ht="15" customHeight="1">
      <c r="B131" s="291"/>
      <c r="C131" s="272" t="s">
        <v>1457</v>
      </c>
      <c r="D131" s="272"/>
      <c r="E131" s="272"/>
      <c r="F131" s="273" t="s">
        <v>1448</v>
      </c>
      <c r="G131" s="272"/>
      <c r="H131" s="272" t="s">
        <v>1458</v>
      </c>
      <c r="I131" s="272" t="s">
        <v>1444</v>
      </c>
      <c r="J131" s="272">
        <v>20</v>
      </c>
      <c r="K131" s="294"/>
    </row>
    <row r="132" spans="2:11" s="1" customFormat="1" ht="15" customHeight="1">
      <c r="B132" s="291"/>
      <c r="C132" s="272" t="s">
        <v>1459</v>
      </c>
      <c r="D132" s="272"/>
      <c r="E132" s="272"/>
      <c r="F132" s="273" t="s">
        <v>1448</v>
      </c>
      <c r="G132" s="272"/>
      <c r="H132" s="272" t="s">
        <v>1460</v>
      </c>
      <c r="I132" s="272" t="s">
        <v>1444</v>
      </c>
      <c r="J132" s="272">
        <v>20</v>
      </c>
      <c r="K132" s="294"/>
    </row>
    <row r="133" spans="2:11" s="1" customFormat="1" ht="15" customHeight="1">
      <c r="B133" s="291"/>
      <c r="C133" s="248" t="s">
        <v>1447</v>
      </c>
      <c r="D133" s="248"/>
      <c r="E133" s="248"/>
      <c r="F133" s="269" t="s">
        <v>1448</v>
      </c>
      <c r="G133" s="248"/>
      <c r="H133" s="248" t="s">
        <v>1482</v>
      </c>
      <c r="I133" s="248" t="s">
        <v>1444</v>
      </c>
      <c r="J133" s="248">
        <v>50</v>
      </c>
      <c r="K133" s="294"/>
    </row>
    <row r="134" spans="2:11" s="1" customFormat="1" ht="15" customHeight="1">
      <c r="B134" s="291"/>
      <c r="C134" s="248" t="s">
        <v>1461</v>
      </c>
      <c r="D134" s="248"/>
      <c r="E134" s="248"/>
      <c r="F134" s="269" t="s">
        <v>1448</v>
      </c>
      <c r="G134" s="248"/>
      <c r="H134" s="248" t="s">
        <v>1482</v>
      </c>
      <c r="I134" s="248" t="s">
        <v>1444</v>
      </c>
      <c r="J134" s="248">
        <v>50</v>
      </c>
      <c r="K134" s="294"/>
    </row>
    <row r="135" spans="2:11" s="1" customFormat="1" ht="15" customHeight="1">
      <c r="B135" s="291"/>
      <c r="C135" s="248" t="s">
        <v>1467</v>
      </c>
      <c r="D135" s="248"/>
      <c r="E135" s="248"/>
      <c r="F135" s="269" t="s">
        <v>1448</v>
      </c>
      <c r="G135" s="248"/>
      <c r="H135" s="248" t="s">
        <v>1482</v>
      </c>
      <c r="I135" s="248" t="s">
        <v>1444</v>
      </c>
      <c r="J135" s="248">
        <v>50</v>
      </c>
      <c r="K135" s="294"/>
    </row>
    <row r="136" spans="2:11" s="1" customFormat="1" ht="15" customHeight="1">
      <c r="B136" s="291"/>
      <c r="C136" s="248" t="s">
        <v>1469</v>
      </c>
      <c r="D136" s="248"/>
      <c r="E136" s="248"/>
      <c r="F136" s="269" t="s">
        <v>1448</v>
      </c>
      <c r="G136" s="248"/>
      <c r="H136" s="248" t="s">
        <v>1482</v>
      </c>
      <c r="I136" s="248" t="s">
        <v>1444</v>
      </c>
      <c r="J136" s="248">
        <v>50</v>
      </c>
      <c r="K136" s="294"/>
    </row>
    <row r="137" spans="2:11" s="1" customFormat="1" ht="15" customHeight="1">
      <c r="B137" s="291"/>
      <c r="C137" s="248" t="s">
        <v>1470</v>
      </c>
      <c r="D137" s="248"/>
      <c r="E137" s="248"/>
      <c r="F137" s="269" t="s">
        <v>1448</v>
      </c>
      <c r="G137" s="248"/>
      <c r="H137" s="248" t="s">
        <v>1495</v>
      </c>
      <c r="I137" s="248" t="s">
        <v>1444</v>
      </c>
      <c r="J137" s="248">
        <v>255</v>
      </c>
      <c r="K137" s="294"/>
    </row>
    <row r="138" spans="2:11" s="1" customFormat="1" ht="15" customHeight="1">
      <c r="B138" s="291"/>
      <c r="C138" s="248" t="s">
        <v>1472</v>
      </c>
      <c r="D138" s="248"/>
      <c r="E138" s="248"/>
      <c r="F138" s="269" t="s">
        <v>1442</v>
      </c>
      <c r="G138" s="248"/>
      <c r="H138" s="248" t="s">
        <v>1496</v>
      </c>
      <c r="I138" s="248" t="s">
        <v>1474</v>
      </c>
      <c r="J138" s="248"/>
      <c r="K138" s="294"/>
    </row>
    <row r="139" spans="2:11" s="1" customFormat="1" ht="15" customHeight="1">
      <c r="B139" s="291"/>
      <c r="C139" s="248" t="s">
        <v>1475</v>
      </c>
      <c r="D139" s="248"/>
      <c r="E139" s="248"/>
      <c r="F139" s="269" t="s">
        <v>1442</v>
      </c>
      <c r="G139" s="248"/>
      <c r="H139" s="248" t="s">
        <v>1497</v>
      </c>
      <c r="I139" s="248" t="s">
        <v>1477</v>
      </c>
      <c r="J139" s="248"/>
      <c r="K139" s="294"/>
    </row>
    <row r="140" spans="2:11" s="1" customFormat="1" ht="15" customHeight="1">
      <c r="B140" s="291"/>
      <c r="C140" s="248" t="s">
        <v>1478</v>
      </c>
      <c r="D140" s="248"/>
      <c r="E140" s="248"/>
      <c r="F140" s="269" t="s">
        <v>1442</v>
      </c>
      <c r="G140" s="248"/>
      <c r="H140" s="248" t="s">
        <v>1478</v>
      </c>
      <c r="I140" s="248" t="s">
        <v>1477</v>
      </c>
      <c r="J140" s="248"/>
      <c r="K140" s="294"/>
    </row>
    <row r="141" spans="2:11" s="1" customFormat="1" ht="15" customHeight="1">
      <c r="B141" s="291"/>
      <c r="C141" s="248" t="s">
        <v>40</v>
      </c>
      <c r="D141" s="248"/>
      <c r="E141" s="248"/>
      <c r="F141" s="269" t="s">
        <v>1442</v>
      </c>
      <c r="G141" s="248"/>
      <c r="H141" s="248" t="s">
        <v>1498</v>
      </c>
      <c r="I141" s="248" t="s">
        <v>1477</v>
      </c>
      <c r="J141" s="248"/>
      <c r="K141" s="294"/>
    </row>
    <row r="142" spans="2:11" s="1" customFormat="1" ht="15" customHeight="1">
      <c r="B142" s="291"/>
      <c r="C142" s="248" t="s">
        <v>1499</v>
      </c>
      <c r="D142" s="248"/>
      <c r="E142" s="248"/>
      <c r="F142" s="269" t="s">
        <v>1442</v>
      </c>
      <c r="G142" s="248"/>
      <c r="H142" s="248" t="s">
        <v>1500</v>
      </c>
      <c r="I142" s="248" t="s">
        <v>1477</v>
      </c>
      <c r="J142" s="248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pans="2:11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>
      <c r="B147" s="259"/>
      <c r="C147" s="377" t="s">
        <v>1501</v>
      </c>
      <c r="D147" s="377"/>
      <c r="E147" s="377"/>
      <c r="F147" s="377"/>
      <c r="G147" s="377"/>
      <c r="H147" s="377"/>
      <c r="I147" s="377"/>
      <c r="J147" s="377"/>
      <c r="K147" s="260"/>
    </row>
    <row r="148" spans="2:11" s="1" customFormat="1" ht="17.25" customHeight="1">
      <c r="B148" s="259"/>
      <c r="C148" s="261" t="s">
        <v>1436</v>
      </c>
      <c r="D148" s="261"/>
      <c r="E148" s="261"/>
      <c r="F148" s="261" t="s">
        <v>1437</v>
      </c>
      <c r="G148" s="262"/>
      <c r="H148" s="261" t="s">
        <v>56</v>
      </c>
      <c r="I148" s="261" t="s">
        <v>59</v>
      </c>
      <c r="J148" s="261" t="s">
        <v>1438</v>
      </c>
      <c r="K148" s="260"/>
    </row>
    <row r="149" spans="2:11" s="1" customFormat="1" ht="17.25" customHeight="1">
      <c r="B149" s="259"/>
      <c r="C149" s="263" t="s">
        <v>1439</v>
      </c>
      <c r="D149" s="263"/>
      <c r="E149" s="263"/>
      <c r="F149" s="264" t="s">
        <v>1440</v>
      </c>
      <c r="G149" s="265"/>
      <c r="H149" s="263"/>
      <c r="I149" s="263"/>
      <c r="J149" s="263" t="s">
        <v>1441</v>
      </c>
      <c r="K149" s="260"/>
    </row>
    <row r="150" spans="2:11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pans="2:11" s="1" customFormat="1" ht="15" customHeight="1">
      <c r="B151" s="271"/>
      <c r="C151" s="298" t="s">
        <v>1445</v>
      </c>
      <c r="D151" s="248"/>
      <c r="E151" s="248"/>
      <c r="F151" s="299" t="s">
        <v>1442</v>
      </c>
      <c r="G151" s="248"/>
      <c r="H151" s="298" t="s">
        <v>1482</v>
      </c>
      <c r="I151" s="298" t="s">
        <v>1444</v>
      </c>
      <c r="J151" s="298">
        <v>120</v>
      </c>
      <c r="K151" s="294"/>
    </row>
    <row r="152" spans="2:11" s="1" customFormat="1" ht="15" customHeight="1">
      <c r="B152" s="271"/>
      <c r="C152" s="298" t="s">
        <v>1491</v>
      </c>
      <c r="D152" s="248"/>
      <c r="E152" s="248"/>
      <c r="F152" s="299" t="s">
        <v>1442</v>
      </c>
      <c r="G152" s="248"/>
      <c r="H152" s="298" t="s">
        <v>1502</v>
      </c>
      <c r="I152" s="298" t="s">
        <v>1444</v>
      </c>
      <c r="J152" s="298" t="s">
        <v>1493</v>
      </c>
      <c r="K152" s="294"/>
    </row>
    <row r="153" spans="2:11" s="1" customFormat="1" ht="15" customHeight="1">
      <c r="B153" s="271"/>
      <c r="C153" s="298" t="s">
        <v>1390</v>
      </c>
      <c r="D153" s="248"/>
      <c r="E153" s="248"/>
      <c r="F153" s="299" t="s">
        <v>1442</v>
      </c>
      <c r="G153" s="248"/>
      <c r="H153" s="298" t="s">
        <v>1503</v>
      </c>
      <c r="I153" s="298" t="s">
        <v>1444</v>
      </c>
      <c r="J153" s="298" t="s">
        <v>1493</v>
      </c>
      <c r="K153" s="294"/>
    </row>
    <row r="154" spans="2:11" s="1" customFormat="1" ht="15" customHeight="1">
      <c r="B154" s="271"/>
      <c r="C154" s="298" t="s">
        <v>1447</v>
      </c>
      <c r="D154" s="248"/>
      <c r="E154" s="248"/>
      <c r="F154" s="299" t="s">
        <v>1448</v>
      </c>
      <c r="G154" s="248"/>
      <c r="H154" s="298" t="s">
        <v>1482</v>
      </c>
      <c r="I154" s="298" t="s">
        <v>1444</v>
      </c>
      <c r="J154" s="298">
        <v>50</v>
      </c>
      <c r="K154" s="294"/>
    </row>
    <row r="155" spans="2:11" s="1" customFormat="1" ht="15" customHeight="1">
      <c r="B155" s="271"/>
      <c r="C155" s="298" t="s">
        <v>1450</v>
      </c>
      <c r="D155" s="248"/>
      <c r="E155" s="248"/>
      <c r="F155" s="299" t="s">
        <v>1442</v>
      </c>
      <c r="G155" s="248"/>
      <c r="H155" s="298" t="s">
        <v>1482</v>
      </c>
      <c r="I155" s="298" t="s">
        <v>1452</v>
      </c>
      <c r="J155" s="298"/>
      <c r="K155" s="294"/>
    </row>
    <row r="156" spans="2:11" s="1" customFormat="1" ht="15" customHeight="1">
      <c r="B156" s="271"/>
      <c r="C156" s="298" t="s">
        <v>1461</v>
      </c>
      <c r="D156" s="248"/>
      <c r="E156" s="248"/>
      <c r="F156" s="299" t="s">
        <v>1448</v>
      </c>
      <c r="G156" s="248"/>
      <c r="H156" s="298" t="s">
        <v>1482</v>
      </c>
      <c r="I156" s="298" t="s">
        <v>1444</v>
      </c>
      <c r="J156" s="298">
        <v>50</v>
      </c>
      <c r="K156" s="294"/>
    </row>
    <row r="157" spans="2:11" s="1" customFormat="1" ht="15" customHeight="1">
      <c r="B157" s="271"/>
      <c r="C157" s="298" t="s">
        <v>1469</v>
      </c>
      <c r="D157" s="248"/>
      <c r="E157" s="248"/>
      <c r="F157" s="299" t="s">
        <v>1448</v>
      </c>
      <c r="G157" s="248"/>
      <c r="H157" s="298" t="s">
        <v>1482</v>
      </c>
      <c r="I157" s="298" t="s">
        <v>1444</v>
      </c>
      <c r="J157" s="298">
        <v>50</v>
      </c>
      <c r="K157" s="294"/>
    </row>
    <row r="158" spans="2:11" s="1" customFormat="1" ht="15" customHeight="1">
      <c r="B158" s="271"/>
      <c r="C158" s="298" t="s">
        <v>1467</v>
      </c>
      <c r="D158" s="248"/>
      <c r="E158" s="248"/>
      <c r="F158" s="299" t="s">
        <v>1448</v>
      </c>
      <c r="G158" s="248"/>
      <c r="H158" s="298" t="s">
        <v>1482</v>
      </c>
      <c r="I158" s="298" t="s">
        <v>1444</v>
      </c>
      <c r="J158" s="298">
        <v>50</v>
      </c>
      <c r="K158" s="294"/>
    </row>
    <row r="159" spans="2:11" s="1" customFormat="1" ht="15" customHeight="1">
      <c r="B159" s="271"/>
      <c r="C159" s="298" t="s">
        <v>89</v>
      </c>
      <c r="D159" s="248"/>
      <c r="E159" s="248"/>
      <c r="F159" s="299" t="s">
        <v>1442</v>
      </c>
      <c r="G159" s="248"/>
      <c r="H159" s="298" t="s">
        <v>1504</v>
      </c>
      <c r="I159" s="298" t="s">
        <v>1444</v>
      </c>
      <c r="J159" s="298" t="s">
        <v>1505</v>
      </c>
      <c r="K159" s="294"/>
    </row>
    <row r="160" spans="2:11" s="1" customFormat="1" ht="15" customHeight="1">
      <c r="B160" s="271"/>
      <c r="C160" s="298" t="s">
        <v>1506</v>
      </c>
      <c r="D160" s="248"/>
      <c r="E160" s="248"/>
      <c r="F160" s="299" t="s">
        <v>1442</v>
      </c>
      <c r="G160" s="248"/>
      <c r="H160" s="298" t="s">
        <v>1507</v>
      </c>
      <c r="I160" s="298" t="s">
        <v>1477</v>
      </c>
      <c r="J160" s="298"/>
      <c r="K160" s="294"/>
    </row>
    <row r="161" spans="2:1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pans="2:11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pans="2:11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>
      <c r="B165" s="240"/>
      <c r="C165" s="375" t="s">
        <v>1508</v>
      </c>
      <c r="D165" s="375"/>
      <c r="E165" s="375"/>
      <c r="F165" s="375"/>
      <c r="G165" s="375"/>
      <c r="H165" s="375"/>
      <c r="I165" s="375"/>
      <c r="J165" s="375"/>
      <c r="K165" s="241"/>
    </row>
    <row r="166" spans="2:11" s="1" customFormat="1" ht="17.25" customHeight="1">
      <c r="B166" s="240"/>
      <c r="C166" s="261" t="s">
        <v>1436</v>
      </c>
      <c r="D166" s="261"/>
      <c r="E166" s="261"/>
      <c r="F166" s="261" t="s">
        <v>1437</v>
      </c>
      <c r="G166" s="303"/>
      <c r="H166" s="304" t="s">
        <v>56</v>
      </c>
      <c r="I166" s="304" t="s">
        <v>59</v>
      </c>
      <c r="J166" s="261" t="s">
        <v>1438</v>
      </c>
      <c r="K166" s="241"/>
    </row>
    <row r="167" spans="2:11" s="1" customFormat="1" ht="17.25" customHeight="1">
      <c r="B167" s="242"/>
      <c r="C167" s="263" t="s">
        <v>1439</v>
      </c>
      <c r="D167" s="263"/>
      <c r="E167" s="263"/>
      <c r="F167" s="264" t="s">
        <v>1440</v>
      </c>
      <c r="G167" s="305"/>
      <c r="H167" s="306"/>
      <c r="I167" s="306"/>
      <c r="J167" s="263" t="s">
        <v>1441</v>
      </c>
      <c r="K167" s="243"/>
    </row>
    <row r="168" spans="2:11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pans="2:11" s="1" customFormat="1" ht="15" customHeight="1">
      <c r="B169" s="271"/>
      <c r="C169" s="248" t="s">
        <v>1445</v>
      </c>
      <c r="D169" s="248"/>
      <c r="E169" s="248"/>
      <c r="F169" s="269" t="s">
        <v>1442</v>
      </c>
      <c r="G169" s="248"/>
      <c r="H169" s="248" t="s">
        <v>1482</v>
      </c>
      <c r="I169" s="248" t="s">
        <v>1444</v>
      </c>
      <c r="J169" s="248">
        <v>120</v>
      </c>
      <c r="K169" s="294"/>
    </row>
    <row r="170" spans="2:11" s="1" customFormat="1" ht="15" customHeight="1">
      <c r="B170" s="271"/>
      <c r="C170" s="248" t="s">
        <v>1491</v>
      </c>
      <c r="D170" s="248"/>
      <c r="E170" s="248"/>
      <c r="F170" s="269" t="s">
        <v>1442</v>
      </c>
      <c r="G170" s="248"/>
      <c r="H170" s="248" t="s">
        <v>1492</v>
      </c>
      <c r="I170" s="248" t="s">
        <v>1444</v>
      </c>
      <c r="J170" s="248" t="s">
        <v>1493</v>
      </c>
      <c r="K170" s="294"/>
    </row>
    <row r="171" spans="2:11" s="1" customFormat="1" ht="15" customHeight="1">
      <c r="B171" s="271"/>
      <c r="C171" s="248" t="s">
        <v>1390</v>
      </c>
      <c r="D171" s="248"/>
      <c r="E171" s="248"/>
      <c r="F171" s="269" t="s">
        <v>1442</v>
      </c>
      <c r="G171" s="248"/>
      <c r="H171" s="248" t="s">
        <v>1509</v>
      </c>
      <c r="I171" s="248" t="s">
        <v>1444</v>
      </c>
      <c r="J171" s="248" t="s">
        <v>1493</v>
      </c>
      <c r="K171" s="294"/>
    </row>
    <row r="172" spans="2:11" s="1" customFormat="1" ht="15" customHeight="1">
      <c r="B172" s="271"/>
      <c r="C172" s="248" t="s">
        <v>1447</v>
      </c>
      <c r="D172" s="248"/>
      <c r="E172" s="248"/>
      <c r="F172" s="269" t="s">
        <v>1448</v>
      </c>
      <c r="G172" s="248"/>
      <c r="H172" s="248" t="s">
        <v>1509</v>
      </c>
      <c r="I172" s="248" t="s">
        <v>1444</v>
      </c>
      <c r="J172" s="248">
        <v>50</v>
      </c>
      <c r="K172" s="294"/>
    </row>
    <row r="173" spans="2:11" s="1" customFormat="1" ht="15" customHeight="1">
      <c r="B173" s="271"/>
      <c r="C173" s="248" t="s">
        <v>1450</v>
      </c>
      <c r="D173" s="248"/>
      <c r="E173" s="248"/>
      <c r="F173" s="269" t="s">
        <v>1442</v>
      </c>
      <c r="G173" s="248"/>
      <c r="H173" s="248" t="s">
        <v>1509</v>
      </c>
      <c r="I173" s="248" t="s">
        <v>1452</v>
      </c>
      <c r="J173" s="248"/>
      <c r="K173" s="294"/>
    </row>
    <row r="174" spans="2:11" s="1" customFormat="1" ht="15" customHeight="1">
      <c r="B174" s="271"/>
      <c r="C174" s="248" t="s">
        <v>1461</v>
      </c>
      <c r="D174" s="248"/>
      <c r="E174" s="248"/>
      <c r="F174" s="269" t="s">
        <v>1448</v>
      </c>
      <c r="G174" s="248"/>
      <c r="H174" s="248" t="s">
        <v>1509</v>
      </c>
      <c r="I174" s="248" t="s">
        <v>1444</v>
      </c>
      <c r="J174" s="248">
        <v>50</v>
      </c>
      <c r="K174" s="294"/>
    </row>
    <row r="175" spans="2:11" s="1" customFormat="1" ht="15" customHeight="1">
      <c r="B175" s="271"/>
      <c r="C175" s="248" t="s">
        <v>1469</v>
      </c>
      <c r="D175" s="248"/>
      <c r="E175" s="248"/>
      <c r="F175" s="269" t="s">
        <v>1448</v>
      </c>
      <c r="G175" s="248"/>
      <c r="H175" s="248" t="s">
        <v>1509</v>
      </c>
      <c r="I175" s="248" t="s">
        <v>1444</v>
      </c>
      <c r="J175" s="248">
        <v>50</v>
      </c>
      <c r="K175" s="294"/>
    </row>
    <row r="176" spans="2:11" s="1" customFormat="1" ht="15" customHeight="1">
      <c r="B176" s="271"/>
      <c r="C176" s="248" t="s">
        <v>1467</v>
      </c>
      <c r="D176" s="248"/>
      <c r="E176" s="248"/>
      <c r="F176" s="269" t="s">
        <v>1448</v>
      </c>
      <c r="G176" s="248"/>
      <c r="H176" s="248" t="s">
        <v>1509</v>
      </c>
      <c r="I176" s="248" t="s">
        <v>1444</v>
      </c>
      <c r="J176" s="248">
        <v>50</v>
      </c>
      <c r="K176" s="294"/>
    </row>
    <row r="177" spans="2:11" s="1" customFormat="1" ht="15" customHeight="1">
      <c r="B177" s="271"/>
      <c r="C177" s="248" t="s">
        <v>115</v>
      </c>
      <c r="D177" s="248"/>
      <c r="E177" s="248"/>
      <c r="F177" s="269" t="s">
        <v>1442</v>
      </c>
      <c r="G177" s="248"/>
      <c r="H177" s="248" t="s">
        <v>1510</v>
      </c>
      <c r="I177" s="248" t="s">
        <v>1511</v>
      </c>
      <c r="J177" s="248"/>
      <c r="K177" s="294"/>
    </row>
    <row r="178" spans="2:11" s="1" customFormat="1" ht="15" customHeight="1">
      <c r="B178" s="271"/>
      <c r="C178" s="248" t="s">
        <v>59</v>
      </c>
      <c r="D178" s="248"/>
      <c r="E178" s="248"/>
      <c r="F178" s="269" t="s">
        <v>1442</v>
      </c>
      <c r="G178" s="248"/>
      <c r="H178" s="248" t="s">
        <v>1512</v>
      </c>
      <c r="I178" s="248" t="s">
        <v>1513</v>
      </c>
      <c r="J178" s="248">
        <v>1</v>
      </c>
      <c r="K178" s="294"/>
    </row>
    <row r="179" spans="2:11" s="1" customFormat="1" ht="15" customHeight="1">
      <c r="B179" s="271"/>
      <c r="C179" s="248" t="s">
        <v>55</v>
      </c>
      <c r="D179" s="248"/>
      <c r="E179" s="248"/>
      <c r="F179" s="269" t="s">
        <v>1442</v>
      </c>
      <c r="G179" s="248"/>
      <c r="H179" s="248" t="s">
        <v>1514</v>
      </c>
      <c r="I179" s="248" t="s">
        <v>1444</v>
      </c>
      <c r="J179" s="248">
        <v>20</v>
      </c>
      <c r="K179" s="294"/>
    </row>
    <row r="180" spans="2:11" s="1" customFormat="1" ht="15" customHeight="1">
      <c r="B180" s="271"/>
      <c r="C180" s="248" t="s">
        <v>56</v>
      </c>
      <c r="D180" s="248"/>
      <c r="E180" s="248"/>
      <c r="F180" s="269" t="s">
        <v>1442</v>
      </c>
      <c r="G180" s="248"/>
      <c r="H180" s="248" t="s">
        <v>1515</v>
      </c>
      <c r="I180" s="248" t="s">
        <v>1444</v>
      </c>
      <c r="J180" s="248">
        <v>255</v>
      </c>
      <c r="K180" s="294"/>
    </row>
    <row r="181" spans="2:11" s="1" customFormat="1" ht="15" customHeight="1">
      <c r="B181" s="271"/>
      <c r="C181" s="248" t="s">
        <v>116</v>
      </c>
      <c r="D181" s="248"/>
      <c r="E181" s="248"/>
      <c r="F181" s="269" t="s">
        <v>1442</v>
      </c>
      <c r="G181" s="248"/>
      <c r="H181" s="248" t="s">
        <v>1406</v>
      </c>
      <c r="I181" s="248" t="s">
        <v>1444</v>
      </c>
      <c r="J181" s="248">
        <v>10</v>
      </c>
      <c r="K181" s="294"/>
    </row>
    <row r="182" spans="2:11" s="1" customFormat="1" ht="15" customHeight="1">
      <c r="B182" s="271"/>
      <c r="C182" s="248" t="s">
        <v>117</v>
      </c>
      <c r="D182" s="248"/>
      <c r="E182" s="248"/>
      <c r="F182" s="269" t="s">
        <v>1442</v>
      </c>
      <c r="G182" s="248"/>
      <c r="H182" s="248" t="s">
        <v>1516</v>
      </c>
      <c r="I182" s="248" t="s">
        <v>1477</v>
      </c>
      <c r="J182" s="248"/>
      <c r="K182" s="294"/>
    </row>
    <row r="183" spans="2:11" s="1" customFormat="1" ht="15" customHeight="1">
      <c r="B183" s="271"/>
      <c r="C183" s="248" t="s">
        <v>1517</v>
      </c>
      <c r="D183" s="248"/>
      <c r="E183" s="248"/>
      <c r="F183" s="269" t="s">
        <v>1442</v>
      </c>
      <c r="G183" s="248"/>
      <c r="H183" s="248" t="s">
        <v>1518</v>
      </c>
      <c r="I183" s="248" t="s">
        <v>1477</v>
      </c>
      <c r="J183" s="248"/>
      <c r="K183" s="294"/>
    </row>
    <row r="184" spans="2:11" s="1" customFormat="1" ht="15" customHeight="1">
      <c r="B184" s="271"/>
      <c r="C184" s="248" t="s">
        <v>1506</v>
      </c>
      <c r="D184" s="248"/>
      <c r="E184" s="248"/>
      <c r="F184" s="269" t="s">
        <v>1442</v>
      </c>
      <c r="G184" s="248"/>
      <c r="H184" s="248" t="s">
        <v>1519</v>
      </c>
      <c r="I184" s="248" t="s">
        <v>1477</v>
      </c>
      <c r="J184" s="248"/>
      <c r="K184" s="294"/>
    </row>
    <row r="185" spans="2:11" s="1" customFormat="1" ht="15" customHeight="1">
      <c r="B185" s="271"/>
      <c r="C185" s="248" t="s">
        <v>119</v>
      </c>
      <c r="D185" s="248"/>
      <c r="E185" s="248"/>
      <c r="F185" s="269" t="s">
        <v>1448</v>
      </c>
      <c r="G185" s="248"/>
      <c r="H185" s="248" t="s">
        <v>1520</v>
      </c>
      <c r="I185" s="248" t="s">
        <v>1444</v>
      </c>
      <c r="J185" s="248">
        <v>50</v>
      </c>
      <c r="K185" s="294"/>
    </row>
    <row r="186" spans="2:11" s="1" customFormat="1" ht="15" customHeight="1">
      <c r="B186" s="271"/>
      <c r="C186" s="248" t="s">
        <v>1521</v>
      </c>
      <c r="D186" s="248"/>
      <c r="E186" s="248"/>
      <c r="F186" s="269" t="s">
        <v>1448</v>
      </c>
      <c r="G186" s="248"/>
      <c r="H186" s="248" t="s">
        <v>1522</v>
      </c>
      <c r="I186" s="248" t="s">
        <v>1523</v>
      </c>
      <c r="J186" s="248"/>
      <c r="K186" s="294"/>
    </row>
    <row r="187" spans="2:11" s="1" customFormat="1" ht="15" customHeight="1">
      <c r="B187" s="271"/>
      <c r="C187" s="248" t="s">
        <v>1524</v>
      </c>
      <c r="D187" s="248"/>
      <c r="E187" s="248"/>
      <c r="F187" s="269" t="s">
        <v>1448</v>
      </c>
      <c r="G187" s="248"/>
      <c r="H187" s="248" t="s">
        <v>1525</v>
      </c>
      <c r="I187" s="248" t="s">
        <v>1523</v>
      </c>
      <c r="J187" s="248"/>
      <c r="K187" s="294"/>
    </row>
    <row r="188" spans="2:11" s="1" customFormat="1" ht="15" customHeight="1">
      <c r="B188" s="271"/>
      <c r="C188" s="248" t="s">
        <v>1526</v>
      </c>
      <c r="D188" s="248"/>
      <c r="E188" s="248"/>
      <c r="F188" s="269" t="s">
        <v>1448</v>
      </c>
      <c r="G188" s="248"/>
      <c r="H188" s="248" t="s">
        <v>1527</v>
      </c>
      <c r="I188" s="248" t="s">
        <v>1523</v>
      </c>
      <c r="J188" s="248"/>
      <c r="K188" s="294"/>
    </row>
    <row r="189" spans="2:11" s="1" customFormat="1" ht="15" customHeight="1">
      <c r="B189" s="271"/>
      <c r="C189" s="307" t="s">
        <v>1528</v>
      </c>
      <c r="D189" s="248"/>
      <c r="E189" s="248"/>
      <c r="F189" s="269" t="s">
        <v>1448</v>
      </c>
      <c r="G189" s="248"/>
      <c r="H189" s="248" t="s">
        <v>1529</v>
      </c>
      <c r="I189" s="248" t="s">
        <v>1530</v>
      </c>
      <c r="J189" s="308" t="s">
        <v>1531</v>
      </c>
      <c r="K189" s="294"/>
    </row>
    <row r="190" spans="2:11" s="17" customFormat="1" ht="15" customHeight="1">
      <c r="B190" s="309"/>
      <c r="C190" s="310" t="s">
        <v>1532</v>
      </c>
      <c r="D190" s="311"/>
      <c r="E190" s="311"/>
      <c r="F190" s="312" t="s">
        <v>1448</v>
      </c>
      <c r="G190" s="311"/>
      <c r="H190" s="311" t="s">
        <v>1533</v>
      </c>
      <c r="I190" s="311" t="s">
        <v>1530</v>
      </c>
      <c r="J190" s="313" t="s">
        <v>1531</v>
      </c>
      <c r="K190" s="314"/>
    </row>
    <row r="191" spans="2:11" s="1" customFormat="1" ht="15" customHeight="1">
      <c r="B191" s="271"/>
      <c r="C191" s="307" t="s">
        <v>44</v>
      </c>
      <c r="D191" s="248"/>
      <c r="E191" s="248"/>
      <c r="F191" s="269" t="s">
        <v>1442</v>
      </c>
      <c r="G191" s="248"/>
      <c r="H191" s="245" t="s">
        <v>1534</v>
      </c>
      <c r="I191" s="248" t="s">
        <v>1535</v>
      </c>
      <c r="J191" s="248"/>
      <c r="K191" s="294"/>
    </row>
    <row r="192" spans="2:11" s="1" customFormat="1" ht="15" customHeight="1">
      <c r="B192" s="271"/>
      <c r="C192" s="307" t="s">
        <v>1536</v>
      </c>
      <c r="D192" s="248"/>
      <c r="E192" s="248"/>
      <c r="F192" s="269" t="s">
        <v>1442</v>
      </c>
      <c r="G192" s="248"/>
      <c r="H192" s="248" t="s">
        <v>1537</v>
      </c>
      <c r="I192" s="248" t="s">
        <v>1477</v>
      </c>
      <c r="J192" s="248"/>
      <c r="K192" s="294"/>
    </row>
    <row r="193" spans="2:11" s="1" customFormat="1" ht="15" customHeight="1">
      <c r="B193" s="271"/>
      <c r="C193" s="307" t="s">
        <v>1538</v>
      </c>
      <c r="D193" s="248"/>
      <c r="E193" s="248"/>
      <c r="F193" s="269" t="s">
        <v>1442</v>
      </c>
      <c r="G193" s="248"/>
      <c r="H193" s="248" t="s">
        <v>1539</v>
      </c>
      <c r="I193" s="248" t="s">
        <v>1477</v>
      </c>
      <c r="J193" s="248"/>
      <c r="K193" s="294"/>
    </row>
    <row r="194" spans="2:11" s="1" customFormat="1" ht="15" customHeight="1">
      <c r="B194" s="271"/>
      <c r="C194" s="307" t="s">
        <v>1540</v>
      </c>
      <c r="D194" s="248"/>
      <c r="E194" s="248"/>
      <c r="F194" s="269" t="s">
        <v>1448</v>
      </c>
      <c r="G194" s="248"/>
      <c r="H194" s="248" t="s">
        <v>1541</v>
      </c>
      <c r="I194" s="248" t="s">
        <v>1477</v>
      </c>
      <c r="J194" s="248"/>
      <c r="K194" s="294"/>
    </row>
    <row r="195" spans="2:11" s="1" customFormat="1" ht="15" customHeight="1">
      <c r="B195" s="300"/>
      <c r="C195" s="315"/>
      <c r="D195" s="280"/>
      <c r="E195" s="280"/>
      <c r="F195" s="280"/>
      <c r="G195" s="280"/>
      <c r="H195" s="280"/>
      <c r="I195" s="280"/>
      <c r="J195" s="280"/>
      <c r="K195" s="301"/>
    </row>
    <row r="196" spans="2:11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pans="2:11" s="1" customFormat="1" ht="18.75" customHeight="1">
      <c r="B197" s="282"/>
      <c r="C197" s="292"/>
      <c r="D197" s="292"/>
      <c r="E197" s="292"/>
      <c r="F197" s="302"/>
      <c r="G197" s="292"/>
      <c r="H197" s="292"/>
      <c r="I197" s="292"/>
      <c r="J197" s="292"/>
      <c r="K197" s="282"/>
    </row>
    <row r="198" spans="2:11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pans="2:11" s="1" customFormat="1" ht="12">
      <c r="B199" s="237"/>
      <c r="C199" s="238"/>
      <c r="D199" s="238"/>
      <c r="E199" s="238"/>
      <c r="F199" s="238"/>
      <c r="G199" s="238"/>
      <c r="H199" s="238"/>
      <c r="I199" s="238"/>
      <c r="J199" s="238"/>
      <c r="K199" s="239"/>
    </row>
    <row r="200" spans="2:11" s="1" customFormat="1" ht="22.2">
      <c r="B200" s="240"/>
      <c r="C200" s="375" t="s">
        <v>1542</v>
      </c>
      <c r="D200" s="375"/>
      <c r="E200" s="375"/>
      <c r="F200" s="375"/>
      <c r="G200" s="375"/>
      <c r="H200" s="375"/>
      <c r="I200" s="375"/>
      <c r="J200" s="375"/>
      <c r="K200" s="241"/>
    </row>
    <row r="201" spans="2:11" s="1" customFormat="1" ht="25.5" customHeight="1">
      <c r="B201" s="240"/>
      <c r="C201" s="316" t="s">
        <v>1543</v>
      </c>
      <c r="D201" s="316"/>
      <c r="E201" s="316"/>
      <c r="F201" s="316" t="s">
        <v>1544</v>
      </c>
      <c r="G201" s="317"/>
      <c r="H201" s="378" t="s">
        <v>1545</v>
      </c>
      <c r="I201" s="378"/>
      <c r="J201" s="378"/>
      <c r="K201" s="241"/>
    </row>
    <row r="202" spans="2:11" s="1" customFormat="1" ht="5.25" customHeight="1">
      <c r="B202" s="271"/>
      <c r="C202" s="266"/>
      <c r="D202" s="266"/>
      <c r="E202" s="266"/>
      <c r="F202" s="266"/>
      <c r="G202" s="292"/>
      <c r="H202" s="266"/>
      <c r="I202" s="266"/>
      <c r="J202" s="266"/>
      <c r="K202" s="294"/>
    </row>
    <row r="203" spans="2:11" s="1" customFormat="1" ht="15" customHeight="1">
      <c r="B203" s="271"/>
      <c r="C203" s="248" t="s">
        <v>1535</v>
      </c>
      <c r="D203" s="248"/>
      <c r="E203" s="248"/>
      <c r="F203" s="269" t="s">
        <v>45</v>
      </c>
      <c r="G203" s="248"/>
      <c r="H203" s="379" t="s">
        <v>1546</v>
      </c>
      <c r="I203" s="379"/>
      <c r="J203" s="379"/>
      <c r="K203" s="294"/>
    </row>
    <row r="204" spans="2:11" s="1" customFormat="1" ht="15" customHeight="1">
      <c r="B204" s="271"/>
      <c r="C204" s="248"/>
      <c r="D204" s="248"/>
      <c r="E204" s="248"/>
      <c r="F204" s="269" t="s">
        <v>46</v>
      </c>
      <c r="G204" s="248"/>
      <c r="H204" s="379" t="s">
        <v>1547</v>
      </c>
      <c r="I204" s="379"/>
      <c r="J204" s="379"/>
      <c r="K204" s="294"/>
    </row>
    <row r="205" spans="2:11" s="1" customFormat="1" ht="15" customHeight="1">
      <c r="B205" s="271"/>
      <c r="C205" s="248"/>
      <c r="D205" s="248"/>
      <c r="E205" s="248"/>
      <c r="F205" s="269" t="s">
        <v>49</v>
      </c>
      <c r="G205" s="248"/>
      <c r="H205" s="379" t="s">
        <v>1548</v>
      </c>
      <c r="I205" s="379"/>
      <c r="J205" s="379"/>
      <c r="K205" s="294"/>
    </row>
    <row r="206" spans="2:11" s="1" customFormat="1" ht="15" customHeight="1">
      <c r="B206" s="271"/>
      <c r="C206" s="248"/>
      <c r="D206" s="248"/>
      <c r="E206" s="248"/>
      <c r="F206" s="269" t="s">
        <v>47</v>
      </c>
      <c r="G206" s="248"/>
      <c r="H206" s="379" t="s">
        <v>1549</v>
      </c>
      <c r="I206" s="379"/>
      <c r="J206" s="379"/>
      <c r="K206" s="294"/>
    </row>
    <row r="207" spans="2:11" s="1" customFormat="1" ht="15" customHeight="1">
      <c r="B207" s="271"/>
      <c r="C207" s="248"/>
      <c r="D207" s="248"/>
      <c r="E207" s="248"/>
      <c r="F207" s="269" t="s">
        <v>48</v>
      </c>
      <c r="G207" s="248"/>
      <c r="H207" s="379" t="s">
        <v>1550</v>
      </c>
      <c r="I207" s="379"/>
      <c r="J207" s="379"/>
      <c r="K207" s="294"/>
    </row>
    <row r="208" spans="2:11" s="1" customFormat="1" ht="15" customHeight="1">
      <c r="B208" s="271"/>
      <c r="C208" s="248"/>
      <c r="D208" s="248"/>
      <c r="E208" s="248"/>
      <c r="F208" s="269"/>
      <c r="G208" s="248"/>
      <c r="H208" s="248"/>
      <c r="I208" s="248"/>
      <c r="J208" s="248"/>
      <c r="K208" s="294"/>
    </row>
    <row r="209" spans="2:11" s="1" customFormat="1" ht="15" customHeight="1">
      <c r="B209" s="271"/>
      <c r="C209" s="248" t="s">
        <v>1489</v>
      </c>
      <c r="D209" s="248"/>
      <c r="E209" s="248"/>
      <c r="F209" s="269" t="s">
        <v>81</v>
      </c>
      <c r="G209" s="248"/>
      <c r="H209" s="379" t="s">
        <v>1551</v>
      </c>
      <c r="I209" s="379"/>
      <c r="J209" s="379"/>
      <c r="K209" s="294"/>
    </row>
    <row r="210" spans="2:11" s="1" customFormat="1" ht="15" customHeight="1">
      <c r="B210" s="271"/>
      <c r="C210" s="248"/>
      <c r="D210" s="248"/>
      <c r="E210" s="248"/>
      <c r="F210" s="269" t="s">
        <v>1384</v>
      </c>
      <c r="G210" s="248"/>
      <c r="H210" s="379" t="s">
        <v>1385</v>
      </c>
      <c r="I210" s="379"/>
      <c r="J210" s="379"/>
      <c r="K210" s="294"/>
    </row>
    <row r="211" spans="2:11" s="1" customFormat="1" ht="15" customHeight="1">
      <c r="B211" s="271"/>
      <c r="C211" s="248"/>
      <c r="D211" s="248"/>
      <c r="E211" s="248"/>
      <c r="F211" s="269" t="s">
        <v>1382</v>
      </c>
      <c r="G211" s="248"/>
      <c r="H211" s="379" t="s">
        <v>1552</v>
      </c>
      <c r="I211" s="379"/>
      <c r="J211" s="379"/>
      <c r="K211" s="294"/>
    </row>
    <row r="212" spans="2:11" s="1" customFormat="1" ht="15" customHeight="1">
      <c r="B212" s="318"/>
      <c r="C212" s="248"/>
      <c r="D212" s="248"/>
      <c r="E212" s="248"/>
      <c r="F212" s="269" t="s">
        <v>1386</v>
      </c>
      <c r="G212" s="307"/>
      <c r="H212" s="380" t="s">
        <v>1387</v>
      </c>
      <c r="I212" s="380"/>
      <c r="J212" s="380"/>
      <c r="K212" s="319"/>
    </row>
    <row r="213" spans="2:11" s="1" customFormat="1" ht="15" customHeight="1">
      <c r="B213" s="318"/>
      <c r="C213" s="248"/>
      <c r="D213" s="248"/>
      <c r="E213" s="248"/>
      <c r="F213" s="269" t="s">
        <v>1388</v>
      </c>
      <c r="G213" s="307"/>
      <c r="H213" s="380" t="s">
        <v>1553</v>
      </c>
      <c r="I213" s="380"/>
      <c r="J213" s="380"/>
      <c r="K213" s="319"/>
    </row>
    <row r="214" spans="2:11" s="1" customFormat="1" ht="15" customHeight="1">
      <c r="B214" s="318"/>
      <c r="C214" s="248"/>
      <c r="D214" s="248"/>
      <c r="E214" s="248"/>
      <c r="F214" s="269"/>
      <c r="G214" s="307"/>
      <c r="H214" s="298"/>
      <c r="I214" s="298"/>
      <c r="J214" s="298"/>
      <c r="K214" s="319"/>
    </row>
    <row r="215" spans="2:11" s="1" customFormat="1" ht="15" customHeight="1">
      <c r="B215" s="318"/>
      <c r="C215" s="248" t="s">
        <v>1513</v>
      </c>
      <c r="D215" s="248"/>
      <c r="E215" s="248"/>
      <c r="F215" s="269">
        <v>1</v>
      </c>
      <c r="G215" s="307"/>
      <c r="H215" s="380" t="s">
        <v>1554</v>
      </c>
      <c r="I215" s="380"/>
      <c r="J215" s="380"/>
      <c r="K215" s="319"/>
    </row>
    <row r="216" spans="2:11" s="1" customFormat="1" ht="15" customHeight="1">
      <c r="B216" s="318"/>
      <c r="C216" s="248"/>
      <c r="D216" s="248"/>
      <c r="E216" s="248"/>
      <c r="F216" s="269">
        <v>2</v>
      </c>
      <c r="G216" s="307"/>
      <c r="H216" s="380" t="s">
        <v>1555</v>
      </c>
      <c r="I216" s="380"/>
      <c r="J216" s="380"/>
      <c r="K216" s="319"/>
    </row>
    <row r="217" spans="2:11" s="1" customFormat="1" ht="15" customHeight="1">
      <c r="B217" s="318"/>
      <c r="C217" s="248"/>
      <c r="D217" s="248"/>
      <c r="E217" s="248"/>
      <c r="F217" s="269">
        <v>3</v>
      </c>
      <c r="G217" s="307"/>
      <c r="H217" s="380" t="s">
        <v>1556</v>
      </c>
      <c r="I217" s="380"/>
      <c r="J217" s="380"/>
      <c r="K217" s="319"/>
    </row>
    <row r="218" spans="2:11" s="1" customFormat="1" ht="15" customHeight="1">
      <c r="B218" s="318"/>
      <c r="C218" s="248"/>
      <c r="D218" s="248"/>
      <c r="E218" s="248"/>
      <c r="F218" s="269">
        <v>4</v>
      </c>
      <c r="G218" s="307"/>
      <c r="H218" s="380" t="s">
        <v>1557</v>
      </c>
      <c r="I218" s="380"/>
      <c r="J218" s="380"/>
      <c r="K218" s="319"/>
    </row>
    <row r="219" spans="2:11" s="1" customFormat="1" ht="12.75" customHeight="1">
      <c r="B219" s="320"/>
      <c r="C219" s="321"/>
      <c r="D219" s="321"/>
      <c r="E219" s="321"/>
      <c r="F219" s="321"/>
      <c r="G219" s="321"/>
      <c r="H219" s="321"/>
      <c r="I219" s="321"/>
      <c r="J219" s="321"/>
      <c r="K219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Zdroj tepla a přípra...</vt:lpstr>
      <vt:lpstr>Pokyny pro vyplnění</vt:lpstr>
      <vt:lpstr>'01 - Zdroj tepla a přípra...'!Názvy_tisku</vt:lpstr>
      <vt:lpstr>'Rekapitulace stavby'!Názvy_tisku</vt:lpstr>
      <vt:lpstr>'01 - Zdroj tepla a přípra...'!Oblast_tisku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JIRITROJAN\Jengo</dc:creator>
  <cp:lastModifiedBy>SalacS</cp:lastModifiedBy>
  <dcterms:created xsi:type="dcterms:W3CDTF">2024-12-30T16:13:16Z</dcterms:created>
  <dcterms:modified xsi:type="dcterms:W3CDTF">2024-12-30T17:26:00Z</dcterms:modified>
</cp:coreProperties>
</file>