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1 - Zatrubnění" sheetId="2" r:id="rId2"/>
    <sheet name="SO 02 - Komunikace" sheetId="3" r:id="rId3"/>
    <sheet name="SO 03 - Přeložka oplocení" sheetId="4" r:id="rId4"/>
    <sheet name="VRN - Vedlejší a ostatní ...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'SO 01 - Zatrubnění'!$C$86:$K$254</definedName>
    <definedName name="_xlnm.Print_Area" localSheetId="1">'SO 01 - Zatrubnění'!$C$4:$J$39,'SO 01 - Zatrubnění'!$C$45:$J$68,'SO 01 - Zatrubnění'!$C$74:$K$254</definedName>
    <definedName name="_xlnm.Print_Titles" localSheetId="1">'SO 01 - Zatrubnění'!$86:$86</definedName>
    <definedName name="_xlnm._FilterDatabase" localSheetId="2" hidden="1">'SO 02 - Komunikace'!$C$84:$K$172</definedName>
    <definedName name="_xlnm.Print_Area" localSheetId="2">'SO 02 - Komunikace'!$C$4:$J$39,'SO 02 - Komunikace'!$C$45:$J$66,'SO 02 - Komunikace'!$C$72:$K$172</definedName>
    <definedName name="_xlnm.Print_Titles" localSheetId="2">'SO 02 - Komunikace'!$84:$84</definedName>
    <definedName name="_xlnm._FilterDatabase" localSheetId="3" hidden="1">'SO 03 - Přeložka oplocení'!$C$84:$K$155</definedName>
    <definedName name="_xlnm.Print_Area" localSheetId="3">'SO 03 - Přeložka oplocení'!$C$4:$J$39,'SO 03 - Přeložka oplocení'!$C$45:$J$66,'SO 03 - Přeložka oplocení'!$C$72:$K$155</definedName>
    <definedName name="_xlnm.Print_Titles" localSheetId="3">'SO 03 - Přeložka oplocení'!$84:$84</definedName>
    <definedName name="_xlnm._FilterDatabase" localSheetId="4" hidden="1">'VRN - Vedlejší a ostatní ...'!$C$79:$K$97</definedName>
    <definedName name="_xlnm.Print_Area" localSheetId="4">'VRN - Vedlejší a ostatní ...'!$C$4:$J$39,'VRN - Vedlejší a ostatní ...'!$C$45:$J$61,'VRN - Vedlejší a ostatní ...'!$C$67:$K$97</definedName>
    <definedName name="_xlnm.Print_Titles" localSheetId="4">'VRN - Vedlejší a ostatní ...'!$79:$79</definedName>
    <definedName name="_xlnm.Print_Area" localSheetId="5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0"/>
  <c r="BH90"/>
  <c r="BG90"/>
  <c r="BF90"/>
  <c r="T90"/>
  <c r="R90"/>
  <c r="P90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J77"/>
  <c r="F76"/>
  <c r="F74"/>
  <c r="E72"/>
  <c r="J55"/>
  <c r="F54"/>
  <c r="F52"/>
  <c r="E50"/>
  <c r="J21"/>
  <c r="E21"/>
  <c r="J54"/>
  <c r="J20"/>
  <c r="J18"/>
  <c r="E18"/>
  <c r="F77"/>
  <c r="J17"/>
  <c r="J12"/>
  <c r="J52"/>
  <c r="E7"/>
  <c r="E48"/>
  <c i="4" r="J37"/>
  <c r="J36"/>
  <c i="1" r="AY57"/>
  <c i="4" r="J35"/>
  <c i="1" r="AX57"/>
  <c i="4" r="BI154"/>
  <c r="BH154"/>
  <c r="BG154"/>
  <c r="BF154"/>
  <c r="T154"/>
  <c r="T153"/>
  <c r="R154"/>
  <c r="R153"/>
  <c r="P154"/>
  <c r="P153"/>
  <c r="BI151"/>
  <c r="BH151"/>
  <c r="BG151"/>
  <c r="BF151"/>
  <c r="T151"/>
  <c r="R151"/>
  <c r="P151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7"/>
  <c r="BH107"/>
  <c r="BG107"/>
  <c r="BF107"/>
  <c r="T107"/>
  <c r="R107"/>
  <c r="P107"/>
  <c r="BI105"/>
  <c r="BH105"/>
  <c r="BG105"/>
  <c r="BF105"/>
  <c r="T105"/>
  <c r="R105"/>
  <c r="P105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2"/>
  <c r="BH92"/>
  <c r="BG92"/>
  <c r="BF92"/>
  <c r="T92"/>
  <c r="R92"/>
  <c r="P92"/>
  <c r="BI88"/>
  <c r="BH88"/>
  <c r="BG88"/>
  <c r="BF88"/>
  <c r="T88"/>
  <c r="R88"/>
  <c r="P88"/>
  <c r="J82"/>
  <c r="F81"/>
  <c r="F79"/>
  <c r="E77"/>
  <c r="J55"/>
  <c r="F54"/>
  <c r="F52"/>
  <c r="E50"/>
  <c r="J21"/>
  <c r="E21"/>
  <c r="J81"/>
  <c r="J20"/>
  <c r="J18"/>
  <c r="E18"/>
  <c r="F82"/>
  <c r="J17"/>
  <c r="J12"/>
  <c r="J79"/>
  <c r="E7"/>
  <c r="E75"/>
  <c i="3" r="J37"/>
  <c r="J36"/>
  <c i="1" r="AY56"/>
  <c i="3" r="J35"/>
  <c i="1" r="AX56"/>
  <c i="3" r="BI171"/>
  <c r="BH171"/>
  <c r="BG171"/>
  <c r="BF171"/>
  <c r="T171"/>
  <c r="T170"/>
  <c r="R171"/>
  <c r="R170"/>
  <c r="P171"/>
  <c r="P170"/>
  <c r="BI168"/>
  <c r="BH168"/>
  <c r="BG168"/>
  <c r="BF168"/>
  <c r="T168"/>
  <c r="R168"/>
  <c r="P168"/>
  <c r="BI164"/>
  <c r="BH164"/>
  <c r="BG164"/>
  <c r="BF164"/>
  <c r="T164"/>
  <c r="R164"/>
  <c r="P164"/>
  <c r="BI162"/>
  <c r="BH162"/>
  <c r="BG162"/>
  <c r="BF162"/>
  <c r="T162"/>
  <c r="R162"/>
  <c r="P162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5"/>
  <c r="BH135"/>
  <c r="BG135"/>
  <c r="BF135"/>
  <c r="T135"/>
  <c r="R135"/>
  <c r="P135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0"/>
  <c r="BH120"/>
  <c r="BG120"/>
  <c r="BF120"/>
  <c r="T120"/>
  <c r="R120"/>
  <c r="P120"/>
  <c r="BI115"/>
  <c r="BH115"/>
  <c r="BG115"/>
  <c r="BF115"/>
  <c r="T115"/>
  <c r="R115"/>
  <c r="P115"/>
  <c r="BI113"/>
  <c r="BH113"/>
  <c r="BG113"/>
  <c r="BF113"/>
  <c r="T113"/>
  <c r="R113"/>
  <c r="P113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88"/>
  <c r="BH88"/>
  <c r="BG88"/>
  <c r="BF88"/>
  <c r="T88"/>
  <c r="R88"/>
  <c r="P88"/>
  <c r="J82"/>
  <c r="F81"/>
  <c r="F79"/>
  <c r="E77"/>
  <c r="J55"/>
  <c r="F54"/>
  <c r="F52"/>
  <c r="E50"/>
  <c r="J21"/>
  <c r="E21"/>
  <c r="J81"/>
  <c r="J20"/>
  <c r="J18"/>
  <c r="E18"/>
  <c r="F82"/>
  <c r="J17"/>
  <c r="J12"/>
  <c r="J52"/>
  <c r="E7"/>
  <c r="E75"/>
  <c i="2" r="J37"/>
  <c r="J36"/>
  <c i="1" r="AY55"/>
  <c i="2" r="J35"/>
  <c i="1" r="AX55"/>
  <c i="2" r="BI253"/>
  <c r="BH253"/>
  <c r="BG253"/>
  <c r="BF253"/>
  <c r="T253"/>
  <c r="T252"/>
  <c r="R253"/>
  <c r="R252"/>
  <c r="P253"/>
  <c r="P252"/>
  <c r="BI250"/>
  <c r="BH250"/>
  <c r="BG250"/>
  <c r="BF250"/>
  <c r="T250"/>
  <c r="R250"/>
  <c r="P250"/>
  <c r="BI246"/>
  <c r="BH246"/>
  <c r="BG246"/>
  <c r="BF246"/>
  <c r="T246"/>
  <c r="R246"/>
  <c r="P246"/>
  <c r="BI244"/>
  <c r="BH244"/>
  <c r="BG244"/>
  <c r="BF244"/>
  <c r="T244"/>
  <c r="R244"/>
  <c r="P244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5"/>
  <c r="BH215"/>
  <c r="BG215"/>
  <c r="BF215"/>
  <c r="T215"/>
  <c r="R215"/>
  <c r="P215"/>
  <c r="BI210"/>
  <c r="BH210"/>
  <c r="BG210"/>
  <c r="BF210"/>
  <c r="T210"/>
  <c r="R210"/>
  <c r="P210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7"/>
  <c r="BH187"/>
  <c r="BG187"/>
  <c r="BF187"/>
  <c r="T187"/>
  <c r="R187"/>
  <c r="P187"/>
  <c r="BI183"/>
  <c r="BH183"/>
  <c r="BG183"/>
  <c r="BF183"/>
  <c r="T183"/>
  <c r="R183"/>
  <c r="P183"/>
  <c r="BI178"/>
  <c r="BH178"/>
  <c r="BG178"/>
  <c r="BF178"/>
  <c r="T178"/>
  <c r="R178"/>
  <c r="P178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59"/>
  <c r="BH159"/>
  <c r="BG159"/>
  <c r="BF159"/>
  <c r="T159"/>
  <c r="R159"/>
  <c r="P159"/>
  <c r="BI156"/>
  <c r="BH156"/>
  <c r="BG156"/>
  <c r="BF156"/>
  <c r="T156"/>
  <c r="R156"/>
  <c r="P156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4"/>
  <c r="BH134"/>
  <c r="BG134"/>
  <c r="BF134"/>
  <c r="T134"/>
  <c r="R134"/>
  <c r="P134"/>
  <c r="BI130"/>
  <c r="BH130"/>
  <c r="BG130"/>
  <c r="BF130"/>
  <c r="T130"/>
  <c r="R130"/>
  <c r="P130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10"/>
  <c r="BH110"/>
  <c r="BG110"/>
  <c r="BF110"/>
  <c r="T110"/>
  <c r="R110"/>
  <c r="P110"/>
  <c r="BI106"/>
  <c r="BH106"/>
  <c r="BG106"/>
  <c r="BF106"/>
  <c r="T106"/>
  <c r="R106"/>
  <c r="P106"/>
  <c r="BI104"/>
  <c r="BH104"/>
  <c r="BG104"/>
  <c r="BF104"/>
  <c r="T104"/>
  <c r="R104"/>
  <c r="P104"/>
  <c r="BI100"/>
  <c r="BH100"/>
  <c r="BG100"/>
  <c r="BF100"/>
  <c r="T100"/>
  <c r="R100"/>
  <c r="P100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J84"/>
  <c r="F83"/>
  <c r="F81"/>
  <c r="E79"/>
  <c r="J55"/>
  <c r="F54"/>
  <c r="F52"/>
  <c r="E50"/>
  <c r="J21"/>
  <c r="E21"/>
  <c r="J54"/>
  <c r="J20"/>
  <c r="J18"/>
  <c r="E18"/>
  <c r="F84"/>
  <c r="J17"/>
  <c r="J12"/>
  <c r="J52"/>
  <c r="E7"/>
  <c r="E77"/>
  <c i="1" r="L50"/>
  <c r="AM50"/>
  <c r="AM49"/>
  <c r="L49"/>
  <c r="AM47"/>
  <c r="L47"/>
  <c r="L45"/>
  <c r="L44"/>
  <c i="2" r="J34"/>
  <c i="4" r="BK138"/>
  <c r="J88"/>
  <c i="5" r="J90"/>
  <c i="2" r="BK253"/>
  <c r="BK189"/>
  <c r="BK147"/>
  <c r="J90"/>
  <c r="BK183"/>
  <c r="J164"/>
  <c r="J134"/>
  <c i="3" r="J150"/>
  <c r="BK141"/>
  <c r="J107"/>
  <c i="4" r="J151"/>
  <c r="J120"/>
  <c r="BK88"/>
  <c r="BK123"/>
  <c i="5" r="J85"/>
  <c i="2" r="J183"/>
  <c i="3" r="J145"/>
  <c r="J126"/>
  <c r="J88"/>
  <c i="4" r="BK121"/>
  <c i="5" r="J96"/>
  <c i="2" r="J100"/>
  <c r="J112"/>
  <c i="3" r="J103"/>
  <c i="4" r="BK101"/>
  <c i="2" r="BK246"/>
  <c r="J94"/>
  <c r="J210"/>
  <c r="F37"/>
  <c i="5" r="BK84"/>
  <c i="2" r="BK210"/>
  <c r="J130"/>
  <c r="BK128"/>
  <c r="J98"/>
  <c r="BK143"/>
  <c r="J116"/>
  <c r="BK230"/>
  <c r="J189"/>
  <c r="BK164"/>
  <c r="BK156"/>
  <c r="J143"/>
  <c i="3" r="J171"/>
  <c r="J147"/>
  <c r="J115"/>
  <c r="BK164"/>
  <c r="J158"/>
  <c r="J141"/>
  <c r="BK115"/>
  <c r="BK93"/>
  <c i="4" r="BK151"/>
  <c r="J132"/>
  <c r="J126"/>
  <c r="BK107"/>
  <c r="J92"/>
  <c r="J140"/>
  <c r="BK126"/>
  <c r="BK116"/>
  <c r="J99"/>
  <c i="5" r="BK87"/>
  <c r="J86"/>
  <c r="J83"/>
  <c i="2" r="J215"/>
  <c r="J208"/>
  <c r="J124"/>
  <c r="BK100"/>
  <c r="J156"/>
  <c r="J120"/>
  <c r="J104"/>
  <c r="BK227"/>
  <c r="BK200"/>
  <c r="BK193"/>
  <c r="J178"/>
  <c r="J169"/>
  <c r="BK151"/>
  <c r="BK94"/>
  <c i="3" r="BK168"/>
  <c r="BK158"/>
  <c r="BK137"/>
  <c r="J120"/>
  <c r="J135"/>
  <c r="BK97"/>
  <c r="BK154"/>
  <c r="BK126"/>
  <c r="J109"/>
  <c r="BK95"/>
  <c i="4" r="BK145"/>
  <c r="J136"/>
  <c r="BK97"/>
  <c r="J154"/>
  <c r="BK136"/>
  <c r="J124"/>
  <c r="J105"/>
  <c r="J97"/>
  <c i="5" r="J82"/>
  <c i="2" r="F36"/>
  <c r="BK197"/>
  <c r="BK172"/>
  <c i="3" r="J101"/>
  <c r="J162"/>
  <c r="J95"/>
  <c i="4" r="BK128"/>
  <c i="5" r="BK95"/>
  <c i="2" r="J253"/>
  <c r="BK239"/>
  <c r="BK233"/>
  <c r="BK225"/>
  <c r="J219"/>
  <c r="J110"/>
  <c r="J139"/>
  <c r="J159"/>
  <c i="4" r="J111"/>
  <c r="J145"/>
  <c r="BK120"/>
  <c r="BK92"/>
  <c i="5" r="J95"/>
  <c i="2" r="J250"/>
  <c r="J239"/>
  <c r="BK134"/>
  <c r="BK90"/>
  <c r="BK222"/>
  <c r="BK215"/>
  <c r="J200"/>
  <c r="J233"/>
  <c r="J230"/>
  <c r="J167"/>
  <c r="BK139"/>
  <c i="3" r="BK128"/>
  <c r="BK88"/>
  <c r="J168"/>
  <c r="J128"/>
  <c r="J105"/>
  <c i="4" r="BK119"/>
  <c i="5" r="BK97"/>
  <c r="BK83"/>
  <c i="2" r="J204"/>
  <c r="BK120"/>
  <c r="J193"/>
  <c r="J151"/>
  <c r="BK124"/>
  <c r="BK98"/>
  <c r="BK208"/>
  <c r="BK178"/>
  <c r="BK169"/>
  <c r="J128"/>
  <c i="3" r="BK162"/>
  <c r="J131"/>
  <c r="J93"/>
  <c r="J137"/>
  <c r="BK124"/>
  <c r="J113"/>
  <c r="BK147"/>
  <c r="J124"/>
  <c r="BK107"/>
  <c r="J97"/>
  <c i="4" r="BK154"/>
  <c r="J138"/>
  <c r="J123"/>
  <c r="J101"/>
  <c r="J147"/>
  <c r="BK134"/>
  <c r="J121"/>
  <c r="J107"/>
  <c i="5" r="J97"/>
  <c r="J84"/>
  <c i="2" r="F35"/>
  <c i="3" r="J154"/>
  <c r="BK145"/>
  <c r="BK113"/>
  <c r="BK101"/>
  <c r="BK103"/>
  <c i="4" r="BK124"/>
  <c r="BK105"/>
  <c r="J142"/>
  <c r="BK132"/>
  <c r="J119"/>
  <c i="5" r="BK90"/>
  <c r="BK82"/>
  <c i="2" r="BK104"/>
  <c r="BK112"/>
  <c r="BK204"/>
  <c r="BK167"/>
  <c r="J147"/>
  <c r="J106"/>
  <c i="3" r="BK109"/>
  <c r="BK131"/>
  <c r="BK150"/>
  <c r="BK120"/>
  <c i="4" r="BK147"/>
  <c r="J134"/>
  <c r="BK114"/>
  <c i="5" r="BK86"/>
  <c r="J87"/>
  <c i="2" r="F34"/>
  <c i="1" r="AS54"/>
  <c i="2" r="BK159"/>
  <c i="3" r="J156"/>
  <c r="BK171"/>
  <c r="BK135"/>
  <c i="4" r="BK140"/>
  <c r="J116"/>
  <c i="5" r="BK96"/>
  <c i="2" r="BK244"/>
  <c r="BK236"/>
  <c r="BK116"/>
  <c r="BK250"/>
  <c r="J222"/>
  <c r="J225"/>
  <c r="BK110"/>
  <c r="J197"/>
  <c r="J172"/>
  <c i="4" r="J114"/>
  <c r="BK99"/>
  <c r="J128"/>
  <c i="5" r="BK85"/>
  <c i="2" r="J246"/>
  <c r="J244"/>
  <c r="J236"/>
  <c r="BK106"/>
  <c r="J227"/>
  <c r="BK219"/>
  <c r="J187"/>
  <c r="BK130"/>
  <c r="BK187"/>
  <c i="3" r="J164"/>
  <c r="BK156"/>
  <c r="BK105"/>
  <c i="4" r="BK142"/>
  <c r="BK111"/>
  <c l="1" r="R144"/>
  <c i="2" r="BK171"/>
  <c r="J171"/>
  <c r="J62"/>
  <c r="BK214"/>
  <c r="J214"/>
  <c r="J64"/>
  <c r="BK243"/>
  <c r="J243"/>
  <c r="J66"/>
  <c r="T89"/>
  <c r="T199"/>
  <c r="T229"/>
  <c i="3" r="BK114"/>
  <c r="J114"/>
  <c r="J62"/>
  <c r="T130"/>
  <c i="4" r="BK87"/>
  <c r="J87"/>
  <c r="J61"/>
  <c r="R113"/>
  <c r="P144"/>
  <c i="2" r="R89"/>
  <c r="R199"/>
  <c r="BK229"/>
  <c r="J229"/>
  <c r="J65"/>
  <c i="3" r="P87"/>
  <c r="T114"/>
  <c r="P155"/>
  <c i="4" r="BK113"/>
  <c r="J113"/>
  <c r="J62"/>
  <c r="BK135"/>
  <c r="J135"/>
  <c r="J63"/>
  <c r="T135"/>
  <c i="2" r="T171"/>
  <c r="T214"/>
  <c r="R243"/>
  <c i="3" r="BK87"/>
  <c r="J87"/>
  <c r="J61"/>
  <c r="BK130"/>
  <c r="J130"/>
  <c r="J63"/>
  <c r="T155"/>
  <c i="4" r="T87"/>
  <c i="2" r="BK89"/>
  <c r="J89"/>
  <c r="J61"/>
  <c r="P171"/>
  <c r="BK199"/>
  <c r="J199"/>
  <c r="J63"/>
  <c r="P214"/>
  <c r="P229"/>
  <c r="T243"/>
  <c i="3" r="T87"/>
  <c r="T86"/>
  <c r="T85"/>
  <c r="P114"/>
  <c r="R130"/>
  <c r="R155"/>
  <c i="4" r="R87"/>
  <c r="T113"/>
  <c r="P135"/>
  <c r="R135"/>
  <c r="BK144"/>
  <c r="J144"/>
  <c r="J64"/>
  <c r="T144"/>
  <c i="5" r="P81"/>
  <c r="P80"/>
  <c i="1" r="AU58"/>
  <c i="5" r="R81"/>
  <c r="R80"/>
  <c i="2" r="P89"/>
  <c r="R171"/>
  <c r="P199"/>
  <c r="R214"/>
  <c r="R229"/>
  <c r="P243"/>
  <c i="3" r="R87"/>
  <c r="R86"/>
  <c r="R85"/>
  <c r="R114"/>
  <c r="P130"/>
  <c r="BK155"/>
  <c r="J155"/>
  <c r="J64"/>
  <c i="4" r="P87"/>
  <c r="P113"/>
  <c i="5" r="BK81"/>
  <c r="J81"/>
  <c r="J60"/>
  <c r="T81"/>
  <c r="T80"/>
  <c i="2" r="BK252"/>
  <c r="J252"/>
  <c r="J67"/>
  <c i="4" r="BK153"/>
  <c r="J153"/>
  <c r="J65"/>
  <c i="3" r="BK170"/>
  <c r="J170"/>
  <c r="J65"/>
  <c i="4" r="BK86"/>
  <c r="J86"/>
  <c r="J60"/>
  <c i="5" r="E70"/>
  <c r="F55"/>
  <c r="J74"/>
  <c r="J76"/>
  <c r="BE85"/>
  <c r="BE86"/>
  <c r="BE87"/>
  <c r="BE84"/>
  <c r="BE95"/>
  <c r="BE82"/>
  <c r="BE83"/>
  <c r="BE90"/>
  <c r="BE96"/>
  <c r="BE97"/>
  <c i="4" r="E48"/>
  <c r="F55"/>
  <c r="BE88"/>
  <c r="BE92"/>
  <c r="BE99"/>
  <c r="BE101"/>
  <c r="BE107"/>
  <c r="BE111"/>
  <c r="BE114"/>
  <c r="BE116"/>
  <c r="BE119"/>
  <c r="BE121"/>
  <c r="BE124"/>
  <c r="BE134"/>
  <c r="BE151"/>
  <c r="J52"/>
  <c r="J54"/>
  <c r="BE97"/>
  <c r="BE105"/>
  <c r="BE120"/>
  <c r="BE123"/>
  <c r="BE126"/>
  <c r="BE128"/>
  <c r="BE132"/>
  <c r="BE136"/>
  <c r="BE138"/>
  <c r="BE140"/>
  <c r="BE142"/>
  <c r="BE145"/>
  <c r="BE147"/>
  <c r="BE154"/>
  <c i="3" r="E48"/>
  <c r="BE107"/>
  <c r="J54"/>
  <c r="BE105"/>
  <c r="BE113"/>
  <c r="BE120"/>
  <c r="BE124"/>
  <c r="BE126"/>
  <c r="BE128"/>
  <c r="BE137"/>
  <c r="BE145"/>
  <c r="BE150"/>
  <c r="BE156"/>
  <c r="BE158"/>
  <c r="BE171"/>
  <c r="J79"/>
  <c r="BE88"/>
  <c r="BE93"/>
  <c r="BE101"/>
  <c r="BE162"/>
  <c r="F55"/>
  <c r="BE95"/>
  <c r="BE97"/>
  <c r="BE103"/>
  <c r="BE109"/>
  <c r="BE115"/>
  <c r="BE131"/>
  <c r="BE135"/>
  <c r="BE141"/>
  <c r="BE147"/>
  <c r="BE154"/>
  <c r="BE164"/>
  <c r="BE168"/>
  <c i="2" r="E48"/>
  <c r="F55"/>
  <c r="BE110"/>
  <c r="BE124"/>
  <c r="BE128"/>
  <c r="BE147"/>
  <c r="BE151"/>
  <c r="BE156"/>
  <c r="BE159"/>
  <c r="BE164"/>
  <c r="BE167"/>
  <c r="BE169"/>
  <c r="BE172"/>
  <c r="BE178"/>
  <c r="BE183"/>
  <c r="BE189"/>
  <c r="BE197"/>
  <c r="BE204"/>
  <c r="BE227"/>
  <c r="J81"/>
  <c r="BE90"/>
  <c r="BE104"/>
  <c r="BE130"/>
  <c r="BE143"/>
  <c r="BE253"/>
  <c r="J83"/>
  <c r="BE106"/>
  <c r="BE112"/>
  <c r="BE116"/>
  <c r="BE120"/>
  <c r="BE134"/>
  <c r="BE139"/>
  <c r="BE187"/>
  <c r="BE193"/>
  <c r="BE225"/>
  <c r="BE230"/>
  <c r="BE94"/>
  <c r="BE98"/>
  <c r="BE200"/>
  <c r="BE208"/>
  <c r="BE210"/>
  <c r="BE215"/>
  <c r="BE219"/>
  <c r="BE222"/>
  <c r="BE246"/>
  <c r="BE250"/>
  <c r="BE100"/>
  <c r="BE233"/>
  <c r="BE236"/>
  <c r="BE239"/>
  <c r="BE244"/>
  <c i="1" r="BA55"/>
  <c r="BB55"/>
  <c r="BC55"/>
  <c r="AW55"/>
  <c r="BD55"/>
  <c i="4" r="F36"/>
  <c i="1" r="BC57"/>
  <c i="5" r="F35"/>
  <c i="1" r="BB58"/>
  <c i="4" r="F35"/>
  <c i="1" r="BB57"/>
  <c i="5" r="F34"/>
  <c i="1" r="BA58"/>
  <c i="3" r="F34"/>
  <c i="1" r="BA56"/>
  <c i="3" r="F35"/>
  <c i="1" r="BB56"/>
  <c i="3" r="J34"/>
  <c i="1" r="AW56"/>
  <c i="3" r="F36"/>
  <c i="1" r="BC56"/>
  <c i="5" r="J34"/>
  <c i="1" r="AW58"/>
  <c i="3" r="F37"/>
  <c i="1" r="BD56"/>
  <c i="5" r="F37"/>
  <c i="1" r="BD58"/>
  <c i="4" r="J34"/>
  <c i="1" r="AW57"/>
  <c i="4" r="F37"/>
  <c i="1" r="BD57"/>
  <c i="4" r="F34"/>
  <c i="1" r="BA57"/>
  <c i="5" r="F36"/>
  <c i="1" r="BC58"/>
  <c i="4" l="1" r="P86"/>
  <c r="P85"/>
  <c i="1" r="AU57"/>
  <c i="2" r="P88"/>
  <c r="P87"/>
  <c i="1" r="AU55"/>
  <c i="4" r="T86"/>
  <c r="T85"/>
  <c r="R86"/>
  <c r="R85"/>
  <c i="3" r="P86"/>
  <c r="P85"/>
  <c i="1" r="AU56"/>
  <c i="2" r="R88"/>
  <c r="R87"/>
  <c r="T88"/>
  <c r="T87"/>
  <c r="BK88"/>
  <c r="J88"/>
  <c r="J60"/>
  <c i="5" r="BK80"/>
  <c r="J80"/>
  <c r="J59"/>
  <c i="3" r="BK86"/>
  <c r="J86"/>
  <c r="J60"/>
  <c i="4" r="BK85"/>
  <c r="J85"/>
  <c i="1" r="BA54"/>
  <c r="W30"/>
  <c r="BD54"/>
  <c r="W33"/>
  <c i="3" r="F33"/>
  <c i="1" r="AZ56"/>
  <c i="5" r="F33"/>
  <c i="1" r="AZ58"/>
  <c i="2" r="J33"/>
  <c i="1" r="AV55"/>
  <c r="AT55"/>
  <c i="5" r="J33"/>
  <c i="1" r="AV58"/>
  <c r="AT58"/>
  <c r="BC54"/>
  <c r="W32"/>
  <c i="4" r="J30"/>
  <c i="1" r="AG57"/>
  <c i="3" r="J33"/>
  <c i="1" r="AV56"/>
  <c r="AT56"/>
  <c i="4" r="F33"/>
  <c i="1" r="AZ57"/>
  <c i="2" r="F33"/>
  <c i="1" r="AZ55"/>
  <c i="4" r="J33"/>
  <c i="1" r="AV57"/>
  <c r="AT57"/>
  <c r="BB54"/>
  <c r="AX54"/>
  <c i="2" l="1" r="BK87"/>
  <c r="J87"/>
  <c i="3" r="BK85"/>
  <c r="J85"/>
  <c r="J59"/>
  <c i="1" r="AN57"/>
  <c i="4" r="J59"/>
  <c r="J39"/>
  <c i="1" r="AU54"/>
  <c i="2" r="J30"/>
  <c i="1" r="AG55"/>
  <c i="5" r="J30"/>
  <c i="1" r="AG58"/>
  <c r="AY54"/>
  <c r="W31"/>
  <c r="AW54"/>
  <c r="AK30"/>
  <c r="AZ54"/>
  <c r="AV54"/>
  <c r="AK29"/>
  <c i="2" l="1" r="J39"/>
  <c i="5" r="J39"/>
  <c i="2" r="J59"/>
  <c i="1" r="AN55"/>
  <c r="AN58"/>
  <c r="W29"/>
  <c i="3" r="J30"/>
  <c i="1" r="AG56"/>
  <c r="AT54"/>
  <c i="3" l="1" r="J39"/>
  <c i="1" r="AN56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<sst xmlns="http://schemas.openxmlformats.org/spreadsheetml/2006/main">
  <si>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</si>
  <si>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</si>
  <si>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</si>
  <si>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</si>
  <si>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</si>
  <si>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{9a6c97f0-7f25-4579-bc20-b0bd67ccc715}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</si>
  <si>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</si>
  <si>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</si>
  <si>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</si>
  <si>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</si>
  <si>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</si>
  <si>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</si>
  <si>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</si>
  <si>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</si>
  <si>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024-01-02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</si>
  <si>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</si>
  <si>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</si>
  <si>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NAPOJ PARKOVIŠTĚ U ZIM STAD DO UL LITOMĚŘICKÁ BÍLINA</t>
  </si>
  <si>
    <t>KSO:</t>
  </si>
  <si>
    <t>827</t>
  </si>
  <si>
    <t>CC-CZ:</t>
  </si>
  <si>
    <t>2</t>
  </si>
  <si>
    <t>Místo:</t>
  </si>
  <si>
    <t xml:space="preserve"> </t>
  </si>
  <si>
    <t>Datum:</t>
  </si>
  <si>
    <t>11. 1. 2024</t>
  </si>
  <si>
    <t>Zadavatel:</t>
  </si>
  <si>
    <t>IČ:</t>
  </si>
  <si>
    <t/>
  </si>
  <si>
    <t>AQUECON a.s., Zelený pruh 1560/99, Praha 4</t>
  </si>
  <si>
    <t>DIČ:</t>
  </si>
  <si>
    <t>Účastník:</t>
  </si>
  <si>
    <t>Vyplň údaj</t>
  </si>
  <si>
    <t>Projektant:</t>
  </si>
  <si>
    <t>True</t>
  </si>
  <si>
    <t>Zpracovatel:</t>
  </si>
  <si>
    <t>Miluše Vágnerová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</si>
  <si>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</si>
  <si>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</si>
  <si>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</si>
  <si>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</si>
  <si>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</si>
  <si>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</si>
  <si>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</si>
  <si>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</si>
  <si>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</si>
  <si>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</si>
  <si>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</si>
  <si>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</si>
  <si>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</si>
  <si>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</si>
  <si>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</si>
  <si>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</si>
  <si>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</si>
  <si>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</si>
  <si>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</si>
  <si>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</si>
  <si>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</si>
  <si>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</si>
  <si>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</si>
  <si>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</si>
  <si>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</si>
  <si>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</si>
  <si>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</si>
  <si>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</si>
  <si>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</si>
  <si>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</si>
  <si>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</si>
  <si>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</si>
  <si>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</si>
  <si>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</si>
  <si>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</si>
  <si>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</si>
  <si>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</si>
  <si>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</si>
  <si>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</si>
  <si>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</si>
  <si>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</si>
  <si>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</si>
  <si>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Zatrubnění</t>
  </si>
  <si>
    <t>ING</t>
  </si>
  <si>
    <t>1</t>
  </si>
  <si>
    <t>{70d6d626-7abe-4c55-8239-1abcaf370b1e}</t>
  </si>
  <si>
    <t>832</t>
  </si>
  <si>
    <t>SO 02</t>
  </si>
  <si>
    <t>Komunikace</t>
  </si>
  <si>
    <t>{a165f14f-838c-4bf3-8d3a-0183d336b4e6}</t>
  </si>
  <si>
    <t>822</t>
  </si>
  <si>
    <t>SO 03</t>
  </si>
  <si>
    <t>Přeložka oplocení</t>
  </si>
  <si>
    <t>STA</t>
  </si>
  <si>
    <t>{5dd15a48-f0be-4965-9a88-d5900992adec}</t>
  </si>
  <si>
    <t>815 23</t>
  </si>
  <si>
    <t>VRN</t>
  </si>
  <si>
    <t>Vedlejší a ostatní rozpočtové náklady</t>
  </si>
  <si>
    <t>VON</t>
  </si>
  <si>
    <t>{c31bd6e2-14d3-4d34-85da-c751077f1849}</t>
  </si>
  <si>
    <t>KRYCÍ LIST SOUPISU PRACÍ</t>
  </si>
  <si>
    <t>Objekt:</t>
  </si>
  <si>
    <t>SO 01 - Zatrubnění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</si>
  <si>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</si>
  <si>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</si>
  <si>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</si>
  <si>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</si>
  <si>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</si>
  <si>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</si>
  <si>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</si>
  <si>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</si>
  <si>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</si>
  <si>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</si>
  <si>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</si>
  <si>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</si>
  <si>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</si>
  <si>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</si>
  <si>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</si>
  <si>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</si>
  <si>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</si>
  <si>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</si>
  <si>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</si>
  <si>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</si>
  <si>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</si>
  <si>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</si>
  <si>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</si>
  <si>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</si>
  <si>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</si>
  <si>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</si>
  <si>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</si>
  <si>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</si>
  <si>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</si>
  <si>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</si>
  <si>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115001105</t>
  </si>
  <si>
    <t>Převedení vody potrubím průměru DN přes 300 do 600</t>
  </si>
  <si>
    <t>m</t>
  </si>
  <si>
    <t>CS ÚRS 2024 01</t>
  </si>
  <si>
    <t>4</t>
  </si>
  <si>
    <t>819570846</t>
  </si>
  <si>
    <t>Online PSC</t>
  </si>
  <si>
    <t>https://podminky.urs.cz/item/CS_URS_2024_01/115001105</t>
  </si>
  <si>
    <t>VV</t>
  </si>
  <si>
    <t xml:space="preserve">10,00  "převedení vody v potoce pro zřízení výústního objektu"</t>
  </si>
  <si>
    <t>Součet</t>
  </si>
  <si>
    <t>115101201</t>
  </si>
  <si>
    <t>Čerpání vody na dopravní výšku do 10 m s uvažovaným průměrným přítokem do 500 l/min</t>
  </si>
  <si>
    <t>hod</t>
  </si>
  <si>
    <t>1371697690</t>
  </si>
  <si>
    <t>https://podminky.urs.cz/item/CS_URS_2024_01/115101201</t>
  </si>
  <si>
    <t>"přečerpávání vody v potoce" 12,00*30</t>
  </si>
  <si>
    <t>3</t>
  </si>
  <si>
    <t>115101301</t>
  </si>
  <si>
    <t>Pohotovost záložní čerpací soupravy pro dopravní výšku do 10 m s uvažovaným průměrným přítokem do 500 l/min</t>
  </si>
  <si>
    <t>den</t>
  </si>
  <si>
    <t>1638274883</t>
  </si>
  <si>
    <t>https://podminky.urs.cz/item/CS_URS_2024_01/115101301</t>
  </si>
  <si>
    <t>119003227</t>
  </si>
  <si>
    <t>Pomocné konstrukce při zabezpečení výkopu svislé ocelové mobilní oplocení, výšky přes 1,5 do 2,2 m panely vyplněné dráty zřízení</t>
  </si>
  <si>
    <t>120453869</t>
  </si>
  <si>
    <t>https://podminky.urs.cz/item/CS_URS_2024_01/119003227</t>
  </si>
  <si>
    <t>7,00+ 4,00+ 4,00</t>
  </si>
  <si>
    <t>5</t>
  </si>
  <si>
    <t>119003228</t>
  </si>
  <si>
    <t>Pomocné konstrukce při zabezpečení výkopu svislé ocelové mobilní oplocení, výšky přes 1,5 do 2,2 m panely vyplněné dráty odstranění</t>
  </si>
  <si>
    <t>-678727642</t>
  </si>
  <si>
    <t>https://podminky.urs.cz/item/CS_URS_2024_01/119003228</t>
  </si>
  <si>
    <t>6</t>
  </si>
  <si>
    <t>119004111</t>
  </si>
  <si>
    <t>Pomocné konstrukce při zabezpečení výkopu bezpečný vstup nebo výstup žebříkem zřízení</t>
  </si>
  <si>
    <t>-434082007</t>
  </si>
  <si>
    <t>https://podminky.urs.cz/item/CS_URS_2024_01/119004111</t>
  </si>
  <si>
    <t>3,50+1,10</t>
  </si>
  <si>
    <t>7</t>
  </si>
  <si>
    <t>119004112</t>
  </si>
  <si>
    <t>Pomocné konstrukce při zabezpečení výkopu bezpečný vstup nebo výstup žebříkem odstranění</t>
  </si>
  <si>
    <t>528515317</t>
  </si>
  <si>
    <t>https://podminky.urs.cz/item/CS_URS_2024_01/119004112</t>
  </si>
  <si>
    <t>8</t>
  </si>
  <si>
    <t>121112004</t>
  </si>
  <si>
    <t>Sejmutí ornice ručně při souvislé ploše, tl. vrstvy přes 200 do 250 mm</t>
  </si>
  <si>
    <t>m2</t>
  </si>
  <si>
    <t>-506153186</t>
  </si>
  <si>
    <t>https://podminky.urs.cz/item/CS_URS_2024_01/121112004</t>
  </si>
  <si>
    <t>5,30*1,50*0,25</t>
  </si>
  <si>
    <t>9</t>
  </si>
  <si>
    <t>129253101</t>
  </si>
  <si>
    <t>Čištění otevřených koryt vodotečí strojně s přehozením rozpojeného nánosu do 3 m nebo s naložením na dopravní prostředek při šířce původního dna do 5 m a hloubce koryta do 2,5 m v hornině třídy těžitelnosti I skupiny 3</t>
  </si>
  <si>
    <t>m3</t>
  </si>
  <si>
    <t>146177813</t>
  </si>
  <si>
    <t>https://podminky.urs.cz/item/CS_URS_2024_01/129253101</t>
  </si>
  <si>
    <t>5,30*3,00*0,30 "odkopávka dna potoka"</t>
  </si>
  <si>
    <t>10</t>
  </si>
  <si>
    <t>131213711</t>
  </si>
  <si>
    <t>Hloubení zapažených jam ručně s urovnáním dna do předepsaného profilu a spádu v hornině třídy těžitelnosti I skupiny 3 soudržných</t>
  </si>
  <si>
    <t>-1664686228</t>
  </si>
  <si>
    <t>https://podminky.urs.cz/item/CS_URS_2024_01/131213711</t>
  </si>
  <si>
    <t>1,00*1,50*3,50 * 2 "sondy"</t>
  </si>
  <si>
    <t>11</t>
  </si>
  <si>
    <t>151811133</t>
  </si>
  <si>
    <t>Zřízení pažicích boxů pro pažení a rozepření stěn rýh podzemního vedení hloubka výkopu do 4 m, šířka přes 2,5 do 5 m</t>
  </si>
  <si>
    <t>1844566599</t>
  </si>
  <si>
    <t>https://podminky.urs.cz/item/CS_URS_2024_01/151811133</t>
  </si>
  <si>
    <t>3,00*3,55*2</t>
  </si>
  <si>
    <t>151811233</t>
  </si>
  <si>
    <t>Odstranění pažicích boxů pro pažení a rozepření stěn rýh podzemního vedení hloubka výkopu do 4 m, šířka přes 2,5 do 5 m</t>
  </si>
  <si>
    <t>-1234057195</t>
  </si>
  <si>
    <t>https://podminky.urs.cz/item/CS_URS_2024_01/151811233</t>
  </si>
  <si>
    <t>13</t>
  </si>
  <si>
    <t>161111502</t>
  </si>
  <si>
    <t>Svislé přemístění výkopku nošením bez naložení, avšak s vyprázdněním nádoby na hromady nebo do dopravního prostředku z horniny třídy těžitelnosti I skupiny 1 až 3, při hloubce výkopu přes 3 do 6 m</t>
  </si>
  <si>
    <t>738905006</t>
  </si>
  <si>
    <t>https://podminky.urs.cz/item/CS_URS_2024_01/161111502</t>
  </si>
  <si>
    <t>"bourání opěrné zdi" 9,408</t>
  </si>
  <si>
    <t>14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</si>
  <si>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</si>
  <si>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</si>
  <si>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-59894676</t>
  </si>
  <si>
    <t>https://podminky.urs.cz/item/CS_URS_2024_01/162751117</t>
  </si>
  <si>
    <t>4,770+10,50</t>
  </si>
  <si>
    <t>9,408</t>
  </si>
  <si>
    <t>15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</si>
  <si>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</si>
  <si>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</si>
  <si>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504285110</t>
  </si>
  <si>
    <t>https://podminky.urs.cz/item/CS_URS_2024_01/162751119</t>
  </si>
  <si>
    <t>24,678*8 "do 18 km"</t>
  </si>
  <si>
    <t>16</t>
  </si>
  <si>
    <t>171201231</t>
  </si>
  <si>
    <t>Poplatek za uložení stavebního odpadu na recyklační skládce (skládkovné) zeminy a kamení zatříděného do Katalogu odpadů pod kódem 17 05 04</t>
  </si>
  <si>
    <t>t</t>
  </si>
  <si>
    <t>1711914497</t>
  </si>
  <si>
    <t>https://podminky.urs.cz/item/CS_URS_2024_01/171201231</t>
  </si>
  <si>
    <t>15,270*2,00</t>
  </si>
  <si>
    <t>17</t>
  </si>
  <si>
    <t>171251201</t>
  </si>
  <si>
    <t>Uložení sypaniny na skládky nebo meziskládky bez hutnění s upravením uložené sypaniny do předepsaného tvaru</t>
  </si>
  <si>
    <t>-1758247854</t>
  </si>
  <si>
    <t>https://podminky.urs.cz/item/CS_URS_2024_01/171251201</t>
  </si>
  <si>
    <t>18</t>
  </si>
  <si>
    <t>174151101</t>
  </si>
  <si>
    <t>Zásyp sypaninou z jakékoliv horniny strojně s uložením výkopku ve vrstvách se zhutněním jam, šachet, rýh nebo kolem objektů v těchto vykopávkách</t>
  </si>
  <si>
    <t>-1172966308</t>
  </si>
  <si>
    <t>https://podminky.urs.cz/item/CS_URS_2024_01/174151101</t>
  </si>
  <si>
    <t>5,30*3,00* ( 3,50-0,81 )</t>
  </si>
  <si>
    <t>"odpočet obsypu vč. trouby" - 5,30*3,00*1,830</t>
  </si>
  <si>
    <t>19</t>
  </si>
  <si>
    <t>M</t>
  </si>
  <si>
    <t>58343930</t>
  </si>
  <si>
    <t>kamenivo drcené hrubé frakce 16/32</t>
  </si>
  <si>
    <t>-1627636298</t>
  </si>
  <si>
    <t>13,674*1,80</t>
  </si>
  <si>
    <t>20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</si>
  <si>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</si>
  <si>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</si>
  <si>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-132300851</t>
  </si>
  <si>
    <t>https://podminky.urs.cz/item/CS_URS_2024_01/175151101</t>
  </si>
  <si>
    <t>5,30*3,00*1,90</t>
  </si>
  <si>
    <t>"odpočet trouby" - 3,14*0,87*0,87*3,00*2</t>
  </si>
  <si>
    <t>58343872</t>
  </si>
  <si>
    <t>kamenivo drcené hrubé frakce 8/16</t>
  </si>
  <si>
    <t>1062120520</t>
  </si>
  <si>
    <t>15,95*1,80</t>
  </si>
  <si>
    <t>22</t>
  </si>
  <si>
    <t>184818233</t>
  </si>
  <si>
    <t>Ochrana kmene bedněním před poškozením stavebním provozem zřízení včetně odstranění výšky bednění do 2 m průměru kmene přes 500 do 700 mm</t>
  </si>
  <si>
    <t>kus</t>
  </si>
  <si>
    <t>-1733787409</t>
  </si>
  <si>
    <t>https://podminky.urs.cz/item/CS_URS_2024_01/184818233</t>
  </si>
  <si>
    <t>23</t>
  </si>
  <si>
    <t>184852136</t>
  </si>
  <si>
    <t>Řez stromů prováděný lezeckou technikou bezpečnostní (S-RB), plocha koruny stromu přes 90 do 120 m2</t>
  </si>
  <si>
    <t>-966146717</t>
  </si>
  <si>
    <t>https://podminky.urs.cz/item/CS_URS_2024_01/184852136</t>
  </si>
  <si>
    <t>Svislé a kompletní konstrukce</t>
  </si>
  <si>
    <t>24</t>
  </si>
  <si>
    <t>321213234</t>
  </si>
  <si>
    <t>Zdivo nadzákladové z lomového kamene vodních staveb přehrad, jezů a plavebních komor, spodní stavby vodních elektráren, odběrných věží a výpustných zařízení, opěrných zdí, šachet, šachtic a ostatních konstrukcí rubové z lomového kamene lomařsky upraveného se zatřením spár, na maltu cementovou MC 25</t>
  </si>
  <si>
    <t>-1872708790</t>
  </si>
  <si>
    <t>https://podminky.urs.cz/item/CS_URS_2024_01/321213234</t>
  </si>
  <si>
    <t>"opěrná zeď výústního objektu"</t>
  </si>
  <si>
    <t>5,30*3,10*0,50</t>
  </si>
  <si>
    <t>- 3,14*0,910*0,910*0,50*2</t>
  </si>
  <si>
    <t>25</t>
  </si>
  <si>
    <t>321321116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</si>
  <si>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 mrazovými cykly tř. C 30/37</t>
  </si>
  <si>
    <t>-421229865</t>
  </si>
  <si>
    <t>https://podminky.urs.cz/item/CS_URS_2024_01/321321116</t>
  </si>
  <si>
    <t>6,880*( 4,22+3,89)/2 * ( 0,50+1,00)/2</t>
  </si>
  <si>
    <t>- 3,14*1,020*1,020 * 0,50 *2</t>
  </si>
  <si>
    <t>26</t>
  </si>
  <si>
    <t>321351010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</si>
  <si>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</si>
  <si>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1777769606</t>
  </si>
  <si>
    <t>https://podminky.urs.cz/item/CS_URS_2024_01/321351010</t>
  </si>
  <si>
    <t>6,88* ( 4,22+3,89) + 4,22*( 0,50+1,00)/2 + 3,89* (0,50+1,00)/2</t>
  </si>
  <si>
    <t>27</t>
  </si>
  <si>
    <t>321352010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</si>
  <si>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</si>
  <si>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-625088913</t>
  </si>
  <si>
    <t>https://podminky.urs.cz/item/CS_URS_2024_01/321352010</t>
  </si>
  <si>
    <t>28</t>
  </si>
  <si>
    <t>321361101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</si>
  <si>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průměru do 12 mm, z oceli 10 216 (E)</t>
  </si>
  <si>
    <t>1156457242</t>
  </si>
  <si>
    <t>https://podminky.urs.cz/item/CS_URS_2024_01/321361101</t>
  </si>
  <si>
    <t xml:space="preserve">17,657*0,120  "120kg/m3 betonu"</t>
  </si>
  <si>
    <t>29</t>
  </si>
  <si>
    <t>359901111</t>
  </si>
  <si>
    <t>Vyčištění stok jakékoliv výšky</t>
  </si>
  <si>
    <t>2080269244</t>
  </si>
  <si>
    <t>https://podminky.urs.cz/item/CS_URS_2024_01/359901111</t>
  </si>
  <si>
    <t>3,00*2</t>
  </si>
  <si>
    <t>30</t>
  </si>
  <si>
    <t>359901211</t>
  </si>
  <si>
    <t>Monitoring stok (kamerový systém) jakékoli výšky nová kanalizace</t>
  </si>
  <si>
    <t>-681926361</t>
  </si>
  <si>
    <t>https://podminky.urs.cz/item/CS_URS_2024_01/359901211</t>
  </si>
  <si>
    <t>Vodorovné konstrukce</t>
  </si>
  <si>
    <t>31</t>
  </si>
  <si>
    <t>452322171</t>
  </si>
  <si>
    <t>Podkladní a zajišťovací konstrukce z betonu železového v otevřeném výkopu bez zvýšených nároků na prostředí sedlové lože pod potrubí z betonu tř. C 30/37</t>
  </si>
  <si>
    <t>1470269431</t>
  </si>
  <si>
    <t>https://podminky.urs.cz/item/CS_URS_2024_01/452322171</t>
  </si>
  <si>
    <t>5,30*2,00*0,30</t>
  </si>
  <si>
    <t>32</t>
  </si>
  <si>
    <t>452351111</t>
  </si>
  <si>
    <t>Bednění podkladních a zajišťovacích konstrukcí v otevřeném výkopu desek nebo sedlových loží pod potrubí, stoky a drobné objekty zřízení</t>
  </si>
  <si>
    <t>-219753275</t>
  </si>
  <si>
    <t>https://podminky.urs.cz/item/CS_URS_2024_01/452351111</t>
  </si>
  <si>
    <t>2,00*0,30*2+5,30*0,30*2</t>
  </si>
  <si>
    <t>33</t>
  </si>
  <si>
    <t>452351112</t>
  </si>
  <si>
    <t>Bednění podkladních a zajišťovacích konstrukcí v otevřeném výkopu desek nebo sedlových loží pod potrubí, stoky a drobné objekty odstranění</t>
  </si>
  <si>
    <t>1150537914</t>
  </si>
  <si>
    <t>https://podminky.urs.cz/item/CS_URS_2024_01/452351112</t>
  </si>
  <si>
    <t>34</t>
  </si>
  <si>
    <t>452368211</t>
  </si>
  <si>
    <t>Výztuž podkladních desek, bloků nebo pražců v otevřeném výkopu ze svařovaných sítí typu Kari</t>
  </si>
  <si>
    <t>521621912</t>
  </si>
  <si>
    <t>https://podminky.urs.cz/item/CS_URS_2024_01/452368211</t>
  </si>
  <si>
    <t>5,30*2,00*2 * 0,004</t>
  </si>
  <si>
    <t>Trubní vedení</t>
  </si>
  <si>
    <t>35</t>
  </si>
  <si>
    <t>821561111</t>
  </si>
  <si>
    <t>Montáž potrubí z trub železobetonových (přímých) s polodrážkou v otevřeném výkopu ve sklonu do 20 % s integrovaným pryžovým těsněním DN 1600</t>
  </si>
  <si>
    <t>1091979870</t>
  </si>
  <si>
    <t>https://podminky.urs.cz/item/CS_URS_2024_01/821561111</t>
  </si>
  <si>
    <t>36</t>
  </si>
  <si>
    <t>PFB.1021851</t>
  </si>
  <si>
    <t>Trouba přímá železobetonová TZP-Q 160/200</t>
  </si>
  <si>
    <t>277102758</t>
  </si>
  <si>
    <t>2,00*1,01</t>
  </si>
  <si>
    <t>37</t>
  </si>
  <si>
    <t>PFB.1021871</t>
  </si>
  <si>
    <t>Trouba přímá železobetonová TZP-Q 160/100</t>
  </si>
  <si>
    <t>1868192344</t>
  </si>
  <si>
    <t>38</t>
  </si>
  <si>
    <t>871360320</t>
  </si>
  <si>
    <t>Montáž kanalizačního potrubí z polypropylenu PP hladkého plnostěnného SN 12 DN 250</t>
  </si>
  <si>
    <t>-625883865</t>
  </si>
  <si>
    <t>https://podminky.urs.cz/item/CS_URS_2024_01/871360320</t>
  </si>
  <si>
    <t>39</t>
  </si>
  <si>
    <t>28617027</t>
  </si>
  <si>
    <t>trubka kanalizační PP plnostěnná třívrstvá DN 250x1000mm SN12</t>
  </si>
  <si>
    <t>-1850753235</t>
  </si>
  <si>
    <t>0,4*1,015 'Přepočtené koeficientem množství</t>
  </si>
  <si>
    <t>Ostatní konstrukce a práce, bourání</t>
  </si>
  <si>
    <t>40</t>
  </si>
  <si>
    <t>900-001</t>
  </si>
  <si>
    <t>Napojení stávajícího nátoku PP DN250 do nové ŽB trouby (DN1600mm )</t>
  </si>
  <si>
    <t>kpl</t>
  </si>
  <si>
    <t>1047089357</t>
  </si>
  <si>
    <t>1,00 "vč. vodotěsného utěsnění např. ergelitem, odříznutí roury a napojení"</t>
  </si>
  <si>
    <t>41</t>
  </si>
  <si>
    <t>900-002</t>
  </si>
  <si>
    <t>Napojení trouby DN1600 na stávající potrubí, vč. očištění trouby, tmelů a dotěsnění</t>
  </si>
  <si>
    <t>-807890386</t>
  </si>
  <si>
    <t>2,00</t>
  </si>
  <si>
    <t>42</t>
  </si>
  <si>
    <t>961021311.R</t>
  </si>
  <si>
    <t>Bourání opěrného zdiva kamenného na jakoukoli maltu</t>
  </si>
  <si>
    <t>738517230</t>
  </si>
  <si>
    <t>5,30*0,50*3,55</t>
  </si>
  <si>
    <t>43</t>
  </si>
  <si>
    <t>977151128</t>
  </si>
  <si>
    <t>Jádrové vrty diamantovými korunkami do stavebních materiálů (železobetonu, betonu, cihel, obkladů, dlažeb, kamene) průměru přes 250 do 300 mm</t>
  </si>
  <si>
    <t>1432279448</t>
  </si>
  <si>
    <t>https://podminky.urs.cz/item/CS_URS_2024_01/977151128</t>
  </si>
  <si>
    <t>0,22 "pro nátok DN 250"</t>
  </si>
  <si>
    <t>997</t>
  </si>
  <si>
    <t>Přesun sutě</t>
  </si>
  <si>
    <t>44</t>
  </si>
  <si>
    <t>997013501</t>
  </si>
  <si>
    <t>Odvoz suti a vybouraných hmot na skládku nebo meziskládku se složením, na vzdálenost do 1 km</t>
  </si>
  <si>
    <t>-1585668818</t>
  </si>
  <si>
    <t>https://podminky.urs.cz/item/CS_URS_2024_01/997013501</t>
  </si>
  <si>
    <t>45</t>
  </si>
  <si>
    <t>997013509</t>
  </si>
  <si>
    <t>Odvoz suti a vybouraných hmot na skládku nebo meziskládku se složením, na vzdálenost Příplatek k ceně za každý další započatý 1 km přes 1 km</t>
  </si>
  <si>
    <t>1160627977</t>
  </si>
  <si>
    <t>https://podminky.urs.cz/item/CS_URS_2024_01/997013509</t>
  </si>
  <si>
    <t>23,555*17</t>
  </si>
  <si>
    <t>46</t>
  </si>
  <si>
    <t>997013873</t>
  </si>
  <si>
    <t>-2057854006</t>
  </si>
  <si>
    <t>https://podminky.urs.cz/item/CS_URS_2024_01/997013873</t>
  </si>
  <si>
    <t>998</t>
  </si>
  <si>
    <t>Přesun hmot</t>
  </si>
  <si>
    <t>47</t>
  </si>
  <si>
    <t>998332011</t>
  </si>
  <si>
    <t>Přesun hmot pro úpravy vodních toků a kanály, hráze rybníků apod. dopravní vzdálenost do 500 m</t>
  </si>
  <si>
    <t>1535150922</t>
  </si>
  <si>
    <t>https://podminky.urs.cz/item/CS_URS_2024_01/998332011</t>
  </si>
  <si>
    <t>SO 02 - Komunikace</t>
  </si>
  <si>
    <t xml:space="preserve">    5 - Komunikace pozemní</t>
  </si>
  <si>
    <t>113107123</t>
  </si>
  <si>
    <t>Odstranění podkladů nebo krytů ručně s přemístěním hmot na skládku na vzdálenost do 3 m nebo s naložením na dopravní prostředek z kameniva hrubého drceného, o tl. vrstvy přes 200 do 300 mm</t>
  </si>
  <si>
    <t>1398192224</t>
  </si>
  <si>
    <t>https://podminky.urs.cz/item/CS_URS_2024_01/113107123</t>
  </si>
  <si>
    <t>"dle TZ D.1.1.1 - str. 6" 161,70</t>
  </si>
  <si>
    <t>10,00</t>
  </si>
  <si>
    <t>113154253</t>
  </si>
  <si>
    <t>Frézování živičného podkladu nebo krytu s naložením na dopravní prostředek plochy přes 500 do 1 000 m2 s překážkami v trase pruhu šířky do 1 m, tloušťky vrstvy 50 mm</t>
  </si>
  <si>
    <t>1584282655</t>
  </si>
  <si>
    <t>https://podminky.urs.cz/item/CS_URS_2024_01/113154253</t>
  </si>
  <si>
    <t>113202111</t>
  </si>
  <si>
    <t>Vytrhání obrub s vybouráním lože, s přemístěním hmot na skládku na vzdálenost do 3 m nebo s naložením na dopravní prostředek z krajníků nebo obrubníků stojatých</t>
  </si>
  <si>
    <t>-2131365903</t>
  </si>
  <si>
    <t>https://podminky.urs.cz/item/CS_URS_2024_01/113202111</t>
  </si>
  <si>
    <t>121151104</t>
  </si>
  <si>
    <t>Sejmutí ornice strojně při souvislé ploše do 100 m2, tl. vrstvy přes 200 do 250 mm</t>
  </si>
  <si>
    <t>1820666100</t>
  </si>
  <si>
    <t>https://podminky.urs.cz/item/CS_URS_2024_01/121151104</t>
  </si>
  <si>
    <t>"dle TZ D.1.1.1 - str. 6" 61,00</t>
  </si>
  <si>
    <t>181351004</t>
  </si>
  <si>
    <t>Rozprostření a urovnání ornice v rovině nebo ve svahu sklonu do 1:5 strojně při souvislé ploše do 100 m2, tl. vrstvy přes 200 do 250 mm</t>
  </si>
  <si>
    <t>510250118</t>
  </si>
  <si>
    <t>https://podminky.urs.cz/item/CS_URS_2024_01/181351004</t>
  </si>
  <si>
    <t>181411131</t>
  </si>
  <si>
    <t>Založení trávníku na půdě předem připravené plochy do 1000 m2 výsevem včetně utažení parkového v rovině nebo na svahu do 1:5</t>
  </si>
  <si>
    <t>1141073080</t>
  </si>
  <si>
    <t>https://podminky.urs.cz/item/CS_URS_2024_01/181411131</t>
  </si>
  <si>
    <t>00572410</t>
  </si>
  <si>
    <t>osivo směs travní parková</t>
  </si>
  <si>
    <t>kg</t>
  </si>
  <si>
    <t>433570946</t>
  </si>
  <si>
    <t>61*0,03 'Přepočtené koeficientem množství</t>
  </si>
  <si>
    <t>185803111</t>
  </si>
  <si>
    <t>Ošetření trávníku jednorázové v rovině nebo na svahu do 1:5</t>
  </si>
  <si>
    <t>-741356</t>
  </si>
  <si>
    <t>https://podminky.urs.cz/item/CS_URS_2024_01/185803111</t>
  </si>
  <si>
    <t>185851121</t>
  </si>
  <si>
    <t>Dovoz vody pro zálivku rostlin na vzdálenost do 1000 m</t>
  </si>
  <si>
    <t>-1095831307</t>
  </si>
  <si>
    <t>https://podminky.urs.cz/item/CS_URS_2024_01/185851121</t>
  </si>
  <si>
    <t>61,00*0,02</t>
  </si>
  <si>
    <t>08113910</t>
  </si>
  <si>
    <t>voda povrchová pro jinou potřebu průmyslu a služeb</t>
  </si>
  <si>
    <t>-1297094915</t>
  </si>
  <si>
    <t>Komunikace pozemní</t>
  </si>
  <si>
    <t>564851011</t>
  </si>
  <si>
    <t>Podklad ze štěrkodrti ŠD s rozprostřením a zhutněním plochy jednotlivě do 100 m2, po zhutnění tl. 150 mm</t>
  </si>
  <si>
    <t>1292647673</t>
  </si>
  <si>
    <t>https://podminky.urs.cz/item/CS_URS_2024_01/564851011</t>
  </si>
  <si>
    <t>161,70 * 2 "dvě vrstvy"</t>
  </si>
  <si>
    <t>10,00*2</t>
  </si>
  <si>
    <t>565165121</t>
  </si>
  <si>
    <t>Asfaltový beton vrstva podkladní ACP 16 (obalované kamenivo střednězrnné - OKS) s rozprostřením a zhutněním v pruhu šířky přes 3 m, po zhutnění tl. 80 mm</t>
  </si>
  <si>
    <t>-1469879109</t>
  </si>
  <si>
    <t>https://podminky.urs.cz/item/CS_URS_2024_01/565165121</t>
  </si>
  <si>
    <t>161,70 + 10,00</t>
  </si>
  <si>
    <t>573111112</t>
  </si>
  <si>
    <t>Postřik infiltrační PI z asfaltu silničního s posypem kamenivem, v množství 1,00 kg/m2</t>
  </si>
  <si>
    <t>-1937198965</t>
  </si>
  <si>
    <t>https://podminky.urs.cz/item/CS_URS_2024_01/573111112</t>
  </si>
  <si>
    <t>573231107</t>
  </si>
  <si>
    <t>Postřik spojovací PS bez posypu kamenivem ze silniční emulze, v množství 0,40 kg/m2</t>
  </si>
  <si>
    <t>95695270</t>
  </si>
  <si>
    <t>https://podminky.urs.cz/item/CS_URS_2024_01/573231107</t>
  </si>
  <si>
    <t>577134141</t>
  </si>
  <si>
    <t>Asfaltový beton vrstva obrusná ACO 11 (ABS) s rozprostřením a se zhutněním z modifikovaného asfaltu v pruhu šířky přes 3 m, po zhutnění tl. 40 mm</t>
  </si>
  <si>
    <t>-667943119</t>
  </si>
  <si>
    <t>https://podminky.urs.cz/item/CS_URS_2024_01/577134141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</si>
  <si>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</si>
  <si>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</si>
  <si>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-776045613</t>
  </si>
  <si>
    <t>https://podminky.urs.cz/item/CS_URS_2024_01/916131213</t>
  </si>
  <si>
    <t>24,00</t>
  </si>
  <si>
    <t>59217072</t>
  </si>
  <si>
    <t>obrubník silniční betonový 1000x100x250mm</t>
  </si>
  <si>
    <t>1890287907</t>
  </si>
  <si>
    <t>24*1,02 'Přepočtené koeficientem množství</t>
  </si>
  <si>
    <t>919121112</t>
  </si>
  <si>
    <t>Utěsnění dilatačních spár zálivkou za studena v cementobetonovém nebo živičném krytu včetně adhezního nátěru s těsnicím profilem pod zálivkou, pro komůrky šířky 10 mm, hloubky 25 mm</t>
  </si>
  <si>
    <t>-1095890620</t>
  </si>
  <si>
    <t>https://podminky.urs.cz/item/CS_URS_2024_01/919121112</t>
  </si>
  <si>
    <t>24,00+6,00</t>
  </si>
  <si>
    <t>919724121</t>
  </si>
  <si>
    <t>Drenážní geosyntetikum s tuhým jádrem laminované geotextilií jednostranně</t>
  </si>
  <si>
    <t>-1751297493</t>
  </si>
  <si>
    <t>https://podminky.urs.cz/item/CS_URS_2024_01/919724121</t>
  </si>
  <si>
    <t>24,00*1,00</t>
  </si>
  <si>
    <t>919726121</t>
  </si>
  <si>
    <t>Geotextilie netkaná pro ochranu, separaci nebo filtraci měrná hmotnost do 200 g/m2</t>
  </si>
  <si>
    <t>-1901512193</t>
  </si>
  <si>
    <t>https://podminky.urs.cz/item/CS_URS_2024_01/919726121</t>
  </si>
  <si>
    <t>61894012</t>
  </si>
  <si>
    <t>síť protierozní z kokosových vláken 400g/m2</t>
  </si>
  <si>
    <t>1635197820</t>
  </si>
  <si>
    <t>61,00*1,10</t>
  </si>
  <si>
    <t>919735112</t>
  </si>
  <si>
    <t>Řezání stávajícího živičného krytu nebo podkladu hloubky přes 50 do 100 mm</t>
  </si>
  <si>
    <t>1046821546</t>
  </si>
  <si>
    <t>https://podminky.urs.cz/item/CS_URS_2024_01/919735112</t>
  </si>
  <si>
    <t>990-001</t>
  </si>
  <si>
    <t>Hutnící zkoušky</t>
  </si>
  <si>
    <t>455287476</t>
  </si>
  <si>
    <t>997221551</t>
  </si>
  <si>
    <t>Vodorovná doprava suti bez naložení, ale se složením a s hrubým urovnáním ze sypkých materiálů, na vzdálenost do 1 km</t>
  </si>
  <si>
    <t>-1048640445</t>
  </si>
  <si>
    <t>https://podminky.urs.cz/item/CS_URS_2024_01/997221551</t>
  </si>
  <si>
    <t>997221559</t>
  </si>
  <si>
    <t>Vodorovná doprava suti bez naložení, ale se složením a s hrubým urovnáním Příplatek k ceně za každý další započatý 1 km přes 1 km</t>
  </si>
  <si>
    <t>-949214634</t>
  </si>
  <si>
    <t>https://podminky.urs.cz/item/CS_URS_2024_01/997221559</t>
  </si>
  <si>
    <t>100,214*17</t>
  </si>
  <si>
    <t>997221611</t>
  </si>
  <si>
    <t>Nakládání na dopravní prostředky pro vodorovnou dopravu suti</t>
  </si>
  <si>
    <t>-1116207056</t>
  </si>
  <si>
    <t>https://podminky.urs.cz/item/CS_URS_2024_01/997221611</t>
  </si>
  <si>
    <t>997221873</t>
  </si>
  <si>
    <t>1333607064</t>
  </si>
  <si>
    <t>https://podminky.urs.cz/item/CS_URS_2024_01/997221873</t>
  </si>
  <si>
    <t>100,214-19,746</t>
  </si>
  <si>
    <t>997221875</t>
  </si>
  <si>
    <t>Poplatek za uložení stavebního odpadu na recyklační skládce (skládkovné) asfaltového bez obsahu dehtu zatříděného do Katalogu odpadů pod kódem 17 03 02</t>
  </si>
  <si>
    <t>1446275886</t>
  </si>
  <si>
    <t>https://podminky.urs.cz/item/CS_URS_2024_01/997221875</t>
  </si>
  <si>
    <t>998225111</t>
  </si>
  <si>
    <t>Přesun hmot pro komunikace s krytem z kameniva, monolitickým betonovým nebo živičným dopravní vzdálenost do 200 m jakékoliv délky objektu</t>
  </si>
  <si>
    <t>-1668132162</t>
  </si>
  <si>
    <t>https://podminky.urs.cz/item/CS_URS_2024_01/998225111</t>
  </si>
  <si>
    <t>SO 03 - Přeložka oplocení</t>
  </si>
  <si>
    <t>131111333</t>
  </si>
  <si>
    <t>Vrtání jamek ručním motorovým vrtákem průměru přes 200 do 300 mm</t>
  </si>
  <si>
    <t>2044028054</t>
  </si>
  <si>
    <t>https://podminky.urs.cz/item/CS_URS_2024_01/131111333</t>
  </si>
  <si>
    <t>0,80*13</t>
  </si>
  <si>
    <t>162211201</t>
  </si>
  <si>
    <t>Vodorovné přemístění výkopku nebo sypaniny nošením s vyprázdněním nádoby na hromady nebo do dopravního prostředku na vzdálenost do 10 m z horniny třídy těžitelnosti I, skupiny 1 až 3</t>
  </si>
  <si>
    <t>1885767959</t>
  </si>
  <si>
    <t>https://podminky.urs.cz/item/CS_URS_2024_01/162211201</t>
  </si>
  <si>
    <t>3,14*0,15*0,15*0,80*6</t>
  </si>
  <si>
    <t>3,14*0,25*0,25*0,80*7</t>
  </si>
  <si>
    <t>162211209</t>
  </si>
  <si>
    <t>Vodorovné přemístění výkopku nebo sypaniny nošením s vyprázdněním nádoby na hromady nebo do dopravního prostředku na vzdálenost do 10 m Příplatek za každých dalších 10 m k ceně -1201</t>
  </si>
  <si>
    <t>448571922</t>
  </si>
  <si>
    <t>https://podminky.urs.cz/item/CS_URS_2024_01/162211209</t>
  </si>
  <si>
    <t>609895430</t>
  </si>
  <si>
    <t>-1993034079</t>
  </si>
  <si>
    <t>1,438*8</t>
  </si>
  <si>
    <t>167111101</t>
  </si>
  <si>
    <t>Nakládání, skládání a překládání neulehlého výkopku nebo sypaniny ručně nakládání, z hornin třídy těžitelnosti I, skupiny 1 až 3</t>
  </si>
  <si>
    <t>-630706465</t>
  </si>
  <si>
    <t>https://podminky.urs.cz/item/CS_URS_2024_01/167111101</t>
  </si>
  <si>
    <t>-158535737</t>
  </si>
  <si>
    <t>1,43*2,00</t>
  </si>
  <si>
    <t>-1831996121</t>
  </si>
  <si>
    <t>338171123</t>
  </si>
  <si>
    <t>Montáž sloupků a vzpěr plotových ocelových trubkových nebo profilovaných výšky přes 2 do 2,6 m se zabetonováním do 0,08 m3 do připravených jamek</t>
  </si>
  <si>
    <t>-1643956679</t>
  </si>
  <si>
    <t>https://podminky.urs.cz/item/CS_URS_2024_01/338171123</t>
  </si>
  <si>
    <t>28613966</t>
  </si>
  <si>
    <t>trubka ochranná PEHD 110x4,2mm</t>
  </si>
  <si>
    <t>-1486549772</t>
  </si>
  <si>
    <t>0,65*13,00</t>
  </si>
  <si>
    <t>55342243</t>
  </si>
  <si>
    <t>sloupek plotový Pz 2500/48x1,5mm</t>
  </si>
  <si>
    <t>-841550520</t>
  </si>
  <si>
    <t>55342190</t>
  </si>
  <si>
    <t>plotová profilovaná vzpěra D 40-50mm dl 2,0-2,5m bez hlavy a objímky pro svařované pletivo v návinu povrchová úprava Pz a komaxit</t>
  </si>
  <si>
    <t>518610021</t>
  </si>
  <si>
    <t>348101250</t>
  </si>
  <si>
    <t>Osazení vrat nebo vrátek k oplocení na sloupky ocelové, plochy jednotlivě přes 8 do 10 m2</t>
  </si>
  <si>
    <t>-492632407</t>
  </si>
  <si>
    <t>https://podminky.urs.cz/item/CS_URS_2024_01/348101250</t>
  </si>
  <si>
    <t>55342399.R</t>
  </si>
  <si>
    <t>brána plotová dvoukřídlá o rozm. 6000x1800mm, otevíravá</t>
  </si>
  <si>
    <t>-465511045</t>
  </si>
  <si>
    <t>348401130</t>
  </si>
  <si>
    <t>Montáž oplocení z pletiva strojového s napínacími dráty přes 1,6 do 2,0 m</t>
  </si>
  <si>
    <t>-1230121535</t>
  </si>
  <si>
    <t>https://podminky.urs.cz/item/CS_URS_2024_01/348401130</t>
  </si>
  <si>
    <t>31327514</t>
  </si>
  <si>
    <t>pletivo drátěné plastifikované se čtvercovými oky 55/2,5mm v 1800mm</t>
  </si>
  <si>
    <t>-537849382</t>
  </si>
  <si>
    <t>17*1,05 'Přepočtené koeficientem množství</t>
  </si>
  <si>
    <t>348401350</t>
  </si>
  <si>
    <t>Montáž oplocení z pletiva rozvinutí, uchycení a napnutí drátu napínacího</t>
  </si>
  <si>
    <t>-1926609586</t>
  </si>
  <si>
    <t>https://podminky.urs.cz/item/CS_URS_2024_01/348401350</t>
  </si>
  <si>
    <t>17,00*3</t>
  </si>
  <si>
    <t>15619100</t>
  </si>
  <si>
    <t>drát kruhový poplastovaný napínací 2,5/3,5mm</t>
  </si>
  <si>
    <t>-528259151</t>
  </si>
  <si>
    <t>51*1,05 'Přepočtené koeficientem množství</t>
  </si>
  <si>
    <t>4500026145</t>
  </si>
  <si>
    <t>Napínák poplastovaný Ideal Zn + PVC zelený</t>
  </si>
  <si>
    <t>-1558152675</t>
  </si>
  <si>
    <t>966003818</t>
  </si>
  <si>
    <t>Rozebrání dřevěného oplocení se sloupky osové vzdálenosti do 4,00 m, výšky do 2,50 m, osazených do hloubky 1,00 m s příčníky a ocelovými sloupky z prken a latí</t>
  </si>
  <si>
    <t>1692007664</t>
  </si>
  <si>
    <t>https://podminky.urs.cz/item/CS_URS_2024_01/966003818</t>
  </si>
  <si>
    <t>966071711</t>
  </si>
  <si>
    <t>Bourání plotových sloupků a vzpěr ocelových trubkových nebo profilovaných výšky do 2,50 m zabetonovaných</t>
  </si>
  <si>
    <t>1653612597</t>
  </si>
  <si>
    <t>https://podminky.urs.cz/item/CS_URS_2024_01/966071711</t>
  </si>
  <si>
    <t>966071822</t>
  </si>
  <si>
    <t>Rozebrání oplocení z pletiva drátěného se čtvercovými oky, výšky přes 1,6 do 2,0 m</t>
  </si>
  <si>
    <t>-1036337733</t>
  </si>
  <si>
    <t>https://podminky.urs.cz/item/CS_URS_2024_01/966071822</t>
  </si>
  <si>
    <t>966073811</t>
  </si>
  <si>
    <t>Rozebrání vrat a vrátek k oplocení plochy jednotlivě přes 2 do 6 m2</t>
  </si>
  <si>
    <t>1437943459</t>
  </si>
  <si>
    <t>https://podminky.urs.cz/item/CS_URS_2024_01/966073811</t>
  </si>
  <si>
    <t>997231111</t>
  </si>
  <si>
    <t>Vodorovná doprava suti a vybouraných hmot s vyložením a hrubým urovnáním na vzdálenost do 1 km</t>
  </si>
  <si>
    <t>716995955</t>
  </si>
  <si>
    <t>https://podminky.urs.cz/item/CS_URS_2024_01/997231111</t>
  </si>
  <si>
    <t>997231119</t>
  </si>
  <si>
    <t>Vodorovná doprava suti a vybouraných hmot s vyložením a hrubým urovnáním na vzdálenost Příplatek k cenám za každý další započatý 1 km</t>
  </si>
  <si>
    <t>1714755303</t>
  </si>
  <si>
    <t>https://podminky.urs.cz/item/CS_URS_2024_01/997231119</t>
  </si>
  <si>
    <t>2,205*17</t>
  </si>
  <si>
    <t>997231511</t>
  </si>
  <si>
    <t>Vodorovná doprava suti a vybouraných hmot s vyložením a hrubým urovnáním nakládání nebo překládání na dopravní prostředek při vodorovné dopravě suti a vybouraných hmot</t>
  </si>
  <si>
    <t>-1766920825</t>
  </si>
  <si>
    <t>https://podminky.urs.cz/item/CS_URS_2024_01/997231511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</si>
  <si>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</si>
  <si>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</si>
  <si>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-2123311141</t>
  </si>
  <si>
    <t>https://podminky.urs.cz/item/CS_URS_2024_01/998232110</t>
  </si>
  <si>
    <t>VRN - Vedlejší a ostatní rozpočtové náklady</t>
  </si>
  <si>
    <t>VRN - Vedlejší rozpočtové náklady</t>
  </si>
  <si>
    <t>Vedlejší rozpočtové náklady</t>
  </si>
  <si>
    <t>012002001</t>
  </si>
  <si>
    <t>Geodetické zaměření</t>
  </si>
  <si>
    <t>1024</t>
  </si>
  <si>
    <t>-1866179082</t>
  </si>
  <si>
    <t>012002002</t>
  </si>
  <si>
    <t>Geodetické práce-po dokončení stavby</t>
  </si>
  <si>
    <t>664179875</t>
  </si>
  <si>
    <t>012002003</t>
  </si>
  <si>
    <t>Zaměření inženýrských sítí</t>
  </si>
  <si>
    <t>1910393243</t>
  </si>
  <si>
    <t>013203001</t>
  </si>
  <si>
    <t>Dokumentace stavby -fotodokumentace</t>
  </si>
  <si>
    <t>1258037360</t>
  </si>
  <si>
    <t>013254001</t>
  </si>
  <si>
    <t>Dokumentace skutečného provedení stavby</t>
  </si>
  <si>
    <t>1560057318</t>
  </si>
  <si>
    <t>031002001</t>
  </si>
  <si>
    <t>Zařízení staveniště</t>
  </si>
  <si>
    <t>-519507843</t>
  </si>
  <si>
    <t>1,00</t>
  </si>
  <si>
    <t>03220300A0</t>
  </si>
  <si>
    <t>Poplatky za zvláštní užívání komunikací</t>
  </si>
  <si>
    <t>Kč</t>
  </si>
  <si>
    <t>-2128679355</t>
  </si>
  <si>
    <t>m2 x počet dní x Kč/m2/den</t>
  </si>
  <si>
    <t>160*60*5</t>
  </si>
  <si>
    <t>Mezisoučet</t>
  </si>
  <si>
    <t>041903001</t>
  </si>
  <si>
    <t>Inženýrská činnost zhotovitele</t>
  </si>
  <si>
    <t>-1629180287</t>
  </si>
  <si>
    <t>059002001.</t>
  </si>
  <si>
    <t>Kolaudace stavby</t>
  </si>
  <si>
    <t>1940407458</t>
  </si>
  <si>
    <t>079002001</t>
  </si>
  <si>
    <t>Dopravně inženýrské opatření</t>
  </si>
  <si>
    <t>1309709672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</si>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</sst>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7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5001105" TargetMode="External" /><Relationship Id="rId2" Type="http://schemas.openxmlformats.org/officeDocument/2006/relationships/hyperlink" Target="https://podminky.urs.cz/item/CS_URS_2024_01/115101201" TargetMode="External" /><Relationship Id="rId3" Type="http://schemas.openxmlformats.org/officeDocument/2006/relationships/hyperlink" Target="https://podminky.urs.cz/item/CS_URS_2024_01/115101301" TargetMode="External" /><Relationship Id="rId4" Type="http://schemas.openxmlformats.org/officeDocument/2006/relationships/hyperlink" Target="https://podminky.urs.cz/item/CS_URS_2024_01/119003227" TargetMode="External" /><Relationship Id="rId5" Type="http://schemas.openxmlformats.org/officeDocument/2006/relationships/hyperlink" Target="https://podminky.urs.cz/item/CS_URS_2024_01/119003228" TargetMode="External" /><Relationship Id="rId6" Type="http://schemas.openxmlformats.org/officeDocument/2006/relationships/hyperlink" Target="https://podminky.urs.cz/item/CS_URS_2024_01/119004111" TargetMode="External" /><Relationship Id="rId7" Type="http://schemas.openxmlformats.org/officeDocument/2006/relationships/hyperlink" Target="https://podminky.urs.cz/item/CS_URS_2024_01/119004112" TargetMode="External" /><Relationship Id="rId8" Type="http://schemas.openxmlformats.org/officeDocument/2006/relationships/hyperlink" Target="https://podminky.urs.cz/item/CS_URS_2024_01/121112004" TargetMode="External" /><Relationship Id="rId9" Type="http://schemas.openxmlformats.org/officeDocument/2006/relationships/hyperlink" Target="https://podminky.urs.cz/item/CS_URS_2024_01/129253101" TargetMode="External" /><Relationship Id="rId10" Type="http://schemas.openxmlformats.org/officeDocument/2006/relationships/hyperlink" Target="https://podminky.urs.cz/item/CS_URS_2024_01/131213711" TargetMode="External" /><Relationship Id="rId11" Type="http://schemas.openxmlformats.org/officeDocument/2006/relationships/hyperlink" Target="https://podminky.urs.cz/item/CS_URS_2024_01/151811133" TargetMode="External" /><Relationship Id="rId12" Type="http://schemas.openxmlformats.org/officeDocument/2006/relationships/hyperlink" Target="https://podminky.urs.cz/item/CS_URS_2024_01/151811233" TargetMode="External" /><Relationship Id="rId13" Type="http://schemas.openxmlformats.org/officeDocument/2006/relationships/hyperlink" Target="https://podminky.urs.cz/item/CS_URS_2024_01/161111502" TargetMode="External" /><Relationship Id="rId14" Type="http://schemas.openxmlformats.org/officeDocument/2006/relationships/hyperlink" Target="https://podminky.urs.cz/item/CS_URS_2024_01/162751117" TargetMode="External" /><Relationship Id="rId15" Type="http://schemas.openxmlformats.org/officeDocument/2006/relationships/hyperlink" Target="https://podminky.urs.cz/item/CS_URS_2024_01/162751119" TargetMode="External" /><Relationship Id="rId16" Type="http://schemas.openxmlformats.org/officeDocument/2006/relationships/hyperlink" Target="https://podminky.urs.cz/item/CS_URS_2024_01/171201231" TargetMode="External" /><Relationship Id="rId17" Type="http://schemas.openxmlformats.org/officeDocument/2006/relationships/hyperlink" Target="https://podminky.urs.cz/item/CS_URS_2024_01/171251201" TargetMode="External" /><Relationship Id="rId18" Type="http://schemas.openxmlformats.org/officeDocument/2006/relationships/hyperlink" Target="https://podminky.urs.cz/item/CS_URS_2024_01/174151101" TargetMode="External" /><Relationship Id="rId19" Type="http://schemas.openxmlformats.org/officeDocument/2006/relationships/hyperlink" Target="https://podminky.urs.cz/item/CS_URS_2024_01/175151101" TargetMode="External" /><Relationship Id="rId20" Type="http://schemas.openxmlformats.org/officeDocument/2006/relationships/hyperlink" Target="https://podminky.urs.cz/item/CS_URS_2024_01/184818233" TargetMode="External" /><Relationship Id="rId21" Type="http://schemas.openxmlformats.org/officeDocument/2006/relationships/hyperlink" Target="https://podminky.urs.cz/item/CS_URS_2024_01/184852136" TargetMode="External" /><Relationship Id="rId22" Type="http://schemas.openxmlformats.org/officeDocument/2006/relationships/hyperlink" Target="https://podminky.urs.cz/item/CS_URS_2024_01/321213234" TargetMode="External" /><Relationship Id="rId23" Type="http://schemas.openxmlformats.org/officeDocument/2006/relationships/hyperlink" Target="https://podminky.urs.cz/item/CS_URS_2024_01/321321116" TargetMode="External" /><Relationship Id="rId24" Type="http://schemas.openxmlformats.org/officeDocument/2006/relationships/hyperlink" Target="https://podminky.urs.cz/item/CS_URS_2024_01/321351010" TargetMode="External" /><Relationship Id="rId25" Type="http://schemas.openxmlformats.org/officeDocument/2006/relationships/hyperlink" Target="https://podminky.urs.cz/item/CS_URS_2024_01/321352010" TargetMode="External" /><Relationship Id="rId26" Type="http://schemas.openxmlformats.org/officeDocument/2006/relationships/hyperlink" Target="https://podminky.urs.cz/item/CS_URS_2024_01/321361101" TargetMode="External" /><Relationship Id="rId27" Type="http://schemas.openxmlformats.org/officeDocument/2006/relationships/hyperlink" Target="https://podminky.urs.cz/item/CS_URS_2024_01/359901111" TargetMode="External" /><Relationship Id="rId28" Type="http://schemas.openxmlformats.org/officeDocument/2006/relationships/hyperlink" Target="https://podminky.urs.cz/item/CS_URS_2024_01/359901211" TargetMode="External" /><Relationship Id="rId29" Type="http://schemas.openxmlformats.org/officeDocument/2006/relationships/hyperlink" Target="https://podminky.urs.cz/item/CS_URS_2024_01/452322171" TargetMode="External" /><Relationship Id="rId30" Type="http://schemas.openxmlformats.org/officeDocument/2006/relationships/hyperlink" Target="https://podminky.urs.cz/item/CS_URS_2024_01/452351111" TargetMode="External" /><Relationship Id="rId31" Type="http://schemas.openxmlformats.org/officeDocument/2006/relationships/hyperlink" Target="https://podminky.urs.cz/item/CS_URS_2024_01/452351112" TargetMode="External" /><Relationship Id="rId32" Type="http://schemas.openxmlformats.org/officeDocument/2006/relationships/hyperlink" Target="https://podminky.urs.cz/item/CS_URS_2024_01/452368211" TargetMode="External" /><Relationship Id="rId33" Type="http://schemas.openxmlformats.org/officeDocument/2006/relationships/hyperlink" Target="https://podminky.urs.cz/item/CS_URS_2024_01/821561111" TargetMode="External" /><Relationship Id="rId34" Type="http://schemas.openxmlformats.org/officeDocument/2006/relationships/hyperlink" Target="https://podminky.urs.cz/item/CS_URS_2024_01/871360320" TargetMode="External" /><Relationship Id="rId35" Type="http://schemas.openxmlformats.org/officeDocument/2006/relationships/hyperlink" Target="https://podminky.urs.cz/item/CS_URS_2024_01/977151128" TargetMode="External" /><Relationship Id="rId36" Type="http://schemas.openxmlformats.org/officeDocument/2006/relationships/hyperlink" Target="https://podminky.urs.cz/item/CS_URS_2024_01/997013501" TargetMode="External" /><Relationship Id="rId37" Type="http://schemas.openxmlformats.org/officeDocument/2006/relationships/hyperlink" Target="https://podminky.urs.cz/item/CS_URS_2024_01/997013509" TargetMode="External" /><Relationship Id="rId38" Type="http://schemas.openxmlformats.org/officeDocument/2006/relationships/hyperlink" Target="https://podminky.urs.cz/item/CS_URS_2024_01/997013873" TargetMode="External" /><Relationship Id="rId39" Type="http://schemas.openxmlformats.org/officeDocument/2006/relationships/hyperlink" Target="https://podminky.urs.cz/item/CS_URS_2024_01/998332011" TargetMode="External" /><Relationship Id="rId4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123" TargetMode="External" /><Relationship Id="rId2" Type="http://schemas.openxmlformats.org/officeDocument/2006/relationships/hyperlink" Target="https://podminky.urs.cz/item/CS_URS_2024_01/113154253" TargetMode="External" /><Relationship Id="rId3" Type="http://schemas.openxmlformats.org/officeDocument/2006/relationships/hyperlink" Target="https://podminky.urs.cz/item/CS_URS_2024_01/113202111" TargetMode="External" /><Relationship Id="rId4" Type="http://schemas.openxmlformats.org/officeDocument/2006/relationships/hyperlink" Target="https://podminky.urs.cz/item/CS_URS_2024_01/121151104" TargetMode="External" /><Relationship Id="rId5" Type="http://schemas.openxmlformats.org/officeDocument/2006/relationships/hyperlink" Target="https://podminky.urs.cz/item/CS_URS_2024_01/181351004" TargetMode="External" /><Relationship Id="rId6" Type="http://schemas.openxmlformats.org/officeDocument/2006/relationships/hyperlink" Target="https://podminky.urs.cz/item/CS_URS_2024_01/181411131" TargetMode="External" /><Relationship Id="rId7" Type="http://schemas.openxmlformats.org/officeDocument/2006/relationships/hyperlink" Target="https://podminky.urs.cz/item/CS_URS_2024_01/185803111" TargetMode="External" /><Relationship Id="rId8" Type="http://schemas.openxmlformats.org/officeDocument/2006/relationships/hyperlink" Target="https://podminky.urs.cz/item/CS_URS_2024_01/185851121" TargetMode="External" /><Relationship Id="rId9" Type="http://schemas.openxmlformats.org/officeDocument/2006/relationships/hyperlink" Target="https://podminky.urs.cz/item/CS_URS_2024_01/564851011" TargetMode="External" /><Relationship Id="rId10" Type="http://schemas.openxmlformats.org/officeDocument/2006/relationships/hyperlink" Target="https://podminky.urs.cz/item/CS_URS_2024_01/565165121" TargetMode="External" /><Relationship Id="rId11" Type="http://schemas.openxmlformats.org/officeDocument/2006/relationships/hyperlink" Target="https://podminky.urs.cz/item/CS_URS_2024_01/573111112" TargetMode="External" /><Relationship Id="rId12" Type="http://schemas.openxmlformats.org/officeDocument/2006/relationships/hyperlink" Target="https://podminky.urs.cz/item/CS_URS_2024_01/573231107" TargetMode="External" /><Relationship Id="rId13" Type="http://schemas.openxmlformats.org/officeDocument/2006/relationships/hyperlink" Target="https://podminky.urs.cz/item/CS_URS_2024_01/577134141" TargetMode="External" /><Relationship Id="rId14" Type="http://schemas.openxmlformats.org/officeDocument/2006/relationships/hyperlink" Target="https://podminky.urs.cz/item/CS_URS_2024_01/916131213" TargetMode="External" /><Relationship Id="rId15" Type="http://schemas.openxmlformats.org/officeDocument/2006/relationships/hyperlink" Target="https://podminky.urs.cz/item/CS_URS_2024_01/919121112" TargetMode="External" /><Relationship Id="rId16" Type="http://schemas.openxmlformats.org/officeDocument/2006/relationships/hyperlink" Target="https://podminky.urs.cz/item/CS_URS_2024_01/919724121" TargetMode="External" /><Relationship Id="rId17" Type="http://schemas.openxmlformats.org/officeDocument/2006/relationships/hyperlink" Target="https://podminky.urs.cz/item/CS_URS_2024_01/919726121" TargetMode="External" /><Relationship Id="rId18" Type="http://schemas.openxmlformats.org/officeDocument/2006/relationships/hyperlink" Target="https://podminky.urs.cz/item/CS_URS_2024_01/919735112" TargetMode="External" /><Relationship Id="rId19" Type="http://schemas.openxmlformats.org/officeDocument/2006/relationships/hyperlink" Target="https://podminky.urs.cz/item/CS_URS_2024_01/997221551" TargetMode="External" /><Relationship Id="rId20" Type="http://schemas.openxmlformats.org/officeDocument/2006/relationships/hyperlink" Target="https://podminky.urs.cz/item/CS_URS_2024_01/997221559" TargetMode="External" /><Relationship Id="rId21" Type="http://schemas.openxmlformats.org/officeDocument/2006/relationships/hyperlink" Target="https://podminky.urs.cz/item/CS_URS_2024_01/997221611" TargetMode="External" /><Relationship Id="rId22" Type="http://schemas.openxmlformats.org/officeDocument/2006/relationships/hyperlink" Target="https://podminky.urs.cz/item/CS_URS_2024_01/997221873" TargetMode="External" /><Relationship Id="rId23" Type="http://schemas.openxmlformats.org/officeDocument/2006/relationships/hyperlink" Target="https://podminky.urs.cz/item/CS_URS_2024_01/997221875" TargetMode="External" /><Relationship Id="rId24" Type="http://schemas.openxmlformats.org/officeDocument/2006/relationships/hyperlink" Target="https://podminky.urs.cz/item/CS_URS_2024_01/998225111" TargetMode="External" /><Relationship Id="rId2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111333" TargetMode="External" /><Relationship Id="rId2" Type="http://schemas.openxmlformats.org/officeDocument/2006/relationships/hyperlink" Target="https://podminky.urs.cz/item/CS_URS_2024_01/162211201" TargetMode="External" /><Relationship Id="rId3" Type="http://schemas.openxmlformats.org/officeDocument/2006/relationships/hyperlink" Target="https://podminky.urs.cz/item/CS_URS_2024_01/162211209" TargetMode="External" /><Relationship Id="rId4" Type="http://schemas.openxmlformats.org/officeDocument/2006/relationships/hyperlink" Target="https://podminky.urs.cz/item/CS_URS_2024_01/162751117" TargetMode="External" /><Relationship Id="rId5" Type="http://schemas.openxmlformats.org/officeDocument/2006/relationships/hyperlink" Target="https://podminky.urs.cz/item/CS_URS_2024_01/162751119" TargetMode="External" /><Relationship Id="rId6" Type="http://schemas.openxmlformats.org/officeDocument/2006/relationships/hyperlink" Target="https://podminky.urs.cz/item/CS_URS_2024_01/167111101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71251201" TargetMode="External" /><Relationship Id="rId9" Type="http://schemas.openxmlformats.org/officeDocument/2006/relationships/hyperlink" Target="https://podminky.urs.cz/item/CS_URS_2024_01/338171123" TargetMode="External" /><Relationship Id="rId10" Type="http://schemas.openxmlformats.org/officeDocument/2006/relationships/hyperlink" Target="https://podminky.urs.cz/item/CS_URS_2024_01/348101250" TargetMode="External" /><Relationship Id="rId11" Type="http://schemas.openxmlformats.org/officeDocument/2006/relationships/hyperlink" Target="https://podminky.urs.cz/item/CS_URS_2024_01/348401130" TargetMode="External" /><Relationship Id="rId12" Type="http://schemas.openxmlformats.org/officeDocument/2006/relationships/hyperlink" Target="https://podminky.urs.cz/item/CS_URS_2024_01/348401350" TargetMode="External" /><Relationship Id="rId13" Type="http://schemas.openxmlformats.org/officeDocument/2006/relationships/hyperlink" Target="https://podminky.urs.cz/item/CS_URS_2024_01/966003818" TargetMode="External" /><Relationship Id="rId14" Type="http://schemas.openxmlformats.org/officeDocument/2006/relationships/hyperlink" Target="https://podminky.urs.cz/item/CS_URS_2024_01/966071711" TargetMode="External" /><Relationship Id="rId15" Type="http://schemas.openxmlformats.org/officeDocument/2006/relationships/hyperlink" Target="https://podminky.urs.cz/item/CS_URS_2024_01/966071822" TargetMode="External" /><Relationship Id="rId16" Type="http://schemas.openxmlformats.org/officeDocument/2006/relationships/hyperlink" Target="https://podminky.urs.cz/item/CS_URS_2024_01/966073811" TargetMode="External" /><Relationship Id="rId17" Type="http://schemas.openxmlformats.org/officeDocument/2006/relationships/hyperlink" Target="https://podminky.urs.cz/item/CS_URS_2024_01/997231111" TargetMode="External" /><Relationship Id="rId18" Type="http://schemas.openxmlformats.org/officeDocument/2006/relationships/hyperlink" Target="https://podminky.urs.cz/item/CS_URS_2024_01/997231119" TargetMode="External" /><Relationship Id="rId19" Type="http://schemas.openxmlformats.org/officeDocument/2006/relationships/hyperlink" Target="https://podminky.urs.cz/item/CS_URS_2024_01/997231511" TargetMode="External" /><Relationship Id="rId20" Type="http://schemas.openxmlformats.org/officeDocument/2006/relationships/hyperlink" Target="https://podminky.urs.cz/item/CS_URS_2024_01/998232110" TargetMode="External" /><Relationship Id="rId2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21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22</v>
      </c>
      <c r="E8" s="25"/>
      <c r="F8" s="25"/>
      <c r="G8" s="25"/>
      <c r="H8" s="25"/>
      <c r="I8" s="25"/>
      <c r="J8" s="25"/>
      <c r="K8" s="30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24</v>
      </c>
      <c r="AL8" s="25"/>
      <c r="AM8" s="25"/>
      <c r="AN8" s="36" t="s">
        <v>25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26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27</v>
      </c>
      <c r="AL10" s="25"/>
      <c r="AM10" s="25"/>
      <c r="AN10" s="30" t="s">
        <v>28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29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30</v>
      </c>
      <c r="AL11" s="25"/>
      <c r="AM11" s="25"/>
      <c r="AN11" s="30" t="s">
        <v>28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31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27</v>
      </c>
      <c r="AL13" s="25"/>
      <c r="AM13" s="25"/>
      <c r="AN13" s="37" t="s">
        <v>32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32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30</v>
      </c>
      <c r="AL14" s="25"/>
      <c r="AM14" s="25"/>
      <c r="AN14" s="37" t="s">
        <v>32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33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27</v>
      </c>
      <c r="AL16" s="25"/>
      <c r="AM16" s="25"/>
      <c r="AN16" s="30" t="s">
        <v>28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23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30</v>
      </c>
      <c r="AL17" s="25"/>
      <c r="AM17" s="25"/>
      <c r="AN17" s="30" t="s">
        <v>28</v>
      </c>
      <c r="AO17" s="25"/>
      <c r="AP17" s="25"/>
      <c r="AQ17" s="25"/>
      <c r="AR17" s="23"/>
      <c r="BE17" s="34"/>
      <c r="BS17" s="20" t="s">
        <v>34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27</v>
      </c>
      <c r="AL19" s="25"/>
      <c r="AM19" s="25"/>
      <c r="AN19" s="30" t="s">
        <v>28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36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30</v>
      </c>
      <c r="AL20" s="25"/>
      <c r="AM20" s="25"/>
      <c r="AN20" s="30" t="s">
        <v>28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37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38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39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40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41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42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43</v>
      </c>
      <c r="E29" s="50"/>
      <c r="F29" s="35" t="s">
        <v>44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45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46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47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48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49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50</v>
      </c>
      <c r="U35" s="57"/>
      <c r="V35" s="57"/>
      <c r="W35" s="57"/>
      <c r="X35" s="59" t="s">
        <v>51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52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024-01-02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NAPOJ PARKOVIŠTĚ U ZIM STAD DO UL LITOMĚŘICKÁ BÍLINA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22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24</v>
      </c>
      <c r="AJ47" s="43"/>
      <c r="AK47" s="43"/>
      <c r="AL47" s="43"/>
      <c r="AM47" s="75" t="str">
        <f>IF(AN8= "","",AN8)</f>
        <v>11. 1. 2024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26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AQUECON a.s., Zelený pruh 1560/99, Praha 4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33</v>
      </c>
      <c r="AJ49" s="43"/>
      <c r="AK49" s="43"/>
      <c r="AL49" s="43"/>
      <c r="AM49" s="76" t="str">
        <f>IF(E17="","",E17)</f>
        <v xml:space="preserve"> </v>
      </c>
      <c r="AN49" s="67"/>
      <c r="AO49" s="67"/>
      <c r="AP49" s="67"/>
      <c r="AQ49" s="43"/>
      <c r="AR49" s="47"/>
      <c r="AS49" s="77" t="s">
        <v>53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31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35</v>
      </c>
      <c r="AJ50" s="43"/>
      <c r="AK50" s="43"/>
      <c r="AL50" s="43"/>
      <c r="AM50" s="76" t="str">
        <f>IF(E20="","",E20)</f>
        <v>Miluše Vágnerová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54</v>
      </c>
      <c r="D52" s="90"/>
      <c r="E52" s="90"/>
      <c r="F52" s="90"/>
      <c r="G52" s="90"/>
      <c r="H52" s="91"/>
      <c r="I52" s="92" t="s">
        <v>55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56</v>
      </c>
      <c r="AH52" s="90"/>
      <c r="AI52" s="90"/>
      <c r="AJ52" s="90"/>
      <c r="AK52" s="90"/>
      <c r="AL52" s="90"/>
      <c r="AM52" s="90"/>
      <c r="AN52" s="92" t="s">
        <v>57</v>
      </c>
      <c r="AO52" s="90"/>
      <c r="AP52" s="90"/>
      <c r="AQ52" s="94" t="s">
        <v>58</v>
      </c>
      <c r="AR52" s="47"/>
      <c r="AS52" s="95" t="s">
        <v>59</v>
      </c>
      <c r="AT52" s="96" t="s">
        <v>60</v>
      </c>
      <c r="AU52" s="96" t="s">
        <v>61</v>
      </c>
      <c r="AV52" s="96" t="s">
        <v>62</v>
      </c>
      <c r="AW52" s="96" t="s">
        <v>63</v>
      </c>
      <c r="AX52" s="96" t="s">
        <v>64</v>
      </c>
      <c r="AY52" s="96" t="s">
        <v>65</v>
      </c>
      <c r="AZ52" s="96" t="s">
        <v>66</v>
      </c>
      <c r="BA52" s="96" t="s">
        <v>67</v>
      </c>
      <c r="BB52" s="96" t="s">
        <v>68</v>
      </c>
      <c r="BC52" s="96" t="s">
        <v>69</v>
      </c>
      <c r="BD52" s="97" t="s">
        <v>70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71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ROUND(SUM(AG55:AG58),2)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28</v>
      </c>
      <c r="AR54" s="107"/>
      <c r="AS54" s="108">
        <f>ROUND(SUM(AS55:AS58),2)</f>
        <v>0</v>
      </c>
      <c r="AT54" s="109">
        <f>ROUND(SUM(AV54:AW54),2)</f>
        <v>0</v>
      </c>
      <c r="AU54" s="110">
        <f>ROUND(SUM(AU55:AU58),5)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ROUND(SUM(AZ55:AZ58),2)</f>
        <v>0</v>
      </c>
      <c r="BA54" s="109">
        <f>ROUND(SUM(BA55:BA58),2)</f>
        <v>0</v>
      </c>
      <c r="BB54" s="109">
        <f>ROUND(SUM(BB55:BB58),2)</f>
        <v>0</v>
      </c>
      <c r="BC54" s="109">
        <f>ROUND(SUM(BC55:BC58),2)</f>
        <v>0</v>
      </c>
      <c r="BD54" s="111">
        <f>ROUND(SUM(BD55:BD58),2)</f>
        <v>0</v>
      </c>
      <c r="BE54" s="6"/>
      <c r="BS54" s="112" t="s">
        <v>72</v>
      </c>
      <c r="BT54" s="112" t="s">
        <v>73</v>
      </c>
      <c r="BU54" s="113" t="s">
        <v>74</v>
      </c>
      <c r="BV54" s="112" t="s">
        <v>75</v>
      </c>
      <c r="BW54" s="112" t="s">
        <v>5</v>
      </c>
      <c r="BX54" s="112" t="s">
        <v>76</v>
      </c>
      <c r="CL54" s="112" t="s">
        <v>19</v>
      </c>
    </row>
    <row r="55" s="7" customFormat="1" ht="16.5" customHeight="1">
      <c r="A55" s="114" t="s">
        <v>77</v>
      </c>
      <c r="B55" s="115"/>
      <c r="C55" s="116"/>
      <c r="D55" s="117" t="s">
        <v>78</v>
      </c>
      <c r="E55" s="117"/>
      <c r="F55" s="117"/>
      <c r="G55" s="117"/>
      <c r="H55" s="117"/>
      <c r="I55" s="118"/>
      <c r="J55" s="117" t="s">
        <v>79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'SO 01 - Zatrubnění'!J30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80</v>
      </c>
      <c r="AR55" s="121"/>
      <c r="AS55" s="122">
        <v>0</v>
      </c>
      <c r="AT55" s="123">
        <f>ROUND(SUM(AV55:AW55),2)</f>
        <v>0</v>
      </c>
      <c r="AU55" s="124">
        <f>'SO 01 - Zatrubnění'!P87</f>
        <v>0</v>
      </c>
      <c r="AV55" s="123">
        <f>'SO 01 - Zatrubnění'!J33</f>
        <v>0</v>
      </c>
      <c r="AW55" s="123">
        <f>'SO 01 - Zatrubnění'!J34</f>
        <v>0</v>
      </c>
      <c r="AX55" s="123">
        <f>'SO 01 - Zatrubnění'!J35</f>
        <v>0</v>
      </c>
      <c r="AY55" s="123">
        <f>'SO 01 - Zatrubnění'!J36</f>
        <v>0</v>
      </c>
      <c r="AZ55" s="123">
        <f>'SO 01 - Zatrubnění'!F33</f>
        <v>0</v>
      </c>
      <c r="BA55" s="123">
        <f>'SO 01 - Zatrubnění'!F34</f>
        <v>0</v>
      </c>
      <c r="BB55" s="123">
        <f>'SO 01 - Zatrubnění'!F35</f>
        <v>0</v>
      </c>
      <c r="BC55" s="123">
        <f>'SO 01 - Zatrubnění'!F36</f>
        <v>0</v>
      </c>
      <c r="BD55" s="125">
        <f>'SO 01 - Zatrubnění'!F37</f>
        <v>0</v>
      </c>
      <c r="BE55" s="7"/>
      <c r="BT55" s="126" t="s">
        <v>81</v>
      </c>
      <c r="BV55" s="126" t="s">
        <v>75</v>
      </c>
      <c r="BW55" s="126" t="s">
        <v>82</v>
      </c>
      <c r="BX55" s="126" t="s">
        <v>5</v>
      </c>
      <c r="CL55" s="126" t="s">
        <v>83</v>
      </c>
      <c r="CM55" s="126" t="s">
        <v>21</v>
      </c>
    </row>
    <row r="56" s="7" customFormat="1" ht="16.5" customHeight="1">
      <c r="A56" s="114" t="s">
        <v>77</v>
      </c>
      <c r="B56" s="115"/>
      <c r="C56" s="116"/>
      <c r="D56" s="117" t="s">
        <v>84</v>
      </c>
      <c r="E56" s="117"/>
      <c r="F56" s="117"/>
      <c r="G56" s="117"/>
      <c r="H56" s="117"/>
      <c r="I56" s="118"/>
      <c r="J56" s="117" t="s">
        <v>85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'SO 02 - Komunikace'!J30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80</v>
      </c>
      <c r="AR56" s="121"/>
      <c r="AS56" s="122">
        <v>0</v>
      </c>
      <c r="AT56" s="123">
        <f>ROUND(SUM(AV56:AW56),2)</f>
        <v>0</v>
      </c>
      <c r="AU56" s="124">
        <f>'SO 02 - Komunikace'!P85</f>
        <v>0</v>
      </c>
      <c r="AV56" s="123">
        <f>'SO 02 - Komunikace'!J33</f>
        <v>0</v>
      </c>
      <c r="AW56" s="123">
        <f>'SO 02 - Komunikace'!J34</f>
        <v>0</v>
      </c>
      <c r="AX56" s="123">
        <f>'SO 02 - Komunikace'!J35</f>
        <v>0</v>
      </c>
      <c r="AY56" s="123">
        <f>'SO 02 - Komunikace'!J36</f>
        <v>0</v>
      </c>
      <c r="AZ56" s="123">
        <f>'SO 02 - Komunikace'!F33</f>
        <v>0</v>
      </c>
      <c r="BA56" s="123">
        <f>'SO 02 - Komunikace'!F34</f>
        <v>0</v>
      </c>
      <c r="BB56" s="123">
        <f>'SO 02 - Komunikace'!F35</f>
        <v>0</v>
      </c>
      <c r="BC56" s="123">
        <f>'SO 02 - Komunikace'!F36</f>
        <v>0</v>
      </c>
      <c r="BD56" s="125">
        <f>'SO 02 - Komunikace'!F37</f>
        <v>0</v>
      </c>
      <c r="BE56" s="7"/>
      <c r="BT56" s="126" t="s">
        <v>81</v>
      </c>
      <c r="BV56" s="126" t="s">
        <v>75</v>
      </c>
      <c r="BW56" s="126" t="s">
        <v>86</v>
      </c>
      <c r="BX56" s="126" t="s">
        <v>5</v>
      </c>
      <c r="CL56" s="126" t="s">
        <v>87</v>
      </c>
      <c r="CM56" s="126" t="s">
        <v>21</v>
      </c>
    </row>
    <row r="57" s="7" customFormat="1" ht="16.5" customHeight="1">
      <c r="A57" s="114" t="s">
        <v>77</v>
      </c>
      <c r="B57" s="115"/>
      <c r="C57" s="116"/>
      <c r="D57" s="117" t="s">
        <v>88</v>
      </c>
      <c r="E57" s="117"/>
      <c r="F57" s="117"/>
      <c r="G57" s="117"/>
      <c r="H57" s="117"/>
      <c r="I57" s="118"/>
      <c r="J57" s="117" t="s">
        <v>89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'SO 03 - Přeložka oplocení'!J30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90</v>
      </c>
      <c r="AR57" s="121"/>
      <c r="AS57" s="122">
        <v>0</v>
      </c>
      <c r="AT57" s="123">
        <f>ROUND(SUM(AV57:AW57),2)</f>
        <v>0</v>
      </c>
      <c r="AU57" s="124">
        <f>'SO 03 - Přeložka oplocení'!P85</f>
        <v>0</v>
      </c>
      <c r="AV57" s="123">
        <f>'SO 03 - Přeložka oplocení'!J33</f>
        <v>0</v>
      </c>
      <c r="AW57" s="123">
        <f>'SO 03 - Přeložka oplocení'!J34</f>
        <v>0</v>
      </c>
      <c r="AX57" s="123">
        <f>'SO 03 - Přeložka oplocení'!J35</f>
        <v>0</v>
      </c>
      <c r="AY57" s="123">
        <f>'SO 03 - Přeložka oplocení'!J36</f>
        <v>0</v>
      </c>
      <c r="AZ57" s="123">
        <f>'SO 03 - Přeložka oplocení'!F33</f>
        <v>0</v>
      </c>
      <c r="BA57" s="123">
        <f>'SO 03 - Přeložka oplocení'!F34</f>
        <v>0</v>
      </c>
      <c r="BB57" s="123">
        <f>'SO 03 - Přeložka oplocení'!F35</f>
        <v>0</v>
      </c>
      <c r="BC57" s="123">
        <f>'SO 03 - Přeložka oplocení'!F36</f>
        <v>0</v>
      </c>
      <c r="BD57" s="125">
        <f>'SO 03 - Přeložka oplocení'!F37</f>
        <v>0</v>
      </c>
      <c r="BE57" s="7"/>
      <c r="BT57" s="126" t="s">
        <v>81</v>
      </c>
      <c r="BV57" s="126" t="s">
        <v>75</v>
      </c>
      <c r="BW57" s="126" t="s">
        <v>91</v>
      </c>
      <c r="BX57" s="126" t="s">
        <v>5</v>
      </c>
      <c r="CL57" s="126" t="s">
        <v>92</v>
      </c>
      <c r="CM57" s="126" t="s">
        <v>21</v>
      </c>
    </row>
    <row r="58" s="7" customFormat="1" ht="16.5" customHeight="1">
      <c r="A58" s="114" t="s">
        <v>77</v>
      </c>
      <c r="B58" s="115"/>
      <c r="C58" s="116"/>
      <c r="D58" s="117" t="s">
        <v>93</v>
      </c>
      <c r="E58" s="117"/>
      <c r="F58" s="117"/>
      <c r="G58" s="117"/>
      <c r="H58" s="117"/>
      <c r="I58" s="118"/>
      <c r="J58" s="117" t="s">
        <v>94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'VRN - Vedlejší a ostatní ...'!J30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95</v>
      </c>
      <c r="AR58" s="121"/>
      <c r="AS58" s="127">
        <v>0</v>
      </c>
      <c r="AT58" s="128">
        <f>ROUND(SUM(AV58:AW58),2)</f>
        <v>0</v>
      </c>
      <c r="AU58" s="129">
        <f>'VRN - Vedlejší a ostatní ...'!P80</f>
        <v>0</v>
      </c>
      <c r="AV58" s="128">
        <f>'VRN - Vedlejší a ostatní ...'!J33</f>
        <v>0</v>
      </c>
      <c r="AW58" s="128">
        <f>'VRN - Vedlejší a ostatní ...'!J34</f>
        <v>0</v>
      </c>
      <c r="AX58" s="128">
        <f>'VRN - Vedlejší a ostatní ...'!J35</f>
        <v>0</v>
      </c>
      <c r="AY58" s="128">
        <f>'VRN - Vedlejší a ostatní ...'!J36</f>
        <v>0</v>
      </c>
      <c r="AZ58" s="128">
        <f>'VRN - Vedlejší a ostatní ...'!F33</f>
        <v>0</v>
      </c>
      <c r="BA58" s="128">
        <f>'VRN - Vedlejší a ostatní ...'!F34</f>
        <v>0</v>
      </c>
      <c r="BB58" s="128">
        <f>'VRN - Vedlejší a ostatní ...'!F35</f>
        <v>0</v>
      </c>
      <c r="BC58" s="128">
        <f>'VRN - Vedlejší a ostatní ...'!F36</f>
        <v>0</v>
      </c>
      <c r="BD58" s="130">
        <f>'VRN - Vedlejší a ostatní ...'!F37</f>
        <v>0</v>
      </c>
      <c r="BE58" s="7"/>
      <c r="BT58" s="126" t="s">
        <v>81</v>
      </c>
      <c r="BV58" s="126" t="s">
        <v>75</v>
      </c>
      <c r="BW58" s="126" t="s">
        <v>96</v>
      </c>
      <c r="BX58" s="126" t="s">
        <v>5</v>
      </c>
      <c r="CL58" s="126" t="s">
        <v>19</v>
      </c>
      <c r="CM58" s="126" t="s">
        <v>21</v>
      </c>
    </row>
    <row r="59" s="2" customFormat="1" ht="30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7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</row>
    <row r="60" s="2" customFormat="1" ht="6.96" customHeight="1">
      <c r="A60" s="41"/>
      <c r="B60" s="62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47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</row>
  </sheetData>
  <sheetProtection sheet="1" formatColumns="0" formatRows="0" objects="1" scenarios="1" spinCount="100000" saltValue="9JktxoM4uiwCeh3qyjaoHrPn8CGPN2UvC2dVtoammSmN+8j1oP1RMnBcwTS9hrFUYJicwhXJTb69htSMYaJbnA==" hashValue="DqSJ+kFmHxcBtx5l0fihUfEGxPsZOcUL7YXPJwfN9Zm+OWpLwPUSPAdB+2rCq6N/EBndDaK85lDNOjUo7+dvyw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01 - Zatrubnění'!C2" display="/"/>
    <hyperlink ref="A56" location="'SO 02 - Komunikace'!C2" display="/"/>
    <hyperlink ref="A57" location="'SO 03 - Přeložka oplocení'!C2" display="/"/>
    <hyperlink ref="A58" location="'VR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82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21</v>
      </c>
    </row>
    <row r="4" s="1" customFormat="1" ht="24.96" customHeight="1">
      <c r="B4" s="23"/>
      <c r="D4" s="133" t="s">
        <v>97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NAPOJ PARKOVIŠTĚ U ZIM STAD DO UL LITOMĚŘICKÁ BÍLINA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98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99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83</v>
      </c>
      <c r="G11" s="41"/>
      <c r="H11" s="41"/>
      <c r="I11" s="135" t="s">
        <v>20</v>
      </c>
      <c r="J11" s="139" t="s">
        <v>21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22</v>
      </c>
      <c r="E12" s="41"/>
      <c r="F12" s="139" t="s">
        <v>23</v>
      </c>
      <c r="G12" s="41"/>
      <c r="H12" s="41"/>
      <c r="I12" s="135" t="s">
        <v>24</v>
      </c>
      <c r="J12" s="140" t="str">
        <f>'Rekapitulace stavby'!AN8</f>
        <v>11. 1. 2024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26</v>
      </c>
      <c r="E14" s="41"/>
      <c r="F14" s="41"/>
      <c r="G14" s="41"/>
      <c r="H14" s="41"/>
      <c r="I14" s="135" t="s">
        <v>27</v>
      </c>
      <c r="J14" s="139" t="s">
        <v>28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29</v>
      </c>
      <c r="F15" s="41"/>
      <c r="G15" s="41"/>
      <c r="H15" s="41"/>
      <c r="I15" s="135" t="s">
        <v>30</v>
      </c>
      <c r="J15" s="139" t="s">
        <v>28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31</v>
      </c>
      <c r="E17" s="41"/>
      <c r="F17" s="41"/>
      <c r="G17" s="41"/>
      <c r="H17" s="41"/>
      <c r="I17" s="135" t="s">
        <v>27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30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33</v>
      </c>
      <c r="E20" s="41"/>
      <c r="F20" s="41"/>
      <c r="G20" s="41"/>
      <c r="H20" s="41"/>
      <c r="I20" s="135" t="s">
        <v>27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30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35</v>
      </c>
      <c r="E23" s="41"/>
      <c r="F23" s="41"/>
      <c r="G23" s="41"/>
      <c r="H23" s="41"/>
      <c r="I23" s="135" t="s">
        <v>27</v>
      </c>
      <c r="J23" s="139" t="s">
        <v>28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36</v>
      </c>
      <c r="F24" s="41"/>
      <c r="G24" s="41"/>
      <c r="H24" s="41"/>
      <c r="I24" s="135" t="s">
        <v>30</v>
      </c>
      <c r="J24" s="139" t="s">
        <v>28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37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28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147">
        <f>ROUND(J87,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41</v>
      </c>
      <c r="G32" s="41"/>
      <c r="H32" s="41"/>
      <c r="I32" s="148" t="s">
        <v>40</v>
      </c>
      <c r="J32" s="148" t="s">
        <v>42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43</v>
      </c>
      <c r="E33" s="135" t="s">
        <v>44</v>
      </c>
      <c r="F33" s="150">
        <f>ROUND((SUM(BE87:BE254)),  2)</f>
        <v>0</v>
      </c>
      <c r="G33" s="41"/>
      <c r="H33" s="41"/>
      <c r="I33" s="151">
        <v>0.20999999999999999</v>
      </c>
      <c r="J33" s="150">
        <f>ROUND(((SUM(BE87:BE254))*I33),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45</v>
      </c>
      <c r="F34" s="150">
        <f>ROUND((SUM(BF87:BF254)),  2)</f>
        <v>0</v>
      </c>
      <c r="G34" s="41"/>
      <c r="H34" s="41"/>
      <c r="I34" s="151">
        <v>0.12</v>
      </c>
      <c r="J34" s="150">
        <f>ROUND(((SUM(BF87:BF254))*I34),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46</v>
      </c>
      <c r="F35" s="150">
        <f>ROUND((SUM(BG87:BG254)),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47</v>
      </c>
      <c r="F36" s="150">
        <f>ROUND((SUM(BH87:BH254)),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48</v>
      </c>
      <c r="F37" s="150">
        <f>ROUND((SUM(BI87:BI254)),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49</v>
      </c>
      <c r="E39" s="154"/>
      <c r="F39" s="154"/>
      <c r="G39" s="155" t="s">
        <v>50</v>
      </c>
      <c r="H39" s="156" t="s">
        <v>51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100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NAPOJ PARKOVIŠTĚ U ZIM STAD DO UL LITOMĚŘICKÁ BÍLINA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98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01 - Zatrubnění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22</v>
      </c>
      <c r="D52" s="43"/>
      <c r="E52" s="43"/>
      <c r="F52" s="30" t="str">
        <f>F12</f>
        <v xml:space="preserve"> </v>
      </c>
      <c r="G52" s="43"/>
      <c r="H52" s="43"/>
      <c r="I52" s="35" t="s">
        <v>24</v>
      </c>
      <c r="J52" s="75" t="str">
        <f>IF(J12="","",J12)</f>
        <v>11. 1. 2024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26</v>
      </c>
      <c r="D54" s="43"/>
      <c r="E54" s="43"/>
      <c r="F54" s="30" t="str">
        <f>E15</f>
        <v>AQUECON a.s., Zelený pruh 1560/99, Praha 4</v>
      </c>
      <c r="G54" s="43"/>
      <c r="H54" s="43"/>
      <c r="I54" s="35" t="s">
        <v>33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Miluše Vágnerová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101</v>
      </c>
      <c r="D57" s="165"/>
      <c r="E57" s="165"/>
      <c r="F57" s="165"/>
      <c r="G57" s="165"/>
      <c r="H57" s="165"/>
      <c r="I57" s="165"/>
      <c r="J57" s="166" t="s">
        <v>102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71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103</v>
      </c>
    </row>
    <row r="60" s="9" customFormat="1" ht="24.96" customHeight="1">
      <c r="A60" s="9"/>
      <c r="B60" s="168"/>
      <c r="C60" s="169"/>
      <c r="D60" s="170" t="s">
        <v>104</v>
      </c>
      <c r="E60" s="171"/>
      <c r="F60" s="171"/>
      <c r="G60" s="171"/>
      <c r="H60" s="171"/>
      <c r="I60" s="171"/>
      <c r="J60" s="172">
        <f>J88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105</v>
      </c>
      <c r="E61" s="177"/>
      <c r="F61" s="177"/>
      <c r="G61" s="177"/>
      <c r="H61" s="177"/>
      <c r="I61" s="177"/>
      <c r="J61" s="178">
        <f>J89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106</v>
      </c>
      <c r="E62" s="177"/>
      <c r="F62" s="177"/>
      <c r="G62" s="177"/>
      <c r="H62" s="177"/>
      <c r="I62" s="177"/>
      <c r="J62" s="178">
        <f>J171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107</v>
      </c>
      <c r="E63" s="177"/>
      <c r="F63" s="177"/>
      <c r="G63" s="177"/>
      <c r="H63" s="177"/>
      <c r="I63" s="177"/>
      <c r="J63" s="178">
        <f>J199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108</v>
      </c>
      <c r="E64" s="177"/>
      <c r="F64" s="177"/>
      <c r="G64" s="177"/>
      <c r="H64" s="177"/>
      <c r="I64" s="177"/>
      <c r="J64" s="178">
        <f>J214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109</v>
      </c>
      <c r="E65" s="177"/>
      <c r="F65" s="177"/>
      <c r="G65" s="177"/>
      <c r="H65" s="177"/>
      <c r="I65" s="177"/>
      <c r="J65" s="178">
        <f>J229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110</v>
      </c>
      <c r="E66" s="177"/>
      <c r="F66" s="177"/>
      <c r="G66" s="177"/>
      <c r="H66" s="177"/>
      <c r="I66" s="177"/>
      <c r="J66" s="178">
        <f>J243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111</v>
      </c>
      <c r="E67" s="177"/>
      <c r="F67" s="177"/>
      <c r="G67" s="177"/>
      <c r="H67" s="177"/>
      <c r="I67" s="177"/>
      <c r="J67" s="178">
        <f>J252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112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63" t="str">
        <f>E7</f>
        <v>NAPOJ PARKOVIŠTĚ U ZIM STAD DO UL LITOMĚŘICKÁ BÍLINA</v>
      </c>
      <c r="F77" s="35"/>
      <c r="G77" s="35"/>
      <c r="H77" s="35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98</v>
      </c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SO 01 - Zatrubnění</v>
      </c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22</v>
      </c>
      <c r="D81" s="43"/>
      <c r="E81" s="43"/>
      <c r="F81" s="30" t="str">
        <f>F12</f>
        <v xml:space="preserve"> </v>
      </c>
      <c r="G81" s="43"/>
      <c r="H81" s="43"/>
      <c r="I81" s="35" t="s">
        <v>24</v>
      </c>
      <c r="J81" s="75" t="str">
        <f>IF(J12="","",J12)</f>
        <v>11. 1. 2024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26</v>
      </c>
      <c r="D83" s="43"/>
      <c r="E83" s="43"/>
      <c r="F83" s="30" t="str">
        <f>E15</f>
        <v>AQUECON a.s., Zelený pruh 1560/99, Praha 4</v>
      </c>
      <c r="G83" s="43"/>
      <c r="H83" s="43"/>
      <c r="I83" s="35" t="s">
        <v>33</v>
      </c>
      <c r="J83" s="39" t="str">
        <f>E21</f>
        <v xml:space="preserve"> </v>
      </c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31</v>
      </c>
      <c r="D84" s="43"/>
      <c r="E84" s="43"/>
      <c r="F84" s="30" t="str">
        <f>IF(E18="","",E18)</f>
        <v>Vyplň údaj</v>
      </c>
      <c r="G84" s="43"/>
      <c r="H84" s="43"/>
      <c r="I84" s="35" t="s">
        <v>35</v>
      </c>
      <c r="J84" s="39" t="str">
        <f>E24</f>
        <v>Miluše Vágnerová</v>
      </c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0"/>
      <c r="B86" s="181"/>
      <c r="C86" s="182" t="s">
        <v>113</v>
      </c>
      <c r="D86" s="183" t="s">
        <v>58</v>
      </c>
      <c r="E86" s="183" t="s">
        <v>54</v>
      </c>
      <c r="F86" s="183" t="s">
        <v>55</v>
      </c>
      <c r="G86" s="183" t="s">
        <v>114</v>
      </c>
      <c r="H86" s="183" t="s">
        <v>115</v>
      </c>
      <c r="I86" s="183" t="s">
        <v>116</v>
      </c>
      <c r="J86" s="183" t="s">
        <v>102</v>
      </c>
      <c r="K86" s="184" t="s">
        <v>117</v>
      </c>
      <c r="L86" s="185"/>
      <c r="M86" s="95" t="s">
        <v>28</v>
      </c>
      <c r="N86" s="96" t="s">
        <v>43</v>
      </c>
      <c r="O86" s="96" t="s">
        <v>118</v>
      </c>
      <c r="P86" s="96" t="s">
        <v>119</v>
      </c>
      <c r="Q86" s="96" t="s">
        <v>120</v>
      </c>
      <c r="R86" s="96" t="s">
        <v>121</v>
      </c>
      <c r="S86" s="96" t="s">
        <v>122</v>
      </c>
      <c r="T86" s="97" t="s">
        <v>123</v>
      </c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</row>
    <row r="87" s="2" customFormat="1" ht="22.8" customHeight="1">
      <c r="A87" s="41"/>
      <c r="B87" s="42"/>
      <c r="C87" s="102" t="s">
        <v>124</v>
      </c>
      <c r="D87" s="43"/>
      <c r="E87" s="43"/>
      <c r="F87" s="43"/>
      <c r="G87" s="43"/>
      <c r="H87" s="43"/>
      <c r="I87" s="43"/>
      <c r="J87" s="186">
        <f>BK87</f>
        <v>0</v>
      </c>
      <c r="K87" s="43"/>
      <c r="L87" s="47"/>
      <c r="M87" s="98"/>
      <c r="N87" s="187"/>
      <c r="O87" s="99"/>
      <c r="P87" s="188">
        <f>P88</f>
        <v>0</v>
      </c>
      <c r="Q87" s="99"/>
      <c r="R87" s="188">
        <f>R88</f>
        <v>38.333042519999999</v>
      </c>
      <c r="S87" s="99"/>
      <c r="T87" s="189">
        <f>T88</f>
        <v>23.555199999999999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72</v>
      </c>
      <c r="AU87" s="20" t="s">
        <v>103</v>
      </c>
      <c r="BK87" s="190">
        <f>BK88</f>
        <v>0</v>
      </c>
    </row>
    <row r="88" s="12" customFormat="1" ht="25.92" customHeight="1">
      <c r="A88" s="12"/>
      <c r="B88" s="191"/>
      <c r="C88" s="192"/>
      <c r="D88" s="193" t="s">
        <v>72</v>
      </c>
      <c r="E88" s="194" t="s">
        <v>125</v>
      </c>
      <c r="F88" s="194" t="s">
        <v>126</v>
      </c>
      <c r="G88" s="192"/>
      <c r="H88" s="192"/>
      <c r="I88" s="195"/>
      <c r="J88" s="196">
        <f>BK88</f>
        <v>0</v>
      </c>
      <c r="K88" s="192"/>
      <c r="L88" s="197"/>
      <c r="M88" s="198"/>
      <c r="N88" s="199"/>
      <c r="O88" s="199"/>
      <c r="P88" s="200">
        <f>P89+P171+P199+P214+P229+P243+P252</f>
        <v>0</v>
      </c>
      <c r="Q88" s="199"/>
      <c r="R88" s="200">
        <f>R89+R171+R199+R214+R229+R243+R252</f>
        <v>38.333042519999999</v>
      </c>
      <c r="S88" s="199"/>
      <c r="T88" s="201">
        <f>T89+T171+T199+T214+T229+T243+T252</f>
        <v>23.555199999999999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81</v>
      </c>
      <c r="AT88" s="203" t="s">
        <v>72</v>
      </c>
      <c r="AU88" s="203" t="s">
        <v>73</v>
      </c>
      <c r="AY88" s="202" t="s">
        <v>127</v>
      </c>
      <c r="BK88" s="204">
        <f>BK89+BK171+BK199+BK214+BK229+BK243+BK252</f>
        <v>0</v>
      </c>
    </row>
    <row r="89" s="12" customFormat="1" ht="22.8" customHeight="1">
      <c r="A89" s="12"/>
      <c r="B89" s="191"/>
      <c r="C89" s="192"/>
      <c r="D89" s="193" t="s">
        <v>72</v>
      </c>
      <c r="E89" s="205" t="s">
        <v>81</v>
      </c>
      <c r="F89" s="205" t="s">
        <v>128</v>
      </c>
      <c r="G89" s="192"/>
      <c r="H89" s="192"/>
      <c r="I89" s="195"/>
      <c r="J89" s="206">
        <f>BK89</f>
        <v>0</v>
      </c>
      <c r="K89" s="192"/>
      <c r="L89" s="197"/>
      <c r="M89" s="198"/>
      <c r="N89" s="199"/>
      <c r="O89" s="199"/>
      <c r="P89" s="200">
        <f>SUM(P90:P170)</f>
        <v>0</v>
      </c>
      <c r="Q89" s="199"/>
      <c r="R89" s="200">
        <f>SUM(R90:R170)</f>
        <v>0.278034</v>
      </c>
      <c r="S89" s="199"/>
      <c r="T89" s="201">
        <f>SUM(T90:T170)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81</v>
      </c>
      <c r="AT89" s="203" t="s">
        <v>72</v>
      </c>
      <c r="AU89" s="203" t="s">
        <v>81</v>
      </c>
      <c r="AY89" s="202" t="s">
        <v>127</v>
      </c>
      <c r="BK89" s="204">
        <f>SUM(BK90:BK170)</f>
        <v>0</v>
      </c>
    </row>
    <row r="90" s="2" customFormat="1" ht="16.5" customHeight="1">
      <c r="A90" s="41"/>
      <c r="B90" s="42"/>
      <c r="C90" s="207" t="s">
        <v>81</v>
      </c>
      <c r="D90" s="207" t="s">
        <v>129</v>
      </c>
      <c r="E90" s="208" t="s">
        <v>130</v>
      </c>
      <c r="F90" s="209" t="s">
        <v>131</v>
      </c>
      <c r="G90" s="210" t="s">
        <v>132</v>
      </c>
      <c r="H90" s="211">
        <v>10</v>
      </c>
      <c r="I90" s="212"/>
      <c r="J90" s="213">
        <f>ROUND(I90*H90,2)</f>
        <v>0</v>
      </c>
      <c r="K90" s="209" t="s">
        <v>133</v>
      </c>
      <c r="L90" s="47"/>
      <c r="M90" s="214" t="s">
        <v>28</v>
      </c>
      <c r="N90" s="215" t="s">
        <v>44</v>
      </c>
      <c r="O90" s="87"/>
      <c r="P90" s="216">
        <f>O90*H90</f>
        <v>0</v>
      </c>
      <c r="Q90" s="216">
        <v>0.021930000000000002</v>
      </c>
      <c r="R90" s="216">
        <f>Q90*H90</f>
        <v>0.21930000000000002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134</v>
      </c>
      <c r="AT90" s="218" t="s">
        <v>129</v>
      </c>
      <c r="AU90" s="218" t="s">
        <v>21</v>
      </c>
      <c r="AY90" s="20" t="s">
        <v>127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81</v>
      </c>
      <c r="BK90" s="219">
        <f>ROUND(I90*H90,2)</f>
        <v>0</v>
      </c>
      <c r="BL90" s="20" t="s">
        <v>134</v>
      </c>
      <c r="BM90" s="218" t="s">
        <v>135</v>
      </c>
    </row>
    <row r="91" s="2" customFormat="1">
      <c r="A91" s="41"/>
      <c r="B91" s="42"/>
      <c r="C91" s="43"/>
      <c r="D91" s="220" t="s">
        <v>136</v>
      </c>
      <c r="E91" s="43"/>
      <c r="F91" s="221" t="s">
        <v>137</v>
      </c>
      <c r="G91" s="43"/>
      <c r="H91" s="43"/>
      <c r="I91" s="222"/>
      <c r="J91" s="43"/>
      <c r="K91" s="43"/>
      <c r="L91" s="47"/>
      <c r="M91" s="223"/>
      <c r="N91" s="224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136</v>
      </c>
      <c r="AU91" s="20" t="s">
        <v>21</v>
      </c>
    </row>
    <row r="92" s="13" customFormat="1">
      <c r="A92" s="13"/>
      <c r="B92" s="225"/>
      <c r="C92" s="226"/>
      <c r="D92" s="227" t="s">
        <v>138</v>
      </c>
      <c r="E92" s="228" t="s">
        <v>28</v>
      </c>
      <c r="F92" s="229" t="s">
        <v>139</v>
      </c>
      <c r="G92" s="226"/>
      <c r="H92" s="230">
        <v>10</v>
      </c>
      <c r="I92" s="231"/>
      <c r="J92" s="226"/>
      <c r="K92" s="226"/>
      <c r="L92" s="232"/>
      <c r="M92" s="233"/>
      <c r="N92" s="234"/>
      <c r="O92" s="234"/>
      <c r="P92" s="234"/>
      <c r="Q92" s="234"/>
      <c r="R92" s="234"/>
      <c r="S92" s="234"/>
      <c r="T92" s="23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6" t="s">
        <v>138</v>
      </c>
      <c r="AU92" s="236" t="s">
        <v>21</v>
      </c>
      <c r="AV92" s="13" t="s">
        <v>21</v>
      </c>
      <c r="AW92" s="13" t="s">
        <v>34</v>
      </c>
      <c r="AX92" s="13" t="s">
        <v>73</v>
      </c>
      <c r="AY92" s="236" t="s">
        <v>127</v>
      </c>
    </row>
    <row r="93" s="14" customFormat="1">
      <c r="A93" s="14"/>
      <c r="B93" s="237"/>
      <c r="C93" s="238"/>
      <c r="D93" s="227" t="s">
        <v>138</v>
      </c>
      <c r="E93" s="239" t="s">
        <v>28</v>
      </c>
      <c r="F93" s="240" t="s">
        <v>140</v>
      </c>
      <c r="G93" s="238"/>
      <c r="H93" s="241">
        <v>10</v>
      </c>
      <c r="I93" s="242"/>
      <c r="J93" s="238"/>
      <c r="K93" s="238"/>
      <c r="L93" s="243"/>
      <c r="M93" s="244"/>
      <c r="N93" s="245"/>
      <c r="O93" s="245"/>
      <c r="P93" s="245"/>
      <c r="Q93" s="245"/>
      <c r="R93" s="245"/>
      <c r="S93" s="245"/>
      <c r="T93" s="246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7" t="s">
        <v>138</v>
      </c>
      <c r="AU93" s="247" t="s">
        <v>21</v>
      </c>
      <c r="AV93" s="14" t="s">
        <v>134</v>
      </c>
      <c r="AW93" s="14" t="s">
        <v>34</v>
      </c>
      <c r="AX93" s="14" t="s">
        <v>81</v>
      </c>
      <c r="AY93" s="247" t="s">
        <v>127</v>
      </c>
    </row>
    <row r="94" s="2" customFormat="1" ht="16.5" customHeight="1">
      <c r="A94" s="41"/>
      <c r="B94" s="42"/>
      <c r="C94" s="207" t="s">
        <v>21</v>
      </c>
      <c r="D94" s="207" t="s">
        <v>129</v>
      </c>
      <c r="E94" s="208" t="s">
        <v>141</v>
      </c>
      <c r="F94" s="209" t="s">
        <v>142</v>
      </c>
      <c r="G94" s="210" t="s">
        <v>143</v>
      </c>
      <c r="H94" s="211">
        <v>360</v>
      </c>
      <c r="I94" s="212"/>
      <c r="J94" s="213">
        <f>ROUND(I94*H94,2)</f>
        <v>0</v>
      </c>
      <c r="K94" s="209" t="s">
        <v>133</v>
      </c>
      <c r="L94" s="47"/>
      <c r="M94" s="214" t="s">
        <v>28</v>
      </c>
      <c r="N94" s="215" t="s">
        <v>44</v>
      </c>
      <c r="O94" s="87"/>
      <c r="P94" s="216">
        <f>O94*H94</f>
        <v>0</v>
      </c>
      <c r="Q94" s="216">
        <v>3.0000000000000001E-05</v>
      </c>
      <c r="R94" s="216">
        <f>Q94*H94</f>
        <v>0.010800000000000001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134</v>
      </c>
      <c r="AT94" s="218" t="s">
        <v>129</v>
      </c>
      <c r="AU94" s="218" t="s">
        <v>21</v>
      </c>
      <c r="AY94" s="20" t="s">
        <v>127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81</v>
      </c>
      <c r="BK94" s="219">
        <f>ROUND(I94*H94,2)</f>
        <v>0</v>
      </c>
      <c r="BL94" s="20" t="s">
        <v>134</v>
      </c>
      <c r="BM94" s="218" t="s">
        <v>144</v>
      </c>
    </row>
    <row r="95" s="2" customFormat="1">
      <c r="A95" s="41"/>
      <c r="B95" s="42"/>
      <c r="C95" s="43"/>
      <c r="D95" s="220" t="s">
        <v>136</v>
      </c>
      <c r="E95" s="43"/>
      <c r="F95" s="221" t="s">
        <v>145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136</v>
      </c>
      <c r="AU95" s="20" t="s">
        <v>21</v>
      </c>
    </row>
    <row r="96" s="13" customFormat="1">
      <c r="A96" s="13"/>
      <c r="B96" s="225"/>
      <c r="C96" s="226"/>
      <c r="D96" s="227" t="s">
        <v>138</v>
      </c>
      <c r="E96" s="228" t="s">
        <v>28</v>
      </c>
      <c r="F96" s="229" t="s">
        <v>146</v>
      </c>
      <c r="G96" s="226"/>
      <c r="H96" s="230">
        <v>360</v>
      </c>
      <c r="I96" s="231"/>
      <c r="J96" s="226"/>
      <c r="K96" s="226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138</v>
      </c>
      <c r="AU96" s="236" t="s">
        <v>21</v>
      </c>
      <c r="AV96" s="13" t="s">
        <v>21</v>
      </c>
      <c r="AW96" s="13" t="s">
        <v>34</v>
      </c>
      <c r="AX96" s="13" t="s">
        <v>73</v>
      </c>
      <c r="AY96" s="236" t="s">
        <v>127</v>
      </c>
    </row>
    <row r="97" s="14" customFormat="1">
      <c r="A97" s="14"/>
      <c r="B97" s="237"/>
      <c r="C97" s="238"/>
      <c r="D97" s="227" t="s">
        <v>138</v>
      </c>
      <c r="E97" s="239" t="s">
        <v>28</v>
      </c>
      <c r="F97" s="240" t="s">
        <v>140</v>
      </c>
      <c r="G97" s="238"/>
      <c r="H97" s="241">
        <v>360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7" t="s">
        <v>138</v>
      </c>
      <c r="AU97" s="247" t="s">
        <v>21</v>
      </c>
      <c r="AV97" s="14" t="s">
        <v>134</v>
      </c>
      <c r="AW97" s="14" t="s">
        <v>34</v>
      </c>
      <c r="AX97" s="14" t="s">
        <v>81</v>
      </c>
      <c r="AY97" s="247" t="s">
        <v>127</v>
      </c>
    </row>
    <row r="98" s="2" customFormat="1" ht="24.15" customHeight="1">
      <c r="A98" s="41"/>
      <c r="B98" s="42"/>
      <c r="C98" s="207" t="s">
        <v>147</v>
      </c>
      <c r="D98" s="207" t="s">
        <v>129</v>
      </c>
      <c r="E98" s="208" t="s">
        <v>148</v>
      </c>
      <c r="F98" s="209" t="s">
        <v>149</v>
      </c>
      <c r="G98" s="210" t="s">
        <v>150</v>
      </c>
      <c r="H98" s="211">
        <v>30</v>
      </c>
      <c r="I98" s="212"/>
      <c r="J98" s="213">
        <f>ROUND(I98*H98,2)</f>
        <v>0</v>
      </c>
      <c r="K98" s="209" t="s">
        <v>133</v>
      </c>
      <c r="L98" s="47"/>
      <c r="M98" s="214" t="s">
        <v>28</v>
      </c>
      <c r="N98" s="215" t="s">
        <v>44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134</v>
      </c>
      <c r="AT98" s="218" t="s">
        <v>129</v>
      </c>
      <c r="AU98" s="218" t="s">
        <v>21</v>
      </c>
      <c r="AY98" s="20" t="s">
        <v>127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81</v>
      </c>
      <c r="BK98" s="219">
        <f>ROUND(I98*H98,2)</f>
        <v>0</v>
      </c>
      <c r="BL98" s="20" t="s">
        <v>134</v>
      </c>
      <c r="BM98" s="218" t="s">
        <v>151</v>
      </c>
    </row>
    <row r="99" s="2" customFormat="1">
      <c r="A99" s="41"/>
      <c r="B99" s="42"/>
      <c r="C99" s="43"/>
      <c r="D99" s="220" t="s">
        <v>136</v>
      </c>
      <c r="E99" s="43"/>
      <c r="F99" s="221" t="s">
        <v>152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136</v>
      </c>
      <c r="AU99" s="20" t="s">
        <v>21</v>
      </c>
    </row>
    <row r="100" s="2" customFormat="1" ht="24.15" customHeight="1">
      <c r="A100" s="41"/>
      <c r="B100" s="42"/>
      <c r="C100" s="207" t="s">
        <v>134</v>
      </c>
      <c r="D100" s="207" t="s">
        <v>129</v>
      </c>
      <c r="E100" s="208" t="s">
        <v>153</v>
      </c>
      <c r="F100" s="209" t="s">
        <v>154</v>
      </c>
      <c r="G100" s="210" t="s">
        <v>132</v>
      </c>
      <c r="H100" s="211">
        <v>15</v>
      </c>
      <c r="I100" s="212"/>
      <c r="J100" s="213">
        <f>ROUND(I100*H100,2)</f>
        <v>0</v>
      </c>
      <c r="K100" s="209" t="s">
        <v>133</v>
      </c>
      <c r="L100" s="47"/>
      <c r="M100" s="214" t="s">
        <v>28</v>
      </c>
      <c r="N100" s="215" t="s">
        <v>44</v>
      </c>
      <c r="O100" s="87"/>
      <c r="P100" s="216">
        <f>O100*H100</f>
        <v>0</v>
      </c>
      <c r="Q100" s="216">
        <v>0.00014999999999999999</v>
      </c>
      <c r="R100" s="216">
        <f>Q100*H100</f>
        <v>0.0022499999999999998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134</v>
      </c>
      <c r="AT100" s="218" t="s">
        <v>129</v>
      </c>
      <c r="AU100" s="218" t="s">
        <v>21</v>
      </c>
      <c r="AY100" s="20" t="s">
        <v>127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81</v>
      </c>
      <c r="BK100" s="219">
        <f>ROUND(I100*H100,2)</f>
        <v>0</v>
      </c>
      <c r="BL100" s="20" t="s">
        <v>134</v>
      </c>
      <c r="BM100" s="218" t="s">
        <v>155</v>
      </c>
    </row>
    <row r="101" s="2" customFormat="1">
      <c r="A101" s="41"/>
      <c r="B101" s="42"/>
      <c r="C101" s="43"/>
      <c r="D101" s="220" t="s">
        <v>136</v>
      </c>
      <c r="E101" s="43"/>
      <c r="F101" s="221" t="s">
        <v>156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136</v>
      </c>
      <c r="AU101" s="20" t="s">
        <v>21</v>
      </c>
    </row>
    <row r="102" s="13" customFormat="1">
      <c r="A102" s="13"/>
      <c r="B102" s="225"/>
      <c r="C102" s="226"/>
      <c r="D102" s="227" t="s">
        <v>138</v>
      </c>
      <c r="E102" s="228" t="s">
        <v>28</v>
      </c>
      <c r="F102" s="229" t="s">
        <v>157</v>
      </c>
      <c r="G102" s="226"/>
      <c r="H102" s="230">
        <v>15</v>
      </c>
      <c r="I102" s="231"/>
      <c r="J102" s="226"/>
      <c r="K102" s="226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138</v>
      </c>
      <c r="AU102" s="236" t="s">
        <v>21</v>
      </c>
      <c r="AV102" s="13" t="s">
        <v>21</v>
      </c>
      <c r="AW102" s="13" t="s">
        <v>34</v>
      </c>
      <c r="AX102" s="13" t="s">
        <v>73</v>
      </c>
      <c r="AY102" s="236" t="s">
        <v>127</v>
      </c>
    </row>
    <row r="103" s="14" customFormat="1">
      <c r="A103" s="14"/>
      <c r="B103" s="237"/>
      <c r="C103" s="238"/>
      <c r="D103" s="227" t="s">
        <v>138</v>
      </c>
      <c r="E103" s="239" t="s">
        <v>28</v>
      </c>
      <c r="F103" s="240" t="s">
        <v>140</v>
      </c>
      <c r="G103" s="238"/>
      <c r="H103" s="241">
        <v>15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7" t="s">
        <v>138</v>
      </c>
      <c r="AU103" s="247" t="s">
        <v>21</v>
      </c>
      <c r="AV103" s="14" t="s">
        <v>134</v>
      </c>
      <c r="AW103" s="14" t="s">
        <v>34</v>
      </c>
      <c r="AX103" s="14" t="s">
        <v>81</v>
      </c>
      <c r="AY103" s="247" t="s">
        <v>127</v>
      </c>
    </row>
    <row r="104" s="2" customFormat="1" ht="24.15" customHeight="1">
      <c r="A104" s="41"/>
      <c r="B104" s="42"/>
      <c r="C104" s="207" t="s">
        <v>158</v>
      </c>
      <c r="D104" s="207" t="s">
        <v>129</v>
      </c>
      <c r="E104" s="208" t="s">
        <v>159</v>
      </c>
      <c r="F104" s="209" t="s">
        <v>160</v>
      </c>
      <c r="G104" s="210" t="s">
        <v>132</v>
      </c>
      <c r="H104" s="211">
        <v>15</v>
      </c>
      <c r="I104" s="212"/>
      <c r="J104" s="213">
        <f>ROUND(I104*H104,2)</f>
        <v>0</v>
      </c>
      <c r="K104" s="209" t="s">
        <v>133</v>
      </c>
      <c r="L104" s="47"/>
      <c r="M104" s="214" t="s">
        <v>28</v>
      </c>
      <c r="N104" s="215" t="s">
        <v>44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134</v>
      </c>
      <c r="AT104" s="218" t="s">
        <v>129</v>
      </c>
      <c r="AU104" s="218" t="s">
        <v>21</v>
      </c>
      <c r="AY104" s="20" t="s">
        <v>127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81</v>
      </c>
      <c r="BK104" s="219">
        <f>ROUND(I104*H104,2)</f>
        <v>0</v>
      </c>
      <c r="BL104" s="20" t="s">
        <v>134</v>
      </c>
      <c r="BM104" s="218" t="s">
        <v>161</v>
      </c>
    </row>
    <row r="105" s="2" customFormat="1">
      <c r="A105" s="41"/>
      <c r="B105" s="42"/>
      <c r="C105" s="43"/>
      <c r="D105" s="220" t="s">
        <v>136</v>
      </c>
      <c r="E105" s="43"/>
      <c r="F105" s="221" t="s">
        <v>162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136</v>
      </c>
      <c r="AU105" s="20" t="s">
        <v>21</v>
      </c>
    </row>
    <row r="106" s="2" customFormat="1" ht="16.5" customHeight="1">
      <c r="A106" s="41"/>
      <c r="B106" s="42"/>
      <c r="C106" s="207" t="s">
        <v>163</v>
      </c>
      <c r="D106" s="207" t="s">
        <v>129</v>
      </c>
      <c r="E106" s="208" t="s">
        <v>164</v>
      </c>
      <c r="F106" s="209" t="s">
        <v>165</v>
      </c>
      <c r="G106" s="210" t="s">
        <v>132</v>
      </c>
      <c r="H106" s="211">
        <v>4.5999999999999996</v>
      </c>
      <c r="I106" s="212"/>
      <c r="J106" s="213">
        <f>ROUND(I106*H106,2)</f>
        <v>0</v>
      </c>
      <c r="K106" s="209" t="s">
        <v>133</v>
      </c>
      <c r="L106" s="47"/>
      <c r="M106" s="214" t="s">
        <v>28</v>
      </c>
      <c r="N106" s="215" t="s">
        <v>44</v>
      </c>
      <c r="O106" s="87"/>
      <c r="P106" s="216">
        <f>O106*H106</f>
        <v>0</v>
      </c>
      <c r="Q106" s="216">
        <v>0.00046999999999999999</v>
      </c>
      <c r="R106" s="216">
        <f>Q106*H106</f>
        <v>0.0021619999999999999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134</v>
      </c>
      <c r="AT106" s="218" t="s">
        <v>129</v>
      </c>
      <c r="AU106" s="218" t="s">
        <v>21</v>
      </c>
      <c r="AY106" s="20" t="s">
        <v>127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81</v>
      </c>
      <c r="BK106" s="219">
        <f>ROUND(I106*H106,2)</f>
        <v>0</v>
      </c>
      <c r="BL106" s="20" t="s">
        <v>134</v>
      </c>
      <c r="BM106" s="218" t="s">
        <v>166</v>
      </c>
    </row>
    <row r="107" s="2" customFormat="1">
      <c r="A107" s="41"/>
      <c r="B107" s="42"/>
      <c r="C107" s="43"/>
      <c r="D107" s="220" t="s">
        <v>136</v>
      </c>
      <c r="E107" s="43"/>
      <c r="F107" s="221" t="s">
        <v>167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136</v>
      </c>
      <c r="AU107" s="20" t="s">
        <v>21</v>
      </c>
    </row>
    <row r="108" s="13" customFormat="1">
      <c r="A108" s="13"/>
      <c r="B108" s="225"/>
      <c r="C108" s="226"/>
      <c r="D108" s="227" t="s">
        <v>138</v>
      </c>
      <c r="E108" s="228" t="s">
        <v>28</v>
      </c>
      <c r="F108" s="229" t="s">
        <v>168</v>
      </c>
      <c r="G108" s="226"/>
      <c r="H108" s="230">
        <v>4.5999999999999996</v>
      </c>
      <c r="I108" s="231"/>
      <c r="J108" s="226"/>
      <c r="K108" s="226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138</v>
      </c>
      <c r="AU108" s="236" t="s">
        <v>21</v>
      </c>
      <c r="AV108" s="13" t="s">
        <v>21</v>
      </c>
      <c r="AW108" s="13" t="s">
        <v>34</v>
      </c>
      <c r="AX108" s="13" t="s">
        <v>73</v>
      </c>
      <c r="AY108" s="236" t="s">
        <v>127</v>
      </c>
    </row>
    <row r="109" s="14" customFormat="1">
      <c r="A109" s="14"/>
      <c r="B109" s="237"/>
      <c r="C109" s="238"/>
      <c r="D109" s="227" t="s">
        <v>138</v>
      </c>
      <c r="E109" s="239" t="s">
        <v>28</v>
      </c>
      <c r="F109" s="240" t="s">
        <v>140</v>
      </c>
      <c r="G109" s="238"/>
      <c r="H109" s="241">
        <v>4.5999999999999996</v>
      </c>
      <c r="I109" s="242"/>
      <c r="J109" s="238"/>
      <c r="K109" s="238"/>
      <c r="L109" s="243"/>
      <c r="M109" s="244"/>
      <c r="N109" s="245"/>
      <c r="O109" s="245"/>
      <c r="P109" s="245"/>
      <c r="Q109" s="245"/>
      <c r="R109" s="245"/>
      <c r="S109" s="245"/>
      <c r="T109" s="24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7" t="s">
        <v>138</v>
      </c>
      <c r="AU109" s="247" t="s">
        <v>21</v>
      </c>
      <c r="AV109" s="14" t="s">
        <v>134</v>
      </c>
      <c r="AW109" s="14" t="s">
        <v>34</v>
      </c>
      <c r="AX109" s="14" t="s">
        <v>81</v>
      </c>
      <c r="AY109" s="247" t="s">
        <v>127</v>
      </c>
    </row>
    <row r="110" s="2" customFormat="1" ht="16.5" customHeight="1">
      <c r="A110" s="41"/>
      <c r="B110" s="42"/>
      <c r="C110" s="207" t="s">
        <v>169</v>
      </c>
      <c r="D110" s="207" t="s">
        <v>129</v>
      </c>
      <c r="E110" s="208" t="s">
        <v>170</v>
      </c>
      <c r="F110" s="209" t="s">
        <v>171</v>
      </c>
      <c r="G110" s="210" t="s">
        <v>132</v>
      </c>
      <c r="H110" s="211">
        <v>4.5999999999999996</v>
      </c>
      <c r="I110" s="212"/>
      <c r="J110" s="213">
        <f>ROUND(I110*H110,2)</f>
        <v>0</v>
      </c>
      <c r="K110" s="209" t="s">
        <v>133</v>
      </c>
      <c r="L110" s="47"/>
      <c r="M110" s="214" t="s">
        <v>28</v>
      </c>
      <c r="N110" s="215" t="s">
        <v>44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134</v>
      </c>
      <c r="AT110" s="218" t="s">
        <v>129</v>
      </c>
      <c r="AU110" s="218" t="s">
        <v>21</v>
      </c>
      <c r="AY110" s="20" t="s">
        <v>127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81</v>
      </c>
      <c r="BK110" s="219">
        <f>ROUND(I110*H110,2)</f>
        <v>0</v>
      </c>
      <c r="BL110" s="20" t="s">
        <v>134</v>
      </c>
      <c r="BM110" s="218" t="s">
        <v>172</v>
      </c>
    </row>
    <row r="111" s="2" customFormat="1">
      <c r="A111" s="41"/>
      <c r="B111" s="42"/>
      <c r="C111" s="43"/>
      <c r="D111" s="220" t="s">
        <v>136</v>
      </c>
      <c r="E111" s="43"/>
      <c r="F111" s="221" t="s">
        <v>173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136</v>
      </c>
      <c r="AU111" s="20" t="s">
        <v>21</v>
      </c>
    </row>
    <row r="112" s="2" customFormat="1" ht="16.5" customHeight="1">
      <c r="A112" s="41"/>
      <c r="B112" s="42"/>
      <c r="C112" s="207" t="s">
        <v>174</v>
      </c>
      <c r="D112" s="207" t="s">
        <v>129</v>
      </c>
      <c r="E112" s="208" t="s">
        <v>175</v>
      </c>
      <c r="F112" s="209" t="s">
        <v>176</v>
      </c>
      <c r="G112" s="210" t="s">
        <v>177</v>
      </c>
      <c r="H112" s="211">
        <v>1.988</v>
      </c>
      <c r="I112" s="212"/>
      <c r="J112" s="213">
        <f>ROUND(I112*H112,2)</f>
        <v>0</v>
      </c>
      <c r="K112" s="209" t="s">
        <v>133</v>
      </c>
      <c r="L112" s="47"/>
      <c r="M112" s="214" t="s">
        <v>28</v>
      </c>
      <c r="N112" s="215" t="s">
        <v>44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134</v>
      </c>
      <c r="AT112" s="218" t="s">
        <v>129</v>
      </c>
      <c r="AU112" s="218" t="s">
        <v>21</v>
      </c>
      <c r="AY112" s="20" t="s">
        <v>127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81</v>
      </c>
      <c r="BK112" s="219">
        <f>ROUND(I112*H112,2)</f>
        <v>0</v>
      </c>
      <c r="BL112" s="20" t="s">
        <v>134</v>
      </c>
      <c r="BM112" s="218" t="s">
        <v>178</v>
      </c>
    </row>
    <row r="113" s="2" customFormat="1">
      <c r="A113" s="41"/>
      <c r="B113" s="42"/>
      <c r="C113" s="43"/>
      <c r="D113" s="220" t="s">
        <v>136</v>
      </c>
      <c r="E113" s="43"/>
      <c r="F113" s="221" t="s">
        <v>179</v>
      </c>
      <c r="G113" s="43"/>
      <c r="H113" s="43"/>
      <c r="I113" s="222"/>
      <c r="J113" s="43"/>
      <c r="K113" s="43"/>
      <c r="L113" s="47"/>
      <c r="M113" s="223"/>
      <c r="N113" s="22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136</v>
      </c>
      <c r="AU113" s="20" t="s">
        <v>21</v>
      </c>
    </row>
    <row r="114" s="13" customFormat="1">
      <c r="A114" s="13"/>
      <c r="B114" s="225"/>
      <c r="C114" s="226"/>
      <c r="D114" s="227" t="s">
        <v>138</v>
      </c>
      <c r="E114" s="228" t="s">
        <v>28</v>
      </c>
      <c r="F114" s="229" t="s">
        <v>180</v>
      </c>
      <c r="G114" s="226"/>
      <c r="H114" s="230">
        <v>1.988</v>
      </c>
      <c r="I114" s="231"/>
      <c r="J114" s="226"/>
      <c r="K114" s="226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138</v>
      </c>
      <c r="AU114" s="236" t="s">
        <v>21</v>
      </c>
      <c r="AV114" s="13" t="s">
        <v>21</v>
      </c>
      <c r="AW114" s="13" t="s">
        <v>34</v>
      </c>
      <c r="AX114" s="13" t="s">
        <v>73</v>
      </c>
      <c r="AY114" s="236" t="s">
        <v>127</v>
      </c>
    </row>
    <row r="115" s="14" customFormat="1">
      <c r="A115" s="14"/>
      <c r="B115" s="237"/>
      <c r="C115" s="238"/>
      <c r="D115" s="227" t="s">
        <v>138</v>
      </c>
      <c r="E115" s="239" t="s">
        <v>28</v>
      </c>
      <c r="F115" s="240" t="s">
        <v>140</v>
      </c>
      <c r="G115" s="238"/>
      <c r="H115" s="241">
        <v>1.988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138</v>
      </c>
      <c r="AU115" s="247" t="s">
        <v>21</v>
      </c>
      <c r="AV115" s="14" t="s">
        <v>134</v>
      </c>
      <c r="AW115" s="14" t="s">
        <v>34</v>
      </c>
      <c r="AX115" s="14" t="s">
        <v>81</v>
      </c>
      <c r="AY115" s="247" t="s">
        <v>127</v>
      </c>
    </row>
    <row r="116" s="2" customFormat="1" ht="37.8" customHeight="1">
      <c r="A116" s="41"/>
      <c r="B116" s="42"/>
      <c r="C116" s="207" t="s">
        <v>181</v>
      </c>
      <c r="D116" s="207" t="s">
        <v>129</v>
      </c>
      <c r="E116" s="208" t="s">
        <v>182</v>
      </c>
      <c r="F116" s="209" t="s">
        <v>183</v>
      </c>
      <c r="G116" s="210" t="s">
        <v>184</v>
      </c>
      <c r="H116" s="211">
        <v>4.7699999999999996</v>
      </c>
      <c r="I116" s="212"/>
      <c r="J116" s="213">
        <f>ROUND(I116*H116,2)</f>
        <v>0</v>
      </c>
      <c r="K116" s="209" t="s">
        <v>133</v>
      </c>
      <c r="L116" s="47"/>
      <c r="M116" s="214" t="s">
        <v>28</v>
      </c>
      <c r="N116" s="215" t="s">
        <v>44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134</v>
      </c>
      <c r="AT116" s="218" t="s">
        <v>129</v>
      </c>
      <c r="AU116" s="218" t="s">
        <v>21</v>
      </c>
      <c r="AY116" s="20" t="s">
        <v>127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81</v>
      </c>
      <c r="BK116" s="219">
        <f>ROUND(I116*H116,2)</f>
        <v>0</v>
      </c>
      <c r="BL116" s="20" t="s">
        <v>134</v>
      </c>
      <c r="BM116" s="218" t="s">
        <v>185</v>
      </c>
    </row>
    <row r="117" s="2" customFormat="1">
      <c r="A117" s="41"/>
      <c r="B117" s="42"/>
      <c r="C117" s="43"/>
      <c r="D117" s="220" t="s">
        <v>136</v>
      </c>
      <c r="E117" s="43"/>
      <c r="F117" s="221" t="s">
        <v>186</v>
      </c>
      <c r="G117" s="43"/>
      <c r="H117" s="43"/>
      <c r="I117" s="222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136</v>
      </c>
      <c r="AU117" s="20" t="s">
        <v>21</v>
      </c>
    </row>
    <row r="118" s="13" customFormat="1">
      <c r="A118" s="13"/>
      <c r="B118" s="225"/>
      <c r="C118" s="226"/>
      <c r="D118" s="227" t="s">
        <v>138</v>
      </c>
      <c r="E118" s="228" t="s">
        <v>28</v>
      </c>
      <c r="F118" s="229" t="s">
        <v>187</v>
      </c>
      <c r="G118" s="226"/>
      <c r="H118" s="230">
        <v>4.7699999999999996</v>
      </c>
      <c r="I118" s="231"/>
      <c r="J118" s="226"/>
      <c r="K118" s="226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138</v>
      </c>
      <c r="AU118" s="236" t="s">
        <v>21</v>
      </c>
      <c r="AV118" s="13" t="s">
        <v>21</v>
      </c>
      <c r="AW118" s="13" t="s">
        <v>34</v>
      </c>
      <c r="AX118" s="13" t="s">
        <v>73</v>
      </c>
      <c r="AY118" s="236" t="s">
        <v>127</v>
      </c>
    </row>
    <row r="119" s="14" customFormat="1">
      <c r="A119" s="14"/>
      <c r="B119" s="237"/>
      <c r="C119" s="238"/>
      <c r="D119" s="227" t="s">
        <v>138</v>
      </c>
      <c r="E119" s="239" t="s">
        <v>28</v>
      </c>
      <c r="F119" s="240" t="s">
        <v>140</v>
      </c>
      <c r="G119" s="238"/>
      <c r="H119" s="241">
        <v>4.7699999999999996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7" t="s">
        <v>138</v>
      </c>
      <c r="AU119" s="247" t="s">
        <v>21</v>
      </c>
      <c r="AV119" s="14" t="s">
        <v>134</v>
      </c>
      <c r="AW119" s="14" t="s">
        <v>34</v>
      </c>
      <c r="AX119" s="14" t="s">
        <v>81</v>
      </c>
      <c r="AY119" s="247" t="s">
        <v>127</v>
      </c>
    </row>
    <row r="120" s="2" customFormat="1" ht="24.15" customHeight="1">
      <c r="A120" s="41"/>
      <c r="B120" s="42"/>
      <c r="C120" s="207" t="s">
        <v>188</v>
      </c>
      <c r="D120" s="207" t="s">
        <v>129</v>
      </c>
      <c r="E120" s="208" t="s">
        <v>189</v>
      </c>
      <c r="F120" s="209" t="s">
        <v>190</v>
      </c>
      <c r="G120" s="210" t="s">
        <v>184</v>
      </c>
      <c r="H120" s="211">
        <v>10.5</v>
      </c>
      <c r="I120" s="212"/>
      <c r="J120" s="213">
        <f>ROUND(I120*H120,2)</f>
        <v>0</v>
      </c>
      <c r="K120" s="209" t="s">
        <v>133</v>
      </c>
      <c r="L120" s="47"/>
      <c r="M120" s="214" t="s">
        <v>28</v>
      </c>
      <c r="N120" s="215" t="s">
        <v>44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134</v>
      </c>
      <c r="AT120" s="218" t="s">
        <v>129</v>
      </c>
      <c r="AU120" s="218" t="s">
        <v>21</v>
      </c>
      <c r="AY120" s="20" t="s">
        <v>127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81</v>
      </c>
      <c r="BK120" s="219">
        <f>ROUND(I120*H120,2)</f>
        <v>0</v>
      </c>
      <c r="BL120" s="20" t="s">
        <v>134</v>
      </c>
      <c r="BM120" s="218" t="s">
        <v>191</v>
      </c>
    </row>
    <row r="121" s="2" customFormat="1">
      <c r="A121" s="41"/>
      <c r="B121" s="42"/>
      <c r="C121" s="43"/>
      <c r="D121" s="220" t="s">
        <v>136</v>
      </c>
      <c r="E121" s="43"/>
      <c r="F121" s="221" t="s">
        <v>192</v>
      </c>
      <c r="G121" s="43"/>
      <c r="H121" s="43"/>
      <c r="I121" s="222"/>
      <c r="J121" s="43"/>
      <c r="K121" s="43"/>
      <c r="L121" s="47"/>
      <c r="M121" s="223"/>
      <c r="N121" s="22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136</v>
      </c>
      <c r="AU121" s="20" t="s">
        <v>21</v>
      </c>
    </row>
    <row r="122" s="13" customFormat="1">
      <c r="A122" s="13"/>
      <c r="B122" s="225"/>
      <c r="C122" s="226"/>
      <c r="D122" s="227" t="s">
        <v>138</v>
      </c>
      <c r="E122" s="228" t="s">
        <v>28</v>
      </c>
      <c r="F122" s="229" t="s">
        <v>193</v>
      </c>
      <c r="G122" s="226"/>
      <c r="H122" s="230">
        <v>10.5</v>
      </c>
      <c r="I122" s="231"/>
      <c r="J122" s="226"/>
      <c r="K122" s="226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138</v>
      </c>
      <c r="AU122" s="236" t="s">
        <v>21</v>
      </c>
      <c r="AV122" s="13" t="s">
        <v>21</v>
      </c>
      <c r="AW122" s="13" t="s">
        <v>34</v>
      </c>
      <c r="AX122" s="13" t="s">
        <v>73</v>
      </c>
      <c r="AY122" s="236" t="s">
        <v>127</v>
      </c>
    </row>
    <row r="123" s="14" customFormat="1">
      <c r="A123" s="14"/>
      <c r="B123" s="237"/>
      <c r="C123" s="238"/>
      <c r="D123" s="227" t="s">
        <v>138</v>
      </c>
      <c r="E123" s="239" t="s">
        <v>28</v>
      </c>
      <c r="F123" s="240" t="s">
        <v>140</v>
      </c>
      <c r="G123" s="238"/>
      <c r="H123" s="241">
        <v>10.5</v>
      </c>
      <c r="I123" s="242"/>
      <c r="J123" s="238"/>
      <c r="K123" s="238"/>
      <c r="L123" s="243"/>
      <c r="M123" s="244"/>
      <c r="N123" s="245"/>
      <c r="O123" s="245"/>
      <c r="P123" s="245"/>
      <c r="Q123" s="245"/>
      <c r="R123" s="245"/>
      <c r="S123" s="245"/>
      <c r="T123" s="246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7" t="s">
        <v>138</v>
      </c>
      <c r="AU123" s="247" t="s">
        <v>21</v>
      </c>
      <c r="AV123" s="14" t="s">
        <v>134</v>
      </c>
      <c r="AW123" s="14" t="s">
        <v>34</v>
      </c>
      <c r="AX123" s="14" t="s">
        <v>81</v>
      </c>
      <c r="AY123" s="247" t="s">
        <v>127</v>
      </c>
    </row>
    <row r="124" s="2" customFormat="1" ht="24.15" customHeight="1">
      <c r="A124" s="41"/>
      <c r="B124" s="42"/>
      <c r="C124" s="207" t="s">
        <v>194</v>
      </c>
      <c r="D124" s="207" t="s">
        <v>129</v>
      </c>
      <c r="E124" s="208" t="s">
        <v>195</v>
      </c>
      <c r="F124" s="209" t="s">
        <v>196</v>
      </c>
      <c r="G124" s="210" t="s">
        <v>177</v>
      </c>
      <c r="H124" s="211">
        <v>21.300000000000001</v>
      </c>
      <c r="I124" s="212"/>
      <c r="J124" s="213">
        <f>ROUND(I124*H124,2)</f>
        <v>0</v>
      </c>
      <c r="K124" s="209" t="s">
        <v>133</v>
      </c>
      <c r="L124" s="47"/>
      <c r="M124" s="214" t="s">
        <v>28</v>
      </c>
      <c r="N124" s="215" t="s">
        <v>44</v>
      </c>
      <c r="O124" s="87"/>
      <c r="P124" s="216">
        <f>O124*H124</f>
        <v>0</v>
      </c>
      <c r="Q124" s="216">
        <v>0.00064000000000000005</v>
      </c>
      <c r="R124" s="216">
        <f>Q124*H124</f>
        <v>0.013632000000000002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134</v>
      </c>
      <c r="AT124" s="218" t="s">
        <v>129</v>
      </c>
      <c r="AU124" s="218" t="s">
        <v>21</v>
      </c>
      <c r="AY124" s="20" t="s">
        <v>127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81</v>
      </c>
      <c r="BK124" s="219">
        <f>ROUND(I124*H124,2)</f>
        <v>0</v>
      </c>
      <c r="BL124" s="20" t="s">
        <v>134</v>
      </c>
      <c r="BM124" s="218" t="s">
        <v>197</v>
      </c>
    </row>
    <row r="125" s="2" customFormat="1">
      <c r="A125" s="41"/>
      <c r="B125" s="42"/>
      <c r="C125" s="43"/>
      <c r="D125" s="220" t="s">
        <v>136</v>
      </c>
      <c r="E125" s="43"/>
      <c r="F125" s="221" t="s">
        <v>198</v>
      </c>
      <c r="G125" s="43"/>
      <c r="H125" s="43"/>
      <c r="I125" s="222"/>
      <c r="J125" s="43"/>
      <c r="K125" s="43"/>
      <c r="L125" s="47"/>
      <c r="M125" s="223"/>
      <c r="N125" s="22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136</v>
      </c>
      <c r="AU125" s="20" t="s">
        <v>21</v>
      </c>
    </row>
    <row r="126" s="13" customFormat="1">
      <c r="A126" s="13"/>
      <c r="B126" s="225"/>
      <c r="C126" s="226"/>
      <c r="D126" s="227" t="s">
        <v>138</v>
      </c>
      <c r="E126" s="228" t="s">
        <v>28</v>
      </c>
      <c r="F126" s="229" t="s">
        <v>199</v>
      </c>
      <c r="G126" s="226"/>
      <c r="H126" s="230">
        <v>21.300000000000001</v>
      </c>
      <c r="I126" s="231"/>
      <c r="J126" s="226"/>
      <c r="K126" s="226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138</v>
      </c>
      <c r="AU126" s="236" t="s">
        <v>21</v>
      </c>
      <c r="AV126" s="13" t="s">
        <v>21</v>
      </c>
      <c r="AW126" s="13" t="s">
        <v>34</v>
      </c>
      <c r="AX126" s="13" t="s">
        <v>73</v>
      </c>
      <c r="AY126" s="236" t="s">
        <v>127</v>
      </c>
    </row>
    <row r="127" s="14" customFormat="1">
      <c r="A127" s="14"/>
      <c r="B127" s="237"/>
      <c r="C127" s="238"/>
      <c r="D127" s="227" t="s">
        <v>138</v>
      </c>
      <c r="E127" s="239" t="s">
        <v>28</v>
      </c>
      <c r="F127" s="240" t="s">
        <v>140</v>
      </c>
      <c r="G127" s="238"/>
      <c r="H127" s="241">
        <v>21.300000000000001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7" t="s">
        <v>138</v>
      </c>
      <c r="AU127" s="247" t="s">
        <v>21</v>
      </c>
      <c r="AV127" s="14" t="s">
        <v>134</v>
      </c>
      <c r="AW127" s="14" t="s">
        <v>34</v>
      </c>
      <c r="AX127" s="14" t="s">
        <v>81</v>
      </c>
      <c r="AY127" s="247" t="s">
        <v>127</v>
      </c>
    </row>
    <row r="128" s="2" customFormat="1" ht="24.15" customHeight="1">
      <c r="A128" s="41"/>
      <c r="B128" s="42"/>
      <c r="C128" s="207" t="s">
        <v>8</v>
      </c>
      <c r="D128" s="207" t="s">
        <v>129</v>
      </c>
      <c r="E128" s="208" t="s">
        <v>200</v>
      </c>
      <c r="F128" s="209" t="s">
        <v>201</v>
      </c>
      <c r="G128" s="210" t="s">
        <v>177</v>
      </c>
      <c r="H128" s="211">
        <v>21.300000000000001</v>
      </c>
      <c r="I128" s="212"/>
      <c r="J128" s="213">
        <f>ROUND(I128*H128,2)</f>
        <v>0</v>
      </c>
      <c r="K128" s="209" t="s">
        <v>133</v>
      </c>
      <c r="L128" s="47"/>
      <c r="M128" s="214" t="s">
        <v>28</v>
      </c>
      <c r="N128" s="215" t="s">
        <v>44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134</v>
      </c>
      <c r="AT128" s="218" t="s">
        <v>129</v>
      </c>
      <c r="AU128" s="218" t="s">
        <v>21</v>
      </c>
      <c r="AY128" s="20" t="s">
        <v>127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81</v>
      </c>
      <c r="BK128" s="219">
        <f>ROUND(I128*H128,2)</f>
        <v>0</v>
      </c>
      <c r="BL128" s="20" t="s">
        <v>134</v>
      </c>
      <c r="BM128" s="218" t="s">
        <v>202</v>
      </c>
    </row>
    <row r="129" s="2" customFormat="1">
      <c r="A129" s="41"/>
      <c r="B129" s="42"/>
      <c r="C129" s="43"/>
      <c r="D129" s="220" t="s">
        <v>136</v>
      </c>
      <c r="E129" s="43"/>
      <c r="F129" s="221" t="s">
        <v>203</v>
      </c>
      <c r="G129" s="43"/>
      <c r="H129" s="43"/>
      <c r="I129" s="222"/>
      <c r="J129" s="43"/>
      <c r="K129" s="43"/>
      <c r="L129" s="47"/>
      <c r="M129" s="223"/>
      <c r="N129" s="22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136</v>
      </c>
      <c r="AU129" s="20" t="s">
        <v>21</v>
      </c>
    </row>
    <row r="130" s="2" customFormat="1" ht="33" customHeight="1">
      <c r="A130" s="41"/>
      <c r="B130" s="42"/>
      <c r="C130" s="207" t="s">
        <v>204</v>
      </c>
      <c r="D130" s="207" t="s">
        <v>129</v>
      </c>
      <c r="E130" s="208" t="s">
        <v>205</v>
      </c>
      <c r="F130" s="209" t="s">
        <v>206</v>
      </c>
      <c r="G130" s="210" t="s">
        <v>184</v>
      </c>
      <c r="H130" s="211">
        <v>9.4079999999999995</v>
      </c>
      <c r="I130" s="212"/>
      <c r="J130" s="213">
        <f>ROUND(I130*H130,2)</f>
        <v>0</v>
      </c>
      <c r="K130" s="209" t="s">
        <v>133</v>
      </c>
      <c r="L130" s="47"/>
      <c r="M130" s="214" t="s">
        <v>28</v>
      </c>
      <c r="N130" s="215" t="s">
        <v>44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134</v>
      </c>
      <c r="AT130" s="218" t="s">
        <v>129</v>
      </c>
      <c r="AU130" s="218" t="s">
        <v>21</v>
      </c>
      <c r="AY130" s="20" t="s">
        <v>127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81</v>
      </c>
      <c r="BK130" s="219">
        <f>ROUND(I130*H130,2)</f>
        <v>0</v>
      </c>
      <c r="BL130" s="20" t="s">
        <v>134</v>
      </c>
      <c r="BM130" s="218" t="s">
        <v>207</v>
      </c>
    </row>
    <row r="131" s="2" customFormat="1">
      <c r="A131" s="41"/>
      <c r="B131" s="42"/>
      <c r="C131" s="43"/>
      <c r="D131" s="220" t="s">
        <v>136</v>
      </c>
      <c r="E131" s="43"/>
      <c r="F131" s="221" t="s">
        <v>208</v>
      </c>
      <c r="G131" s="43"/>
      <c r="H131" s="43"/>
      <c r="I131" s="222"/>
      <c r="J131" s="43"/>
      <c r="K131" s="43"/>
      <c r="L131" s="47"/>
      <c r="M131" s="223"/>
      <c r="N131" s="22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136</v>
      </c>
      <c r="AU131" s="20" t="s">
        <v>21</v>
      </c>
    </row>
    <row r="132" s="13" customFormat="1">
      <c r="A132" s="13"/>
      <c r="B132" s="225"/>
      <c r="C132" s="226"/>
      <c r="D132" s="227" t="s">
        <v>138</v>
      </c>
      <c r="E132" s="228" t="s">
        <v>28</v>
      </c>
      <c r="F132" s="229" t="s">
        <v>209</v>
      </c>
      <c r="G132" s="226"/>
      <c r="H132" s="230">
        <v>9.4079999999999995</v>
      </c>
      <c r="I132" s="231"/>
      <c r="J132" s="226"/>
      <c r="K132" s="226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138</v>
      </c>
      <c r="AU132" s="236" t="s">
        <v>21</v>
      </c>
      <c r="AV132" s="13" t="s">
        <v>21</v>
      </c>
      <c r="AW132" s="13" t="s">
        <v>34</v>
      </c>
      <c r="AX132" s="13" t="s">
        <v>73</v>
      </c>
      <c r="AY132" s="236" t="s">
        <v>127</v>
      </c>
    </row>
    <row r="133" s="14" customFormat="1">
      <c r="A133" s="14"/>
      <c r="B133" s="237"/>
      <c r="C133" s="238"/>
      <c r="D133" s="227" t="s">
        <v>138</v>
      </c>
      <c r="E133" s="239" t="s">
        <v>28</v>
      </c>
      <c r="F133" s="240" t="s">
        <v>140</v>
      </c>
      <c r="G133" s="238"/>
      <c r="H133" s="241">
        <v>9.4079999999999995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7" t="s">
        <v>138</v>
      </c>
      <c r="AU133" s="247" t="s">
        <v>21</v>
      </c>
      <c r="AV133" s="14" t="s">
        <v>134</v>
      </c>
      <c r="AW133" s="14" t="s">
        <v>34</v>
      </c>
      <c r="AX133" s="14" t="s">
        <v>81</v>
      </c>
      <c r="AY133" s="247" t="s">
        <v>127</v>
      </c>
    </row>
    <row r="134" s="2" customFormat="1" ht="37.8" customHeight="1">
      <c r="A134" s="41"/>
      <c r="B134" s="42"/>
      <c r="C134" s="207" t="s">
        <v>210</v>
      </c>
      <c r="D134" s="207" t="s">
        <v>129</v>
      </c>
      <c r="E134" s="208" t="s">
        <v>211</v>
      </c>
      <c r="F134" s="209" t="s">
        <v>212</v>
      </c>
      <c r="G134" s="210" t="s">
        <v>184</v>
      </c>
      <c r="H134" s="211">
        <v>24.678000000000001</v>
      </c>
      <c r="I134" s="212"/>
      <c r="J134" s="213">
        <f>ROUND(I134*H134,2)</f>
        <v>0</v>
      </c>
      <c r="K134" s="209" t="s">
        <v>133</v>
      </c>
      <c r="L134" s="47"/>
      <c r="M134" s="214" t="s">
        <v>28</v>
      </c>
      <c r="N134" s="215" t="s">
        <v>44</v>
      </c>
      <c r="O134" s="87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134</v>
      </c>
      <c r="AT134" s="218" t="s">
        <v>129</v>
      </c>
      <c r="AU134" s="218" t="s">
        <v>21</v>
      </c>
      <c r="AY134" s="20" t="s">
        <v>127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81</v>
      </c>
      <c r="BK134" s="219">
        <f>ROUND(I134*H134,2)</f>
        <v>0</v>
      </c>
      <c r="BL134" s="20" t="s">
        <v>134</v>
      </c>
      <c r="BM134" s="218" t="s">
        <v>213</v>
      </c>
    </row>
    <row r="135" s="2" customFormat="1">
      <c r="A135" s="41"/>
      <c r="B135" s="42"/>
      <c r="C135" s="43"/>
      <c r="D135" s="220" t="s">
        <v>136</v>
      </c>
      <c r="E135" s="43"/>
      <c r="F135" s="221" t="s">
        <v>214</v>
      </c>
      <c r="G135" s="43"/>
      <c r="H135" s="43"/>
      <c r="I135" s="222"/>
      <c r="J135" s="43"/>
      <c r="K135" s="43"/>
      <c r="L135" s="47"/>
      <c r="M135" s="223"/>
      <c r="N135" s="22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136</v>
      </c>
      <c r="AU135" s="20" t="s">
        <v>21</v>
      </c>
    </row>
    <row r="136" s="13" customFormat="1">
      <c r="A136" s="13"/>
      <c r="B136" s="225"/>
      <c r="C136" s="226"/>
      <c r="D136" s="227" t="s">
        <v>138</v>
      </c>
      <c r="E136" s="228" t="s">
        <v>28</v>
      </c>
      <c r="F136" s="229" t="s">
        <v>215</v>
      </c>
      <c r="G136" s="226"/>
      <c r="H136" s="230">
        <v>15.27</v>
      </c>
      <c r="I136" s="231"/>
      <c r="J136" s="226"/>
      <c r="K136" s="226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138</v>
      </c>
      <c r="AU136" s="236" t="s">
        <v>21</v>
      </c>
      <c r="AV136" s="13" t="s">
        <v>21</v>
      </c>
      <c r="AW136" s="13" t="s">
        <v>34</v>
      </c>
      <c r="AX136" s="13" t="s">
        <v>73</v>
      </c>
      <c r="AY136" s="236" t="s">
        <v>127</v>
      </c>
    </row>
    <row r="137" s="13" customFormat="1">
      <c r="A137" s="13"/>
      <c r="B137" s="225"/>
      <c r="C137" s="226"/>
      <c r="D137" s="227" t="s">
        <v>138</v>
      </c>
      <c r="E137" s="228" t="s">
        <v>28</v>
      </c>
      <c r="F137" s="229" t="s">
        <v>216</v>
      </c>
      <c r="G137" s="226"/>
      <c r="H137" s="230">
        <v>9.4079999999999995</v>
      </c>
      <c r="I137" s="231"/>
      <c r="J137" s="226"/>
      <c r="K137" s="226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138</v>
      </c>
      <c r="AU137" s="236" t="s">
        <v>21</v>
      </c>
      <c r="AV137" s="13" t="s">
        <v>21</v>
      </c>
      <c r="AW137" s="13" t="s">
        <v>34</v>
      </c>
      <c r="AX137" s="13" t="s">
        <v>73</v>
      </c>
      <c r="AY137" s="236" t="s">
        <v>127</v>
      </c>
    </row>
    <row r="138" s="14" customFormat="1">
      <c r="A138" s="14"/>
      <c r="B138" s="237"/>
      <c r="C138" s="238"/>
      <c r="D138" s="227" t="s">
        <v>138</v>
      </c>
      <c r="E138" s="239" t="s">
        <v>28</v>
      </c>
      <c r="F138" s="240" t="s">
        <v>140</v>
      </c>
      <c r="G138" s="238"/>
      <c r="H138" s="241">
        <v>24.678000000000001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7" t="s">
        <v>138</v>
      </c>
      <c r="AU138" s="247" t="s">
        <v>21</v>
      </c>
      <c r="AV138" s="14" t="s">
        <v>134</v>
      </c>
      <c r="AW138" s="14" t="s">
        <v>34</v>
      </c>
      <c r="AX138" s="14" t="s">
        <v>81</v>
      </c>
      <c r="AY138" s="247" t="s">
        <v>127</v>
      </c>
    </row>
    <row r="139" s="2" customFormat="1" ht="37.8" customHeight="1">
      <c r="A139" s="41"/>
      <c r="B139" s="42"/>
      <c r="C139" s="207" t="s">
        <v>217</v>
      </c>
      <c r="D139" s="207" t="s">
        <v>129</v>
      </c>
      <c r="E139" s="208" t="s">
        <v>218</v>
      </c>
      <c r="F139" s="209" t="s">
        <v>219</v>
      </c>
      <c r="G139" s="210" t="s">
        <v>184</v>
      </c>
      <c r="H139" s="211">
        <v>197.42400000000001</v>
      </c>
      <c r="I139" s="212"/>
      <c r="J139" s="213">
        <f>ROUND(I139*H139,2)</f>
        <v>0</v>
      </c>
      <c r="K139" s="209" t="s">
        <v>133</v>
      </c>
      <c r="L139" s="47"/>
      <c r="M139" s="214" t="s">
        <v>28</v>
      </c>
      <c r="N139" s="215" t="s">
        <v>44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134</v>
      </c>
      <c r="AT139" s="218" t="s">
        <v>129</v>
      </c>
      <c r="AU139" s="218" t="s">
        <v>21</v>
      </c>
      <c r="AY139" s="20" t="s">
        <v>127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81</v>
      </c>
      <c r="BK139" s="219">
        <f>ROUND(I139*H139,2)</f>
        <v>0</v>
      </c>
      <c r="BL139" s="20" t="s">
        <v>134</v>
      </c>
      <c r="BM139" s="218" t="s">
        <v>220</v>
      </c>
    </row>
    <row r="140" s="2" customFormat="1">
      <c r="A140" s="41"/>
      <c r="B140" s="42"/>
      <c r="C140" s="43"/>
      <c r="D140" s="220" t="s">
        <v>136</v>
      </c>
      <c r="E140" s="43"/>
      <c r="F140" s="221" t="s">
        <v>221</v>
      </c>
      <c r="G140" s="43"/>
      <c r="H140" s="43"/>
      <c r="I140" s="222"/>
      <c r="J140" s="43"/>
      <c r="K140" s="43"/>
      <c r="L140" s="47"/>
      <c r="M140" s="223"/>
      <c r="N140" s="22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136</v>
      </c>
      <c r="AU140" s="20" t="s">
        <v>21</v>
      </c>
    </row>
    <row r="141" s="13" customFormat="1">
      <c r="A141" s="13"/>
      <c r="B141" s="225"/>
      <c r="C141" s="226"/>
      <c r="D141" s="227" t="s">
        <v>138</v>
      </c>
      <c r="E141" s="228" t="s">
        <v>28</v>
      </c>
      <c r="F141" s="229" t="s">
        <v>222</v>
      </c>
      <c r="G141" s="226"/>
      <c r="H141" s="230">
        <v>197.42400000000001</v>
      </c>
      <c r="I141" s="231"/>
      <c r="J141" s="226"/>
      <c r="K141" s="226"/>
      <c r="L141" s="232"/>
      <c r="M141" s="233"/>
      <c r="N141" s="234"/>
      <c r="O141" s="234"/>
      <c r="P141" s="234"/>
      <c r="Q141" s="234"/>
      <c r="R141" s="234"/>
      <c r="S141" s="234"/>
      <c r="T141" s="23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6" t="s">
        <v>138</v>
      </c>
      <c r="AU141" s="236" t="s">
        <v>21</v>
      </c>
      <c r="AV141" s="13" t="s">
        <v>21</v>
      </c>
      <c r="AW141" s="13" t="s">
        <v>34</v>
      </c>
      <c r="AX141" s="13" t="s">
        <v>73</v>
      </c>
      <c r="AY141" s="236" t="s">
        <v>127</v>
      </c>
    </row>
    <row r="142" s="14" customFormat="1">
      <c r="A142" s="14"/>
      <c r="B142" s="237"/>
      <c r="C142" s="238"/>
      <c r="D142" s="227" t="s">
        <v>138</v>
      </c>
      <c r="E142" s="239" t="s">
        <v>28</v>
      </c>
      <c r="F142" s="240" t="s">
        <v>140</v>
      </c>
      <c r="G142" s="238"/>
      <c r="H142" s="241">
        <v>197.42400000000001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7" t="s">
        <v>138</v>
      </c>
      <c r="AU142" s="247" t="s">
        <v>21</v>
      </c>
      <c r="AV142" s="14" t="s">
        <v>134</v>
      </c>
      <c r="AW142" s="14" t="s">
        <v>34</v>
      </c>
      <c r="AX142" s="14" t="s">
        <v>81</v>
      </c>
      <c r="AY142" s="247" t="s">
        <v>127</v>
      </c>
    </row>
    <row r="143" s="2" customFormat="1" ht="24.15" customHeight="1">
      <c r="A143" s="41"/>
      <c r="B143" s="42"/>
      <c r="C143" s="207" t="s">
        <v>223</v>
      </c>
      <c r="D143" s="207" t="s">
        <v>129</v>
      </c>
      <c r="E143" s="208" t="s">
        <v>224</v>
      </c>
      <c r="F143" s="209" t="s">
        <v>225</v>
      </c>
      <c r="G143" s="210" t="s">
        <v>226</v>
      </c>
      <c r="H143" s="211">
        <v>30.539999999999999</v>
      </c>
      <c r="I143" s="212"/>
      <c r="J143" s="213">
        <f>ROUND(I143*H143,2)</f>
        <v>0</v>
      </c>
      <c r="K143" s="209" t="s">
        <v>133</v>
      </c>
      <c r="L143" s="47"/>
      <c r="M143" s="214" t="s">
        <v>28</v>
      </c>
      <c r="N143" s="215" t="s">
        <v>44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134</v>
      </c>
      <c r="AT143" s="218" t="s">
        <v>129</v>
      </c>
      <c r="AU143" s="218" t="s">
        <v>21</v>
      </c>
      <c r="AY143" s="20" t="s">
        <v>127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81</v>
      </c>
      <c r="BK143" s="219">
        <f>ROUND(I143*H143,2)</f>
        <v>0</v>
      </c>
      <c r="BL143" s="20" t="s">
        <v>134</v>
      </c>
      <c r="BM143" s="218" t="s">
        <v>227</v>
      </c>
    </row>
    <row r="144" s="2" customFormat="1">
      <c r="A144" s="41"/>
      <c r="B144" s="42"/>
      <c r="C144" s="43"/>
      <c r="D144" s="220" t="s">
        <v>136</v>
      </c>
      <c r="E144" s="43"/>
      <c r="F144" s="221" t="s">
        <v>228</v>
      </c>
      <c r="G144" s="43"/>
      <c r="H144" s="43"/>
      <c r="I144" s="222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136</v>
      </c>
      <c r="AU144" s="20" t="s">
        <v>21</v>
      </c>
    </row>
    <row r="145" s="13" customFormat="1">
      <c r="A145" s="13"/>
      <c r="B145" s="225"/>
      <c r="C145" s="226"/>
      <c r="D145" s="227" t="s">
        <v>138</v>
      </c>
      <c r="E145" s="228" t="s">
        <v>28</v>
      </c>
      <c r="F145" s="229" t="s">
        <v>229</v>
      </c>
      <c r="G145" s="226"/>
      <c r="H145" s="230">
        <v>30.539999999999999</v>
      </c>
      <c r="I145" s="231"/>
      <c r="J145" s="226"/>
      <c r="K145" s="226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138</v>
      </c>
      <c r="AU145" s="236" t="s">
        <v>21</v>
      </c>
      <c r="AV145" s="13" t="s">
        <v>21</v>
      </c>
      <c r="AW145" s="13" t="s">
        <v>34</v>
      </c>
      <c r="AX145" s="13" t="s">
        <v>73</v>
      </c>
      <c r="AY145" s="236" t="s">
        <v>127</v>
      </c>
    </row>
    <row r="146" s="14" customFormat="1">
      <c r="A146" s="14"/>
      <c r="B146" s="237"/>
      <c r="C146" s="238"/>
      <c r="D146" s="227" t="s">
        <v>138</v>
      </c>
      <c r="E146" s="239" t="s">
        <v>28</v>
      </c>
      <c r="F146" s="240" t="s">
        <v>140</v>
      </c>
      <c r="G146" s="238"/>
      <c r="H146" s="241">
        <v>30.539999999999999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7" t="s">
        <v>138</v>
      </c>
      <c r="AU146" s="247" t="s">
        <v>21</v>
      </c>
      <c r="AV146" s="14" t="s">
        <v>134</v>
      </c>
      <c r="AW146" s="14" t="s">
        <v>34</v>
      </c>
      <c r="AX146" s="14" t="s">
        <v>81</v>
      </c>
      <c r="AY146" s="247" t="s">
        <v>127</v>
      </c>
    </row>
    <row r="147" s="2" customFormat="1" ht="24.15" customHeight="1">
      <c r="A147" s="41"/>
      <c r="B147" s="42"/>
      <c r="C147" s="207" t="s">
        <v>230</v>
      </c>
      <c r="D147" s="207" t="s">
        <v>129</v>
      </c>
      <c r="E147" s="208" t="s">
        <v>231</v>
      </c>
      <c r="F147" s="209" t="s">
        <v>232</v>
      </c>
      <c r="G147" s="210" t="s">
        <v>184</v>
      </c>
      <c r="H147" s="211">
        <v>15.27</v>
      </c>
      <c r="I147" s="212"/>
      <c r="J147" s="213">
        <f>ROUND(I147*H147,2)</f>
        <v>0</v>
      </c>
      <c r="K147" s="209" t="s">
        <v>133</v>
      </c>
      <c r="L147" s="47"/>
      <c r="M147" s="214" t="s">
        <v>28</v>
      </c>
      <c r="N147" s="215" t="s">
        <v>44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134</v>
      </c>
      <c r="AT147" s="218" t="s">
        <v>129</v>
      </c>
      <c r="AU147" s="218" t="s">
        <v>21</v>
      </c>
      <c r="AY147" s="20" t="s">
        <v>127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81</v>
      </c>
      <c r="BK147" s="219">
        <f>ROUND(I147*H147,2)</f>
        <v>0</v>
      </c>
      <c r="BL147" s="20" t="s">
        <v>134</v>
      </c>
      <c r="BM147" s="218" t="s">
        <v>233</v>
      </c>
    </row>
    <row r="148" s="2" customFormat="1">
      <c r="A148" s="41"/>
      <c r="B148" s="42"/>
      <c r="C148" s="43"/>
      <c r="D148" s="220" t="s">
        <v>136</v>
      </c>
      <c r="E148" s="43"/>
      <c r="F148" s="221" t="s">
        <v>234</v>
      </c>
      <c r="G148" s="43"/>
      <c r="H148" s="43"/>
      <c r="I148" s="222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136</v>
      </c>
      <c r="AU148" s="20" t="s">
        <v>21</v>
      </c>
    </row>
    <row r="149" s="13" customFormat="1">
      <c r="A149" s="13"/>
      <c r="B149" s="225"/>
      <c r="C149" s="226"/>
      <c r="D149" s="227" t="s">
        <v>138</v>
      </c>
      <c r="E149" s="228" t="s">
        <v>28</v>
      </c>
      <c r="F149" s="229" t="s">
        <v>215</v>
      </c>
      <c r="G149" s="226"/>
      <c r="H149" s="230">
        <v>15.27</v>
      </c>
      <c r="I149" s="231"/>
      <c r="J149" s="226"/>
      <c r="K149" s="226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138</v>
      </c>
      <c r="AU149" s="236" t="s">
        <v>21</v>
      </c>
      <c r="AV149" s="13" t="s">
        <v>21</v>
      </c>
      <c r="AW149" s="13" t="s">
        <v>34</v>
      </c>
      <c r="AX149" s="13" t="s">
        <v>73</v>
      </c>
      <c r="AY149" s="236" t="s">
        <v>127</v>
      </c>
    </row>
    <row r="150" s="14" customFormat="1">
      <c r="A150" s="14"/>
      <c r="B150" s="237"/>
      <c r="C150" s="238"/>
      <c r="D150" s="227" t="s">
        <v>138</v>
      </c>
      <c r="E150" s="239" t="s">
        <v>28</v>
      </c>
      <c r="F150" s="240" t="s">
        <v>140</v>
      </c>
      <c r="G150" s="238"/>
      <c r="H150" s="241">
        <v>15.27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7" t="s">
        <v>138</v>
      </c>
      <c r="AU150" s="247" t="s">
        <v>21</v>
      </c>
      <c r="AV150" s="14" t="s">
        <v>134</v>
      </c>
      <c r="AW150" s="14" t="s">
        <v>34</v>
      </c>
      <c r="AX150" s="14" t="s">
        <v>81</v>
      </c>
      <c r="AY150" s="247" t="s">
        <v>127</v>
      </c>
    </row>
    <row r="151" s="2" customFormat="1" ht="24.15" customHeight="1">
      <c r="A151" s="41"/>
      <c r="B151" s="42"/>
      <c r="C151" s="207" t="s">
        <v>235</v>
      </c>
      <c r="D151" s="207" t="s">
        <v>129</v>
      </c>
      <c r="E151" s="208" t="s">
        <v>236</v>
      </c>
      <c r="F151" s="209" t="s">
        <v>237</v>
      </c>
      <c r="G151" s="210" t="s">
        <v>184</v>
      </c>
      <c r="H151" s="211">
        <v>13.674</v>
      </c>
      <c r="I151" s="212"/>
      <c r="J151" s="213">
        <f>ROUND(I151*H151,2)</f>
        <v>0</v>
      </c>
      <c r="K151" s="209" t="s">
        <v>133</v>
      </c>
      <c r="L151" s="47"/>
      <c r="M151" s="214" t="s">
        <v>28</v>
      </c>
      <c r="N151" s="215" t="s">
        <v>44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134</v>
      </c>
      <c r="AT151" s="218" t="s">
        <v>129</v>
      </c>
      <c r="AU151" s="218" t="s">
        <v>21</v>
      </c>
      <c r="AY151" s="20" t="s">
        <v>127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81</v>
      </c>
      <c r="BK151" s="219">
        <f>ROUND(I151*H151,2)</f>
        <v>0</v>
      </c>
      <c r="BL151" s="20" t="s">
        <v>134</v>
      </c>
      <c r="BM151" s="218" t="s">
        <v>238</v>
      </c>
    </row>
    <row r="152" s="2" customFormat="1">
      <c r="A152" s="41"/>
      <c r="B152" s="42"/>
      <c r="C152" s="43"/>
      <c r="D152" s="220" t="s">
        <v>136</v>
      </c>
      <c r="E152" s="43"/>
      <c r="F152" s="221" t="s">
        <v>239</v>
      </c>
      <c r="G152" s="43"/>
      <c r="H152" s="43"/>
      <c r="I152" s="222"/>
      <c r="J152" s="43"/>
      <c r="K152" s="43"/>
      <c r="L152" s="47"/>
      <c r="M152" s="223"/>
      <c r="N152" s="22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136</v>
      </c>
      <c r="AU152" s="20" t="s">
        <v>21</v>
      </c>
    </row>
    <row r="153" s="13" customFormat="1">
      <c r="A153" s="13"/>
      <c r="B153" s="225"/>
      <c r="C153" s="226"/>
      <c r="D153" s="227" t="s">
        <v>138</v>
      </c>
      <c r="E153" s="228" t="s">
        <v>28</v>
      </c>
      <c r="F153" s="229" t="s">
        <v>240</v>
      </c>
      <c r="G153" s="226"/>
      <c r="H153" s="230">
        <v>42.771000000000001</v>
      </c>
      <c r="I153" s="231"/>
      <c r="J153" s="226"/>
      <c r="K153" s="226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138</v>
      </c>
      <c r="AU153" s="236" t="s">
        <v>21</v>
      </c>
      <c r="AV153" s="13" t="s">
        <v>21</v>
      </c>
      <c r="AW153" s="13" t="s">
        <v>34</v>
      </c>
      <c r="AX153" s="13" t="s">
        <v>73</v>
      </c>
      <c r="AY153" s="236" t="s">
        <v>127</v>
      </c>
    </row>
    <row r="154" s="13" customFormat="1">
      <c r="A154" s="13"/>
      <c r="B154" s="225"/>
      <c r="C154" s="226"/>
      <c r="D154" s="227" t="s">
        <v>138</v>
      </c>
      <c r="E154" s="228" t="s">
        <v>28</v>
      </c>
      <c r="F154" s="229" t="s">
        <v>241</v>
      </c>
      <c r="G154" s="226"/>
      <c r="H154" s="230">
        <v>-29.097000000000001</v>
      </c>
      <c r="I154" s="231"/>
      <c r="J154" s="226"/>
      <c r="K154" s="226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138</v>
      </c>
      <c r="AU154" s="236" t="s">
        <v>21</v>
      </c>
      <c r="AV154" s="13" t="s">
        <v>21</v>
      </c>
      <c r="AW154" s="13" t="s">
        <v>34</v>
      </c>
      <c r="AX154" s="13" t="s">
        <v>73</v>
      </c>
      <c r="AY154" s="236" t="s">
        <v>127</v>
      </c>
    </row>
    <row r="155" s="14" customFormat="1">
      <c r="A155" s="14"/>
      <c r="B155" s="237"/>
      <c r="C155" s="238"/>
      <c r="D155" s="227" t="s">
        <v>138</v>
      </c>
      <c r="E155" s="239" t="s">
        <v>28</v>
      </c>
      <c r="F155" s="240" t="s">
        <v>140</v>
      </c>
      <c r="G155" s="238"/>
      <c r="H155" s="241">
        <v>13.674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7" t="s">
        <v>138</v>
      </c>
      <c r="AU155" s="247" t="s">
        <v>21</v>
      </c>
      <c r="AV155" s="14" t="s">
        <v>134</v>
      </c>
      <c r="AW155" s="14" t="s">
        <v>34</v>
      </c>
      <c r="AX155" s="14" t="s">
        <v>81</v>
      </c>
      <c r="AY155" s="247" t="s">
        <v>127</v>
      </c>
    </row>
    <row r="156" s="2" customFormat="1" ht="16.5" customHeight="1">
      <c r="A156" s="41"/>
      <c r="B156" s="42"/>
      <c r="C156" s="248" t="s">
        <v>242</v>
      </c>
      <c r="D156" s="248" t="s">
        <v>243</v>
      </c>
      <c r="E156" s="249" t="s">
        <v>244</v>
      </c>
      <c r="F156" s="250" t="s">
        <v>245</v>
      </c>
      <c r="G156" s="251" t="s">
        <v>226</v>
      </c>
      <c r="H156" s="252">
        <v>24.613</v>
      </c>
      <c r="I156" s="253"/>
      <c r="J156" s="254">
        <f>ROUND(I156*H156,2)</f>
        <v>0</v>
      </c>
      <c r="K156" s="250" t="s">
        <v>133</v>
      </c>
      <c r="L156" s="255"/>
      <c r="M156" s="256" t="s">
        <v>28</v>
      </c>
      <c r="N156" s="257" t="s">
        <v>44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174</v>
      </c>
      <c r="AT156" s="218" t="s">
        <v>243</v>
      </c>
      <c r="AU156" s="218" t="s">
        <v>21</v>
      </c>
      <c r="AY156" s="20" t="s">
        <v>127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81</v>
      </c>
      <c r="BK156" s="219">
        <f>ROUND(I156*H156,2)</f>
        <v>0</v>
      </c>
      <c r="BL156" s="20" t="s">
        <v>134</v>
      </c>
      <c r="BM156" s="218" t="s">
        <v>246</v>
      </c>
    </row>
    <row r="157" s="13" customFormat="1">
      <c r="A157" s="13"/>
      <c r="B157" s="225"/>
      <c r="C157" s="226"/>
      <c r="D157" s="227" t="s">
        <v>138</v>
      </c>
      <c r="E157" s="228" t="s">
        <v>28</v>
      </c>
      <c r="F157" s="229" t="s">
        <v>247</v>
      </c>
      <c r="G157" s="226"/>
      <c r="H157" s="230">
        <v>24.613</v>
      </c>
      <c r="I157" s="231"/>
      <c r="J157" s="226"/>
      <c r="K157" s="226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138</v>
      </c>
      <c r="AU157" s="236" t="s">
        <v>21</v>
      </c>
      <c r="AV157" s="13" t="s">
        <v>21</v>
      </c>
      <c r="AW157" s="13" t="s">
        <v>34</v>
      </c>
      <c r="AX157" s="13" t="s">
        <v>73</v>
      </c>
      <c r="AY157" s="236" t="s">
        <v>127</v>
      </c>
    </row>
    <row r="158" s="14" customFormat="1">
      <c r="A158" s="14"/>
      <c r="B158" s="237"/>
      <c r="C158" s="238"/>
      <c r="D158" s="227" t="s">
        <v>138</v>
      </c>
      <c r="E158" s="239" t="s">
        <v>28</v>
      </c>
      <c r="F158" s="240" t="s">
        <v>140</v>
      </c>
      <c r="G158" s="238"/>
      <c r="H158" s="241">
        <v>24.613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7" t="s">
        <v>138</v>
      </c>
      <c r="AU158" s="247" t="s">
        <v>21</v>
      </c>
      <c r="AV158" s="14" t="s">
        <v>134</v>
      </c>
      <c r="AW158" s="14" t="s">
        <v>34</v>
      </c>
      <c r="AX158" s="14" t="s">
        <v>81</v>
      </c>
      <c r="AY158" s="247" t="s">
        <v>127</v>
      </c>
    </row>
    <row r="159" s="2" customFormat="1" ht="37.8" customHeight="1">
      <c r="A159" s="41"/>
      <c r="B159" s="42"/>
      <c r="C159" s="207" t="s">
        <v>248</v>
      </c>
      <c r="D159" s="207" t="s">
        <v>129</v>
      </c>
      <c r="E159" s="208" t="s">
        <v>249</v>
      </c>
      <c r="F159" s="209" t="s">
        <v>250</v>
      </c>
      <c r="G159" s="210" t="s">
        <v>184</v>
      </c>
      <c r="H159" s="211">
        <v>15.949999999999999</v>
      </c>
      <c r="I159" s="212"/>
      <c r="J159" s="213">
        <f>ROUND(I159*H159,2)</f>
        <v>0</v>
      </c>
      <c r="K159" s="209" t="s">
        <v>133</v>
      </c>
      <c r="L159" s="47"/>
      <c r="M159" s="214" t="s">
        <v>28</v>
      </c>
      <c r="N159" s="215" t="s">
        <v>44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134</v>
      </c>
      <c r="AT159" s="218" t="s">
        <v>129</v>
      </c>
      <c r="AU159" s="218" t="s">
        <v>21</v>
      </c>
      <c r="AY159" s="20" t="s">
        <v>127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81</v>
      </c>
      <c r="BK159" s="219">
        <f>ROUND(I159*H159,2)</f>
        <v>0</v>
      </c>
      <c r="BL159" s="20" t="s">
        <v>134</v>
      </c>
      <c r="BM159" s="218" t="s">
        <v>251</v>
      </c>
    </row>
    <row r="160" s="2" customFormat="1">
      <c r="A160" s="41"/>
      <c r="B160" s="42"/>
      <c r="C160" s="43"/>
      <c r="D160" s="220" t="s">
        <v>136</v>
      </c>
      <c r="E160" s="43"/>
      <c r="F160" s="221" t="s">
        <v>252</v>
      </c>
      <c r="G160" s="43"/>
      <c r="H160" s="43"/>
      <c r="I160" s="222"/>
      <c r="J160" s="43"/>
      <c r="K160" s="43"/>
      <c r="L160" s="47"/>
      <c r="M160" s="223"/>
      <c r="N160" s="22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136</v>
      </c>
      <c r="AU160" s="20" t="s">
        <v>21</v>
      </c>
    </row>
    <row r="161" s="13" customFormat="1">
      <c r="A161" s="13"/>
      <c r="B161" s="225"/>
      <c r="C161" s="226"/>
      <c r="D161" s="227" t="s">
        <v>138</v>
      </c>
      <c r="E161" s="228" t="s">
        <v>28</v>
      </c>
      <c r="F161" s="229" t="s">
        <v>253</v>
      </c>
      <c r="G161" s="226"/>
      <c r="H161" s="230">
        <v>30.210000000000001</v>
      </c>
      <c r="I161" s="231"/>
      <c r="J161" s="226"/>
      <c r="K161" s="226"/>
      <c r="L161" s="232"/>
      <c r="M161" s="233"/>
      <c r="N161" s="234"/>
      <c r="O161" s="234"/>
      <c r="P161" s="234"/>
      <c r="Q161" s="234"/>
      <c r="R161" s="234"/>
      <c r="S161" s="234"/>
      <c r="T161" s="23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6" t="s">
        <v>138</v>
      </c>
      <c r="AU161" s="236" t="s">
        <v>21</v>
      </c>
      <c r="AV161" s="13" t="s">
        <v>21</v>
      </c>
      <c r="AW161" s="13" t="s">
        <v>34</v>
      </c>
      <c r="AX161" s="13" t="s">
        <v>73</v>
      </c>
      <c r="AY161" s="236" t="s">
        <v>127</v>
      </c>
    </row>
    <row r="162" s="13" customFormat="1">
      <c r="A162" s="13"/>
      <c r="B162" s="225"/>
      <c r="C162" s="226"/>
      <c r="D162" s="227" t="s">
        <v>138</v>
      </c>
      <c r="E162" s="228" t="s">
        <v>28</v>
      </c>
      <c r="F162" s="229" t="s">
        <v>254</v>
      </c>
      <c r="G162" s="226"/>
      <c r="H162" s="230">
        <v>-14.26</v>
      </c>
      <c r="I162" s="231"/>
      <c r="J162" s="226"/>
      <c r="K162" s="226"/>
      <c r="L162" s="232"/>
      <c r="M162" s="233"/>
      <c r="N162" s="234"/>
      <c r="O162" s="234"/>
      <c r="P162" s="234"/>
      <c r="Q162" s="234"/>
      <c r="R162" s="234"/>
      <c r="S162" s="234"/>
      <c r="T162" s="23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6" t="s">
        <v>138</v>
      </c>
      <c r="AU162" s="236" t="s">
        <v>21</v>
      </c>
      <c r="AV162" s="13" t="s">
        <v>21</v>
      </c>
      <c r="AW162" s="13" t="s">
        <v>34</v>
      </c>
      <c r="AX162" s="13" t="s">
        <v>73</v>
      </c>
      <c r="AY162" s="236" t="s">
        <v>127</v>
      </c>
    </row>
    <row r="163" s="14" customFormat="1">
      <c r="A163" s="14"/>
      <c r="B163" s="237"/>
      <c r="C163" s="238"/>
      <c r="D163" s="227" t="s">
        <v>138</v>
      </c>
      <c r="E163" s="239" t="s">
        <v>28</v>
      </c>
      <c r="F163" s="240" t="s">
        <v>140</v>
      </c>
      <c r="G163" s="238"/>
      <c r="H163" s="241">
        <v>15.949999999999999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7" t="s">
        <v>138</v>
      </c>
      <c r="AU163" s="247" t="s">
        <v>21</v>
      </c>
      <c r="AV163" s="14" t="s">
        <v>134</v>
      </c>
      <c r="AW163" s="14" t="s">
        <v>34</v>
      </c>
      <c r="AX163" s="14" t="s">
        <v>81</v>
      </c>
      <c r="AY163" s="247" t="s">
        <v>127</v>
      </c>
    </row>
    <row r="164" s="2" customFormat="1" ht="16.5" customHeight="1">
      <c r="A164" s="41"/>
      <c r="B164" s="42"/>
      <c r="C164" s="248" t="s">
        <v>7</v>
      </c>
      <c r="D164" s="248" t="s">
        <v>243</v>
      </c>
      <c r="E164" s="249" t="s">
        <v>255</v>
      </c>
      <c r="F164" s="250" t="s">
        <v>256</v>
      </c>
      <c r="G164" s="251" t="s">
        <v>226</v>
      </c>
      <c r="H164" s="252">
        <v>28.710000000000001</v>
      </c>
      <c r="I164" s="253"/>
      <c r="J164" s="254">
        <f>ROUND(I164*H164,2)</f>
        <v>0</v>
      </c>
      <c r="K164" s="250" t="s">
        <v>133</v>
      </c>
      <c r="L164" s="255"/>
      <c r="M164" s="256" t="s">
        <v>28</v>
      </c>
      <c r="N164" s="257" t="s">
        <v>44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174</v>
      </c>
      <c r="AT164" s="218" t="s">
        <v>243</v>
      </c>
      <c r="AU164" s="218" t="s">
        <v>21</v>
      </c>
      <c r="AY164" s="20" t="s">
        <v>127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81</v>
      </c>
      <c r="BK164" s="219">
        <f>ROUND(I164*H164,2)</f>
        <v>0</v>
      </c>
      <c r="BL164" s="20" t="s">
        <v>134</v>
      </c>
      <c r="BM164" s="218" t="s">
        <v>257</v>
      </c>
    </row>
    <row r="165" s="13" customFormat="1">
      <c r="A165" s="13"/>
      <c r="B165" s="225"/>
      <c r="C165" s="226"/>
      <c r="D165" s="227" t="s">
        <v>138</v>
      </c>
      <c r="E165" s="228" t="s">
        <v>28</v>
      </c>
      <c r="F165" s="229" t="s">
        <v>258</v>
      </c>
      <c r="G165" s="226"/>
      <c r="H165" s="230">
        <v>28.710000000000001</v>
      </c>
      <c r="I165" s="231"/>
      <c r="J165" s="226"/>
      <c r="K165" s="226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138</v>
      </c>
      <c r="AU165" s="236" t="s">
        <v>21</v>
      </c>
      <c r="AV165" s="13" t="s">
        <v>21</v>
      </c>
      <c r="AW165" s="13" t="s">
        <v>34</v>
      </c>
      <c r="AX165" s="13" t="s">
        <v>73</v>
      </c>
      <c r="AY165" s="236" t="s">
        <v>127</v>
      </c>
    </row>
    <row r="166" s="14" customFormat="1">
      <c r="A166" s="14"/>
      <c r="B166" s="237"/>
      <c r="C166" s="238"/>
      <c r="D166" s="227" t="s">
        <v>138</v>
      </c>
      <c r="E166" s="239" t="s">
        <v>28</v>
      </c>
      <c r="F166" s="240" t="s">
        <v>140</v>
      </c>
      <c r="G166" s="238"/>
      <c r="H166" s="241">
        <v>28.710000000000001</v>
      </c>
      <c r="I166" s="242"/>
      <c r="J166" s="238"/>
      <c r="K166" s="238"/>
      <c r="L166" s="243"/>
      <c r="M166" s="244"/>
      <c r="N166" s="245"/>
      <c r="O166" s="245"/>
      <c r="P166" s="245"/>
      <c r="Q166" s="245"/>
      <c r="R166" s="245"/>
      <c r="S166" s="245"/>
      <c r="T166" s="24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7" t="s">
        <v>138</v>
      </c>
      <c r="AU166" s="247" t="s">
        <v>21</v>
      </c>
      <c r="AV166" s="14" t="s">
        <v>134</v>
      </c>
      <c r="AW166" s="14" t="s">
        <v>34</v>
      </c>
      <c r="AX166" s="14" t="s">
        <v>81</v>
      </c>
      <c r="AY166" s="247" t="s">
        <v>127</v>
      </c>
    </row>
    <row r="167" s="2" customFormat="1" ht="24.15" customHeight="1">
      <c r="A167" s="41"/>
      <c r="B167" s="42"/>
      <c r="C167" s="207" t="s">
        <v>259</v>
      </c>
      <c r="D167" s="207" t="s">
        <v>129</v>
      </c>
      <c r="E167" s="208" t="s">
        <v>260</v>
      </c>
      <c r="F167" s="209" t="s">
        <v>261</v>
      </c>
      <c r="G167" s="210" t="s">
        <v>262</v>
      </c>
      <c r="H167" s="211">
        <v>1</v>
      </c>
      <c r="I167" s="212"/>
      <c r="J167" s="213">
        <f>ROUND(I167*H167,2)</f>
        <v>0</v>
      </c>
      <c r="K167" s="209" t="s">
        <v>133</v>
      </c>
      <c r="L167" s="47"/>
      <c r="M167" s="214" t="s">
        <v>28</v>
      </c>
      <c r="N167" s="215" t="s">
        <v>44</v>
      </c>
      <c r="O167" s="87"/>
      <c r="P167" s="216">
        <f>O167*H167</f>
        <v>0</v>
      </c>
      <c r="Q167" s="216">
        <v>0.02989</v>
      </c>
      <c r="R167" s="216">
        <f>Q167*H167</f>
        <v>0.02989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134</v>
      </c>
      <c r="AT167" s="218" t="s">
        <v>129</v>
      </c>
      <c r="AU167" s="218" t="s">
        <v>21</v>
      </c>
      <c r="AY167" s="20" t="s">
        <v>127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81</v>
      </c>
      <c r="BK167" s="219">
        <f>ROUND(I167*H167,2)</f>
        <v>0</v>
      </c>
      <c r="BL167" s="20" t="s">
        <v>134</v>
      </c>
      <c r="BM167" s="218" t="s">
        <v>263</v>
      </c>
    </row>
    <row r="168" s="2" customFormat="1">
      <c r="A168" s="41"/>
      <c r="B168" s="42"/>
      <c r="C168" s="43"/>
      <c r="D168" s="220" t="s">
        <v>136</v>
      </c>
      <c r="E168" s="43"/>
      <c r="F168" s="221" t="s">
        <v>264</v>
      </c>
      <c r="G168" s="43"/>
      <c r="H168" s="43"/>
      <c r="I168" s="222"/>
      <c r="J168" s="43"/>
      <c r="K168" s="43"/>
      <c r="L168" s="47"/>
      <c r="M168" s="223"/>
      <c r="N168" s="224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136</v>
      </c>
      <c r="AU168" s="20" t="s">
        <v>21</v>
      </c>
    </row>
    <row r="169" s="2" customFormat="1" ht="21.75" customHeight="1">
      <c r="A169" s="41"/>
      <c r="B169" s="42"/>
      <c r="C169" s="207" t="s">
        <v>265</v>
      </c>
      <c r="D169" s="207" t="s">
        <v>129</v>
      </c>
      <c r="E169" s="208" t="s">
        <v>266</v>
      </c>
      <c r="F169" s="209" t="s">
        <v>267</v>
      </c>
      <c r="G169" s="210" t="s">
        <v>262</v>
      </c>
      <c r="H169" s="211">
        <v>1</v>
      </c>
      <c r="I169" s="212"/>
      <c r="J169" s="213">
        <f>ROUND(I169*H169,2)</f>
        <v>0</v>
      </c>
      <c r="K169" s="209" t="s">
        <v>133</v>
      </c>
      <c r="L169" s="47"/>
      <c r="M169" s="214" t="s">
        <v>28</v>
      </c>
      <c r="N169" s="215" t="s">
        <v>44</v>
      </c>
      <c r="O169" s="87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134</v>
      </c>
      <c r="AT169" s="218" t="s">
        <v>129</v>
      </c>
      <c r="AU169" s="218" t="s">
        <v>21</v>
      </c>
      <c r="AY169" s="20" t="s">
        <v>127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81</v>
      </c>
      <c r="BK169" s="219">
        <f>ROUND(I169*H169,2)</f>
        <v>0</v>
      </c>
      <c r="BL169" s="20" t="s">
        <v>134</v>
      </c>
      <c r="BM169" s="218" t="s">
        <v>268</v>
      </c>
    </row>
    <row r="170" s="2" customFormat="1">
      <c r="A170" s="41"/>
      <c r="B170" s="42"/>
      <c r="C170" s="43"/>
      <c r="D170" s="220" t="s">
        <v>136</v>
      </c>
      <c r="E170" s="43"/>
      <c r="F170" s="221" t="s">
        <v>269</v>
      </c>
      <c r="G170" s="43"/>
      <c r="H170" s="43"/>
      <c r="I170" s="222"/>
      <c r="J170" s="43"/>
      <c r="K170" s="43"/>
      <c r="L170" s="47"/>
      <c r="M170" s="223"/>
      <c r="N170" s="22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136</v>
      </c>
      <c r="AU170" s="20" t="s">
        <v>21</v>
      </c>
    </row>
    <row r="171" s="12" customFormat="1" ht="22.8" customHeight="1">
      <c r="A171" s="12"/>
      <c r="B171" s="191"/>
      <c r="C171" s="192"/>
      <c r="D171" s="193" t="s">
        <v>72</v>
      </c>
      <c r="E171" s="205" t="s">
        <v>147</v>
      </c>
      <c r="F171" s="205" t="s">
        <v>270</v>
      </c>
      <c r="G171" s="192"/>
      <c r="H171" s="192"/>
      <c r="I171" s="195"/>
      <c r="J171" s="206">
        <f>BK171</f>
        <v>0</v>
      </c>
      <c r="K171" s="192"/>
      <c r="L171" s="197"/>
      <c r="M171" s="198"/>
      <c r="N171" s="199"/>
      <c r="O171" s="199"/>
      <c r="P171" s="200">
        <f>SUM(P172:P198)</f>
        <v>0</v>
      </c>
      <c r="Q171" s="199"/>
      <c r="R171" s="200">
        <f>SUM(R172:R198)</f>
        <v>19.100493669999999</v>
      </c>
      <c r="S171" s="199"/>
      <c r="T171" s="201">
        <f>SUM(T172:T198)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2" t="s">
        <v>81</v>
      </c>
      <c r="AT171" s="203" t="s">
        <v>72</v>
      </c>
      <c r="AU171" s="203" t="s">
        <v>81</v>
      </c>
      <c r="AY171" s="202" t="s">
        <v>127</v>
      </c>
      <c r="BK171" s="204">
        <f>SUM(BK172:BK198)</f>
        <v>0</v>
      </c>
    </row>
    <row r="172" s="2" customFormat="1" ht="44.25" customHeight="1">
      <c r="A172" s="41"/>
      <c r="B172" s="42"/>
      <c r="C172" s="207" t="s">
        <v>271</v>
      </c>
      <c r="D172" s="207" t="s">
        <v>129</v>
      </c>
      <c r="E172" s="208" t="s">
        <v>272</v>
      </c>
      <c r="F172" s="209" t="s">
        <v>273</v>
      </c>
      <c r="G172" s="210" t="s">
        <v>184</v>
      </c>
      <c r="H172" s="211">
        <v>5.6150000000000002</v>
      </c>
      <c r="I172" s="212"/>
      <c r="J172" s="213">
        <f>ROUND(I172*H172,2)</f>
        <v>0</v>
      </c>
      <c r="K172" s="209" t="s">
        <v>133</v>
      </c>
      <c r="L172" s="47"/>
      <c r="M172" s="214" t="s">
        <v>28</v>
      </c>
      <c r="N172" s="215" t="s">
        <v>44</v>
      </c>
      <c r="O172" s="87"/>
      <c r="P172" s="216">
        <f>O172*H172</f>
        <v>0</v>
      </c>
      <c r="Q172" s="216">
        <v>2.8967999999999998</v>
      </c>
      <c r="R172" s="216">
        <f>Q172*H172</f>
        <v>16.265532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134</v>
      </c>
      <c r="AT172" s="218" t="s">
        <v>129</v>
      </c>
      <c r="AU172" s="218" t="s">
        <v>21</v>
      </c>
      <c r="AY172" s="20" t="s">
        <v>127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81</v>
      </c>
      <c r="BK172" s="219">
        <f>ROUND(I172*H172,2)</f>
        <v>0</v>
      </c>
      <c r="BL172" s="20" t="s">
        <v>134</v>
      </c>
      <c r="BM172" s="218" t="s">
        <v>274</v>
      </c>
    </row>
    <row r="173" s="2" customFormat="1">
      <c r="A173" s="41"/>
      <c r="B173" s="42"/>
      <c r="C173" s="43"/>
      <c r="D173" s="220" t="s">
        <v>136</v>
      </c>
      <c r="E173" s="43"/>
      <c r="F173" s="221" t="s">
        <v>275</v>
      </c>
      <c r="G173" s="43"/>
      <c r="H173" s="43"/>
      <c r="I173" s="222"/>
      <c r="J173" s="43"/>
      <c r="K173" s="43"/>
      <c r="L173" s="47"/>
      <c r="M173" s="223"/>
      <c r="N173" s="22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136</v>
      </c>
      <c r="AU173" s="20" t="s">
        <v>21</v>
      </c>
    </row>
    <row r="174" s="15" customFormat="1">
      <c r="A174" s="15"/>
      <c r="B174" s="258"/>
      <c r="C174" s="259"/>
      <c r="D174" s="227" t="s">
        <v>138</v>
      </c>
      <c r="E174" s="260" t="s">
        <v>28</v>
      </c>
      <c r="F174" s="261" t="s">
        <v>276</v>
      </c>
      <c r="G174" s="259"/>
      <c r="H174" s="260" t="s">
        <v>28</v>
      </c>
      <c r="I174" s="262"/>
      <c r="J174" s="259"/>
      <c r="K174" s="259"/>
      <c r="L174" s="263"/>
      <c r="M174" s="264"/>
      <c r="N174" s="265"/>
      <c r="O174" s="265"/>
      <c r="P174" s="265"/>
      <c r="Q174" s="265"/>
      <c r="R174" s="265"/>
      <c r="S174" s="265"/>
      <c r="T174" s="266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7" t="s">
        <v>138</v>
      </c>
      <c r="AU174" s="267" t="s">
        <v>21</v>
      </c>
      <c r="AV174" s="15" t="s">
        <v>81</v>
      </c>
      <c r="AW174" s="15" t="s">
        <v>34</v>
      </c>
      <c r="AX174" s="15" t="s">
        <v>73</v>
      </c>
      <c r="AY174" s="267" t="s">
        <v>127</v>
      </c>
    </row>
    <row r="175" s="13" customFormat="1">
      <c r="A175" s="13"/>
      <c r="B175" s="225"/>
      <c r="C175" s="226"/>
      <c r="D175" s="227" t="s">
        <v>138</v>
      </c>
      <c r="E175" s="228" t="s">
        <v>28</v>
      </c>
      <c r="F175" s="229" t="s">
        <v>277</v>
      </c>
      <c r="G175" s="226"/>
      <c r="H175" s="230">
        <v>8.2149999999999999</v>
      </c>
      <c r="I175" s="231"/>
      <c r="J175" s="226"/>
      <c r="K175" s="226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138</v>
      </c>
      <c r="AU175" s="236" t="s">
        <v>21</v>
      </c>
      <c r="AV175" s="13" t="s">
        <v>21</v>
      </c>
      <c r="AW175" s="13" t="s">
        <v>34</v>
      </c>
      <c r="AX175" s="13" t="s">
        <v>73</v>
      </c>
      <c r="AY175" s="236" t="s">
        <v>127</v>
      </c>
    </row>
    <row r="176" s="13" customFormat="1">
      <c r="A176" s="13"/>
      <c r="B176" s="225"/>
      <c r="C176" s="226"/>
      <c r="D176" s="227" t="s">
        <v>138</v>
      </c>
      <c r="E176" s="228" t="s">
        <v>28</v>
      </c>
      <c r="F176" s="229" t="s">
        <v>278</v>
      </c>
      <c r="G176" s="226"/>
      <c r="H176" s="230">
        <v>-2.6000000000000001</v>
      </c>
      <c r="I176" s="231"/>
      <c r="J176" s="226"/>
      <c r="K176" s="226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138</v>
      </c>
      <c r="AU176" s="236" t="s">
        <v>21</v>
      </c>
      <c r="AV176" s="13" t="s">
        <v>21</v>
      </c>
      <c r="AW176" s="13" t="s">
        <v>34</v>
      </c>
      <c r="AX176" s="13" t="s">
        <v>73</v>
      </c>
      <c r="AY176" s="236" t="s">
        <v>127</v>
      </c>
    </row>
    <row r="177" s="14" customFormat="1">
      <c r="A177" s="14"/>
      <c r="B177" s="237"/>
      <c r="C177" s="238"/>
      <c r="D177" s="227" t="s">
        <v>138</v>
      </c>
      <c r="E177" s="239" t="s">
        <v>28</v>
      </c>
      <c r="F177" s="240" t="s">
        <v>140</v>
      </c>
      <c r="G177" s="238"/>
      <c r="H177" s="241">
        <v>5.6150000000000002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7" t="s">
        <v>138</v>
      </c>
      <c r="AU177" s="247" t="s">
        <v>21</v>
      </c>
      <c r="AV177" s="14" t="s">
        <v>134</v>
      </c>
      <c r="AW177" s="14" t="s">
        <v>34</v>
      </c>
      <c r="AX177" s="14" t="s">
        <v>81</v>
      </c>
      <c r="AY177" s="247" t="s">
        <v>127</v>
      </c>
    </row>
    <row r="178" s="2" customFormat="1" ht="37.8" customHeight="1">
      <c r="A178" s="41"/>
      <c r="B178" s="42"/>
      <c r="C178" s="207" t="s">
        <v>279</v>
      </c>
      <c r="D178" s="207" t="s">
        <v>129</v>
      </c>
      <c r="E178" s="208" t="s">
        <v>280</v>
      </c>
      <c r="F178" s="209" t="s">
        <v>281</v>
      </c>
      <c r="G178" s="210" t="s">
        <v>184</v>
      </c>
      <c r="H178" s="211">
        <v>17.657</v>
      </c>
      <c r="I178" s="212"/>
      <c r="J178" s="213">
        <f>ROUND(I178*H178,2)</f>
        <v>0</v>
      </c>
      <c r="K178" s="209" t="s">
        <v>133</v>
      </c>
      <c r="L178" s="47"/>
      <c r="M178" s="214" t="s">
        <v>28</v>
      </c>
      <c r="N178" s="215" t="s">
        <v>44</v>
      </c>
      <c r="O178" s="87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134</v>
      </c>
      <c r="AT178" s="218" t="s">
        <v>129</v>
      </c>
      <c r="AU178" s="218" t="s">
        <v>21</v>
      </c>
      <c r="AY178" s="20" t="s">
        <v>127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81</v>
      </c>
      <c r="BK178" s="219">
        <f>ROUND(I178*H178,2)</f>
        <v>0</v>
      </c>
      <c r="BL178" s="20" t="s">
        <v>134</v>
      </c>
      <c r="BM178" s="218" t="s">
        <v>282</v>
      </c>
    </row>
    <row r="179" s="2" customFormat="1">
      <c r="A179" s="41"/>
      <c r="B179" s="42"/>
      <c r="C179" s="43"/>
      <c r="D179" s="220" t="s">
        <v>136</v>
      </c>
      <c r="E179" s="43"/>
      <c r="F179" s="221" t="s">
        <v>283</v>
      </c>
      <c r="G179" s="43"/>
      <c r="H179" s="43"/>
      <c r="I179" s="222"/>
      <c r="J179" s="43"/>
      <c r="K179" s="43"/>
      <c r="L179" s="47"/>
      <c r="M179" s="223"/>
      <c r="N179" s="22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136</v>
      </c>
      <c r="AU179" s="20" t="s">
        <v>21</v>
      </c>
    </row>
    <row r="180" s="13" customFormat="1">
      <c r="A180" s="13"/>
      <c r="B180" s="225"/>
      <c r="C180" s="226"/>
      <c r="D180" s="227" t="s">
        <v>138</v>
      </c>
      <c r="E180" s="228" t="s">
        <v>28</v>
      </c>
      <c r="F180" s="229" t="s">
        <v>284</v>
      </c>
      <c r="G180" s="226"/>
      <c r="H180" s="230">
        <v>20.923999999999999</v>
      </c>
      <c r="I180" s="231"/>
      <c r="J180" s="226"/>
      <c r="K180" s="226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138</v>
      </c>
      <c r="AU180" s="236" t="s">
        <v>21</v>
      </c>
      <c r="AV180" s="13" t="s">
        <v>21</v>
      </c>
      <c r="AW180" s="13" t="s">
        <v>34</v>
      </c>
      <c r="AX180" s="13" t="s">
        <v>73</v>
      </c>
      <c r="AY180" s="236" t="s">
        <v>127</v>
      </c>
    </row>
    <row r="181" s="13" customFormat="1">
      <c r="A181" s="13"/>
      <c r="B181" s="225"/>
      <c r="C181" s="226"/>
      <c r="D181" s="227" t="s">
        <v>138</v>
      </c>
      <c r="E181" s="228" t="s">
        <v>28</v>
      </c>
      <c r="F181" s="229" t="s">
        <v>285</v>
      </c>
      <c r="G181" s="226"/>
      <c r="H181" s="230">
        <v>-3.2669999999999999</v>
      </c>
      <c r="I181" s="231"/>
      <c r="J181" s="226"/>
      <c r="K181" s="226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138</v>
      </c>
      <c r="AU181" s="236" t="s">
        <v>21</v>
      </c>
      <c r="AV181" s="13" t="s">
        <v>21</v>
      </c>
      <c r="AW181" s="13" t="s">
        <v>34</v>
      </c>
      <c r="AX181" s="13" t="s">
        <v>73</v>
      </c>
      <c r="AY181" s="236" t="s">
        <v>127</v>
      </c>
    </row>
    <row r="182" s="14" customFormat="1">
      <c r="A182" s="14"/>
      <c r="B182" s="237"/>
      <c r="C182" s="238"/>
      <c r="D182" s="227" t="s">
        <v>138</v>
      </c>
      <c r="E182" s="239" t="s">
        <v>28</v>
      </c>
      <c r="F182" s="240" t="s">
        <v>140</v>
      </c>
      <c r="G182" s="238"/>
      <c r="H182" s="241">
        <v>17.657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7" t="s">
        <v>138</v>
      </c>
      <c r="AU182" s="247" t="s">
        <v>21</v>
      </c>
      <c r="AV182" s="14" t="s">
        <v>134</v>
      </c>
      <c r="AW182" s="14" t="s">
        <v>34</v>
      </c>
      <c r="AX182" s="14" t="s">
        <v>81</v>
      </c>
      <c r="AY182" s="247" t="s">
        <v>127</v>
      </c>
    </row>
    <row r="183" s="2" customFormat="1" ht="37.8" customHeight="1">
      <c r="A183" s="41"/>
      <c r="B183" s="42"/>
      <c r="C183" s="207" t="s">
        <v>286</v>
      </c>
      <c r="D183" s="207" t="s">
        <v>129</v>
      </c>
      <c r="E183" s="208" t="s">
        <v>287</v>
      </c>
      <c r="F183" s="209" t="s">
        <v>288</v>
      </c>
      <c r="G183" s="210" t="s">
        <v>177</v>
      </c>
      <c r="H183" s="211">
        <v>61.878999999999998</v>
      </c>
      <c r="I183" s="212"/>
      <c r="J183" s="213">
        <f>ROUND(I183*H183,2)</f>
        <v>0</v>
      </c>
      <c r="K183" s="209" t="s">
        <v>133</v>
      </c>
      <c r="L183" s="47"/>
      <c r="M183" s="214" t="s">
        <v>28</v>
      </c>
      <c r="N183" s="215" t="s">
        <v>44</v>
      </c>
      <c r="O183" s="87"/>
      <c r="P183" s="216">
        <f>O183*H183</f>
        <v>0</v>
      </c>
      <c r="Q183" s="216">
        <v>0.0086499999999999997</v>
      </c>
      <c r="R183" s="216">
        <f>Q183*H183</f>
        <v>0.53525334999999996</v>
      </c>
      <c r="S183" s="216">
        <v>0</v>
      </c>
      <c r="T183" s="21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134</v>
      </c>
      <c r="AT183" s="218" t="s">
        <v>129</v>
      </c>
      <c r="AU183" s="218" t="s">
        <v>21</v>
      </c>
      <c r="AY183" s="20" t="s">
        <v>127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20" t="s">
        <v>81</v>
      </c>
      <c r="BK183" s="219">
        <f>ROUND(I183*H183,2)</f>
        <v>0</v>
      </c>
      <c r="BL183" s="20" t="s">
        <v>134</v>
      </c>
      <c r="BM183" s="218" t="s">
        <v>289</v>
      </c>
    </row>
    <row r="184" s="2" customFormat="1">
      <c r="A184" s="41"/>
      <c r="B184" s="42"/>
      <c r="C184" s="43"/>
      <c r="D184" s="220" t="s">
        <v>136</v>
      </c>
      <c r="E184" s="43"/>
      <c r="F184" s="221" t="s">
        <v>290</v>
      </c>
      <c r="G184" s="43"/>
      <c r="H184" s="43"/>
      <c r="I184" s="222"/>
      <c r="J184" s="43"/>
      <c r="K184" s="43"/>
      <c r="L184" s="47"/>
      <c r="M184" s="223"/>
      <c r="N184" s="224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136</v>
      </c>
      <c r="AU184" s="20" t="s">
        <v>21</v>
      </c>
    </row>
    <row r="185" s="13" customFormat="1">
      <c r="A185" s="13"/>
      <c r="B185" s="225"/>
      <c r="C185" s="226"/>
      <c r="D185" s="227" t="s">
        <v>138</v>
      </c>
      <c r="E185" s="228" t="s">
        <v>28</v>
      </c>
      <c r="F185" s="229" t="s">
        <v>291</v>
      </c>
      <c r="G185" s="226"/>
      <c r="H185" s="230">
        <v>61.878999999999998</v>
      </c>
      <c r="I185" s="231"/>
      <c r="J185" s="226"/>
      <c r="K185" s="226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138</v>
      </c>
      <c r="AU185" s="236" t="s">
        <v>21</v>
      </c>
      <c r="AV185" s="13" t="s">
        <v>21</v>
      </c>
      <c r="AW185" s="13" t="s">
        <v>34</v>
      </c>
      <c r="AX185" s="13" t="s">
        <v>73</v>
      </c>
      <c r="AY185" s="236" t="s">
        <v>127</v>
      </c>
    </row>
    <row r="186" s="14" customFormat="1">
      <c r="A186" s="14"/>
      <c r="B186" s="237"/>
      <c r="C186" s="238"/>
      <c r="D186" s="227" t="s">
        <v>138</v>
      </c>
      <c r="E186" s="239" t="s">
        <v>28</v>
      </c>
      <c r="F186" s="240" t="s">
        <v>140</v>
      </c>
      <c r="G186" s="238"/>
      <c r="H186" s="241">
        <v>61.878999999999998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7" t="s">
        <v>138</v>
      </c>
      <c r="AU186" s="247" t="s">
        <v>21</v>
      </c>
      <c r="AV186" s="14" t="s">
        <v>134</v>
      </c>
      <c r="AW186" s="14" t="s">
        <v>34</v>
      </c>
      <c r="AX186" s="14" t="s">
        <v>81</v>
      </c>
      <c r="AY186" s="247" t="s">
        <v>127</v>
      </c>
    </row>
    <row r="187" s="2" customFormat="1" ht="37.8" customHeight="1">
      <c r="A187" s="41"/>
      <c r="B187" s="42"/>
      <c r="C187" s="207" t="s">
        <v>292</v>
      </c>
      <c r="D187" s="207" t="s">
        <v>129</v>
      </c>
      <c r="E187" s="208" t="s">
        <v>293</v>
      </c>
      <c r="F187" s="209" t="s">
        <v>294</v>
      </c>
      <c r="G187" s="210" t="s">
        <v>177</v>
      </c>
      <c r="H187" s="211">
        <v>61.878999999999998</v>
      </c>
      <c r="I187" s="212"/>
      <c r="J187" s="213">
        <f>ROUND(I187*H187,2)</f>
        <v>0</v>
      </c>
      <c r="K187" s="209" t="s">
        <v>133</v>
      </c>
      <c r="L187" s="47"/>
      <c r="M187" s="214" t="s">
        <v>28</v>
      </c>
      <c r="N187" s="215" t="s">
        <v>44</v>
      </c>
      <c r="O187" s="87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134</v>
      </c>
      <c r="AT187" s="218" t="s">
        <v>129</v>
      </c>
      <c r="AU187" s="218" t="s">
        <v>21</v>
      </c>
      <c r="AY187" s="20" t="s">
        <v>127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81</v>
      </c>
      <c r="BK187" s="219">
        <f>ROUND(I187*H187,2)</f>
        <v>0</v>
      </c>
      <c r="BL187" s="20" t="s">
        <v>134</v>
      </c>
      <c r="BM187" s="218" t="s">
        <v>295</v>
      </c>
    </row>
    <row r="188" s="2" customFormat="1">
      <c r="A188" s="41"/>
      <c r="B188" s="42"/>
      <c r="C188" s="43"/>
      <c r="D188" s="220" t="s">
        <v>136</v>
      </c>
      <c r="E188" s="43"/>
      <c r="F188" s="221" t="s">
        <v>296</v>
      </c>
      <c r="G188" s="43"/>
      <c r="H188" s="43"/>
      <c r="I188" s="222"/>
      <c r="J188" s="43"/>
      <c r="K188" s="43"/>
      <c r="L188" s="47"/>
      <c r="M188" s="223"/>
      <c r="N188" s="224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136</v>
      </c>
      <c r="AU188" s="20" t="s">
        <v>21</v>
      </c>
    </row>
    <row r="189" s="2" customFormat="1" ht="37.8" customHeight="1">
      <c r="A189" s="41"/>
      <c r="B189" s="42"/>
      <c r="C189" s="207" t="s">
        <v>297</v>
      </c>
      <c r="D189" s="207" t="s">
        <v>129</v>
      </c>
      <c r="E189" s="208" t="s">
        <v>298</v>
      </c>
      <c r="F189" s="209" t="s">
        <v>299</v>
      </c>
      <c r="G189" s="210" t="s">
        <v>226</v>
      </c>
      <c r="H189" s="211">
        <v>2.1190000000000002</v>
      </c>
      <c r="I189" s="212"/>
      <c r="J189" s="213">
        <f>ROUND(I189*H189,2)</f>
        <v>0</v>
      </c>
      <c r="K189" s="209" t="s">
        <v>133</v>
      </c>
      <c r="L189" s="47"/>
      <c r="M189" s="214" t="s">
        <v>28</v>
      </c>
      <c r="N189" s="215" t="s">
        <v>44</v>
      </c>
      <c r="O189" s="87"/>
      <c r="P189" s="216">
        <f>O189*H189</f>
        <v>0</v>
      </c>
      <c r="Q189" s="216">
        <v>1.08528</v>
      </c>
      <c r="R189" s="216">
        <f>Q189*H189</f>
        <v>2.2997083200000001</v>
      </c>
      <c r="S189" s="216">
        <v>0</v>
      </c>
      <c r="T189" s="21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8" t="s">
        <v>134</v>
      </c>
      <c r="AT189" s="218" t="s">
        <v>129</v>
      </c>
      <c r="AU189" s="218" t="s">
        <v>21</v>
      </c>
      <c r="AY189" s="20" t="s">
        <v>127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20" t="s">
        <v>81</v>
      </c>
      <c r="BK189" s="219">
        <f>ROUND(I189*H189,2)</f>
        <v>0</v>
      </c>
      <c r="BL189" s="20" t="s">
        <v>134</v>
      </c>
      <c r="BM189" s="218" t="s">
        <v>300</v>
      </c>
    </row>
    <row r="190" s="2" customFormat="1">
      <c r="A190" s="41"/>
      <c r="B190" s="42"/>
      <c r="C190" s="43"/>
      <c r="D190" s="220" t="s">
        <v>136</v>
      </c>
      <c r="E190" s="43"/>
      <c r="F190" s="221" t="s">
        <v>301</v>
      </c>
      <c r="G190" s="43"/>
      <c r="H190" s="43"/>
      <c r="I190" s="222"/>
      <c r="J190" s="43"/>
      <c r="K190" s="43"/>
      <c r="L190" s="47"/>
      <c r="M190" s="223"/>
      <c r="N190" s="224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136</v>
      </c>
      <c r="AU190" s="20" t="s">
        <v>21</v>
      </c>
    </row>
    <row r="191" s="13" customFormat="1">
      <c r="A191" s="13"/>
      <c r="B191" s="225"/>
      <c r="C191" s="226"/>
      <c r="D191" s="227" t="s">
        <v>138</v>
      </c>
      <c r="E191" s="228" t="s">
        <v>28</v>
      </c>
      <c r="F191" s="229" t="s">
        <v>302</v>
      </c>
      <c r="G191" s="226"/>
      <c r="H191" s="230">
        <v>2.1190000000000002</v>
      </c>
      <c r="I191" s="231"/>
      <c r="J191" s="226"/>
      <c r="K191" s="226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138</v>
      </c>
      <c r="AU191" s="236" t="s">
        <v>21</v>
      </c>
      <c r="AV191" s="13" t="s">
        <v>21</v>
      </c>
      <c r="AW191" s="13" t="s">
        <v>34</v>
      </c>
      <c r="AX191" s="13" t="s">
        <v>73</v>
      </c>
      <c r="AY191" s="236" t="s">
        <v>127</v>
      </c>
    </row>
    <row r="192" s="14" customFormat="1">
      <c r="A192" s="14"/>
      <c r="B192" s="237"/>
      <c r="C192" s="238"/>
      <c r="D192" s="227" t="s">
        <v>138</v>
      </c>
      <c r="E192" s="239" t="s">
        <v>28</v>
      </c>
      <c r="F192" s="240" t="s">
        <v>140</v>
      </c>
      <c r="G192" s="238"/>
      <c r="H192" s="241">
        <v>2.1190000000000002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138</v>
      </c>
      <c r="AU192" s="247" t="s">
        <v>21</v>
      </c>
      <c r="AV192" s="14" t="s">
        <v>134</v>
      </c>
      <c r="AW192" s="14" t="s">
        <v>34</v>
      </c>
      <c r="AX192" s="14" t="s">
        <v>81</v>
      </c>
      <c r="AY192" s="247" t="s">
        <v>127</v>
      </c>
    </row>
    <row r="193" s="2" customFormat="1" ht="16.5" customHeight="1">
      <c r="A193" s="41"/>
      <c r="B193" s="42"/>
      <c r="C193" s="207" t="s">
        <v>303</v>
      </c>
      <c r="D193" s="207" t="s">
        <v>129</v>
      </c>
      <c r="E193" s="208" t="s">
        <v>304</v>
      </c>
      <c r="F193" s="209" t="s">
        <v>305</v>
      </c>
      <c r="G193" s="210" t="s">
        <v>132</v>
      </c>
      <c r="H193" s="211">
        <v>6</v>
      </c>
      <c r="I193" s="212"/>
      <c r="J193" s="213">
        <f>ROUND(I193*H193,2)</f>
        <v>0</v>
      </c>
      <c r="K193" s="209" t="s">
        <v>133</v>
      </c>
      <c r="L193" s="47"/>
      <c r="M193" s="214" t="s">
        <v>28</v>
      </c>
      <c r="N193" s="215" t="s">
        <v>44</v>
      </c>
      <c r="O193" s="87"/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8" t="s">
        <v>134</v>
      </c>
      <c r="AT193" s="218" t="s">
        <v>129</v>
      </c>
      <c r="AU193" s="218" t="s">
        <v>21</v>
      </c>
      <c r="AY193" s="20" t="s">
        <v>127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20" t="s">
        <v>81</v>
      </c>
      <c r="BK193" s="219">
        <f>ROUND(I193*H193,2)</f>
        <v>0</v>
      </c>
      <c r="BL193" s="20" t="s">
        <v>134</v>
      </c>
      <c r="BM193" s="218" t="s">
        <v>306</v>
      </c>
    </row>
    <row r="194" s="2" customFormat="1">
      <c r="A194" s="41"/>
      <c r="B194" s="42"/>
      <c r="C194" s="43"/>
      <c r="D194" s="220" t="s">
        <v>136</v>
      </c>
      <c r="E194" s="43"/>
      <c r="F194" s="221" t="s">
        <v>307</v>
      </c>
      <c r="G194" s="43"/>
      <c r="H194" s="43"/>
      <c r="I194" s="222"/>
      <c r="J194" s="43"/>
      <c r="K194" s="43"/>
      <c r="L194" s="47"/>
      <c r="M194" s="223"/>
      <c r="N194" s="224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136</v>
      </c>
      <c r="AU194" s="20" t="s">
        <v>21</v>
      </c>
    </row>
    <row r="195" s="13" customFormat="1">
      <c r="A195" s="13"/>
      <c r="B195" s="225"/>
      <c r="C195" s="226"/>
      <c r="D195" s="227" t="s">
        <v>138</v>
      </c>
      <c r="E195" s="228" t="s">
        <v>28</v>
      </c>
      <c r="F195" s="229" t="s">
        <v>308</v>
      </c>
      <c r="G195" s="226"/>
      <c r="H195" s="230">
        <v>6</v>
      </c>
      <c r="I195" s="231"/>
      <c r="J195" s="226"/>
      <c r="K195" s="226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138</v>
      </c>
      <c r="AU195" s="236" t="s">
        <v>21</v>
      </c>
      <c r="AV195" s="13" t="s">
        <v>21</v>
      </c>
      <c r="AW195" s="13" t="s">
        <v>34</v>
      </c>
      <c r="AX195" s="13" t="s">
        <v>73</v>
      </c>
      <c r="AY195" s="236" t="s">
        <v>127</v>
      </c>
    </row>
    <row r="196" s="14" customFormat="1">
      <c r="A196" s="14"/>
      <c r="B196" s="237"/>
      <c r="C196" s="238"/>
      <c r="D196" s="227" t="s">
        <v>138</v>
      </c>
      <c r="E196" s="239" t="s">
        <v>28</v>
      </c>
      <c r="F196" s="240" t="s">
        <v>140</v>
      </c>
      <c r="G196" s="238"/>
      <c r="H196" s="241">
        <v>6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7" t="s">
        <v>138</v>
      </c>
      <c r="AU196" s="247" t="s">
        <v>21</v>
      </c>
      <c r="AV196" s="14" t="s">
        <v>134</v>
      </c>
      <c r="AW196" s="14" t="s">
        <v>34</v>
      </c>
      <c r="AX196" s="14" t="s">
        <v>81</v>
      </c>
      <c r="AY196" s="247" t="s">
        <v>127</v>
      </c>
    </row>
    <row r="197" s="2" customFormat="1" ht="16.5" customHeight="1">
      <c r="A197" s="41"/>
      <c r="B197" s="42"/>
      <c r="C197" s="207" t="s">
        <v>309</v>
      </c>
      <c r="D197" s="207" t="s">
        <v>129</v>
      </c>
      <c r="E197" s="208" t="s">
        <v>310</v>
      </c>
      <c r="F197" s="209" t="s">
        <v>311</v>
      </c>
      <c r="G197" s="210" t="s">
        <v>132</v>
      </c>
      <c r="H197" s="211">
        <v>6</v>
      </c>
      <c r="I197" s="212"/>
      <c r="J197" s="213">
        <f>ROUND(I197*H197,2)</f>
        <v>0</v>
      </c>
      <c r="K197" s="209" t="s">
        <v>133</v>
      </c>
      <c r="L197" s="47"/>
      <c r="M197" s="214" t="s">
        <v>28</v>
      </c>
      <c r="N197" s="215" t="s">
        <v>44</v>
      </c>
      <c r="O197" s="87"/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134</v>
      </c>
      <c r="AT197" s="218" t="s">
        <v>129</v>
      </c>
      <c r="AU197" s="218" t="s">
        <v>21</v>
      </c>
      <c r="AY197" s="20" t="s">
        <v>127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81</v>
      </c>
      <c r="BK197" s="219">
        <f>ROUND(I197*H197,2)</f>
        <v>0</v>
      </c>
      <c r="BL197" s="20" t="s">
        <v>134</v>
      </c>
      <c r="BM197" s="218" t="s">
        <v>312</v>
      </c>
    </row>
    <row r="198" s="2" customFormat="1">
      <c r="A198" s="41"/>
      <c r="B198" s="42"/>
      <c r="C198" s="43"/>
      <c r="D198" s="220" t="s">
        <v>136</v>
      </c>
      <c r="E198" s="43"/>
      <c r="F198" s="221" t="s">
        <v>313</v>
      </c>
      <c r="G198" s="43"/>
      <c r="H198" s="43"/>
      <c r="I198" s="222"/>
      <c r="J198" s="43"/>
      <c r="K198" s="43"/>
      <c r="L198" s="47"/>
      <c r="M198" s="223"/>
      <c r="N198" s="22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136</v>
      </c>
      <c r="AU198" s="20" t="s">
        <v>21</v>
      </c>
    </row>
    <row r="199" s="12" customFormat="1" ht="22.8" customHeight="1">
      <c r="A199" s="12"/>
      <c r="B199" s="191"/>
      <c r="C199" s="192"/>
      <c r="D199" s="193" t="s">
        <v>72</v>
      </c>
      <c r="E199" s="205" t="s">
        <v>134</v>
      </c>
      <c r="F199" s="205" t="s">
        <v>314</v>
      </c>
      <c r="G199" s="192"/>
      <c r="H199" s="192"/>
      <c r="I199" s="195"/>
      <c r="J199" s="206">
        <f>BK199</f>
        <v>0</v>
      </c>
      <c r="K199" s="192"/>
      <c r="L199" s="197"/>
      <c r="M199" s="198"/>
      <c r="N199" s="199"/>
      <c r="O199" s="199"/>
      <c r="P199" s="200">
        <f>SUM(P200:P213)</f>
        <v>0</v>
      </c>
      <c r="Q199" s="199"/>
      <c r="R199" s="200">
        <f>SUM(R200:R213)</f>
        <v>0.12484985000000001</v>
      </c>
      <c r="S199" s="199"/>
      <c r="T199" s="201">
        <f>SUM(T200:T213)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2" t="s">
        <v>81</v>
      </c>
      <c r="AT199" s="203" t="s">
        <v>72</v>
      </c>
      <c r="AU199" s="203" t="s">
        <v>81</v>
      </c>
      <c r="AY199" s="202" t="s">
        <v>127</v>
      </c>
      <c r="BK199" s="204">
        <f>SUM(BK200:BK213)</f>
        <v>0</v>
      </c>
    </row>
    <row r="200" s="2" customFormat="1" ht="24.15" customHeight="1">
      <c r="A200" s="41"/>
      <c r="B200" s="42"/>
      <c r="C200" s="207" t="s">
        <v>315</v>
      </c>
      <c r="D200" s="207" t="s">
        <v>129</v>
      </c>
      <c r="E200" s="208" t="s">
        <v>316</v>
      </c>
      <c r="F200" s="209" t="s">
        <v>317</v>
      </c>
      <c r="G200" s="210" t="s">
        <v>184</v>
      </c>
      <c r="H200" s="211">
        <v>3.1800000000000002</v>
      </c>
      <c r="I200" s="212"/>
      <c r="J200" s="213">
        <f>ROUND(I200*H200,2)</f>
        <v>0</v>
      </c>
      <c r="K200" s="209" t="s">
        <v>133</v>
      </c>
      <c r="L200" s="47"/>
      <c r="M200" s="214" t="s">
        <v>28</v>
      </c>
      <c r="N200" s="215" t="s">
        <v>44</v>
      </c>
      <c r="O200" s="87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134</v>
      </c>
      <c r="AT200" s="218" t="s">
        <v>129</v>
      </c>
      <c r="AU200" s="218" t="s">
        <v>21</v>
      </c>
      <c r="AY200" s="20" t="s">
        <v>127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81</v>
      </c>
      <c r="BK200" s="219">
        <f>ROUND(I200*H200,2)</f>
        <v>0</v>
      </c>
      <c r="BL200" s="20" t="s">
        <v>134</v>
      </c>
      <c r="BM200" s="218" t="s">
        <v>318</v>
      </c>
    </row>
    <row r="201" s="2" customFormat="1">
      <c r="A201" s="41"/>
      <c r="B201" s="42"/>
      <c r="C201" s="43"/>
      <c r="D201" s="220" t="s">
        <v>136</v>
      </c>
      <c r="E201" s="43"/>
      <c r="F201" s="221" t="s">
        <v>319</v>
      </c>
      <c r="G201" s="43"/>
      <c r="H201" s="43"/>
      <c r="I201" s="222"/>
      <c r="J201" s="43"/>
      <c r="K201" s="43"/>
      <c r="L201" s="47"/>
      <c r="M201" s="223"/>
      <c r="N201" s="22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136</v>
      </c>
      <c r="AU201" s="20" t="s">
        <v>21</v>
      </c>
    </row>
    <row r="202" s="13" customFormat="1">
      <c r="A202" s="13"/>
      <c r="B202" s="225"/>
      <c r="C202" s="226"/>
      <c r="D202" s="227" t="s">
        <v>138</v>
      </c>
      <c r="E202" s="228" t="s">
        <v>28</v>
      </c>
      <c r="F202" s="229" t="s">
        <v>320</v>
      </c>
      <c r="G202" s="226"/>
      <c r="H202" s="230">
        <v>3.1800000000000002</v>
      </c>
      <c r="I202" s="231"/>
      <c r="J202" s="226"/>
      <c r="K202" s="226"/>
      <c r="L202" s="232"/>
      <c r="M202" s="233"/>
      <c r="N202" s="234"/>
      <c r="O202" s="234"/>
      <c r="P202" s="234"/>
      <c r="Q202" s="234"/>
      <c r="R202" s="234"/>
      <c r="S202" s="234"/>
      <c r="T202" s="23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6" t="s">
        <v>138</v>
      </c>
      <c r="AU202" s="236" t="s">
        <v>21</v>
      </c>
      <c r="AV202" s="13" t="s">
        <v>21</v>
      </c>
      <c r="AW202" s="13" t="s">
        <v>34</v>
      </c>
      <c r="AX202" s="13" t="s">
        <v>73</v>
      </c>
      <c r="AY202" s="236" t="s">
        <v>127</v>
      </c>
    </row>
    <row r="203" s="14" customFormat="1">
      <c r="A203" s="14"/>
      <c r="B203" s="237"/>
      <c r="C203" s="238"/>
      <c r="D203" s="227" t="s">
        <v>138</v>
      </c>
      <c r="E203" s="239" t="s">
        <v>28</v>
      </c>
      <c r="F203" s="240" t="s">
        <v>140</v>
      </c>
      <c r="G203" s="238"/>
      <c r="H203" s="241">
        <v>3.1800000000000002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7" t="s">
        <v>138</v>
      </c>
      <c r="AU203" s="247" t="s">
        <v>21</v>
      </c>
      <c r="AV203" s="14" t="s">
        <v>134</v>
      </c>
      <c r="AW203" s="14" t="s">
        <v>34</v>
      </c>
      <c r="AX203" s="14" t="s">
        <v>81</v>
      </c>
      <c r="AY203" s="247" t="s">
        <v>127</v>
      </c>
    </row>
    <row r="204" s="2" customFormat="1" ht="24.15" customHeight="1">
      <c r="A204" s="41"/>
      <c r="B204" s="42"/>
      <c r="C204" s="207" t="s">
        <v>321</v>
      </c>
      <c r="D204" s="207" t="s">
        <v>129</v>
      </c>
      <c r="E204" s="208" t="s">
        <v>322</v>
      </c>
      <c r="F204" s="209" t="s">
        <v>323</v>
      </c>
      <c r="G204" s="210" t="s">
        <v>177</v>
      </c>
      <c r="H204" s="211">
        <v>4.3799999999999999</v>
      </c>
      <c r="I204" s="212"/>
      <c r="J204" s="213">
        <f>ROUND(I204*H204,2)</f>
        <v>0</v>
      </c>
      <c r="K204" s="209" t="s">
        <v>133</v>
      </c>
      <c r="L204" s="47"/>
      <c r="M204" s="214" t="s">
        <v>28</v>
      </c>
      <c r="N204" s="215" t="s">
        <v>44</v>
      </c>
      <c r="O204" s="87"/>
      <c r="P204" s="216">
        <f>O204*H204</f>
        <v>0</v>
      </c>
      <c r="Q204" s="216">
        <v>0.0078799999999999999</v>
      </c>
      <c r="R204" s="216">
        <f>Q204*H204</f>
        <v>0.034514400000000001</v>
      </c>
      <c r="S204" s="216">
        <v>0</v>
      </c>
      <c r="T204" s="21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8" t="s">
        <v>134</v>
      </c>
      <c r="AT204" s="218" t="s">
        <v>129</v>
      </c>
      <c r="AU204" s="218" t="s">
        <v>21</v>
      </c>
      <c r="AY204" s="20" t="s">
        <v>127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20" t="s">
        <v>81</v>
      </c>
      <c r="BK204" s="219">
        <f>ROUND(I204*H204,2)</f>
        <v>0</v>
      </c>
      <c r="BL204" s="20" t="s">
        <v>134</v>
      </c>
      <c r="BM204" s="218" t="s">
        <v>324</v>
      </c>
    </row>
    <row r="205" s="2" customFormat="1">
      <c r="A205" s="41"/>
      <c r="B205" s="42"/>
      <c r="C205" s="43"/>
      <c r="D205" s="220" t="s">
        <v>136</v>
      </c>
      <c r="E205" s="43"/>
      <c r="F205" s="221" t="s">
        <v>325</v>
      </c>
      <c r="G205" s="43"/>
      <c r="H205" s="43"/>
      <c r="I205" s="222"/>
      <c r="J205" s="43"/>
      <c r="K205" s="43"/>
      <c r="L205" s="47"/>
      <c r="M205" s="223"/>
      <c r="N205" s="22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136</v>
      </c>
      <c r="AU205" s="20" t="s">
        <v>21</v>
      </c>
    </row>
    <row r="206" s="13" customFormat="1">
      <c r="A206" s="13"/>
      <c r="B206" s="225"/>
      <c r="C206" s="226"/>
      <c r="D206" s="227" t="s">
        <v>138</v>
      </c>
      <c r="E206" s="228" t="s">
        <v>28</v>
      </c>
      <c r="F206" s="229" t="s">
        <v>326</v>
      </c>
      <c r="G206" s="226"/>
      <c r="H206" s="230">
        <v>4.3799999999999999</v>
      </c>
      <c r="I206" s="231"/>
      <c r="J206" s="226"/>
      <c r="K206" s="226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138</v>
      </c>
      <c r="AU206" s="236" t="s">
        <v>21</v>
      </c>
      <c r="AV206" s="13" t="s">
        <v>21</v>
      </c>
      <c r="AW206" s="13" t="s">
        <v>34</v>
      </c>
      <c r="AX206" s="13" t="s">
        <v>73</v>
      </c>
      <c r="AY206" s="236" t="s">
        <v>127</v>
      </c>
    </row>
    <row r="207" s="14" customFormat="1">
      <c r="A207" s="14"/>
      <c r="B207" s="237"/>
      <c r="C207" s="238"/>
      <c r="D207" s="227" t="s">
        <v>138</v>
      </c>
      <c r="E207" s="239" t="s">
        <v>28</v>
      </c>
      <c r="F207" s="240" t="s">
        <v>140</v>
      </c>
      <c r="G207" s="238"/>
      <c r="H207" s="241">
        <v>4.3799999999999999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7" t="s">
        <v>138</v>
      </c>
      <c r="AU207" s="247" t="s">
        <v>21</v>
      </c>
      <c r="AV207" s="14" t="s">
        <v>134</v>
      </c>
      <c r="AW207" s="14" t="s">
        <v>34</v>
      </c>
      <c r="AX207" s="14" t="s">
        <v>81</v>
      </c>
      <c r="AY207" s="247" t="s">
        <v>127</v>
      </c>
    </row>
    <row r="208" s="2" customFormat="1" ht="24.15" customHeight="1">
      <c r="A208" s="41"/>
      <c r="B208" s="42"/>
      <c r="C208" s="207" t="s">
        <v>327</v>
      </c>
      <c r="D208" s="207" t="s">
        <v>129</v>
      </c>
      <c r="E208" s="208" t="s">
        <v>328</v>
      </c>
      <c r="F208" s="209" t="s">
        <v>329</v>
      </c>
      <c r="G208" s="210" t="s">
        <v>177</v>
      </c>
      <c r="H208" s="211">
        <v>4.3799999999999999</v>
      </c>
      <c r="I208" s="212"/>
      <c r="J208" s="213">
        <f>ROUND(I208*H208,2)</f>
        <v>0</v>
      </c>
      <c r="K208" s="209" t="s">
        <v>133</v>
      </c>
      <c r="L208" s="47"/>
      <c r="M208" s="214" t="s">
        <v>28</v>
      </c>
      <c r="N208" s="215" t="s">
        <v>44</v>
      </c>
      <c r="O208" s="87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134</v>
      </c>
      <c r="AT208" s="218" t="s">
        <v>129</v>
      </c>
      <c r="AU208" s="218" t="s">
        <v>21</v>
      </c>
      <c r="AY208" s="20" t="s">
        <v>127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81</v>
      </c>
      <c r="BK208" s="219">
        <f>ROUND(I208*H208,2)</f>
        <v>0</v>
      </c>
      <c r="BL208" s="20" t="s">
        <v>134</v>
      </c>
      <c r="BM208" s="218" t="s">
        <v>330</v>
      </c>
    </row>
    <row r="209" s="2" customFormat="1">
      <c r="A209" s="41"/>
      <c r="B209" s="42"/>
      <c r="C209" s="43"/>
      <c r="D209" s="220" t="s">
        <v>136</v>
      </c>
      <c r="E209" s="43"/>
      <c r="F209" s="221" t="s">
        <v>331</v>
      </c>
      <c r="G209" s="43"/>
      <c r="H209" s="43"/>
      <c r="I209" s="222"/>
      <c r="J209" s="43"/>
      <c r="K209" s="43"/>
      <c r="L209" s="47"/>
      <c r="M209" s="223"/>
      <c r="N209" s="224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136</v>
      </c>
      <c r="AU209" s="20" t="s">
        <v>21</v>
      </c>
    </row>
    <row r="210" s="2" customFormat="1" ht="16.5" customHeight="1">
      <c r="A210" s="41"/>
      <c r="B210" s="42"/>
      <c r="C210" s="207" t="s">
        <v>332</v>
      </c>
      <c r="D210" s="207" t="s">
        <v>129</v>
      </c>
      <c r="E210" s="208" t="s">
        <v>333</v>
      </c>
      <c r="F210" s="209" t="s">
        <v>334</v>
      </c>
      <c r="G210" s="210" t="s">
        <v>226</v>
      </c>
      <c r="H210" s="211">
        <v>0.085000000000000006</v>
      </c>
      <c r="I210" s="212"/>
      <c r="J210" s="213">
        <f>ROUND(I210*H210,2)</f>
        <v>0</v>
      </c>
      <c r="K210" s="209" t="s">
        <v>133</v>
      </c>
      <c r="L210" s="47"/>
      <c r="M210" s="214" t="s">
        <v>28</v>
      </c>
      <c r="N210" s="215" t="s">
        <v>44</v>
      </c>
      <c r="O210" s="87"/>
      <c r="P210" s="216">
        <f>O210*H210</f>
        <v>0</v>
      </c>
      <c r="Q210" s="216">
        <v>1.06277</v>
      </c>
      <c r="R210" s="216">
        <f>Q210*H210</f>
        <v>0.090335450000000012</v>
      </c>
      <c r="S210" s="216">
        <v>0</v>
      </c>
      <c r="T210" s="21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8" t="s">
        <v>134</v>
      </c>
      <c r="AT210" s="218" t="s">
        <v>129</v>
      </c>
      <c r="AU210" s="218" t="s">
        <v>21</v>
      </c>
      <c r="AY210" s="20" t="s">
        <v>127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20" t="s">
        <v>81</v>
      </c>
      <c r="BK210" s="219">
        <f>ROUND(I210*H210,2)</f>
        <v>0</v>
      </c>
      <c r="BL210" s="20" t="s">
        <v>134</v>
      </c>
      <c r="BM210" s="218" t="s">
        <v>335</v>
      </c>
    </row>
    <row r="211" s="2" customFormat="1">
      <c r="A211" s="41"/>
      <c r="B211" s="42"/>
      <c r="C211" s="43"/>
      <c r="D211" s="220" t="s">
        <v>136</v>
      </c>
      <c r="E211" s="43"/>
      <c r="F211" s="221" t="s">
        <v>336</v>
      </c>
      <c r="G211" s="43"/>
      <c r="H211" s="43"/>
      <c r="I211" s="222"/>
      <c r="J211" s="43"/>
      <c r="K211" s="43"/>
      <c r="L211" s="47"/>
      <c r="M211" s="223"/>
      <c r="N211" s="224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136</v>
      </c>
      <c r="AU211" s="20" t="s">
        <v>21</v>
      </c>
    </row>
    <row r="212" s="13" customFormat="1">
      <c r="A212" s="13"/>
      <c r="B212" s="225"/>
      <c r="C212" s="226"/>
      <c r="D212" s="227" t="s">
        <v>138</v>
      </c>
      <c r="E212" s="228" t="s">
        <v>28</v>
      </c>
      <c r="F212" s="229" t="s">
        <v>337</v>
      </c>
      <c r="G212" s="226"/>
      <c r="H212" s="230">
        <v>0.085000000000000006</v>
      </c>
      <c r="I212" s="231"/>
      <c r="J212" s="226"/>
      <c r="K212" s="226"/>
      <c r="L212" s="232"/>
      <c r="M212" s="233"/>
      <c r="N212" s="234"/>
      <c r="O212" s="234"/>
      <c r="P212" s="234"/>
      <c r="Q212" s="234"/>
      <c r="R212" s="234"/>
      <c r="S212" s="234"/>
      <c r="T212" s="23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6" t="s">
        <v>138</v>
      </c>
      <c r="AU212" s="236" t="s">
        <v>21</v>
      </c>
      <c r="AV212" s="13" t="s">
        <v>21</v>
      </c>
      <c r="AW212" s="13" t="s">
        <v>34</v>
      </c>
      <c r="AX212" s="13" t="s">
        <v>73</v>
      </c>
      <c r="AY212" s="236" t="s">
        <v>127</v>
      </c>
    </row>
    <row r="213" s="14" customFormat="1">
      <c r="A213" s="14"/>
      <c r="B213" s="237"/>
      <c r="C213" s="238"/>
      <c r="D213" s="227" t="s">
        <v>138</v>
      </c>
      <c r="E213" s="239" t="s">
        <v>28</v>
      </c>
      <c r="F213" s="240" t="s">
        <v>140</v>
      </c>
      <c r="G213" s="238"/>
      <c r="H213" s="241">
        <v>0.085000000000000006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7" t="s">
        <v>138</v>
      </c>
      <c r="AU213" s="247" t="s">
        <v>21</v>
      </c>
      <c r="AV213" s="14" t="s">
        <v>134</v>
      </c>
      <c r="AW213" s="14" t="s">
        <v>34</v>
      </c>
      <c r="AX213" s="14" t="s">
        <v>81</v>
      </c>
      <c r="AY213" s="247" t="s">
        <v>127</v>
      </c>
    </row>
    <row r="214" s="12" customFormat="1" ht="22.8" customHeight="1">
      <c r="A214" s="12"/>
      <c r="B214" s="191"/>
      <c r="C214" s="192"/>
      <c r="D214" s="193" t="s">
        <v>72</v>
      </c>
      <c r="E214" s="205" t="s">
        <v>174</v>
      </c>
      <c r="F214" s="205" t="s">
        <v>338</v>
      </c>
      <c r="G214" s="192"/>
      <c r="H214" s="192"/>
      <c r="I214" s="195"/>
      <c r="J214" s="206">
        <f>BK214</f>
        <v>0</v>
      </c>
      <c r="K214" s="192"/>
      <c r="L214" s="197"/>
      <c r="M214" s="198"/>
      <c r="N214" s="199"/>
      <c r="O214" s="199"/>
      <c r="P214" s="200">
        <f>SUM(P215:P228)</f>
        <v>0</v>
      </c>
      <c r="Q214" s="199"/>
      <c r="R214" s="200">
        <f>SUM(R215:R228)</f>
        <v>18.828796000000001</v>
      </c>
      <c r="S214" s="199"/>
      <c r="T214" s="201">
        <f>SUM(T215:T228)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2" t="s">
        <v>81</v>
      </c>
      <c r="AT214" s="203" t="s">
        <v>72</v>
      </c>
      <c r="AU214" s="203" t="s">
        <v>81</v>
      </c>
      <c r="AY214" s="202" t="s">
        <v>127</v>
      </c>
      <c r="BK214" s="204">
        <f>SUM(BK215:BK228)</f>
        <v>0</v>
      </c>
    </row>
    <row r="215" s="2" customFormat="1" ht="24.15" customHeight="1">
      <c r="A215" s="41"/>
      <c r="B215" s="42"/>
      <c r="C215" s="207" t="s">
        <v>339</v>
      </c>
      <c r="D215" s="207" t="s">
        <v>129</v>
      </c>
      <c r="E215" s="208" t="s">
        <v>340</v>
      </c>
      <c r="F215" s="209" t="s">
        <v>341</v>
      </c>
      <c r="G215" s="210" t="s">
        <v>132</v>
      </c>
      <c r="H215" s="211">
        <v>6</v>
      </c>
      <c r="I215" s="212"/>
      <c r="J215" s="213">
        <f>ROUND(I215*H215,2)</f>
        <v>0</v>
      </c>
      <c r="K215" s="209" t="s">
        <v>133</v>
      </c>
      <c r="L215" s="47"/>
      <c r="M215" s="214" t="s">
        <v>28</v>
      </c>
      <c r="N215" s="215" t="s">
        <v>44</v>
      </c>
      <c r="O215" s="87"/>
      <c r="P215" s="216">
        <f>O215*H215</f>
        <v>0</v>
      </c>
      <c r="Q215" s="216">
        <v>0.0065900000000000004</v>
      </c>
      <c r="R215" s="216">
        <f>Q215*H215</f>
        <v>0.039540000000000006</v>
      </c>
      <c r="S215" s="216">
        <v>0</v>
      </c>
      <c r="T215" s="21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8" t="s">
        <v>134</v>
      </c>
      <c r="AT215" s="218" t="s">
        <v>129</v>
      </c>
      <c r="AU215" s="218" t="s">
        <v>21</v>
      </c>
      <c r="AY215" s="20" t="s">
        <v>127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20" t="s">
        <v>81</v>
      </c>
      <c r="BK215" s="219">
        <f>ROUND(I215*H215,2)</f>
        <v>0</v>
      </c>
      <c r="BL215" s="20" t="s">
        <v>134</v>
      </c>
      <c r="BM215" s="218" t="s">
        <v>342</v>
      </c>
    </row>
    <row r="216" s="2" customFormat="1">
      <c r="A216" s="41"/>
      <c r="B216" s="42"/>
      <c r="C216" s="43"/>
      <c r="D216" s="220" t="s">
        <v>136</v>
      </c>
      <c r="E216" s="43"/>
      <c r="F216" s="221" t="s">
        <v>343</v>
      </c>
      <c r="G216" s="43"/>
      <c r="H216" s="43"/>
      <c r="I216" s="222"/>
      <c r="J216" s="43"/>
      <c r="K216" s="43"/>
      <c r="L216" s="47"/>
      <c r="M216" s="223"/>
      <c r="N216" s="224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136</v>
      </c>
      <c r="AU216" s="20" t="s">
        <v>21</v>
      </c>
    </row>
    <row r="217" s="13" customFormat="1">
      <c r="A217" s="13"/>
      <c r="B217" s="225"/>
      <c r="C217" s="226"/>
      <c r="D217" s="227" t="s">
        <v>138</v>
      </c>
      <c r="E217" s="228" t="s">
        <v>28</v>
      </c>
      <c r="F217" s="229" t="s">
        <v>308</v>
      </c>
      <c r="G217" s="226"/>
      <c r="H217" s="230">
        <v>6</v>
      </c>
      <c r="I217" s="231"/>
      <c r="J217" s="226"/>
      <c r="K217" s="226"/>
      <c r="L217" s="232"/>
      <c r="M217" s="233"/>
      <c r="N217" s="234"/>
      <c r="O217" s="234"/>
      <c r="P217" s="234"/>
      <c r="Q217" s="234"/>
      <c r="R217" s="234"/>
      <c r="S217" s="234"/>
      <c r="T217" s="23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6" t="s">
        <v>138</v>
      </c>
      <c r="AU217" s="236" t="s">
        <v>21</v>
      </c>
      <c r="AV217" s="13" t="s">
        <v>21</v>
      </c>
      <c r="AW217" s="13" t="s">
        <v>34</v>
      </c>
      <c r="AX217" s="13" t="s">
        <v>73</v>
      </c>
      <c r="AY217" s="236" t="s">
        <v>127</v>
      </c>
    </row>
    <row r="218" s="14" customFormat="1">
      <c r="A218" s="14"/>
      <c r="B218" s="237"/>
      <c r="C218" s="238"/>
      <c r="D218" s="227" t="s">
        <v>138</v>
      </c>
      <c r="E218" s="239" t="s">
        <v>28</v>
      </c>
      <c r="F218" s="240" t="s">
        <v>140</v>
      </c>
      <c r="G218" s="238"/>
      <c r="H218" s="241">
        <v>6</v>
      </c>
      <c r="I218" s="242"/>
      <c r="J218" s="238"/>
      <c r="K218" s="238"/>
      <c r="L218" s="243"/>
      <c r="M218" s="244"/>
      <c r="N218" s="245"/>
      <c r="O218" s="245"/>
      <c r="P218" s="245"/>
      <c r="Q218" s="245"/>
      <c r="R218" s="245"/>
      <c r="S218" s="245"/>
      <c r="T218" s="24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7" t="s">
        <v>138</v>
      </c>
      <c r="AU218" s="247" t="s">
        <v>21</v>
      </c>
      <c r="AV218" s="14" t="s">
        <v>134</v>
      </c>
      <c r="AW218" s="14" t="s">
        <v>34</v>
      </c>
      <c r="AX218" s="14" t="s">
        <v>81</v>
      </c>
      <c r="AY218" s="247" t="s">
        <v>127</v>
      </c>
    </row>
    <row r="219" s="2" customFormat="1" ht="16.5" customHeight="1">
      <c r="A219" s="41"/>
      <c r="B219" s="42"/>
      <c r="C219" s="248" t="s">
        <v>344</v>
      </c>
      <c r="D219" s="248" t="s">
        <v>243</v>
      </c>
      <c r="E219" s="249" t="s">
        <v>345</v>
      </c>
      <c r="F219" s="250" t="s">
        <v>346</v>
      </c>
      <c r="G219" s="251" t="s">
        <v>262</v>
      </c>
      <c r="H219" s="252">
        <v>2.02</v>
      </c>
      <c r="I219" s="253"/>
      <c r="J219" s="254">
        <f>ROUND(I219*H219,2)</f>
        <v>0</v>
      </c>
      <c r="K219" s="250" t="s">
        <v>28</v>
      </c>
      <c r="L219" s="255"/>
      <c r="M219" s="256" t="s">
        <v>28</v>
      </c>
      <c r="N219" s="257" t="s">
        <v>44</v>
      </c>
      <c r="O219" s="87"/>
      <c r="P219" s="216">
        <f>O219*H219</f>
        <v>0</v>
      </c>
      <c r="Q219" s="216">
        <v>6.2000000000000002</v>
      </c>
      <c r="R219" s="216">
        <f>Q219*H219</f>
        <v>12.524000000000001</v>
      </c>
      <c r="S219" s="216">
        <v>0</v>
      </c>
      <c r="T219" s="21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8" t="s">
        <v>174</v>
      </c>
      <c r="AT219" s="218" t="s">
        <v>243</v>
      </c>
      <c r="AU219" s="218" t="s">
        <v>21</v>
      </c>
      <c r="AY219" s="20" t="s">
        <v>127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20" t="s">
        <v>81</v>
      </c>
      <c r="BK219" s="219">
        <f>ROUND(I219*H219,2)</f>
        <v>0</v>
      </c>
      <c r="BL219" s="20" t="s">
        <v>134</v>
      </c>
      <c r="BM219" s="218" t="s">
        <v>347</v>
      </c>
    </row>
    <row r="220" s="13" customFormat="1">
      <c r="A220" s="13"/>
      <c r="B220" s="225"/>
      <c r="C220" s="226"/>
      <c r="D220" s="227" t="s">
        <v>138</v>
      </c>
      <c r="E220" s="228" t="s">
        <v>28</v>
      </c>
      <c r="F220" s="229" t="s">
        <v>348</v>
      </c>
      <c r="G220" s="226"/>
      <c r="H220" s="230">
        <v>2.02</v>
      </c>
      <c r="I220" s="231"/>
      <c r="J220" s="226"/>
      <c r="K220" s="226"/>
      <c r="L220" s="232"/>
      <c r="M220" s="233"/>
      <c r="N220" s="234"/>
      <c r="O220" s="234"/>
      <c r="P220" s="234"/>
      <c r="Q220" s="234"/>
      <c r="R220" s="234"/>
      <c r="S220" s="234"/>
      <c r="T220" s="23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6" t="s">
        <v>138</v>
      </c>
      <c r="AU220" s="236" t="s">
        <v>21</v>
      </c>
      <c r="AV220" s="13" t="s">
        <v>21</v>
      </c>
      <c r="AW220" s="13" t="s">
        <v>34</v>
      </c>
      <c r="AX220" s="13" t="s">
        <v>73</v>
      </c>
      <c r="AY220" s="236" t="s">
        <v>127</v>
      </c>
    </row>
    <row r="221" s="14" customFormat="1">
      <c r="A221" s="14"/>
      <c r="B221" s="237"/>
      <c r="C221" s="238"/>
      <c r="D221" s="227" t="s">
        <v>138</v>
      </c>
      <c r="E221" s="239" t="s">
        <v>28</v>
      </c>
      <c r="F221" s="240" t="s">
        <v>140</v>
      </c>
      <c r="G221" s="238"/>
      <c r="H221" s="241">
        <v>2.02</v>
      </c>
      <c r="I221" s="242"/>
      <c r="J221" s="238"/>
      <c r="K221" s="238"/>
      <c r="L221" s="243"/>
      <c r="M221" s="244"/>
      <c r="N221" s="245"/>
      <c r="O221" s="245"/>
      <c r="P221" s="245"/>
      <c r="Q221" s="245"/>
      <c r="R221" s="245"/>
      <c r="S221" s="245"/>
      <c r="T221" s="24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7" t="s">
        <v>138</v>
      </c>
      <c r="AU221" s="247" t="s">
        <v>21</v>
      </c>
      <c r="AV221" s="14" t="s">
        <v>134</v>
      </c>
      <c r="AW221" s="14" t="s">
        <v>34</v>
      </c>
      <c r="AX221" s="14" t="s">
        <v>81</v>
      </c>
      <c r="AY221" s="247" t="s">
        <v>127</v>
      </c>
    </row>
    <row r="222" s="2" customFormat="1" ht="16.5" customHeight="1">
      <c r="A222" s="41"/>
      <c r="B222" s="42"/>
      <c r="C222" s="248" t="s">
        <v>349</v>
      </c>
      <c r="D222" s="248" t="s">
        <v>243</v>
      </c>
      <c r="E222" s="249" t="s">
        <v>350</v>
      </c>
      <c r="F222" s="250" t="s">
        <v>351</v>
      </c>
      <c r="G222" s="251" t="s">
        <v>262</v>
      </c>
      <c r="H222" s="252">
        <v>2.02</v>
      </c>
      <c r="I222" s="253"/>
      <c r="J222" s="254">
        <f>ROUND(I222*H222,2)</f>
        <v>0</v>
      </c>
      <c r="K222" s="250" t="s">
        <v>28</v>
      </c>
      <c r="L222" s="255"/>
      <c r="M222" s="256" t="s">
        <v>28</v>
      </c>
      <c r="N222" s="257" t="s">
        <v>44</v>
      </c>
      <c r="O222" s="87"/>
      <c r="P222" s="216">
        <f>O222*H222</f>
        <v>0</v>
      </c>
      <c r="Q222" s="216">
        <v>3.1000000000000001</v>
      </c>
      <c r="R222" s="216">
        <f>Q222*H222</f>
        <v>6.2620000000000005</v>
      </c>
      <c r="S222" s="216">
        <v>0</v>
      </c>
      <c r="T222" s="21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8" t="s">
        <v>174</v>
      </c>
      <c r="AT222" s="218" t="s">
        <v>243</v>
      </c>
      <c r="AU222" s="218" t="s">
        <v>21</v>
      </c>
      <c r="AY222" s="20" t="s">
        <v>127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20" t="s">
        <v>81</v>
      </c>
      <c r="BK222" s="219">
        <f>ROUND(I222*H222,2)</f>
        <v>0</v>
      </c>
      <c r="BL222" s="20" t="s">
        <v>134</v>
      </c>
      <c r="BM222" s="218" t="s">
        <v>352</v>
      </c>
    </row>
    <row r="223" s="13" customFormat="1">
      <c r="A223" s="13"/>
      <c r="B223" s="225"/>
      <c r="C223" s="226"/>
      <c r="D223" s="227" t="s">
        <v>138</v>
      </c>
      <c r="E223" s="228" t="s">
        <v>28</v>
      </c>
      <c r="F223" s="229" t="s">
        <v>348</v>
      </c>
      <c r="G223" s="226"/>
      <c r="H223" s="230">
        <v>2.02</v>
      </c>
      <c r="I223" s="231"/>
      <c r="J223" s="226"/>
      <c r="K223" s="226"/>
      <c r="L223" s="232"/>
      <c r="M223" s="233"/>
      <c r="N223" s="234"/>
      <c r="O223" s="234"/>
      <c r="P223" s="234"/>
      <c r="Q223" s="234"/>
      <c r="R223" s="234"/>
      <c r="S223" s="234"/>
      <c r="T223" s="23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6" t="s">
        <v>138</v>
      </c>
      <c r="AU223" s="236" t="s">
        <v>21</v>
      </c>
      <c r="AV223" s="13" t="s">
        <v>21</v>
      </c>
      <c r="AW223" s="13" t="s">
        <v>34</v>
      </c>
      <c r="AX223" s="13" t="s">
        <v>73</v>
      </c>
      <c r="AY223" s="236" t="s">
        <v>127</v>
      </c>
    </row>
    <row r="224" s="14" customFormat="1">
      <c r="A224" s="14"/>
      <c r="B224" s="237"/>
      <c r="C224" s="238"/>
      <c r="D224" s="227" t="s">
        <v>138</v>
      </c>
      <c r="E224" s="239" t="s">
        <v>28</v>
      </c>
      <c r="F224" s="240" t="s">
        <v>140</v>
      </c>
      <c r="G224" s="238"/>
      <c r="H224" s="241">
        <v>2.02</v>
      </c>
      <c r="I224" s="242"/>
      <c r="J224" s="238"/>
      <c r="K224" s="238"/>
      <c r="L224" s="243"/>
      <c r="M224" s="244"/>
      <c r="N224" s="245"/>
      <c r="O224" s="245"/>
      <c r="P224" s="245"/>
      <c r="Q224" s="245"/>
      <c r="R224" s="245"/>
      <c r="S224" s="245"/>
      <c r="T224" s="24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7" t="s">
        <v>138</v>
      </c>
      <c r="AU224" s="247" t="s">
        <v>21</v>
      </c>
      <c r="AV224" s="14" t="s">
        <v>134</v>
      </c>
      <c r="AW224" s="14" t="s">
        <v>34</v>
      </c>
      <c r="AX224" s="14" t="s">
        <v>81</v>
      </c>
      <c r="AY224" s="247" t="s">
        <v>127</v>
      </c>
    </row>
    <row r="225" s="2" customFormat="1" ht="16.5" customHeight="1">
      <c r="A225" s="41"/>
      <c r="B225" s="42"/>
      <c r="C225" s="207" t="s">
        <v>353</v>
      </c>
      <c r="D225" s="207" t="s">
        <v>129</v>
      </c>
      <c r="E225" s="208" t="s">
        <v>354</v>
      </c>
      <c r="F225" s="209" t="s">
        <v>355</v>
      </c>
      <c r="G225" s="210" t="s">
        <v>132</v>
      </c>
      <c r="H225" s="211">
        <v>0.40000000000000002</v>
      </c>
      <c r="I225" s="212"/>
      <c r="J225" s="213">
        <f>ROUND(I225*H225,2)</f>
        <v>0</v>
      </c>
      <c r="K225" s="209" t="s">
        <v>133</v>
      </c>
      <c r="L225" s="47"/>
      <c r="M225" s="214" t="s">
        <v>28</v>
      </c>
      <c r="N225" s="215" t="s">
        <v>44</v>
      </c>
      <c r="O225" s="87"/>
      <c r="P225" s="216">
        <f>O225*H225</f>
        <v>0</v>
      </c>
      <c r="Q225" s="216">
        <v>2.0000000000000002E-05</v>
      </c>
      <c r="R225" s="216">
        <f>Q225*H225</f>
        <v>8.0000000000000013E-06</v>
      </c>
      <c r="S225" s="216">
        <v>0</v>
      </c>
      <c r="T225" s="21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8" t="s">
        <v>134</v>
      </c>
      <c r="AT225" s="218" t="s">
        <v>129</v>
      </c>
      <c r="AU225" s="218" t="s">
        <v>21</v>
      </c>
      <c r="AY225" s="20" t="s">
        <v>127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20" t="s">
        <v>81</v>
      </c>
      <c r="BK225" s="219">
        <f>ROUND(I225*H225,2)</f>
        <v>0</v>
      </c>
      <c r="BL225" s="20" t="s">
        <v>134</v>
      </c>
      <c r="BM225" s="218" t="s">
        <v>356</v>
      </c>
    </row>
    <row r="226" s="2" customFormat="1">
      <c r="A226" s="41"/>
      <c r="B226" s="42"/>
      <c r="C226" s="43"/>
      <c r="D226" s="220" t="s">
        <v>136</v>
      </c>
      <c r="E226" s="43"/>
      <c r="F226" s="221" t="s">
        <v>357</v>
      </c>
      <c r="G226" s="43"/>
      <c r="H226" s="43"/>
      <c r="I226" s="222"/>
      <c r="J226" s="43"/>
      <c r="K226" s="43"/>
      <c r="L226" s="47"/>
      <c r="M226" s="223"/>
      <c r="N226" s="224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136</v>
      </c>
      <c r="AU226" s="20" t="s">
        <v>21</v>
      </c>
    </row>
    <row r="227" s="2" customFormat="1" ht="16.5" customHeight="1">
      <c r="A227" s="41"/>
      <c r="B227" s="42"/>
      <c r="C227" s="248" t="s">
        <v>358</v>
      </c>
      <c r="D227" s="248" t="s">
        <v>243</v>
      </c>
      <c r="E227" s="249" t="s">
        <v>359</v>
      </c>
      <c r="F227" s="250" t="s">
        <v>360</v>
      </c>
      <c r="G227" s="251" t="s">
        <v>132</v>
      </c>
      <c r="H227" s="252">
        <v>0.40600000000000003</v>
      </c>
      <c r="I227" s="253"/>
      <c r="J227" s="254">
        <f>ROUND(I227*H227,2)</f>
        <v>0</v>
      </c>
      <c r="K227" s="250" t="s">
        <v>133</v>
      </c>
      <c r="L227" s="255"/>
      <c r="M227" s="256" t="s">
        <v>28</v>
      </c>
      <c r="N227" s="257" t="s">
        <v>44</v>
      </c>
      <c r="O227" s="87"/>
      <c r="P227" s="216">
        <f>O227*H227</f>
        <v>0</v>
      </c>
      <c r="Q227" s="216">
        <v>0.0080000000000000002</v>
      </c>
      <c r="R227" s="216">
        <f>Q227*H227</f>
        <v>0.0032480000000000005</v>
      </c>
      <c r="S227" s="216">
        <v>0</v>
      </c>
      <c r="T227" s="217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18" t="s">
        <v>174</v>
      </c>
      <c r="AT227" s="218" t="s">
        <v>243</v>
      </c>
      <c r="AU227" s="218" t="s">
        <v>21</v>
      </c>
      <c r="AY227" s="20" t="s">
        <v>127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20" t="s">
        <v>81</v>
      </c>
      <c r="BK227" s="219">
        <f>ROUND(I227*H227,2)</f>
        <v>0</v>
      </c>
      <c r="BL227" s="20" t="s">
        <v>134</v>
      </c>
      <c r="BM227" s="218" t="s">
        <v>361</v>
      </c>
    </row>
    <row r="228" s="13" customFormat="1">
      <c r="A228" s="13"/>
      <c r="B228" s="225"/>
      <c r="C228" s="226"/>
      <c r="D228" s="227" t="s">
        <v>138</v>
      </c>
      <c r="E228" s="226"/>
      <c r="F228" s="229" t="s">
        <v>362</v>
      </c>
      <c r="G228" s="226"/>
      <c r="H228" s="230">
        <v>0.40600000000000003</v>
      </c>
      <c r="I228" s="231"/>
      <c r="J228" s="226"/>
      <c r="K228" s="226"/>
      <c r="L228" s="232"/>
      <c r="M228" s="233"/>
      <c r="N228" s="234"/>
      <c r="O228" s="234"/>
      <c r="P228" s="234"/>
      <c r="Q228" s="234"/>
      <c r="R228" s="234"/>
      <c r="S228" s="234"/>
      <c r="T228" s="23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6" t="s">
        <v>138</v>
      </c>
      <c r="AU228" s="236" t="s">
        <v>21</v>
      </c>
      <c r="AV228" s="13" t="s">
        <v>21</v>
      </c>
      <c r="AW228" s="13" t="s">
        <v>4</v>
      </c>
      <c r="AX228" s="13" t="s">
        <v>81</v>
      </c>
      <c r="AY228" s="236" t="s">
        <v>127</v>
      </c>
    </row>
    <row r="229" s="12" customFormat="1" ht="22.8" customHeight="1">
      <c r="A229" s="12"/>
      <c r="B229" s="191"/>
      <c r="C229" s="192"/>
      <c r="D229" s="193" t="s">
        <v>72</v>
      </c>
      <c r="E229" s="205" t="s">
        <v>181</v>
      </c>
      <c r="F229" s="205" t="s">
        <v>363</v>
      </c>
      <c r="G229" s="192"/>
      <c r="H229" s="192"/>
      <c r="I229" s="195"/>
      <c r="J229" s="206">
        <f>BK229</f>
        <v>0</v>
      </c>
      <c r="K229" s="192"/>
      <c r="L229" s="197"/>
      <c r="M229" s="198"/>
      <c r="N229" s="199"/>
      <c r="O229" s="199"/>
      <c r="P229" s="200">
        <f>SUM(P230:P242)</f>
        <v>0</v>
      </c>
      <c r="Q229" s="199"/>
      <c r="R229" s="200">
        <f>SUM(R230:R242)</f>
        <v>0.00086900000000000009</v>
      </c>
      <c r="S229" s="199"/>
      <c r="T229" s="201">
        <f>SUM(T230:T242)</f>
        <v>23.555199999999999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2" t="s">
        <v>81</v>
      </c>
      <c r="AT229" s="203" t="s">
        <v>72</v>
      </c>
      <c r="AU229" s="203" t="s">
        <v>81</v>
      </c>
      <c r="AY229" s="202" t="s">
        <v>127</v>
      </c>
      <c r="BK229" s="204">
        <f>SUM(BK230:BK242)</f>
        <v>0</v>
      </c>
    </row>
    <row r="230" s="2" customFormat="1" ht="16.5" customHeight="1">
      <c r="A230" s="41"/>
      <c r="B230" s="42"/>
      <c r="C230" s="207" t="s">
        <v>364</v>
      </c>
      <c r="D230" s="207" t="s">
        <v>129</v>
      </c>
      <c r="E230" s="208" t="s">
        <v>365</v>
      </c>
      <c r="F230" s="209" t="s">
        <v>366</v>
      </c>
      <c r="G230" s="210" t="s">
        <v>367</v>
      </c>
      <c r="H230" s="211">
        <v>1</v>
      </c>
      <c r="I230" s="212"/>
      <c r="J230" s="213">
        <f>ROUND(I230*H230,2)</f>
        <v>0</v>
      </c>
      <c r="K230" s="209" t="s">
        <v>28</v>
      </c>
      <c r="L230" s="47"/>
      <c r="M230" s="214" t="s">
        <v>28</v>
      </c>
      <c r="N230" s="215" t="s">
        <v>44</v>
      </c>
      <c r="O230" s="87"/>
      <c r="P230" s="216">
        <f>O230*H230</f>
        <v>0</v>
      </c>
      <c r="Q230" s="216">
        <v>0</v>
      </c>
      <c r="R230" s="216">
        <f>Q230*H230</f>
        <v>0</v>
      </c>
      <c r="S230" s="216">
        <v>0</v>
      </c>
      <c r="T230" s="217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18" t="s">
        <v>134</v>
      </c>
      <c r="AT230" s="218" t="s">
        <v>129</v>
      </c>
      <c r="AU230" s="218" t="s">
        <v>21</v>
      </c>
      <c r="AY230" s="20" t="s">
        <v>127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20" t="s">
        <v>81</v>
      </c>
      <c r="BK230" s="219">
        <f>ROUND(I230*H230,2)</f>
        <v>0</v>
      </c>
      <c r="BL230" s="20" t="s">
        <v>134</v>
      </c>
      <c r="BM230" s="218" t="s">
        <v>368</v>
      </c>
    </row>
    <row r="231" s="13" customFormat="1">
      <c r="A231" s="13"/>
      <c r="B231" s="225"/>
      <c r="C231" s="226"/>
      <c r="D231" s="227" t="s">
        <v>138</v>
      </c>
      <c r="E231" s="228" t="s">
        <v>28</v>
      </c>
      <c r="F231" s="229" t="s">
        <v>369</v>
      </c>
      <c r="G231" s="226"/>
      <c r="H231" s="230">
        <v>1</v>
      </c>
      <c r="I231" s="231"/>
      <c r="J231" s="226"/>
      <c r="K231" s="226"/>
      <c r="L231" s="232"/>
      <c r="M231" s="233"/>
      <c r="N231" s="234"/>
      <c r="O231" s="234"/>
      <c r="P231" s="234"/>
      <c r="Q231" s="234"/>
      <c r="R231" s="234"/>
      <c r="S231" s="234"/>
      <c r="T231" s="23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6" t="s">
        <v>138</v>
      </c>
      <c r="AU231" s="236" t="s">
        <v>21</v>
      </c>
      <c r="AV231" s="13" t="s">
        <v>21</v>
      </c>
      <c r="AW231" s="13" t="s">
        <v>34</v>
      </c>
      <c r="AX231" s="13" t="s">
        <v>73</v>
      </c>
      <c r="AY231" s="236" t="s">
        <v>127</v>
      </c>
    </row>
    <row r="232" s="14" customFormat="1">
      <c r="A232" s="14"/>
      <c r="B232" s="237"/>
      <c r="C232" s="238"/>
      <c r="D232" s="227" t="s">
        <v>138</v>
      </c>
      <c r="E232" s="239" t="s">
        <v>28</v>
      </c>
      <c r="F232" s="240" t="s">
        <v>140</v>
      </c>
      <c r="G232" s="238"/>
      <c r="H232" s="241">
        <v>1</v>
      </c>
      <c r="I232" s="242"/>
      <c r="J232" s="238"/>
      <c r="K232" s="238"/>
      <c r="L232" s="243"/>
      <c r="M232" s="244"/>
      <c r="N232" s="245"/>
      <c r="O232" s="245"/>
      <c r="P232" s="245"/>
      <c r="Q232" s="245"/>
      <c r="R232" s="245"/>
      <c r="S232" s="245"/>
      <c r="T232" s="24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7" t="s">
        <v>138</v>
      </c>
      <c r="AU232" s="247" t="s">
        <v>21</v>
      </c>
      <c r="AV232" s="14" t="s">
        <v>134</v>
      </c>
      <c r="AW232" s="14" t="s">
        <v>34</v>
      </c>
      <c r="AX232" s="14" t="s">
        <v>81</v>
      </c>
      <c r="AY232" s="247" t="s">
        <v>127</v>
      </c>
    </row>
    <row r="233" s="2" customFormat="1" ht="16.5" customHeight="1">
      <c r="A233" s="41"/>
      <c r="B233" s="42"/>
      <c r="C233" s="207" t="s">
        <v>370</v>
      </c>
      <c r="D233" s="207" t="s">
        <v>129</v>
      </c>
      <c r="E233" s="208" t="s">
        <v>371</v>
      </c>
      <c r="F233" s="209" t="s">
        <v>372</v>
      </c>
      <c r="G233" s="210" t="s">
        <v>367</v>
      </c>
      <c r="H233" s="211">
        <v>2</v>
      </c>
      <c r="I233" s="212"/>
      <c r="J233" s="213">
        <f>ROUND(I233*H233,2)</f>
        <v>0</v>
      </c>
      <c r="K233" s="209" t="s">
        <v>28</v>
      </c>
      <c r="L233" s="47"/>
      <c r="M233" s="214" t="s">
        <v>28</v>
      </c>
      <c r="N233" s="215" t="s">
        <v>44</v>
      </c>
      <c r="O233" s="87"/>
      <c r="P233" s="216">
        <f>O233*H233</f>
        <v>0</v>
      </c>
      <c r="Q233" s="216">
        <v>0</v>
      </c>
      <c r="R233" s="216">
        <f>Q233*H233</f>
        <v>0</v>
      </c>
      <c r="S233" s="216">
        <v>0</v>
      </c>
      <c r="T233" s="21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8" t="s">
        <v>134</v>
      </c>
      <c r="AT233" s="218" t="s">
        <v>129</v>
      </c>
      <c r="AU233" s="218" t="s">
        <v>21</v>
      </c>
      <c r="AY233" s="20" t="s">
        <v>127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20" t="s">
        <v>81</v>
      </c>
      <c r="BK233" s="219">
        <f>ROUND(I233*H233,2)</f>
        <v>0</v>
      </c>
      <c r="BL233" s="20" t="s">
        <v>134</v>
      </c>
      <c r="BM233" s="218" t="s">
        <v>373</v>
      </c>
    </row>
    <row r="234" s="13" customFormat="1">
      <c r="A234" s="13"/>
      <c r="B234" s="225"/>
      <c r="C234" s="226"/>
      <c r="D234" s="227" t="s">
        <v>138</v>
      </c>
      <c r="E234" s="228" t="s">
        <v>28</v>
      </c>
      <c r="F234" s="229" t="s">
        <v>374</v>
      </c>
      <c r="G234" s="226"/>
      <c r="H234" s="230">
        <v>2</v>
      </c>
      <c r="I234" s="231"/>
      <c r="J234" s="226"/>
      <c r="K234" s="226"/>
      <c r="L234" s="232"/>
      <c r="M234" s="233"/>
      <c r="N234" s="234"/>
      <c r="O234" s="234"/>
      <c r="P234" s="234"/>
      <c r="Q234" s="234"/>
      <c r="R234" s="234"/>
      <c r="S234" s="234"/>
      <c r="T234" s="23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6" t="s">
        <v>138</v>
      </c>
      <c r="AU234" s="236" t="s">
        <v>21</v>
      </c>
      <c r="AV234" s="13" t="s">
        <v>21</v>
      </c>
      <c r="AW234" s="13" t="s">
        <v>34</v>
      </c>
      <c r="AX234" s="13" t="s">
        <v>73</v>
      </c>
      <c r="AY234" s="236" t="s">
        <v>127</v>
      </c>
    </row>
    <row r="235" s="14" customFormat="1">
      <c r="A235" s="14"/>
      <c r="B235" s="237"/>
      <c r="C235" s="238"/>
      <c r="D235" s="227" t="s">
        <v>138</v>
      </c>
      <c r="E235" s="239" t="s">
        <v>28</v>
      </c>
      <c r="F235" s="240" t="s">
        <v>140</v>
      </c>
      <c r="G235" s="238"/>
      <c r="H235" s="241">
        <v>2</v>
      </c>
      <c r="I235" s="242"/>
      <c r="J235" s="238"/>
      <c r="K235" s="238"/>
      <c r="L235" s="243"/>
      <c r="M235" s="244"/>
      <c r="N235" s="245"/>
      <c r="O235" s="245"/>
      <c r="P235" s="245"/>
      <c r="Q235" s="245"/>
      <c r="R235" s="245"/>
      <c r="S235" s="245"/>
      <c r="T235" s="24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7" t="s">
        <v>138</v>
      </c>
      <c r="AU235" s="247" t="s">
        <v>21</v>
      </c>
      <c r="AV235" s="14" t="s">
        <v>134</v>
      </c>
      <c r="AW235" s="14" t="s">
        <v>34</v>
      </c>
      <c r="AX235" s="14" t="s">
        <v>81</v>
      </c>
      <c r="AY235" s="247" t="s">
        <v>127</v>
      </c>
    </row>
    <row r="236" s="2" customFormat="1" ht="16.5" customHeight="1">
      <c r="A236" s="41"/>
      <c r="B236" s="42"/>
      <c r="C236" s="207" t="s">
        <v>375</v>
      </c>
      <c r="D236" s="207" t="s">
        <v>129</v>
      </c>
      <c r="E236" s="208" t="s">
        <v>376</v>
      </c>
      <c r="F236" s="209" t="s">
        <v>377</v>
      </c>
      <c r="G236" s="210" t="s">
        <v>184</v>
      </c>
      <c r="H236" s="211">
        <v>9.4079999999999995</v>
      </c>
      <c r="I236" s="212"/>
      <c r="J236" s="213">
        <f>ROUND(I236*H236,2)</f>
        <v>0</v>
      </c>
      <c r="K236" s="209" t="s">
        <v>28</v>
      </c>
      <c r="L236" s="47"/>
      <c r="M236" s="214" t="s">
        <v>28</v>
      </c>
      <c r="N236" s="215" t="s">
        <v>44</v>
      </c>
      <c r="O236" s="87"/>
      <c r="P236" s="216">
        <f>O236*H236</f>
        <v>0</v>
      </c>
      <c r="Q236" s="216">
        <v>0</v>
      </c>
      <c r="R236" s="216">
        <f>Q236*H236</f>
        <v>0</v>
      </c>
      <c r="S236" s="216">
        <v>2.5</v>
      </c>
      <c r="T236" s="217">
        <f>S236*H236</f>
        <v>23.52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18" t="s">
        <v>134</v>
      </c>
      <c r="AT236" s="218" t="s">
        <v>129</v>
      </c>
      <c r="AU236" s="218" t="s">
        <v>21</v>
      </c>
      <c r="AY236" s="20" t="s">
        <v>127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20" t="s">
        <v>81</v>
      </c>
      <c r="BK236" s="219">
        <f>ROUND(I236*H236,2)</f>
        <v>0</v>
      </c>
      <c r="BL236" s="20" t="s">
        <v>134</v>
      </c>
      <c r="BM236" s="218" t="s">
        <v>378</v>
      </c>
    </row>
    <row r="237" s="13" customFormat="1">
      <c r="A237" s="13"/>
      <c r="B237" s="225"/>
      <c r="C237" s="226"/>
      <c r="D237" s="227" t="s">
        <v>138</v>
      </c>
      <c r="E237" s="228" t="s">
        <v>28</v>
      </c>
      <c r="F237" s="229" t="s">
        <v>379</v>
      </c>
      <c r="G237" s="226"/>
      <c r="H237" s="230">
        <v>9.4079999999999995</v>
      </c>
      <c r="I237" s="231"/>
      <c r="J237" s="226"/>
      <c r="K237" s="226"/>
      <c r="L237" s="232"/>
      <c r="M237" s="233"/>
      <c r="N237" s="234"/>
      <c r="O237" s="234"/>
      <c r="P237" s="234"/>
      <c r="Q237" s="234"/>
      <c r="R237" s="234"/>
      <c r="S237" s="234"/>
      <c r="T237" s="23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6" t="s">
        <v>138</v>
      </c>
      <c r="AU237" s="236" t="s">
        <v>21</v>
      </c>
      <c r="AV237" s="13" t="s">
        <v>21</v>
      </c>
      <c r="AW237" s="13" t="s">
        <v>34</v>
      </c>
      <c r="AX237" s="13" t="s">
        <v>73</v>
      </c>
      <c r="AY237" s="236" t="s">
        <v>127</v>
      </c>
    </row>
    <row r="238" s="14" customFormat="1">
      <c r="A238" s="14"/>
      <c r="B238" s="237"/>
      <c r="C238" s="238"/>
      <c r="D238" s="227" t="s">
        <v>138</v>
      </c>
      <c r="E238" s="239" t="s">
        <v>28</v>
      </c>
      <c r="F238" s="240" t="s">
        <v>140</v>
      </c>
      <c r="G238" s="238"/>
      <c r="H238" s="241">
        <v>9.4079999999999995</v>
      </c>
      <c r="I238" s="242"/>
      <c r="J238" s="238"/>
      <c r="K238" s="238"/>
      <c r="L238" s="243"/>
      <c r="M238" s="244"/>
      <c r="N238" s="245"/>
      <c r="O238" s="245"/>
      <c r="P238" s="245"/>
      <c r="Q238" s="245"/>
      <c r="R238" s="245"/>
      <c r="S238" s="245"/>
      <c r="T238" s="24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7" t="s">
        <v>138</v>
      </c>
      <c r="AU238" s="247" t="s">
        <v>21</v>
      </c>
      <c r="AV238" s="14" t="s">
        <v>134</v>
      </c>
      <c r="AW238" s="14" t="s">
        <v>34</v>
      </c>
      <c r="AX238" s="14" t="s">
        <v>81</v>
      </c>
      <c r="AY238" s="247" t="s">
        <v>127</v>
      </c>
    </row>
    <row r="239" s="2" customFormat="1" ht="24.15" customHeight="1">
      <c r="A239" s="41"/>
      <c r="B239" s="42"/>
      <c r="C239" s="207" t="s">
        <v>380</v>
      </c>
      <c r="D239" s="207" t="s">
        <v>129</v>
      </c>
      <c r="E239" s="208" t="s">
        <v>381</v>
      </c>
      <c r="F239" s="209" t="s">
        <v>382</v>
      </c>
      <c r="G239" s="210" t="s">
        <v>132</v>
      </c>
      <c r="H239" s="211">
        <v>0.22</v>
      </c>
      <c r="I239" s="212"/>
      <c r="J239" s="213">
        <f>ROUND(I239*H239,2)</f>
        <v>0</v>
      </c>
      <c r="K239" s="209" t="s">
        <v>133</v>
      </c>
      <c r="L239" s="47"/>
      <c r="M239" s="214" t="s">
        <v>28</v>
      </c>
      <c r="N239" s="215" t="s">
        <v>44</v>
      </c>
      <c r="O239" s="87"/>
      <c r="P239" s="216">
        <f>O239*H239</f>
        <v>0</v>
      </c>
      <c r="Q239" s="216">
        <v>0.0039500000000000004</v>
      </c>
      <c r="R239" s="216">
        <f>Q239*H239</f>
        <v>0.00086900000000000009</v>
      </c>
      <c r="S239" s="216">
        <v>0.16</v>
      </c>
      <c r="T239" s="217">
        <f>S239*H239</f>
        <v>0.035200000000000002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18" t="s">
        <v>134</v>
      </c>
      <c r="AT239" s="218" t="s">
        <v>129</v>
      </c>
      <c r="AU239" s="218" t="s">
        <v>21</v>
      </c>
      <c r="AY239" s="20" t="s">
        <v>127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20" t="s">
        <v>81</v>
      </c>
      <c r="BK239" s="219">
        <f>ROUND(I239*H239,2)</f>
        <v>0</v>
      </c>
      <c r="BL239" s="20" t="s">
        <v>134</v>
      </c>
      <c r="BM239" s="218" t="s">
        <v>383</v>
      </c>
    </row>
    <row r="240" s="2" customFormat="1">
      <c r="A240" s="41"/>
      <c r="B240" s="42"/>
      <c r="C240" s="43"/>
      <c r="D240" s="220" t="s">
        <v>136</v>
      </c>
      <c r="E240" s="43"/>
      <c r="F240" s="221" t="s">
        <v>384</v>
      </c>
      <c r="G240" s="43"/>
      <c r="H240" s="43"/>
      <c r="I240" s="222"/>
      <c r="J240" s="43"/>
      <c r="K240" s="43"/>
      <c r="L240" s="47"/>
      <c r="M240" s="223"/>
      <c r="N240" s="224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136</v>
      </c>
      <c r="AU240" s="20" t="s">
        <v>21</v>
      </c>
    </row>
    <row r="241" s="13" customFormat="1">
      <c r="A241" s="13"/>
      <c r="B241" s="225"/>
      <c r="C241" s="226"/>
      <c r="D241" s="227" t="s">
        <v>138</v>
      </c>
      <c r="E241" s="228" t="s">
        <v>28</v>
      </c>
      <c r="F241" s="229" t="s">
        <v>385</v>
      </c>
      <c r="G241" s="226"/>
      <c r="H241" s="230">
        <v>0.22</v>
      </c>
      <c r="I241" s="231"/>
      <c r="J241" s="226"/>
      <c r="K241" s="226"/>
      <c r="L241" s="232"/>
      <c r="M241" s="233"/>
      <c r="N241" s="234"/>
      <c r="O241" s="234"/>
      <c r="P241" s="234"/>
      <c r="Q241" s="234"/>
      <c r="R241" s="234"/>
      <c r="S241" s="234"/>
      <c r="T241" s="23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6" t="s">
        <v>138</v>
      </c>
      <c r="AU241" s="236" t="s">
        <v>21</v>
      </c>
      <c r="AV241" s="13" t="s">
        <v>21</v>
      </c>
      <c r="AW241" s="13" t="s">
        <v>34</v>
      </c>
      <c r="AX241" s="13" t="s">
        <v>73</v>
      </c>
      <c r="AY241" s="236" t="s">
        <v>127</v>
      </c>
    </row>
    <row r="242" s="14" customFormat="1">
      <c r="A242" s="14"/>
      <c r="B242" s="237"/>
      <c r="C242" s="238"/>
      <c r="D242" s="227" t="s">
        <v>138</v>
      </c>
      <c r="E242" s="239" t="s">
        <v>28</v>
      </c>
      <c r="F242" s="240" t="s">
        <v>140</v>
      </c>
      <c r="G242" s="238"/>
      <c r="H242" s="241">
        <v>0.22</v>
      </c>
      <c r="I242" s="242"/>
      <c r="J242" s="238"/>
      <c r="K242" s="238"/>
      <c r="L242" s="243"/>
      <c r="M242" s="244"/>
      <c r="N242" s="245"/>
      <c r="O242" s="245"/>
      <c r="P242" s="245"/>
      <c r="Q242" s="245"/>
      <c r="R242" s="245"/>
      <c r="S242" s="245"/>
      <c r="T242" s="24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7" t="s">
        <v>138</v>
      </c>
      <c r="AU242" s="247" t="s">
        <v>21</v>
      </c>
      <c r="AV242" s="14" t="s">
        <v>134</v>
      </c>
      <c r="AW242" s="14" t="s">
        <v>34</v>
      </c>
      <c r="AX242" s="14" t="s">
        <v>81</v>
      </c>
      <c r="AY242" s="247" t="s">
        <v>127</v>
      </c>
    </row>
    <row r="243" s="12" customFormat="1" ht="22.8" customHeight="1">
      <c r="A243" s="12"/>
      <c r="B243" s="191"/>
      <c r="C243" s="192"/>
      <c r="D243" s="193" t="s">
        <v>72</v>
      </c>
      <c r="E243" s="205" t="s">
        <v>386</v>
      </c>
      <c r="F243" s="205" t="s">
        <v>387</v>
      </c>
      <c r="G243" s="192"/>
      <c r="H243" s="192"/>
      <c r="I243" s="195"/>
      <c r="J243" s="206">
        <f>BK243</f>
        <v>0</v>
      </c>
      <c r="K243" s="192"/>
      <c r="L243" s="197"/>
      <c r="M243" s="198"/>
      <c r="N243" s="199"/>
      <c r="O243" s="199"/>
      <c r="P243" s="200">
        <f>SUM(P244:P251)</f>
        <v>0</v>
      </c>
      <c r="Q243" s="199"/>
      <c r="R243" s="200">
        <f>SUM(R244:R251)</f>
        <v>0</v>
      </c>
      <c r="S243" s="199"/>
      <c r="T243" s="201">
        <f>SUM(T244:T251)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02" t="s">
        <v>81</v>
      </c>
      <c r="AT243" s="203" t="s">
        <v>72</v>
      </c>
      <c r="AU243" s="203" t="s">
        <v>81</v>
      </c>
      <c r="AY243" s="202" t="s">
        <v>127</v>
      </c>
      <c r="BK243" s="204">
        <f>SUM(BK244:BK251)</f>
        <v>0</v>
      </c>
    </row>
    <row r="244" s="2" customFormat="1" ht="21.75" customHeight="1">
      <c r="A244" s="41"/>
      <c r="B244" s="42"/>
      <c r="C244" s="207" t="s">
        <v>388</v>
      </c>
      <c r="D244" s="207" t="s">
        <v>129</v>
      </c>
      <c r="E244" s="208" t="s">
        <v>389</v>
      </c>
      <c r="F244" s="209" t="s">
        <v>390</v>
      </c>
      <c r="G244" s="210" t="s">
        <v>226</v>
      </c>
      <c r="H244" s="211">
        <v>23.555</v>
      </c>
      <c r="I244" s="212"/>
      <c r="J244" s="213">
        <f>ROUND(I244*H244,2)</f>
        <v>0</v>
      </c>
      <c r="K244" s="209" t="s">
        <v>133</v>
      </c>
      <c r="L244" s="47"/>
      <c r="M244" s="214" t="s">
        <v>28</v>
      </c>
      <c r="N244" s="215" t="s">
        <v>44</v>
      </c>
      <c r="O244" s="87"/>
      <c r="P244" s="216">
        <f>O244*H244</f>
        <v>0</v>
      </c>
      <c r="Q244" s="216">
        <v>0</v>
      </c>
      <c r="R244" s="216">
        <f>Q244*H244</f>
        <v>0</v>
      </c>
      <c r="S244" s="216">
        <v>0</v>
      </c>
      <c r="T244" s="21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18" t="s">
        <v>134</v>
      </c>
      <c r="AT244" s="218" t="s">
        <v>129</v>
      </c>
      <c r="AU244" s="218" t="s">
        <v>21</v>
      </c>
      <c r="AY244" s="20" t="s">
        <v>127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20" t="s">
        <v>81</v>
      </c>
      <c r="BK244" s="219">
        <f>ROUND(I244*H244,2)</f>
        <v>0</v>
      </c>
      <c r="BL244" s="20" t="s">
        <v>134</v>
      </c>
      <c r="BM244" s="218" t="s">
        <v>391</v>
      </c>
    </row>
    <row r="245" s="2" customFormat="1">
      <c r="A245" s="41"/>
      <c r="B245" s="42"/>
      <c r="C245" s="43"/>
      <c r="D245" s="220" t="s">
        <v>136</v>
      </c>
      <c r="E245" s="43"/>
      <c r="F245" s="221" t="s">
        <v>392</v>
      </c>
      <c r="G245" s="43"/>
      <c r="H245" s="43"/>
      <c r="I245" s="222"/>
      <c r="J245" s="43"/>
      <c r="K245" s="43"/>
      <c r="L245" s="47"/>
      <c r="M245" s="223"/>
      <c r="N245" s="224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136</v>
      </c>
      <c r="AU245" s="20" t="s">
        <v>21</v>
      </c>
    </row>
    <row r="246" s="2" customFormat="1" ht="24.15" customHeight="1">
      <c r="A246" s="41"/>
      <c r="B246" s="42"/>
      <c r="C246" s="207" t="s">
        <v>393</v>
      </c>
      <c r="D246" s="207" t="s">
        <v>129</v>
      </c>
      <c r="E246" s="208" t="s">
        <v>394</v>
      </c>
      <c r="F246" s="209" t="s">
        <v>395</v>
      </c>
      <c r="G246" s="210" t="s">
        <v>226</v>
      </c>
      <c r="H246" s="211">
        <v>400.435</v>
      </c>
      <c r="I246" s="212"/>
      <c r="J246" s="213">
        <f>ROUND(I246*H246,2)</f>
        <v>0</v>
      </c>
      <c r="K246" s="209" t="s">
        <v>133</v>
      </c>
      <c r="L246" s="47"/>
      <c r="M246" s="214" t="s">
        <v>28</v>
      </c>
      <c r="N246" s="215" t="s">
        <v>44</v>
      </c>
      <c r="O246" s="87"/>
      <c r="P246" s="216">
        <f>O246*H246</f>
        <v>0</v>
      </c>
      <c r="Q246" s="216">
        <v>0</v>
      </c>
      <c r="R246" s="216">
        <f>Q246*H246</f>
        <v>0</v>
      </c>
      <c r="S246" s="216">
        <v>0</v>
      </c>
      <c r="T246" s="217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18" t="s">
        <v>134</v>
      </c>
      <c r="AT246" s="218" t="s">
        <v>129</v>
      </c>
      <c r="AU246" s="218" t="s">
        <v>21</v>
      </c>
      <c r="AY246" s="20" t="s">
        <v>127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20" t="s">
        <v>81</v>
      </c>
      <c r="BK246" s="219">
        <f>ROUND(I246*H246,2)</f>
        <v>0</v>
      </c>
      <c r="BL246" s="20" t="s">
        <v>134</v>
      </c>
      <c r="BM246" s="218" t="s">
        <v>396</v>
      </c>
    </row>
    <row r="247" s="2" customFormat="1">
      <c r="A247" s="41"/>
      <c r="B247" s="42"/>
      <c r="C247" s="43"/>
      <c r="D247" s="220" t="s">
        <v>136</v>
      </c>
      <c r="E247" s="43"/>
      <c r="F247" s="221" t="s">
        <v>397</v>
      </c>
      <c r="G247" s="43"/>
      <c r="H247" s="43"/>
      <c r="I247" s="222"/>
      <c r="J247" s="43"/>
      <c r="K247" s="43"/>
      <c r="L247" s="47"/>
      <c r="M247" s="223"/>
      <c r="N247" s="224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136</v>
      </c>
      <c r="AU247" s="20" t="s">
        <v>21</v>
      </c>
    </row>
    <row r="248" s="13" customFormat="1">
      <c r="A248" s="13"/>
      <c r="B248" s="225"/>
      <c r="C248" s="226"/>
      <c r="D248" s="227" t="s">
        <v>138</v>
      </c>
      <c r="E248" s="228" t="s">
        <v>28</v>
      </c>
      <c r="F248" s="229" t="s">
        <v>398</v>
      </c>
      <c r="G248" s="226"/>
      <c r="H248" s="230">
        <v>400.435</v>
      </c>
      <c r="I248" s="231"/>
      <c r="J248" s="226"/>
      <c r="K248" s="226"/>
      <c r="L248" s="232"/>
      <c r="M248" s="233"/>
      <c r="N248" s="234"/>
      <c r="O248" s="234"/>
      <c r="P248" s="234"/>
      <c r="Q248" s="234"/>
      <c r="R248" s="234"/>
      <c r="S248" s="234"/>
      <c r="T248" s="23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6" t="s">
        <v>138</v>
      </c>
      <c r="AU248" s="236" t="s">
        <v>21</v>
      </c>
      <c r="AV248" s="13" t="s">
        <v>21</v>
      </c>
      <c r="AW248" s="13" t="s">
        <v>34</v>
      </c>
      <c r="AX248" s="13" t="s">
        <v>73</v>
      </c>
      <c r="AY248" s="236" t="s">
        <v>127</v>
      </c>
    </row>
    <row r="249" s="14" customFormat="1">
      <c r="A249" s="14"/>
      <c r="B249" s="237"/>
      <c r="C249" s="238"/>
      <c r="D249" s="227" t="s">
        <v>138</v>
      </c>
      <c r="E249" s="239" t="s">
        <v>28</v>
      </c>
      <c r="F249" s="240" t="s">
        <v>140</v>
      </c>
      <c r="G249" s="238"/>
      <c r="H249" s="241">
        <v>400.435</v>
      </c>
      <c r="I249" s="242"/>
      <c r="J249" s="238"/>
      <c r="K249" s="238"/>
      <c r="L249" s="243"/>
      <c r="M249" s="244"/>
      <c r="N249" s="245"/>
      <c r="O249" s="245"/>
      <c r="P249" s="245"/>
      <c r="Q249" s="245"/>
      <c r="R249" s="245"/>
      <c r="S249" s="245"/>
      <c r="T249" s="24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7" t="s">
        <v>138</v>
      </c>
      <c r="AU249" s="247" t="s">
        <v>21</v>
      </c>
      <c r="AV249" s="14" t="s">
        <v>134</v>
      </c>
      <c r="AW249" s="14" t="s">
        <v>34</v>
      </c>
      <c r="AX249" s="14" t="s">
        <v>81</v>
      </c>
      <c r="AY249" s="247" t="s">
        <v>127</v>
      </c>
    </row>
    <row r="250" s="2" customFormat="1" ht="24.15" customHeight="1">
      <c r="A250" s="41"/>
      <c r="B250" s="42"/>
      <c r="C250" s="207" t="s">
        <v>399</v>
      </c>
      <c r="D250" s="207" t="s">
        <v>129</v>
      </c>
      <c r="E250" s="208" t="s">
        <v>400</v>
      </c>
      <c r="F250" s="209" t="s">
        <v>225</v>
      </c>
      <c r="G250" s="210" t="s">
        <v>226</v>
      </c>
      <c r="H250" s="211">
        <v>23.52</v>
      </c>
      <c r="I250" s="212"/>
      <c r="J250" s="213">
        <f>ROUND(I250*H250,2)</f>
        <v>0</v>
      </c>
      <c r="K250" s="209" t="s">
        <v>133</v>
      </c>
      <c r="L250" s="47"/>
      <c r="M250" s="214" t="s">
        <v>28</v>
      </c>
      <c r="N250" s="215" t="s">
        <v>44</v>
      </c>
      <c r="O250" s="87"/>
      <c r="P250" s="216">
        <f>O250*H250</f>
        <v>0</v>
      </c>
      <c r="Q250" s="216">
        <v>0</v>
      </c>
      <c r="R250" s="216">
        <f>Q250*H250</f>
        <v>0</v>
      </c>
      <c r="S250" s="216">
        <v>0</v>
      </c>
      <c r="T250" s="21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8" t="s">
        <v>134</v>
      </c>
      <c r="AT250" s="218" t="s">
        <v>129</v>
      </c>
      <c r="AU250" s="218" t="s">
        <v>21</v>
      </c>
      <c r="AY250" s="20" t="s">
        <v>127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20" t="s">
        <v>81</v>
      </c>
      <c r="BK250" s="219">
        <f>ROUND(I250*H250,2)</f>
        <v>0</v>
      </c>
      <c r="BL250" s="20" t="s">
        <v>134</v>
      </c>
      <c r="BM250" s="218" t="s">
        <v>401</v>
      </c>
    </row>
    <row r="251" s="2" customFormat="1">
      <c r="A251" s="41"/>
      <c r="B251" s="42"/>
      <c r="C251" s="43"/>
      <c r="D251" s="220" t="s">
        <v>136</v>
      </c>
      <c r="E251" s="43"/>
      <c r="F251" s="221" t="s">
        <v>402</v>
      </c>
      <c r="G251" s="43"/>
      <c r="H251" s="43"/>
      <c r="I251" s="222"/>
      <c r="J251" s="43"/>
      <c r="K251" s="43"/>
      <c r="L251" s="47"/>
      <c r="M251" s="223"/>
      <c r="N251" s="224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136</v>
      </c>
      <c r="AU251" s="20" t="s">
        <v>21</v>
      </c>
    </row>
    <row r="252" s="12" customFormat="1" ht="22.8" customHeight="1">
      <c r="A252" s="12"/>
      <c r="B252" s="191"/>
      <c r="C252" s="192"/>
      <c r="D252" s="193" t="s">
        <v>72</v>
      </c>
      <c r="E252" s="205" t="s">
        <v>403</v>
      </c>
      <c r="F252" s="205" t="s">
        <v>404</v>
      </c>
      <c r="G252" s="192"/>
      <c r="H252" s="192"/>
      <c r="I252" s="195"/>
      <c r="J252" s="206">
        <f>BK252</f>
        <v>0</v>
      </c>
      <c r="K252" s="192"/>
      <c r="L252" s="197"/>
      <c r="M252" s="198"/>
      <c r="N252" s="199"/>
      <c r="O252" s="199"/>
      <c r="P252" s="200">
        <f>SUM(P253:P254)</f>
        <v>0</v>
      </c>
      <c r="Q252" s="199"/>
      <c r="R252" s="200">
        <f>SUM(R253:R254)</f>
        <v>0</v>
      </c>
      <c r="S252" s="199"/>
      <c r="T252" s="201">
        <f>SUM(T253:T254)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2" t="s">
        <v>81</v>
      </c>
      <c r="AT252" s="203" t="s">
        <v>72</v>
      </c>
      <c r="AU252" s="203" t="s">
        <v>81</v>
      </c>
      <c r="AY252" s="202" t="s">
        <v>127</v>
      </c>
      <c r="BK252" s="204">
        <f>SUM(BK253:BK254)</f>
        <v>0</v>
      </c>
    </row>
    <row r="253" s="2" customFormat="1" ht="21.75" customHeight="1">
      <c r="A253" s="41"/>
      <c r="B253" s="42"/>
      <c r="C253" s="207" t="s">
        <v>405</v>
      </c>
      <c r="D253" s="207" t="s">
        <v>129</v>
      </c>
      <c r="E253" s="208" t="s">
        <v>406</v>
      </c>
      <c r="F253" s="209" t="s">
        <v>407</v>
      </c>
      <c r="G253" s="210" t="s">
        <v>226</v>
      </c>
      <c r="H253" s="211">
        <v>38.332999999999998</v>
      </c>
      <c r="I253" s="212"/>
      <c r="J253" s="213">
        <f>ROUND(I253*H253,2)</f>
        <v>0</v>
      </c>
      <c r="K253" s="209" t="s">
        <v>133</v>
      </c>
      <c r="L253" s="47"/>
      <c r="M253" s="214" t="s">
        <v>28</v>
      </c>
      <c r="N253" s="215" t="s">
        <v>44</v>
      </c>
      <c r="O253" s="87"/>
      <c r="P253" s="216">
        <f>O253*H253</f>
        <v>0</v>
      </c>
      <c r="Q253" s="216">
        <v>0</v>
      </c>
      <c r="R253" s="216">
        <f>Q253*H253</f>
        <v>0</v>
      </c>
      <c r="S253" s="216">
        <v>0</v>
      </c>
      <c r="T253" s="21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8" t="s">
        <v>134</v>
      </c>
      <c r="AT253" s="218" t="s">
        <v>129</v>
      </c>
      <c r="AU253" s="218" t="s">
        <v>21</v>
      </c>
      <c r="AY253" s="20" t="s">
        <v>127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20" t="s">
        <v>81</v>
      </c>
      <c r="BK253" s="219">
        <f>ROUND(I253*H253,2)</f>
        <v>0</v>
      </c>
      <c r="BL253" s="20" t="s">
        <v>134</v>
      </c>
      <c r="BM253" s="218" t="s">
        <v>408</v>
      </c>
    </row>
    <row r="254" s="2" customFormat="1">
      <c r="A254" s="41"/>
      <c r="B254" s="42"/>
      <c r="C254" s="43"/>
      <c r="D254" s="220" t="s">
        <v>136</v>
      </c>
      <c r="E254" s="43"/>
      <c r="F254" s="221" t="s">
        <v>409</v>
      </c>
      <c r="G254" s="43"/>
      <c r="H254" s="43"/>
      <c r="I254" s="222"/>
      <c r="J254" s="43"/>
      <c r="K254" s="43"/>
      <c r="L254" s="47"/>
      <c r="M254" s="268"/>
      <c r="N254" s="269"/>
      <c r="O254" s="270"/>
      <c r="P254" s="270"/>
      <c r="Q254" s="270"/>
      <c r="R254" s="270"/>
      <c r="S254" s="270"/>
      <c r="T254" s="27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136</v>
      </c>
      <c r="AU254" s="20" t="s">
        <v>21</v>
      </c>
    </row>
    <row r="255" s="2" customFormat="1" ht="6.96" customHeight="1">
      <c r="A255" s="41"/>
      <c r="B255" s="62"/>
      <c r="C255" s="63"/>
      <c r="D255" s="63"/>
      <c r="E255" s="63"/>
      <c r="F255" s="63"/>
      <c r="G255" s="63"/>
      <c r="H255" s="63"/>
      <c r="I255" s="63"/>
      <c r="J255" s="63"/>
      <c r="K255" s="63"/>
      <c r="L255" s="47"/>
      <c r="M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</row>
  </sheetData>
  <sheetProtection sheet="1" autoFilter="0" formatColumns="0" formatRows="0" objects="1" scenarios="1" spinCount="100000" saltValue="t8PHtQ2QRhKZnOBfUganM1KAcDBWtb0YvXnL0b4daCPFD6HEDmWLmrs/H2vZ3GN+DKuyVhrOM9K/LTgCjD7VZg==" hashValue="8metfgfLLNZM4K7VRlgeywcgKtSVprEAMGh7jpqG9k69lGLu6zG7A1AaP19Jb+erp/D7jmtqCXPeut/DpOzRDg==" algorithmName="SHA-512" password="CC35"/>
  <autoFilter ref="C86:K254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1/115001105"/>
    <hyperlink ref="F95" r:id="rId2" display="https://podminky.urs.cz/item/CS_URS_2024_01/115101201"/>
    <hyperlink ref="F99" r:id="rId3" display="https://podminky.urs.cz/item/CS_URS_2024_01/115101301"/>
    <hyperlink ref="F101" r:id="rId4" display="https://podminky.urs.cz/item/CS_URS_2024_01/119003227"/>
    <hyperlink ref="F105" r:id="rId5" display="https://podminky.urs.cz/item/CS_URS_2024_01/119003228"/>
    <hyperlink ref="F107" r:id="rId6" display="https://podminky.urs.cz/item/CS_URS_2024_01/119004111"/>
    <hyperlink ref="F111" r:id="rId7" display="https://podminky.urs.cz/item/CS_URS_2024_01/119004112"/>
    <hyperlink ref="F113" r:id="rId8" display="https://podminky.urs.cz/item/CS_URS_2024_01/121112004"/>
    <hyperlink ref="F117" r:id="rId9" display="https://podminky.urs.cz/item/CS_URS_2024_01/129253101"/>
    <hyperlink ref="F121" r:id="rId10" display="https://podminky.urs.cz/item/CS_URS_2024_01/131213711"/>
    <hyperlink ref="F125" r:id="rId11" display="https://podminky.urs.cz/item/CS_URS_2024_01/151811133"/>
    <hyperlink ref="F129" r:id="rId12" display="https://podminky.urs.cz/item/CS_URS_2024_01/151811233"/>
    <hyperlink ref="F131" r:id="rId13" display="https://podminky.urs.cz/item/CS_URS_2024_01/161111502"/>
    <hyperlink ref="F135" r:id="rId14" display="https://podminky.urs.cz/item/CS_URS_2024_01/162751117"/>
    <hyperlink ref="F140" r:id="rId15" display="https://podminky.urs.cz/item/CS_URS_2024_01/162751119"/>
    <hyperlink ref="F144" r:id="rId16" display="https://podminky.urs.cz/item/CS_URS_2024_01/171201231"/>
    <hyperlink ref="F148" r:id="rId17" display="https://podminky.urs.cz/item/CS_URS_2024_01/171251201"/>
    <hyperlink ref="F152" r:id="rId18" display="https://podminky.urs.cz/item/CS_URS_2024_01/174151101"/>
    <hyperlink ref="F160" r:id="rId19" display="https://podminky.urs.cz/item/CS_URS_2024_01/175151101"/>
    <hyperlink ref="F168" r:id="rId20" display="https://podminky.urs.cz/item/CS_URS_2024_01/184818233"/>
    <hyperlink ref="F170" r:id="rId21" display="https://podminky.urs.cz/item/CS_URS_2024_01/184852136"/>
    <hyperlink ref="F173" r:id="rId22" display="https://podminky.urs.cz/item/CS_URS_2024_01/321213234"/>
    <hyperlink ref="F179" r:id="rId23" display="https://podminky.urs.cz/item/CS_URS_2024_01/321321116"/>
    <hyperlink ref="F184" r:id="rId24" display="https://podminky.urs.cz/item/CS_URS_2024_01/321351010"/>
    <hyperlink ref="F188" r:id="rId25" display="https://podminky.urs.cz/item/CS_URS_2024_01/321352010"/>
    <hyperlink ref="F190" r:id="rId26" display="https://podminky.urs.cz/item/CS_URS_2024_01/321361101"/>
    <hyperlink ref="F194" r:id="rId27" display="https://podminky.urs.cz/item/CS_URS_2024_01/359901111"/>
    <hyperlink ref="F198" r:id="rId28" display="https://podminky.urs.cz/item/CS_URS_2024_01/359901211"/>
    <hyperlink ref="F201" r:id="rId29" display="https://podminky.urs.cz/item/CS_URS_2024_01/452322171"/>
    <hyperlink ref="F205" r:id="rId30" display="https://podminky.urs.cz/item/CS_URS_2024_01/452351111"/>
    <hyperlink ref="F209" r:id="rId31" display="https://podminky.urs.cz/item/CS_URS_2024_01/452351112"/>
    <hyperlink ref="F211" r:id="rId32" display="https://podminky.urs.cz/item/CS_URS_2024_01/452368211"/>
    <hyperlink ref="F216" r:id="rId33" display="https://podminky.urs.cz/item/CS_URS_2024_01/821561111"/>
    <hyperlink ref="F226" r:id="rId34" display="https://podminky.urs.cz/item/CS_URS_2024_01/871360320"/>
    <hyperlink ref="F240" r:id="rId35" display="https://podminky.urs.cz/item/CS_URS_2024_01/977151128"/>
    <hyperlink ref="F245" r:id="rId36" display="https://podminky.urs.cz/item/CS_URS_2024_01/997013501"/>
    <hyperlink ref="F247" r:id="rId37" display="https://podminky.urs.cz/item/CS_URS_2024_01/997013509"/>
    <hyperlink ref="F251" r:id="rId38" display="https://podminky.urs.cz/item/CS_URS_2024_01/997013873"/>
    <hyperlink ref="F254" r:id="rId39" display="https://podminky.urs.cz/item/CS_URS_2024_01/998332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21</v>
      </c>
    </row>
    <row r="4" s="1" customFormat="1" ht="24.96" customHeight="1">
      <c r="B4" s="23"/>
      <c r="D4" s="133" t="s">
        <v>97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NAPOJ PARKOVIŠTĚ U ZIM STAD DO UL LITOMĚŘICKÁ BÍLINA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98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410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87</v>
      </c>
      <c r="G11" s="41"/>
      <c r="H11" s="41"/>
      <c r="I11" s="135" t="s">
        <v>20</v>
      </c>
      <c r="J11" s="139" t="s">
        <v>21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22</v>
      </c>
      <c r="E12" s="41"/>
      <c r="F12" s="139" t="s">
        <v>23</v>
      </c>
      <c r="G12" s="41"/>
      <c r="H12" s="41"/>
      <c r="I12" s="135" t="s">
        <v>24</v>
      </c>
      <c r="J12" s="140" t="str">
        <f>'Rekapitulace stavby'!AN8</f>
        <v>11. 1. 2024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26</v>
      </c>
      <c r="E14" s="41"/>
      <c r="F14" s="41"/>
      <c r="G14" s="41"/>
      <c r="H14" s="41"/>
      <c r="I14" s="135" t="s">
        <v>27</v>
      </c>
      <c r="J14" s="139" t="s">
        <v>28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29</v>
      </c>
      <c r="F15" s="41"/>
      <c r="G15" s="41"/>
      <c r="H15" s="41"/>
      <c r="I15" s="135" t="s">
        <v>30</v>
      </c>
      <c r="J15" s="139" t="s">
        <v>28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31</v>
      </c>
      <c r="E17" s="41"/>
      <c r="F17" s="41"/>
      <c r="G17" s="41"/>
      <c r="H17" s="41"/>
      <c r="I17" s="135" t="s">
        <v>27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30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33</v>
      </c>
      <c r="E20" s="41"/>
      <c r="F20" s="41"/>
      <c r="G20" s="41"/>
      <c r="H20" s="41"/>
      <c r="I20" s="135" t="s">
        <v>27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30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35</v>
      </c>
      <c r="E23" s="41"/>
      <c r="F23" s="41"/>
      <c r="G23" s="41"/>
      <c r="H23" s="41"/>
      <c r="I23" s="135" t="s">
        <v>27</v>
      </c>
      <c r="J23" s="139" t="s">
        <v>28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36</v>
      </c>
      <c r="F24" s="41"/>
      <c r="G24" s="41"/>
      <c r="H24" s="41"/>
      <c r="I24" s="135" t="s">
        <v>30</v>
      </c>
      <c r="J24" s="139" t="s">
        <v>28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37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28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147">
        <f>ROUND(J85,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41</v>
      </c>
      <c r="G32" s="41"/>
      <c r="H32" s="41"/>
      <c r="I32" s="148" t="s">
        <v>40</v>
      </c>
      <c r="J32" s="148" t="s">
        <v>42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43</v>
      </c>
      <c r="E33" s="135" t="s">
        <v>44</v>
      </c>
      <c r="F33" s="150">
        <f>ROUND((SUM(BE85:BE172)),  2)</f>
        <v>0</v>
      </c>
      <c r="G33" s="41"/>
      <c r="H33" s="41"/>
      <c r="I33" s="151">
        <v>0.20999999999999999</v>
      </c>
      <c r="J33" s="150">
        <f>ROUND(((SUM(BE85:BE172))*I33),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45</v>
      </c>
      <c r="F34" s="150">
        <f>ROUND((SUM(BF85:BF172)),  2)</f>
        <v>0</v>
      </c>
      <c r="G34" s="41"/>
      <c r="H34" s="41"/>
      <c r="I34" s="151">
        <v>0.12</v>
      </c>
      <c r="J34" s="150">
        <f>ROUND(((SUM(BF85:BF172))*I34),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46</v>
      </c>
      <c r="F35" s="150">
        <f>ROUND((SUM(BG85:BG172)),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47</v>
      </c>
      <c r="F36" s="150">
        <f>ROUND((SUM(BH85:BH172)),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48</v>
      </c>
      <c r="F37" s="150">
        <f>ROUND((SUM(BI85:BI172)),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49</v>
      </c>
      <c r="E39" s="154"/>
      <c r="F39" s="154"/>
      <c r="G39" s="155" t="s">
        <v>50</v>
      </c>
      <c r="H39" s="156" t="s">
        <v>51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100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NAPOJ PARKOVIŠTĚ U ZIM STAD DO UL LITOMĚŘICKÁ BÍLINA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98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02 - Komunikace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22</v>
      </c>
      <c r="D52" s="43"/>
      <c r="E52" s="43"/>
      <c r="F52" s="30" t="str">
        <f>F12</f>
        <v xml:space="preserve"> </v>
      </c>
      <c r="G52" s="43"/>
      <c r="H52" s="43"/>
      <c r="I52" s="35" t="s">
        <v>24</v>
      </c>
      <c r="J52" s="75" t="str">
        <f>IF(J12="","",J12)</f>
        <v>11. 1. 2024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26</v>
      </c>
      <c r="D54" s="43"/>
      <c r="E54" s="43"/>
      <c r="F54" s="30" t="str">
        <f>E15</f>
        <v>AQUECON a.s., Zelený pruh 1560/99, Praha 4</v>
      </c>
      <c r="G54" s="43"/>
      <c r="H54" s="43"/>
      <c r="I54" s="35" t="s">
        <v>33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Miluše Vágnerová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101</v>
      </c>
      <c r="D57" s="165"/>
      <c r="E57" s="165"/>
      <c r="F57" s="165"/>
      <c r="G57" s="165"/>
      <c r="H57" s="165"/>
      <c r="I57" s="165"/>
      <c r="J57" s="166" t="s">
        <v>102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71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103</v>
      </c>
    </row>
    <row r="60" s="9" customFormat="1" ht="24.96" customHeight="1">
      <c r="A60" s="9"/>
      <c r="B60" s="168"/>
      <c r="C60" s="169"/>
      <c r="D60" s="170" t="s">
        <v>104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105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411</v>
      </c>
      <c r="E62" s="177"/>
      <c r="F62" s="177"/>
      <c r="G62" s="177"/>
      <c r="H62" s="177"/>
      <c r="I62" s="177"/>
      <c r="J62" s="178">
        <f>J114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109</v>
      </c>
      <c r="E63" s="177"/>
      <c r="F63" s="177"/>
      <c r="G63" s="177"/>
      <c r="H63" s="177"/>
      <c r="I63" s="177"/>
      <c r="J63" s="178">
        <f>J130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110</v>
      </c>
      <c r="E64" s="177"/>
      <c r="F64" s="177"/>
      <c r="G64" s="177"/>
      <c r="H64" s="177"/>
      <c r="I64" s="177"/>
      <c r="J64" s="178">
        <f>J155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111</v>
      </c>
      <c r="E65" s="177"/>
      <c r="F65" s="177"/>
      <c r="G65" s="177"/>
      <c r="H65" s="177"/>
      <c r="I65" s="177"/>
      <c r="J65" s="178">
        <f>J170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112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63" t="str">
        <f>E7</f>
        <v>NAPOJ PARKOVIŠTĚ U ZIM STAD DO UL LITOMĚŘICKÁ BÍLINA</v>
      </c>
      <c r="F75" s="35"/>
      <c r="G75" s="35"/>
      <c r="H75" s="35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98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SO 02 - Komunikace</v>
      </c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22</v>
      </c>
      <c r="D79" s="43"/>
      <c r="E79" s="43"/>
      <c r="F79" s="30" t="str">
        <f>F12</f>
        <v xml:space="preserve"> </v>
      </c>
      <c r="G79" s="43"/>
      <c r="H79" s="43"/>
      <c r="I79" s="35" t="s">
        <v>24</v>
      </c>
      <c r="J79" s="75" t="str">
        <f>IF(J12="","",J12)</f>
        <v>11. 1. 2024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26</v>
      </c>
      <c r="D81" s="43"/>
      <c r="E81" s="43"/>
      <c r="F81" s="30" t="str">
        <f>E15</f>
        <v>AQUECON a.s., Zelený pruh 1560/99, Praha 4</v>
      </c>
      <c r="G81" s="43"/>
      <c r="H81" s="43"/>
      <c r="I81" s="35" t="s">
        <v>33</v>
      </c>
      <c r="J81" s="39" t="str">
        <f>E21</f>
        <v xml:space="preserve"> 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31</v>
      </c>
      <c r="D82" s="43"/>
      <c r="E82" s="43"/>
      <c r="F82" s="30" t="str">
        <f>IF(E18="","",E18)</f>
        <v>Vyplň údaj</v>
      </c>
      <c r="G82" s="43"/>
      <c r="H82" s="43"/>
      <c r="I82" s="35" t="s">
        <v>35</v>
      </c>
      <c r="J82" s="39" t="str">
        <f>E24</f>
        <v>Miluše Vágnerová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0"/>
      <c r="B84" s="181"/>
      <c r="C84" s="182" t="s">
        <v>113</v>
      </c>
      <c r="D84" s="183" t="s">
        <v>58</v>
      </c>
      <c r="E84" s="183" t="s">
        <v>54</v>
      </c>
      <c r="F84" s="183" t="s">
        <v>55</v>
      </c>
      <c r="G84" s="183" t="s">
        <v>114</v>
      </c>
      <c r="H84" s="183" t="s">
        <v>115</v>
      </c>
      <c r="I84" s="183" t="s">
        <v>116</v>
      </c>
      <c r="J84" s="183" t="s">
        <v>102</v>
      </c>
      <c r="K84" s="184" t="s">
        <v>117</v>
      </c>
      <c r="L84" s="185"/>
      <c r="M84" s="95" t="s">
        <v>28</v>
      </c>
      <c r="N84" s="96" t="s">
        <v>43</v>
      </c>
      <c r="O84" s="96" t="s">
        <v>118</v>
      </c>
      <c r="P84" s="96" t="s">
        <v>119</v>
      </c>
      <c r="Q84" s="96" t="s">
        <v>120</v>
      </c>
      <c r="R84" s="96" t="s">
        <v>121</v>
      </c>
      <c r="S84" s="96" t="s">
        <v>122</v>
      </c>
      <c r="T84" s="97" t="s">
        <v>123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1"/>
      <c r="B85" s="42"/>
      <c r="C85" s="102" t="s">
        <v>124</v>
      </c>
      <c r="D85" s="43"/>
      <c r="E85" s="43"/>
      <c r="F85" s="43"/>
      <c r="G85" s="43"/>
      <c r="H85" s="43"/>
      <c r="I85" s="43"/>
      <c r="J85" s="186">
        <f>BK85</f>
        <v>0</v>
      </c>
      <c r="K85" s="43"/>
      <c r="L85" s="47"/>
      <c r="M85" s="98"/>
      <c r="N85" s="187"/>
      <c r="O85" s="99"/>
      <c r="P85" s="188">
        <f>P86</f>
        <v>0</v>
      </c>
      <c r="Q85" s="99"/>
      <c r="R85" s="188">
        <f>R86</f>
        <v>124.87907199999999</v>
      </c>
      <c r="S85" s="99"/>
      <c r="T85" s="189">
        <f>T86</f>
        <v>100.21350000000001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72</v>
      </c>
      <c r="AU85" s="20" t="s">
        <v>103</v>
      </c>
      <c r="BK85" s="190">
        <f>BK86</f>
        <v>0</v>
      </c>
    </row>
    <row r="86" s="12" customFormat="1" ht="25.92" customHeight="1">
      <c r="A86" s="12"/>
      <c r="B86" s="191"/>
      <c r="C86" s="192"/>
      <c r="D86" s="193" t="s">
        <v>72</v>
      </c>
      <c r="E86" s="194" t="s">
        <v>125</v>
      </c>
      <c r="F86" s="194" t="s">
        <v>126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P87+P114+P130+P155+P170</f>
        <v>0</v>
      </c>
      <c r="Q86" s="199"/>
      <c r="R86" s="200">
        <f>R87+R114+R130+R155+R170</f>
        <v>124.87907199999999</v>
      </c>
      <c r="S86" s="199"/>
      <c r="T86" s="201">
        <f>T87+T114+T130+T155+T170</f>
        <v>100.21350000000001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81</v>
      </c>
      <c r="AT86" s="203" t="s">
        <v>72</v>
      </c>
      <c r="AU86" s="203" t="s">
        <v>73</v>
      </c>
      <c r="AY86" s="202" t="s">
        <v>127</v>
      </c>
      <c r="BK86" s="204">
        <f>BK87+BK114+BK130+BK155+BK170</f>
        <v>0</v>
      </c>
    </row>
    <row r="87" s="12" customFormat="1" ht="22.8" customHeight="1">
      <c r="A87" s="12"/>
      <c r="B87" s="191"/>
      <c r="C87" s="192"/>
      <c r="D87" s="193" t="s">
        <v>72</v>
      </c>
      <c r="E87" s="205" t="s">
        <v>81</v>
      </c>
      <c r="F87" s="205" t="s">
        <v>128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SUM(P88:P113)</f>
        <v>0</v>
      </c>
      <c r="Q87" s="199"/>
      <c r="R87" s="200">
        <f>SUM(R88:R113)</f>
        <v>1.232132</v>
      </c>
      <c r="S87" s="199"/>
      <c r="T87" s="201">
        <f>SUM(T88:T113)</f>
        <v>100.21350000000001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81</v>
      </c>
      <c r="AT87" s="203" t="s">
        <v>72</v>
      </c>
      <c r="AU87" s="203" t="s">
        <v>81</v>
      </c>
      <c r="AY87" s="202" t="s">
        <v>127</v>
      </c>
      <c r="BK87" s="204">
        <f>SUM(BK88:BK113)</f>
        <v>0</v>
      </c>
    </row>
    <row r="88" s="2" customFormat="1" ht="33" customHeight="1">
      <c r="A88" s="41"/>
      <c r="B88" s="42"/>
      <c r="C88" s="207" t="s">
        <v>81</v>
      </c>
      <c r="D88" s="207" t="s">
        <v>129</v>
      </c>
      <c r="E88" s="208" t="s">
        <v>412</v>
      </c>
      <c r="F88" s="209" t="s">
        <v>413</v>
      </c>
      <c r="G88" s="210" t="s">
        <v>177</v>
      </c>
      <c r="H88" s="211">
        <v>171.69999999999999</v>
      </c>
      <c r="I88" s="212"/>
      <c r="J88" s="213">
        <f>ROUND(I88*H88,2)</f>
        <v>0</v>
      </c>
      <c r="K88" s="209" t="s">
        <v>133</v>
      </c>
      <c r="L88" s="47"/>
      <c r="M88" s="214" t="s">
        <v>28</v>
      </c>
      <c r="N88" s="215" t="s">
        <v>44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0.44</v>
      </c>
      <c r="T88" s="217">
        <f>S88*H88</f>
        <v>75.548000000000002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134</v>
      </c>
      <c r="AT88" s="218" t="s">
        <v>129</v>
      </c>
      <c r="AU88" s="218" t="s">
        <v>21</v>
      </c>
      <c r="AY88" s="20" t="s">
        <v>127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81</v>
      </c>
      <c r="BK88" s="219">
        <f>ROUND(I88*H88,2)</f>
        <v>0</v>
      </c>
      <c r="BL88" s="20" t="s">
        <v>134</v>
      </c>
      <c r="BM88" s="218" t="s">
        <v>414</v>
      </c>
    </row>
    <row r="89" s="2" customFormat="1">
      <c r="A89" s="41"/>
      <c r="B89" s="42"/>
      <c r="C89" s="43"/>
      <c r="D89" s="220" t="s">
        <v>136</v>
      </c>
      <c r="E89" s="43"/>
      <c r="F89" s="221" t="s">
        <v>415</v>
      </c>
      <c r="G89" s="43"/>
      <c r="H89" s="43"/>
      <c r="I89" s="222"/>
      <c r="J89" s="43"/>
      <c r="K89" s="43"/>
      <c r="L89" s="47"/>
      <c r="M89" s="223"/>
      <c r="N89" s="22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136</v>
      </c>
      <c r="AU89" s="20" t="s">
        <v>21</v>
      </c>
    </row>
    <row r="90" s="13" customFormat="1">
      <c r="A90" s="13"/>
      <c r="B90" s="225"/>
      <c r="C90" s="226"/>
      <c r="D90" s="227" t="s">
        <v>138</v>
      </c>
      <c r="E90" s="228" t="s">
        <v>28</v>
      </c>
      <c r="F90" s="229" t="s">
        <v>416</v>
      </c>
      <c r="G90" s="226"/>
      <c r="H90" s="230">
        <v>161.69999999999999</v>
      </c>
      <c r="I90" s="231"/>
      <c r="J90" s="226"/>
      <c r="K90" s="226"/>
      <c r="L90" s="232"/>
      <c r="M90" s="233"/>
      <c r="N90" s="234"/>
      <c r="O90" s="234"/>
      <c r="P90" s="234"/>
      <c r="Q90" s="234"/>
      <c r="R90" s="234"/>
      <c r="S90" s="234"/>
      <c r="T90" s="235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6" t="s">
        <v>138</v>
      </c>
      <c r="AU90" s="236" t="s">
        <v>21</v>
      </c>
      <c r="AV90" s="13" t="s">
        <v>21</v>
      </c>
      <c r="AW90" s="13" t="s">
        <v>34</v>
      </c>
      <c r="AX90" s="13" t="s">
        <v>73</v>
      </c>
      <c r="AY90" s="236" t="s">
        <v>127</v>
      </c>
    </row>
    <row r="91" s="13" customFormat="1">
      <c r="A91" s="13"/>
      <c r="B91" s="225"/>
      <c r="C91" s="226"/>
      <c r="D91" s="227" t="s">
        <v>138</v>
      </c>
      <c r="E91" s="228" t="s">
        <v>28</v>
      </c>
      <c r="F91" s="229" t="s">
        <v>417</v>
      </c>
      <c r="G91" s="226"/>
      <c r="H91" s="230">
        <v>10</v>
      </c>
      <c r="I91" s="231"/>
      <c r="J91" s="226"/>
      <c r="K91" s="226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138</v>
      </c>
      <c r="AU91" s="236" t="s">
        <v>21</v>
      </c>
      <c r="AV91" s="13" t="s">
        <v>21</v>
      </c>
      <c r="AW91" s="13" t="s">
        <v>34</v>
      </c>
      <c r="AX91" s="13" t="s">
        <v>73</v>
      </c>
      <c r="AY91" s="236" t="s">
        <v>127</v>
      </c>
    </row>
    <row r="92" s="14" customFormat="1">
      <c r="A92" s="14"/>
      <c r="B92" s="237"/>
      <c r="C92" s="238"/>
      <c r="D92" s="227" t="s">
        <v>138</v>
      </c>
      <c r="E92" s="239" t="s">
        <v>28</v>
      </c>
      <c r="F92" s="240" t="s">
        <v>140</v>
      </c>
      <c r="G92" s="238"/>
      <c r="H92" s="241">
        <v>171.69999999999999</v>
      </c>
      <c r="I92" s="242"/>
      <c r="J92" s="238"/>
      <c r="K92" s="238"/>
      <c r="L92" s="243"/>
      <c r="M92" s="244"/>
      <c r="N92" s="245"/>
      <c r="O92" s="245"/>
      <c r="P92" s="245"/>
      <c r="Q92" s="245"/>
      <c r="R92" s="245"/>
      <c r="S92" s="245"/>
      <c r="T92" s="246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7" t="s">
        <v>138</v>
      </c>
      <c r="AU92" s="247" t="s">
        <v>21</v>
      </c>
      <c r="AV92" s="14" t="s">
        <v>134</v>
      </c>
      <c r="AW92" s="14" t="s">
        <v>34</v>
      </c>
      <c r="AX92" s="14" t="s">
        <v>81</v>
      </c>
      <c r="AY92" s="247" t="s">
        <v>127</v>
      </c>
    </row>
    <row r="93" s="2" customFormat="1" ht="24.15" customHeight="1">
      <c r="A93" s="41"/>
      <c r="B93" s="42"/>
      <c r="C93" s="207" t="s">
        <v>21</v>
      </c>
      <c r="D93" s="207" t="s">
        <v>129</v>
      </c>
      <c r="E93" s="208" t="s">
        <v>418</v>
      </c>
      <c r="F93" s="209" t="s">
        <v>419</v>
      </c>
      <c r="G93" s="210" t="s">
        <v>177</v>
      </c>
      <c r="H93" s="211">
        <v>171.69999999999999</v>
      </c>
      <c r="I93" s="212"/>
      <c r="J93" s="213">
        <f>ROUND(I93*H93,2)</f>
        <v>0</v>
      </c>
      <c r="K93" s="209" t="s">
        <v>133</v>
      </c>
      <c r="L93" s="47"/>
      <c r="M93" s="214" t="s">
        <v>28</v>
      </c>
      <c r="N93" s="215" t="s">
        <v>44</v>
      </c>
      <c r="O93" s="87"/>
      <c r="P93" s="216">
        <f>O93*H93</f>
        <v>0</v>
      </c>
      <c r="Q93" s="216">
        <v>6.0000000000000002E-05</v>
      </c>
      <c r="R93" s="216">
        <f>Q93*H93</f>
        <v>0.010302</v>
      </c>
      <c r="S93" s="216">
        <v>0.11500000000000001</v>
      </c>
      <c r="T93" s="217">
        <f>S93*H93</f>
        <v>19.7455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134</v>
      </c>
      <c r="AT93" s="218" t="s">
        <v>129</v>
      </c>
      <c r="AU93" s="218" t="s">
        <v>21</v>
      </c>
      <c r="AY93" s="20" t="s">
        <v>127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81</v>
      </c>
      <c r="BK93" s="219">
        <f>ROUND(I93*H93,2)</f>
        <v>0</v>
      </c>
      <c r="BL93" s="20" t="s">
        <v>134</v>
      </c>
      <c r="BM93" s="218" t="s">
        <v>420</v>
      </c>
    </row>
    <row r="94" s="2" customFormat="1">
      <c r="A94" s="41"/>
      <c r="B94" s="42"/>
      <c r="C94" s="43"/>
      <c r="D94" s="220" t="s">
        <v>136</v>
      </c>
      <c r="E94" s="43"/>
      <c r="F94" s="221" t="s">
        <v>421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136</v>
      </c>
      <c r="AU94" s="20" t="s">
        <v>21</v>
      </c>
    </row>
    <row r="95" s="2" customFormat="1" ht="24.15" customHeight="1">
      <c r="A95" s="41"/>
      <c r="B95" s="42"/>
      <c r="C95" s="207" t="s">
        <v>147</v>
      </c>
      <c r="D95" s="207" t="s">
        <v>129</v>
      </c>
      <c r="E95" s="208" t="s">
        <v>422</v>
      </c>
      <c r="F95" s="209" t="s">
        <v>423</v>
      </c>
      <c r="G95" s="210" t="s">
        <v>132</v>
      </c>
      <c r="H95" s="211">
        <v>24</v>
      </c>
      <c r="I95" s="212"/>
      <c r="J95" s="213">
        <f>ROUND(I95*H95,2)</f>
        <v>0</v>
      </c>
      <c r="K95" s="209" t="s">
        <v>133</v>
      </c>
      <c r="L95" s="47"/>
      <c r="M95" s="214" t="s">
        <v>28</v>
      </c>
      <c r="N95" s="215" t="s">
        <v>44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0.20499999999999999</v>
      </c>
      <c r="T95" s="217">
        <f>S95*H95</f>
        <v>4.9199999999999999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134</v>
      </c>
      <c r="AT95" s="218" t="s">
        <v>129</v>
      </c>
      <c r="AU95" s="218" t="s">
        <v>21</v>
      </c>
      <c r="AY95" s="20" t="s">
        <v>127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81</v>
      </c>
      <c r="BK95" s="219">
        <f>ROUND(I95*H95,2)</f>
        <v>0</v>
      </c>
      <c r="BL95" s="20" t="s">
        <v>134</v>
      </c>
      <c r="BM95" s="218" t="s">
        <v>424</v>
      </c>
    </row>
    <row r="96" s="2" customFormat="1">
      <c r="A96" s="41"/>
      <c r="B96" s="42"/>
      <c r="C96" s="43"/>
      <c r="D96" s="220" t="s">
        <v>136</v>
      </c>
      <c r="E96" s="43"/>
      <c r="F96" s="221" t="s">
        <v>425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136</v>
      </c>
      <c r="AU96" s="20" t="s">
        <v>21</v>
      </c>
    </row>
    <row r="97" s="2" customFormat="1" ht="16.5" customHeight="1">
      <c r="A97" s="41"/>
      <c r="B97" s="42"/>
      <c r="C97" s="207" t="s">
        <v>134</v>
      </c>
      <c r="D97" s="207" t="s">
        <v>129</v>
      </c>
      <c r="E97" s="208" t="s">
        <v>426</v>
      </c>
      <c r="F97" s="209" t="s">
        <v>427</v>
      </c>
      <c r="G97" s="210" t="s">
        <v>177</v>
      </c>
      <c r="H97" s="211">
        <v>61</v>
      </c>
      <c r="I97" s="212"/>
      <c r="J97" s="213">
        <f>ROUND(I97*H97,2)</f>
        <v>0</v>
      </c>
      <c r="K97" s="209" t="s">
        <v>133</v>
      </c>
      <c r="L97" s="47"/>
      <c r="M97" s="214" t="s">
        <v>28</v>
      </c>
      <c r="N97" s="215" t="s">
        <v>44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134</v>
      </c>
      <c r="AT97" s="218" t="s">
        <v>129</v>
      </c>
      <c r="AU97" s="218" t="s">
        <v>21</v>
      </c>
      <c r="AY97" s="20" t="s">
        <v>127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81</v>
      </c>
      <c r="BK97" s="219">
        <f>ROUND(I97*H97,2)</f>
        <v>0</v>
      </c>
      <c r="BL97" s="20" t="s">
        <v>134</v>
      </c>
      <c r="BM97" s="218" t="s">
        <v>428</v>
      </c>
    </row>
    <row r="98" s="2" customFormat="1">
      <c r="A98" s="41"/>
      <c r="B98" s="42"/>
      <c r="C98" s="43"/>
      <c r="D98" s="220" t="s">
        <v>136</v>
      </c>
      <c r="E98" s="43"/>
      <c r="F98" s="221" t="s">
        <v>429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136</v>
      </c>
      <c r="AU98" s="20" t="s">
        <v>21</v>
      </c>
    </row>
    <row r="99" s="13" customFormat="1">
      <c r="A99" s="13"/>
      <c r="B99" s="225"/>
      <c r="C99" s="226"/>
      <c r="D99" s="227" t="s">
        <v>138</v>
      </c>
      <c r="E99" s="228" t="s">
        <v>28</v>
      </c>
      <c r="F99" s="229" t="s">
        <v>430</v>
      </c>
      <c r="G99" s="226"/>
      <c r="H99" s="230">
        <v>61</v>
      </c>
      <c r="I99" s="231"/>
      <c r="J99" s="226"/>
      <c r="K99" s="226"/>
      <c r="L99" s="232"/>
      <c r="M99" s="233"/>
      <c r="N99" s="234"/>
      <c r="O99" s="234"/>
      <c r="P99" s="234"/>
      <c r="Q99" s="234"/>
      <c r="R99" s="234"/>
      <c r="S99" s="234"/>
      <c r="T99" s="23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6" t="s">
        <v>138</v>
      </c>
      <c r="AU99" s="236" t="s">
        <v>21</v>
      </c>
      <c r="AV99" s="13" t="s">
        <v>21</v>
      </c>
      <c r="AW99" s="13" t="s">
        <v>34</v>
      </c>
      <c r="AX99" s="13" t="s">
        <v>73</v>
      </c>
      <c r="AY99" s="236" t="s">
        <v>127</v>
      </c>
    </row>
    <row r="100" s="14" customFormat="1">
      <c r="A100" s="14"/>
      <c r="B100" s="237"/>
      <c r="C100" s="238"/>
      <c r="D100" s="227" t="s">
        <v>138</v>
      </c>
      <c r="E100" s="239" t="s">
        <v>28</v>
      </c>
      <c r="F100" s="240" t="s">
        <v>140</v>
      </c>
      <c r="G100" s="238"/>
      <c r="H100" s="241">
        <v>61</v>
      </c>
      <c r="I100" s="242"/>
      <c r="J100" s="238"/>
      <c r="K100" s="238"/>
      <c r="L100" s="243"/>
      <c r="M100" s="244"/>
      <c r="N100" s="245"/>
      <c r="O100" s="245"/>
      <c r="P100" s="245"/>
      <c r="Q100" s="245"/>
      <c r="R100" s="245"/>
      <c r="S100" s="245"/>
      <c r="T100" s="246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7" t="s">
        <v>138</v>
      </c>
      <c r="AU100" s="247" t="s">
        <v>21</v>
      </c>
      <c r="AV100" s="14" t="s">
        <v>134</v>
      </c>
      <c r="AW100" s="14" t="s">
        <v>34</v>
      </c>
      <c r="AX100" s="14" t="s">
        <v>81</v>
      </c>
      <c r="AY100" s="247" t="s">
        <v>127</v>
      </c>
    </row>
    <row r="101" s="2" customFormat="1" ht="24.15" customHeight="1">
      <c r="A101" s="41"/>
      <c r="B101" s="42"/>
      <c r="C101" s="207" t="s">
        <v>158</v>
      </c>
      <c r="D101" s="207" t="s">
        <v>129</v>
      </c>
      <c r="E101" s="208" t="s">
        <v>431</v>
      </c>
      <c r="F101" s="209" t="s">
        <v>432</v>
      </c>
      <c r="G101" s="210" t="s">
        <v>177</v>
      </c>
      <c r="H101" s="211">
        <v>61</v>
      </c>
      <c r="I101" s="212"/>
      <c r="J101" s="213">
        <f>ROUND(I101*H101,2)</f>
        <v>0</v>
      </c>
      <c r="K101" s="209" t="s">
        <v>133</v>
      </c>
      <c r="L101" s="47"/>
      <c r="M101" s="214" t="s">
        <v>28</v>
      </c>
      <c r="N101" s="215" t="s">
        <v>44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134</v>
      </c>
      <c r="AT101" s="218" t="s">
        <v>129</v>
      </c>
      <c r="AU101" s="218" t="s">
        <v>21</v>
      </c>
      <c r="AY101" s="20" t="s">
        <v>127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81</v>
      </c>
      <c r="BK101" s="219">
        <f>ROUND(I101*H101,2)</f>
        <v>0</v>
      </c>
      <c r="BL101" s="20" t="s">
        <v>134</v>
      </c>
      <c r="BM101" s="218" t="s">
        <v>433</v>
      </c>
    </row>
    <row r="102" s="2" customFormat="1">
      <c r="A102" s="41"/>
      <c r="B102" s="42"/>
      <c r="C102" s="43"/>
      <c r="D102" s="220" t="s">
        <v>136</v>
      </c>
      <c r="E102" s="43"/>
      <c r="F102" s="221" t="s">
        <v>434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136</v>
      </c>
      <c r="AU102" s="20" t="s">
        <v>21</v>
      </c>
    </row>
    <row r="103" s="2" customFormat="1" ht="24.15" customHeight="1">
      <c r="A103" s="41"/>
      <c r="B103" s="42"/>
      <c r="C103" s="207" t="s">
        <v>163</v>
      </c>
      <c r="D103" s="207" t="s">
        <v>129</v>
      </c>
      <c r="E103" s="208" t="s">
        <v>435</v>
      </c>
      <c r="F103" s="209" t="s">
        <v>436</v>
      </c>
      <c r="G103" s="210" t="s">
        <v>177</v>
      </c>
      <c r="H103" s="211">
        <v>61</v>
      </c>
      <c r="I103" s="212"/>
      <c r="J103" s="213">
        <f>ROUND(I103*H103,2)</f>
        <v>0</v>
      </c>
      <c r="K103" s="209" t="s">
        <v>133</v>
      </c>
      <c r="L103" s="47"/>
      <c r="M103" s="214" t="s">
        <v>28</v>
      </c>
      <c r="N103" s="215" t="s">
        <v>44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134</v>
      </c>
      <c r="AT103" s="218" t="s">
        <v>129</v>
      </c>
      <c r="AU103" s="218" t="s">
        <v>21</v>
      </c>
      <c r="AY103" s="20" t="s">
        <v>127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81</v>
      </c>
      <c r="BK103" s="219">
        <f>ROUND(I103*H103,2)</f>
        <v>0</v>
      </c>
      <c r="BL103" s="20" t="s">
        <v>134</v>
      </c>
      <c r="BM103" s="218" t="s">
        <v>437</v>
      </c>
    </row>
    <row r="104" s="2" customFormat="1">
      <c r="A104" s="41"/>
      <c r="B104" s="42"/>
      <c r="C104" s="43"/>
      <c r="D104" s="220" t="s">
        <v>136</v>
      </c>
      <c r="E104" s="43"/>
      <c r="F104" s="221" t="s">
        <v>438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136</v>
      </c>
      <c r="AU104" s="20" t="s">
        <v>21</v>
      </c>
    </row>
    <row r="105" s="2" customFormat="1" ht="16.5" customHeight="1">
      <c r="A105" s="41"/>
      <c r="B105" s="42"/>
      <c r="C105" s="248" t="s">
        <v>169</v>
      </c>
      <c r="D105" s="248" t="s">
        <v>243</v>
      </c>
      <c r="E105" s="249" t="s">
        <v>439</v>
      </c>
      <c r="F105" s="250" t="s">
        <v>440</v>
      </c>
      <c r="G105" s="251" t="s">
        <v>441</v>
      </c>
      <c r="H105" s="252">
        <v>1.8300000000000001</v>
      </c>
      <c r="I105" s="253"/>
      <c r="J105" s="254">
        <f>ROUND(I105*H105,2)</f>
        <v>0</v>
      </c>
      <c r="K105" s="250" t="s">
        <v>133</v>
      </c>
      <c r="L105" s="255"/>
      <c r="M105" s="256" t="s">
        <v>28</v>
      </c>
      <c r="N105" s="257" t="s">
        <v>44</v>
      </c>
      <c r="O105" s="87"/>
      <c r="P105" s="216">
        <f>O105*H105</f>
        <v>0</v>
      </c>
      <c r="Q105" s="216">
        <v>0.001</v>
      </c>
      <c r="R105" s="216">
        <f>Q105*H105</f>
        <v>0.00183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174</v>
      </c>
      <c r="AT105" s="218" t="s">
        <v>243</v>
      </c>
      <c r="AU105" s="218" t="s">
        <v>21</v>
      </c>
      <c r="AY105" s="20" t="s">
        <v>127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81</v>
      </c>
      <c r="BK105" s="219">
        <f>ROUND(I105*H105,2)</f>
        <v>0</v>
      </c>
      <c r="BL105" s="20" t="s">
        <v>134</v>
      </c>
      <c r="BM105" s="218" t="s">
        <v>442</v>
      </c>
    </row>
    <row r="106" s="13" customFormat="1">
      <c r="A106" s="13"/>
      <c r="B106" s="225"/>
      <c r="C106" s="226"/>
      <c r="D106" s="227" t="s">
        <v>138</v>
      </c>
      <c r="E106" s="226"/>
      <c r="F106" s="229" t="s">
        <v>443</v>
      </c>
      <c r="G106" s="226"/>
      <c r="H106" s="230">
        <v>1.8300000000000001</v>
      </c>
      <c r="I106" s="231"/>
      <c r="J106" s="226"/>
      <c r="K106" s="226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138</v>
      </c>
      <c r="AU106" s="236" t="s">
        <v>21</v>
      </c>
      <c r="AV106" s="13" t="s">
        <v>21</v>
      </c>
      <c r="AW106" s="13" t="s">
        <v>4</v>
      </c>
      <c r="AX106" s="13" t="s">
        <v>81</v>
      </c>
      <c r="AY106" s="236" t="s">
        <v>127</v>
      </c>
    </row>
    <row r="107" s="2" customFormat="1" ht="16.5" customHeight="1">
      <c r="A107" s="41"/>
      <c r="B107" s="42"/>
      <c r="C107" s="207" t="s">
        <v>174</v>
      </c>
      <c r="D107" s="207" t="s">
        <v>129</v>
      </c>
      <c r="E107" s="208" t="s">
        <v>444</v>
      </c>
      <c r="F107" s="209" t="s">
        <v>445</v>
      </c>
      <c r="G107" s="210" t="s">
        <v>177</v>
      </c>
      <c r="H107" s="211">
        <v>61</v>
      </c>
      <c r="I107" s="212"/>
      <c r="J107" s="213">
        <f>ROUND(I107*H107,2)</f>
        <v>0</v>
      </c>
      <c r="K107" s="209" t="s">
        <v>133</v>
      </c>
      <c r="L107" s="47"/>
      <c r="M107" s="214" t="s">
        <v>28</v>
      </c>
      <c r="N107" s="215" t="s">
        <v>44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134</v>
      </c>
      <c r="AT107" s="218" t="s">
        <v>129</v>
      </c>
      <c r="AU107" s="218" t="s">
        <v>21</v>
      </c>
      <c r="AY107" s="20" t="s">
        <v>127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81</v>
      </c>
      <c r="BK107" s="219">
        <f>ROUND(I107*H107,2)</f>
        <v>0</v>
      </c>
      <c r="BL107" s="20" t="s">
        <v>134</v>
      </c>
      <c r="BM107" s="218" t="s">
        <v>446</v>
      </c>
    </row>
    <row r="108" s="2" customFormat="1">
      <c r="A108" s="41"/>
      <c r="B108" s="42"/>
      <c r="C108" s="43"/>
      <c r="D108" s="220" t="s">
        <v>136</v>
      </c>
      <c r="E108" s="43"/>
      <c r="F108" s="221" t="s">
        <v>447</v>
      </c>
      <c r="G108" s="43"/>
      <c r="H108" s="43"/>
      <c r="I108" s="222"/>
      <c r="J108" s="43"/>
      <c r="K108" s="43"/>
      <c r="L108" s="47"/>
      <c r="M108" s="223"/>
      <c r="N108" s="22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136</v>
      </c>
      <c r="AU108" s="20" t="s">
        <v>21</v>
      </c>
    </row>
    <row r="109" s="2" customFormat="1" ht="16.5" customHeight="1">
      <c r="A109" s="41"/>
      <c r="B109" s="42"/>
      <c r="C109" s="207" t="s">
        <v>181</v>
      </c>
      <c r="D109" s="207" t="s">
        <v>129</v>
      </c>
      <c r="E109" s="208" t="s">
        <v>448</v>
      </c>
      <c r="F109" s="209" t="s">
        <v>449</v>
      </c>
      <c r="G109" s="210" t="s">
        <v>184</v>
      </c>
      <c r="H109" s="211">
        <v>1.22</v>
      </c>
      <c r="I109" s="212"/>
      <c r="J109" s="213">
        <f>ROUND(I109*H109,2)</f>
        <v>0</v>
      </c>
      <c r="K109" s="209" t="s">
        <v>133</v>
      </c>
      <c r="L109" s="47"/>
      <c r="M109" s="214" t="s">
        <v>28</v>
      </c>
      <c r="N109" s="215" t="s">
        <v>44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134</v>
      </c>
      <c r="AT109" s="218" t="s">
        <v>129</v>
      </c>
      <c r="AU109" s="218" t="s">
        <v>21</v>
      </c>
      <c r="AY109" s="20" t="s">
        <v>127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81</v>
      </c>
      <c r="BK109" s="219">
        <f>ROUND(I109*H109,2)</f>
        <v>0</v>
      </c>
      <c r="BL109" s="20" t="s">
        <v>134</v>
      </c>
      <c r="BM109" s="218" t="s">
        <v>450</v>
      </c>
    </row>
    <row r="110" s="2" customFormat="1">
      <c r="A110" s="41"/>
      <c r="B110" s="42"/>
      <c r="C110" s="43"/>
      <c r="D110" s="220" t="s">
        <v>136</v>
      </c>
      <c r="E110" s="43"/>
      <c r="F110" s="221" t="s">
        <v>451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136</v>
      </c>
      <c r="AU110" s="20" t="s">
        <v>21</v>
      </c>
    </row>
    <row r="111" s="13" customFormat="1">
      <c r="A111" s="13"/>
      <c r="B111" s="225"/>
      <c r="C111" s="226"/>
      <c r="D111" s="227" t="s">
        <v>138</v>
      </c>
      <c r="E111" s="228" t="s">
        <v>28</v>
      </c>
      <c r="F111" s="229" t="s">
        <v>452</v>
      </c>
      <c r="G111" s="226"/>
      <c r="H111" s="230">
        <v>1.22</v>
      </c>
      <c r="I111" s="231"/>
      <c r="J111" s="226"/>
      <c r="K111" s="226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138</v>
      </c>
      <c r="AU111" s="236" t="s">
        <v>21</v>
      </c>
      <c r="AV111" s="13" t="s">
        <v>21</v>
      </c>
      <c r="AW111" s="13" t="s">
        <v>34</v>
      </c>
      <c r="AX111" s="13" t="s">
        <v>73</v>
      </c>
      <c r="AY111" s="236" t="s">
        <v>127</v>
      </c>
    </row>
    <row r="112" s="14" customFormat="1">
      <c r="A112" s="14"/>
      <c r="B112" s="237"/>
      <c r="C112" s="238"/>
      <c r="D112" s="227" t="s">
        <v>138</v>
      </c>
      <c r="E112" s="239" t="s">
        <v>28</v>
      </c>
      <c r="F112" s="240" t="s">
        <v>140</v>
      </c>
      <c r="G112" s="238"/>
      <c r="H112" s="241">
        <v>1.22</v>
      </c>
      <c r="I112" s="242"/>
      <c r="J112" s="238"/>
      <c r="K112" s="238"/>
      <c r="L112" s="243"/>
      <c r="M112" s="244"/>
      <c r="N112" s="245"/>
      <c r="O112" s="245"/>
      <c r="P112" s="245"/>
      <c r="Q112" s="245"/>
      <c r="R112" s="245"/>
      <c r="S112" s="245"/>
      <c r="T112" s="246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7" t="s">
        <v>138</v>
      </c>
      <c r="AU112" s="247" t="s">
        <v>21</v>
      </c>
      <c r="AV112" s="14" t="s">
        <v>134</v>
      </c>
      <c r="AW112" s="14" t="s">
        <v>34</v>
      </c>
      <c r="AX112" s="14" t="s">
        <v>81</v>
      </c>
      <c r="AY112" s="247" t="s">
        <v>127</v>
      </c>
    </row>
    <row r="113" s="2" customFormat="1" ht="16.5" customHeight="1">
      <c r="A113" s="41"/>
      <c r="B113" s="42"/>
      <c r="C113" s="248" t="s">
        <v>188</v>
      </c>
      <c r="D113" s="248" t="s">
        <v>243</v>
      </c>
      <c r="E113" s="249" t="s">
        <v>453</v>
      </c>
      <c r="F113" s="250" t="s">
        <v>454</v>
      </c>
      <c r="G113" s="251" t="s">
        <v>184</v>
      </c>
      <c r="H113" s="252">
        <v>1.22</v>
      </c>
      <c r="I113" s="253"/>
      <c r="J113" s="254">
        <f>ROUND(I113*H113,2)</f>
        <v>0</v>
      </c>
      <c r="K113" s="250" t="s">
        <v>133</v>
      </c>
      <c r="L113" s="255"/>
      <c r="M113" s="256" t="s">
        <v>28</v>
      </c>
      <c r="N113" s="257" t="s">
        <v>44</v>
      </c>
      <c r="O113" s="87"/>
      <c r="P113" s="216">
        <f>O113*H113</f>
        <v>0</v>
      </c>
      <c r="Q113" s="216">
        <v>1</v>
      </c>
      <c r="R113" s="216">
        <f>Q113*H113</f>
        <v>1.22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174</v>
      </c>
      <c r="AT113" s="218" t="s">
        <v>243</v>
      </c>
      <c r="AU113" s="218" t="s">
        <v>21</v>
      </c>
      <c r="AY113" s="20" t="s">
        <v>127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81</v>
      </c>
      <c r="BK113" s="219">
        <f>ROUND(I113*H113,2)</f>
        <v>0</v>
      </c>
      <c r="BL113" s="20" t="s">
        <v>134</v>
      </c>
      <c r="BM113" s="218" t="s">
        <v>455</v>
      </c>
    </row>
    <row r="114" s="12" customFormat="1" ht="22.8" customHeight="1">
      <c r="A114" s="12"/>
      <c r="B114" s="191"/>
      <c r="C114" s="192"/>
      <c r="D114" s="193" t="s">
        <v>72</v>
      </c>
      <c r="E114" s="205" t="s">
        <v>158</v>
      </c>
      <c r="F114" s="205" t="s">
        <v>456</v>
      </c>
      <c r="G114" s="192"/>
      <c r="H114" s="192"/>
      <c r="I114" s="195"/>
      <c r="J114" s="206">
        <f>BK114</f>
        <v>0</v>
      </c>
      <c r="K114" s="192"/>
      <c r="L114" s="197"/>
      <c r="M114" s="198"/>
      <c r="N114" s="199"/>
      <c r="O114" s="199"/>
      <c r="P114" s="200">
        <f>SUM(P115:P129)</f>
        <v>0</v>
      </c>
      <c r="Q114" s="199"/>
      <c r="R114" s="200">
        <f>SUM(R115:R129)</f>
        <v>118.47299999999999</v>
      </c>
      <c r="S114" s="199"/>
      <c r="T114" s="201">
        <f>SUM(T115:T129)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2" t="s">
        <v>81</v>
      </c>
      <c r="AT114" s="203" t="s">
        <v>72</v>
      </c>
      <c r="AU114" s="203" t="s">
        <v>81</v>
      </c>
      <c r="AY114" s="202" t="s">
        <v>127</v>
      </c>
      <c r="BK114" s="204">
        <f>SUM(BK115:BK129)</f>
        <v>0</v>
      </c>
    </row>
    <row r="115" s="2" customFormat="1" ht="21.75" customHeight="1">
      <c r="A115" s="41"/>
      <c r="B115" s="42"/>
      <c r="C115" s="207" t="s">
        <v>194</v>
      </c>
      <c r="D115" s="207" t="s">
        <v>129</v>
      </c>
      <c r="E115" s="208" t="s">
        <v>457</v>
      </c>
      <c r="F115" s="209" t="s">
        <v>458</v>
      </c>
      <c r="G115" s="210" t="s">
        <v>177</v>
      </c>
      <c r="H115" s="211">
        <v>343.39999999999998</v>
      </c>
      <c r="I115" s="212"/>
      <c r="J115" s="213">
        <f>ROUND(I115*H115,2)</f>
        <v>0</v>
      </c>
      <c r="K115" s="209" t="s">
        <v>133</v>
      </c>
      <c r="L115" s="47"/>
      <c r="M115" s="214" t="s">
        <v>28</v>
      </c>
      <c r="N115" s="215" t="s">
        <v>44</v>
      </c>
      <c r="O115" s="87"/>
      <c r="P115" s="216">
        <f>O115*H115</f>
        <v>0</v>
      </c>
      <c r="Q115" s="216">
        <v>0.34499999999999997</v>
      </c>
      <c r="R115" s="216">
        <f>Q115*H115</f>
        <v>118.47299999999999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134</v>
      </c>
      <c r="AT115" s="218" t="s">
        <v>129</v>
      </c>
      <c r="AU115" s="218" t="s">
        <v>21</v>
      </c>
      <c r="AY115" s="20" t="s">
        <v>127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81</v>
      </c>
      <c r="BK115" s="219">
        <f>ROUND(I115*H115,2)</f>
        <v>0</v>
      </c>
      <c r="BL115" s="20" t="s">
        <v>134</v>
      </c>
      <c r="BM115" s="218" t="s">
        <v>459</v>
      </c>
    </row>
    <row r="116" s="2" customFormat="1">
      <c r="A116" s="41"/>
      <c r="B116" s="42"/>
      <c r="C116" s="43"/>
      <c r="D116" s="220" t="s">
        <v>136</v>
      </c>
      <c r="E116" s="43"/>
      <c r="F116" s="221" t="s">
        <v>460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136</v>
      </c>
      <c r="AU116" s="20" t="s">
        <v>21</v>
      </c>
    </row>
    <row r="117" s="13" customFormat="1">
      <c r="A117" s="13"/>
      <c r="B117" s="225"/>
      <c r="C117" s="226"/>
      <c r="D117" s="227" t="s">
        <v>138</v>
      </c>
      <c r="E117" s="228" t="s">
        <v>28</v>
      </c>
      <c r="F117" s="229" t="s">
        <v>461</v>
      </c>
      <c r="G117" s="226"/>
      <c r="H117" s="230">
        <v>323.39999999999998</v>
      </c>
      <c r="I117" s="231"/>
      <c r="J117" s="226"/>
      <c r="K117" s="226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138</v>
      </c>
      <c r="AU117" s="236" t="s">
        <v>21</v>
      </c>
      <c r="AV117" s="13" t="s">
        <v>21</v>
      </c>
      <c r="AW117" s="13" t="s">
        <v>34</v>
      </c>
      <c r="AX117" s="13" t="s">
        <v>73</v>
      </c>
      <c r="AY117" s="236" t="s">
        <v>127</v>
      </c>
    </row>
    <row r="118" s="13" customFormat="1">
      <c r="A118" s="13"/>
      <c r="B118" s="225"/>
      <c r="C118" s="226"/>
      <c r="D118" s="227" t="s">
        <v>138</v>
      </c>
      <c r="E118" s="228" t="s">
        <v>28</v>
      </c>
      <c r="F118" s="229" t="s">
        <v>462</v>
      </c>
      <c r="G118" s="226"/>
      <c r="H118" s="230">
        <v>20</v>
      </c>
      <c r="I118" s="231"/>
      <c r="J118" s="226"/>
      <c r="K118" s="226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138</v>
      </c>
      <c r="AU118" s="236" t="s">
        <v>21</v>
      </c>
      <c r="AV118" s="13" t="s">
        <v>21</v>
      </c>
      <c r="AW118" s="13" t="s">
        <v>34</v>
      </c>
      <c r="AX118" s="13" t="s">
        <v>73</v>
      </c>
      <c r="AY118" s="236" t="s">
        <v>127</v>
      </c>
    </row>
    <row r="119" s="14" customFormat="1">
      <c r="A119" s="14"/>
      <c r="B119" s="237"/>
      <c r="C119" s="238"/>
      <c r="D119" s="227" t="s">
        <v>138</v>
      </c>
      <c r="E119" s="239" t="s">
        <v>28</v>
      </c>
      <c r="F119" s="240" t="s">
        <v>140</v>
      </c>
      <c r="G119" s="238"/>
      <c r="H119" s="241">
        <v>343.39999999999998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7" t="s">
        <v>138</v>
      </c>
      <c r="AU119" s="247" t="s">
        <v>21</v>
      </c>
      <c r="AV119" s="14" t="s">
        <v>134</v>
      </c>
      <c r="AW119" s="14" t="s">
        <v>34</v>
      </c>
      <c r="AX119" s="14" t="s">
        <v>81</v>
      </c>
      <c r="AY119" s="247" t="s">
        <v>127</v>
      </c>
    </row>
    <row r="120" s="2" customFormat="1" ht="24.15" customHeight="1">
      <c r="A120" s="41"/>
      <c r="B120" s="42"/>
      <c r="C120" s="207" t="s">
        <v>8</v>
      </c>
      <c r="D120" s="207" t="s">
        <v>129</v>
      </c>
      <c r="E120" s="208" t="s">
        <v>463</v>
      </c>
      <c r="F120" s="209" t="s">
        <v>464</v>
      </c>
      <c r="G120" s="210" t="s">
        <v>177</v>
      </c>
      <c r="H120" s="211">
        <v>171.69999999999999</v>
      </c>
      <c r="I120" s="212"/>
      <c r="J120" s="213">
        <f>ROUND(I120*H120,2)</f>
        <v>0</v>
      </c>
      <c r="K120" s="209" t="s">
        <v>133</v>
      </c>
      <c r="L120" s="47"/>
      <c r="M120" s="214" t="s">
        <v>28</v>
      </c>
      <c r="N120" s="215" t="s">
        <v>44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134</v>
      </c>
      <c r="AT120" s="218" t="s">
        <v>129</v>
      </c>
      <c r="AU120" s="218" t="s">
        <v>21</v>
      </c>
      <c r="AY120" s="20" t="s">
        <v>127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81</v>
      </c>
      <c r="BK120" s="219">
        <f>ROUND(I120*H120,2)</f>
        <v>0</v>
      </c>
      <c r="BL120" s="20" t="s">
        <v>134</v>
      </c>
      <c r="BM120" s="218" t="s">
        <v>465</v>
      </c>
    </row>
    <row r="121" s="2" customFormat="1">
      <c r="A121" s="41"/>
      <c r="B121" s="42"/>
      <c r="C121" s="43"/>
      <c r="D121" s="220" t="s">
        <v>136</v>
      </c>
      <c r="E121" s="43"/>
      <c r="F121" s="221" t="s">
        <v>466</v>
      </c>
      <c r="G121" s="43"/>
      <c r="H121" s="43"/>
      <c r="I121" s="222"/>
      <c r="J121" s="43"/>
      <c r="K121" s="43"/>
      <c r="L121" s="47"/>
      <c r="M121" s="223"/>
      <c r="N121" s="22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136</v>
      </c>
      <c r="AU121" s="20" t="s">
        <v>21</v>
      </c>
    </row>
    <row r="122" s="13" customFormat="1">
      <c r="A122" s="13"/>
      <c r="B122" s="225"/>
      <c r="C122" s="226"/>
      <c r="D122" s="227" t="s">
        <v>138</v>
      </c>
      <c r="E122" s="228" t="s">
        <v>28</v>
      </c>
      <c r="F122" s="229" t="s">
        <v>467</v>
      </c>
      <c r="G122" s="226"/>
      <c r="H122" s="230">
        <v>171.69999999999999</v>
      </c>
      <c r="I122" s="231"/>
      <c r="J122" s="226"/>
      <c r="K122" s="226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138</v>
      </c>
      <c r="AU122" s="236" t="s">
        <v>21</v>
      </c>
      <c r="AV122" s="13" t="s">
        <v>21</v>
      </c>
      <c r="AW122" s="13" t="s">
        <v>34</v>
      </c>
      <c r="AX122" s="13" t="s">
        <v>73</v>
      </c>
      <c r="AY122" s="236" t="s">
        <v>127</v>
      </c>
    </row>
    <row r="123" s="14" customFormat="1">
      <c r="A123" s="14"/>
      <c r="B123" s="237"/>
      <c r="C123" s="238"/>
      <c r="D123" s="227" t="s">
        <v>138</v>
      </c>
      <c r="E123" s="239" t="s">
        <v>28</v>
      </c>
      <c r="F123" s="240" t="s">
        <v>140</v>
      </c>
      <c r="G123" s="238"/>
      <c r="H123" s="241">
        <v>171.69999999999999</v>
      </c>
      <c r="I123" s="242"/>
      <c r="J123" s="238"/>
      <c r="K123" s="238"/>
      <c r="L123" s="243"/>
      <c r="M123" s="244"/>
      <c r="N123" s="245"/>
      <c r="O123" s="245"/>
      <c r="P123" s="245"/>
      <c r="Q123" s="245"/>
      <c r="R123" s="245"/>
      <c r="S123" s="245"/>
      <c r="T123" s="246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7" t="s">
        <v>138</v>
      </c>
      <c r="AU123" s="247" t="s">
        <v>21</v>
      </c>
      <c r="AV123" s="14" t="s">
        <v>134</v>
      </c>
      <c r="AW123" s="14" t="s">
        <v>34</v>
      </c>
      <c r="AX123" s="14" t="s">
        <v>81</v>
      </c>
      <c r="AY123" s="247" t="s">
        <v>127</v>
      </c>
    </row>
    <row r="124" s="2" customFormat="1" ht="16.5" customHeight="1">
      <c r="A124" s="41"/>
      <c r="B124" s="42"/>
      <c r="C124" s="207" t="s">
        <v>204</v>
      </c>
      <c r="D124" s="207" t="s">
        <v>129</v>
      </c>
      <c r="E124" s="208" t="s">
        <v>468</v>
      </c>
      <c r="F124" s="209" t="s">
        <v>469</v>
      </c>
      <c r="G124" s="210" t="s">
        <v>177</v>
      </c>
      <c r="H124" s="211">
        <v>171.69999999999999</v>
      </c>
      <c r="I124" s="212"/>
      <c r="J124" s="213">
        <f>ROUND(I124*H124,2)</f>
        <v>0</v>
      </c>
      <c r="K124" s="209" t="s">
        <v>133</v>
      </c>
      <c r="L124" s="47"/>
      <c r="M124" s="214" t="s">
        <v>28</v>
      </c>
      <c r="N124" s="215" t="s">
        <v>44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134</v>
      </c>
      <c r="AT124" s="218" t="s">
        <v>129</v>
      </c>
      <c r="AU124" s="218" t="s">
        <v>21</v>
      </c>
      <c r="AY124" s="20" t="s">
        <v>127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81</v>
      </c>
      <c r="BK124" s="219">
        <f>ROUND(I124*H124,2)</f>
        <v>0</v>
      </c>
      <c r="BL124" s="20" t="s">
        <v>134</v>
      </c>
      <c r="BM124" s="218" t="s">
        <v>470</v>
      </c>
    </row>
    <row r="125" s="2" customFormat="1">
      <c r="A125" s="41"/>
      <c r="B125" s="42"/>
      <c r="C125" s="43"/>
      <c r="D125" s="220" t="s">
        <v>136</v>
      </c>
      <c r="E125" s="43"/>
      <c r="F125" s="221" t="s">
        <v>471</v>
      </c>
      <c r="G125" s="43"/>
      <c r="H125" s="43"/>
      <c r="I125" s="222"/>
      <c r="J125" s="43"/>
      <c r="K125" s="43"/>
      <c r="L125" s="47"/>
      <c r="M125" s="223"/>
      <c r="N125" s="22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136</v>
      </c>
      <c r="AU125" s="20" t="s">
        <v>21</v>
      </c>
    </row>
    <row r="126" s="2" customFormat="1" ht="16.5" customHeight="1">
      <c r="A126" s="41"/>
      <c r="B126" s="42"/>
      <c r="C126" s="207" t="s">
        <v>210</v>
      </c>
      <c r="D126" s="207" t="s">
        <v>129</v>
      </c>
      <c r="E126" s="208" t="s">
        <v>472</v>
      </c>
      <c r="F126" s="209" t="s">
        <v>473</v>
      </c>
      <c r="G126" s="210" t="s">
        <v>177</v>
      </c>
      <c r="H126" s="211">
        <v>171.69999999999999</v>
      </c>
      <c r="I126" s="212"/>
      <c r="J126" s="213">
        <f>ROUND(I126*H126,2)</f>
        <v>0</v>
      </c>
      <c r="K126" s="209" t="s">
        <v>133</v>
      </c>
      <c r="L126" s="47"/>
      <c r="M126" s="214" t="s">
        <v>28</v>
      </c>
      <c r="N126" s="215" t="s">
        <v>44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134</v>
      </c>
      <c r="AT126" s="218" t="s">
        <v>129</v>
      </c>
      <c r="AU126" s="218" t="s">
        <v>21</v>
      </c>
      <c r="AY126" s="20" t="s">
        <v>127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81</v>
      </c>
      <c r="BK126" s="219">
        <f>ROUND(I126*H126,2)</f>
        <v>0</v>
      </c>
      <c r="BL126" s="20" t="s">
        <v>134</v>
      </c>
      <c r="BM126" s="218" t="s">
        <v>474</v>
      </c>
    </row>
    <row r="127" s="2" customFormat="1">
      <c r="A127" s="41"/>
      <c r="B127" s="42"/>
      <c r="C127" s="43"/>
      <c r="D127" s="220" t="s">
        <v>136</v>
      </c>
      <c r="E127" s="43"/>
      <c r="F127" s="221" t="s">
        <v>475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136</v>
      </c>
      <c r="AU127" s="20" t="s">
        <v>21</v>
      </c>
    </row>
    <row r="128" s="2" customFormat="1" ht="24.15" customHeight="1">
      <c r="A128" s="41"/>
      <c r="B128" s="42"/>
      <c r="C128" s="207" t="s">
        <v>217</v>
      </c>
      <c r="D128" s="207" t="s">
        <v>129</v>
      </c>
      <c r="E128" s="208" t="s">
        <v>476</v>
      </c>
      <c r="F128" s="209" t="s">
        <v>477</v>
      </c>
      <c r="G128" s="210" t="s">
        <v>177</v>
      </c>
      <c r="H128" s="211">
        <v>171.69999999999999</v>
      </c>
      <c r="I128" s="212"/>
      <c r="J128" s="213">
        <f>ROUND(I128*H128,2)</f>
        <v>0</v>
      </c>
      <c r="K128" s="209" t="s">
        <v>133</v>
      </c>
      <c r="L128" s="47"/>
      <c r="M128" s="214" t="s">
        <v>28</v>
      </c>
      <c r="N128" s="215" t="s">
        <v>44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134</v>
      </c>
      <c r="AT128" s="218" t="s">
        <v>129</v>
      </c>
      <c r="AU128" s="218" t="s">
        <v>21</v>
      </c>
      <c r="AY128" s="20" t="s">
        <v>127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81</v>
      </c>
      <c r="BK128" s="219">
        <f>ROUND(I128*H128,2)</f>
        <v>0</v>
      </c>
      <c r="BL128" s="20" t="s">
        <v>134</v>
      </c>
      <c r="BM128" s="218" t="s">
        <v>478</v>
      </c>
    </row>
    <row r="129" s="2" customFormat="1">
      <c r="A129" s="41"/>
      <c r="B129" s="42"/>
      <c r="C129" s="43"/>
      <c r="D129" s="220" t="s">
        <v>136</v>
      </c>
      <c r="E129" s="43"/>
      <c r="F129" s="221" t="s">
        <v>479</v>
      </c>
      <c r="G129" s="43"/>
      <c r="H129" s="43"/>
      <c r="I129" s="222"/>
      <c r="J129" s="43"/>
      <c r="K129" s="43"/>
      <c r="L129" s="47"/>
      <c r="M129" s="223"/>
      <c r="N129" s="22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136</v>
      </c>
      <c r="AU129" s="20" t="s">
        <v>21</v>
      </c>
    </row>
    <row r="130" s="12" customFormat="1" ht="22.8" customHeight="1">
      <c r="A130" s="12"/>
      <c r="B130" s="191"/>
      <c r="C130" s="192"/>
      <c r="D130" s="193" t="s">
        <v>72</v>
      </c>
      <c r="E130" s="205" t="s">
        <v>181</v>
      </c>
      <c r="F130" s="205" t="s">
        <v>363</v>
      </c>
      <c r="G130" s="192"/>
      <c r="H130" s="192"/>
      <c r="I130" s="195"/>
      <c r="J130" s="206">
        <f>BK130</f>
        <v>0</v>
      </c>
      <c r="K130" s="192"/>
      <c r="L130" s="197"/>
      <c r="M130" s="198"/>
      <c r="N130" s="199"/>
      <c r="O130" s="199"/>
      <c r="P130" s="200">
        <f>SUM(P131:P154)</f>
        <v>0</v>
      </c>
      <c r="Q130" s="199"/>
      <c r="R130" s="200">
        <f>SUM(R131:R154)</f>
        <v>5.17394</v>
      </c>
      <c r="S130" s="199"/>
      <c r="T130" s="201">
        <f>SUM(T131:T154)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2" t="s">
        <v>81</v>
      </c>
      <c r="AT130" s="203" t="s">
        <v>72</v>
      </c>
      <c r="AU130" s="203" t="s">
        <v>81</v>
      </c>
      <c r="AY130" s="202" t="s">
        <v>127</v>
      </c>
      <c r="BK130" s="204">
        <f>SUM(BK131:BK154)</f>
        <v>0</v>
      </c>
    </row>
    <row r="131" s="2" customFormat="1" ht="24.15" customHeight="1">
      <c r="A131" s="41"/>
      <c r="B131" s="42"/>
      <c r="C131" s="207" t="s">
        <v>223</v>
      </c>
      <c r="D131" s="207" t="s">
        <v>129</v>
      </c>
      <c r="E131" s="208" t="s">
        <v>480</v>
      </c>
      <c r="F131" s="209" t="s">
        <v>481</v>
      </c>
      <c r="G131" s="210" t="s">
        <v>132</v>
      </c>
      <c r="H131" s="211">
        <v>24</v>
      </c>
      <c r="I131" s="212"/>
      <c r="J131" s="213">
        <f>ROUND(I131*H131,2)</f>
        <v>0</v>
      </c>
      <c r="K131" s="209" t="s">
        <v>133</v>
      </c>
      <c r="L131" s="47"/>
      <c r="M131" s="214" t="s">
        <v>28</v>
      </c>
      <c r="N131" s="215" t="s">
        <v>44</v>
      </c>
      <c r="O131" s="87"/>
      <c r="P131" s="216">
        <f>O131*H131</f>
        <v>0</v>
      </c>
      <c r="Q131" s="216">
        <v>0.15540000000000001</v>
      </c>
      <c r="R131" s="216">
        <f>Q131*H131</f>
        <v>3.7296000000000005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134</v>
      </c>
      <c r="AT131" s="218" t="s">
        <v>129</v>
      </c>
      <c r="AU131" s="218" t="s">
        <v>21</v>
      </c>
      <c r="AY131" s="20" t="s">
        <v>127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81</v>
      </c>
      <c r="BK131" s="219">
        <f>ROUND(I131*H131,2)</f>
        <v>0</v>
      </c>
      <c r="BL131" s="20" t="s">
        <v>134</v>
      </c>
      <c r="BM131" s="218" t="s">
        <v>482</v>
      </c>
    </row>
    <row r="132" s="2" customFormat="1">
      <c r="A132" s="41"/>
      <c r="B132" s="42"/>
      <c r="C132" s="43"/>
      <c r="D132" s="220" t="s">
        <v>136</v>
      </c>
      <c r="E132" s="43"/>
      <c r="F132" s="221" t="s">
        <v>483</v>
      </c>
      <c r="G132" s="43"/>
      <c r="H132" s="43"/>
      <c r="I132" s="222"/>
      <c r="J132" s="43"/>
      <c r="K132" s="43"/>
      <c r="L132" s="47"/>
      <c r="M132" s="223"/>
      <c r="N132" s="22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136</v>
      </c>
      <c r="AU132" s="20" t="s">
        <v>21</v>
      </c>
    </row>
    <row r="133" s="13" customFormat="1">
      <c r="A133" s="13"/>
      <c r="B133" s="225"/>
      <c r="C133" s="226"/>
      <c r="D133" s="227" t="s">
        <v>138</v>
      </c>
      <c r="E133" s="228" t="s">
        <v>28</v>
      </c>
      <c r="F133" s="229" t="s">
        <v>484</v>
      </c>
      <c r="G133" s="226"/>
      <c r="H133" s="230">
        <v>24</v>
      </c>
      <c r="I133" s="231"/>
      <c r="J133" s="226"/>
      <c r="K133" s="226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138</v>
      </c>
      <c r="AU133" s="236" t="s">
        <v>21</v>
      </c>
      <c r="AV133" s="13" t="s">
        <v>21</v>
      </c>
      <c r="AW133" s="13" t="s">
        <v>34</v>
      </c>
      <c r="AX133" s="13" t="s">
        <v>73</v>
      </c>
      <c r="AY133" s="236" t="s">
        <v>127</v>
      </c>
    </row>
    <row r="134" s="14" customFormat="1">
      <c r="A134" s="14"/>
      <c r="B134" s="237"/>
      <c r="C134" s="238"/>
      <c r="D134" s="227" t="s">
        <v>138</v>
      </c>
      <c r="E134" s="239" t="s">
        <v>28</v>
      </c>
      <c r="F134" s="240" t="s">
        <v>140</v>
      </c>
      <c r="G134" s="238"/>
      <c r="H134" s="241">
        <v>24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7" t="s">
        <v>138</v>
      </c>
      <c r="AU134" s="247" t="s">
        <v>21</v>
      </c>
      <c r="AV134" s="14" t="s">
        <v>134</v>
      </c>
      <c r="AW134" s="14" t="s">
        <v>34</v>
      </c>
      <c r="AX134" s="14" t="s">
        <v>81</v>
      </c>
      <c r="AY134" s="247" t="s">
        <v>127</v>
      </c>
    </row>
    <row r="135" s="2" customFormat="1" ht="16.5" customHeight="1">
      <c r="A135" s="41"/>
      <c r="B135" s="42"/>
      <c r="C135" s="248" t="s">
        <v>230</v>
      </c>
      <c r="D135" s="248" t="s">
        <v>243</v>
      </c>
      <c r="E135" s="249" t="s">
        <v>485</v>
      </c>
      <c r="F135" s="250" t="s">
        <v>486</v>
      </c>
      <c r="G135" s="251" t="s">
        <v>132</v>
      </c>
      <c r="H135" s="252">
        <v>24.48</v>
      </c>
      <c r="I135" s="253"/>
      <c r="J135" s="254">
        <f>ROUND(I135*H135,2)</f>
        <v>0</v>
      </c>
      <c r="K135" s="250" t="s">
        <v>133</v>
      </c>
      <c r="L135" s="255"/>
      <c r="M135" s="256" t="s">
        <v>28</v>
      </c>
      <c r="N135" s="257" t="s">
        <v>44</v>
      </c>
      <c r="O135" s="87"/>
      <c r="P135" s="216">
        <f>O135*H135</f>
        <v>0</v>
      </c>
      <c r="Q135" s="216">
        <v>0.056000000000000001</v>
      </c>
      <c r="R135" s="216">
        <f>Q135*H135</f>
        <v>1.3708800000000001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174</v>
      </c>
      <c r="AT135" s="218" t="s">
        <v>243</v>
      </c>
      <c r="AU135" s="218" t="s">
        <v>21</v>
      </c>
      <c r="AY135" s="20" t="s">
        <v>127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81</v>
      </c>
      <c r="BK135" s="219">
        <f>ROUND(I135*H135,2)</f>
        <v>0</v>
      </c>
      <c r="BL135" s="20" t="s">
        <v>134</v>
      </c>
      <c r="BM135" s="218" t="s">
        <v>487</v>
      </c>
    </row>
    <row r="136" s="13" customFormat="1">
      <c r="A136" s="13"/>
      <c r="B136" s="225"/>
      <c r="C136" s="226"/>
      <c r="D136" s="227" t="s">
        <v>138</v>
      </c>
      <c r="E136" s="226"/>
      <c r="F136" s="229" t="s">
        <v>488</v>
      </c>
      <c r="G136" s="226"/>
      <c r="H136" s="230">
        <v>24.48</v>
      </c>
      <c r="I136" s="231"/>
      <c r="J136" s="226"/>
      <c r="K136" s="226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138</v>
      </c>
      <c r="AU136" s="236" t="s">
        <v>21</v>
      </c>
      <c r="AV136" s="13" t="s">
        <v>21</v>
      </c>
      <c r="AW136" s="13" t="s">
        <v>4</v>
      </c>
      <c r="AX136" s="13" t="s">
        <v>81</v>
      </c>
      <c r="AY136" s="236" t="s">
        <v>127</v>
      </c>
    </row>
    <row r="137" s="2" customFormat="1" ht="24.15" customHeight="1">
      <c r="A137" s="41"/>
      <c r="B137" s="42"/>
      <c r="C137" s="207" t="s">
        <v>235</v>
      </c>
      <c r="D137" s="207" t="s">
        <v>129</v>
      </c>
      <c r="E137" s="208" t="s">
        <v>489</v>
      </c>
      <c r="F137" s="209" t="s">
        <v>490</v>
      </c>
      <c r="G137" s="210" t="s">
        <v>132</v>
      </c>
      <c r="H137" s="211">
        <v>30</v>
      </c>
      <c r="I137" s="212"/>
      <c r="J137" s="213">
        <f>ROUND(I137*H137,2)</f>
        <v>0</v>
      </c>
      <c r="K137" s="209" t="s">
        <v>133</v>
      </c>
      <c r="L137" s="47"/>
      <c r="M137" s="214" t="s">
        <v>28</v>
      </c>
      <c r="N137" s="215" t="s">
        <v>44</v>
      </c>
      <c r="O137" s="87"/>
      <c r="P137" s="216">
        <f>O137*H137</f>
        <v>0</v>
      </c>
      <c r="Q137" s="216">
        <v>0.00011</v>
      </c>
      <c r="R137" s="216">
        <f>Q137*H137</f>
        <v>0.0033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134</v>
      </c>
      <c r="AT137" s="218" t="s">
        <v>129</v>
      </c>
      <c r="AU137" s="218" t="s">
        <v>21</v>
      </c>
      <c r="AY137" s="20" t="s">
        <v>127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81</v>
      </c>
      <c r="BK137" s="219">
        <f>ROUND(I137*H137,2)</f>
        <v>0</v>
      </c>
      <c r="BL137" s="20" t="s">
        <v>134</v>
      </c>
      <c r="BM137" s="218" t="s">
        <v>491</v>
      </c>
    </row>
    <row r="138" s="2" customFormat="1">
      <c r="A138" s="41"/>
      <c r="B138" s="42"/>
      <c r="C138" s="43"/>
      <c r="D138" s="220" t="s">
        <v>136</v>
      </c>
      <c r="E138" s="43"/>
      <c r="F138" s="221" t="s">
        <v>492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136</v>
      </c>
      <c r="AU138" s="20" t="s">
        <v>21</v>
      </c>
    </row>
    <row r="139" s="13" customFormat="1">
      <c r="A139" s="13"/>
      <c r="B139" s="225"/>
      <c r="C139" s="226"/>
      <c r="D139" s="227" t="s">
        <v>138</v>
      </c>
      <c r="E139" s="228" t="s">
        <v>28</v>
      </c>
      <c r="F139" s="229" t="s">
        <v>493</v>
      </c>
      <c r="G139" s="226"/>
      <c r="H139" s="230">
        <v>30</v>
      </c>
      <c r="I139" s="231"/>
      <c r="J139" s="226"/>
      <c r="K139" s="226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138</v>
      </c>
      <c r="AU139" s="236" t="s">
        <v>21</v>
      </c>
      <c r="AV139" s="13" t="s">
        <v>21</v>
      </c>
      <c r="AW139" s="13" t="s">
        <v>34</v>
      </c>
      <c r="AX139" s="13" t="s">
        <v>73</v>
      </c>
      <c r="AY139" s="236" t="s">
        <v>127</v>
      </c>
    </row>
    <row r="140" s="14" customFormat="1">
      <c r="A140" s="14"/>
      <c r="B140" s="237"/>
      <c r="C140" s="238"/>
      <c r="D140" s="227" t="s">
        <v>138</v>
      </c>
      <c r="E140" s="239" t="s">
        <v>28</v>
      </c>
      <c r="F140" s="240" t="s">
        <v>140</v>
      </c>
      <c r="G140" s="238"/>
      <c r="H140" s="241">
        <v>30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7" t="s">
        <v>138</v>
      </c>
      <c r="AU140" s="247" t="s">
        <v>21</v>
      </c>
      <c r="AV140" s="14" t="s">
        <v>134</v>
      </c>
      <c r="AW140" s="14" t="s">
        <v>34</v>
      </c>
      <c r="AX140" s="14" t="s">
        <v>81</v>
      </c>
      <c r="AY140" s="247" t="s">
        <v>127</v>
      </c>
    </row>
    <row r="141" s="2" customFormat="1" ht="16.5" customHeight="1">
      <c r="A141" s="41"/>
      <c r="B141" s="42"/>
      <c r="C141" s="207" t="s">
        <v>242</v>
      </c>
      <c r="D141" s="207" t="s">
        <v>129</v>
      </c>
      <c r="E141" s="208" t="s">
        <v>494</v>
      </c>
      <c r="F141" s="209" t="s">
        <v>495</v>
      </c>
      <c r="G141" s="210" t="s">
        <v>177</v>
      </c>
      <c r="H141" s="211">
        <v>24</v>
      </c>
      <c r="I141" s="212"/>
      <c r="J141" s="213">
        <f>ROUND(I141*H141,2)</f>
        <v>0</v>
      </c>
      <c r="K141" s="209" t="s">
        <v>133</v>
      </c>
      <c r="L141" s="47"/>
      <c r="M141" s="214" t="s">
        <v>28</v>
      </c>
      <c r="N141" s="215" t="s">
        <v>44</v>
      </c>
      <c r="O141" s="87"/>
      <c r="P141" s="216">
        <f>O141*H141</f>
        <v>0</v>
      </c>
      <c r="Q141" s="216">
        <v>0.00088999999999999995</v>
      </c>
      <c r="R141" s="216">
        <f>Q141*H141</f>
        <v>0.021359999999999997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134</v>
      </c>
      <c r="AT141" s="218" t="s">
        <v>129</v>
      </c>
      <c r="AU141" s="218" t="s">
        <v>21</v>
      </c>
      <c r="AY141" s="20" t="s">
        <v>127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81</v>
      </c>
      <c r="BK141" s="219">
        <f>ROUND(I141*H141,2)</f>
        <v>0</v>
      </c>
      <c r="BL141" s="20" t="s">
        <v>134</v>
      </c>
      <c r="BM141" s="218" t="s">
        <v>496</v>
      </c>
    </row>
    <row r="142" s="2" customFormat="1">
      <c r="A142" s="41"/>
      <c r="B142" s="42"/>
      <c r="C142" s="43"/>
      <c r="D142" s="220" t="s">
        <v>136</v>
      </c>
      <c r="E142" s="43"/>
      <c r="F142" s="221" t="s">
        <v>497</v>
      </c>
      <c r="G142" s="43"/>
      <c r="H142" s="43"/>
      <c r="I142" s="222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136</v>
      </c>
      <c r="AU142" s="20" t="s">
        <v>21</v>
      </c>
    </row>
    <row r="143" s="13" customFormat="1">
      <c r="A143" s="13"/>
      <c r="B143" s="225"/>
      <c r="C143" s="226"/>
      <c r="D143" s="227" t="s">
        <v>138</v>
      </c>
      <c r="E143" s="228" t="s">
        <v>28</v>
      </c>
      <c r="F143" s="229" t="s">
        <v>498</v>
      </c>
      <c r="G143" s="226"/>
      <c r="H143" s="230">
        <v>24</v>
      </c>
      <c r="I143" s="231"/>
      <c r="J143" s="226"/>
      <c r="K143" s="226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138</v>
      </c>
      <c r="AU143" s="236" t="s">
        <v>21</v>
      </c>
      <c r="AV143" s="13" t="s">
        <v>21</v>
      </c>
      <c r="AW143" s="13" t="s">
        <v>34</v>
      </c>
      <c r="AX143" s="13" t="s">
        <v>73</v>
      </c>
      <c r="AY143" s="236" t="s">
        <v>127</v>
      </c>
    </row>
    <row r="144" s="14" customFormat="1">
      <c r="A144" s="14"/>
      <c r="B144" s="237"/>
      <c r="C144" s="238"/>
      <c r="D144" s="227" t="s">
        <v>138</v>
      </c>
      <c r="E144" s="239" t="s">
        <v>28</v>
      </c>
      <c r="F144" s="240" t="s">
        <v>140</v>
      </c>
      <c r="G144" s="238"/>
      <c r="H144" s="241">
        <v>24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7" t="s">
        <v>138</v>
      </c>
      <c r="AU144" s="247" t="s">
        <v>21</v>
      </c>
      <c r="AV144" s="14" t="s">
        <v>134</v>
      </c>
      <c r="AW144" s="14" t="s">
        <v>34</v>
      </c>
      <c r="AX144" s="14" t="s">
        <v>81</v>
      </c>
      <c r="AY144" s="247" t="s">
        <v>127</v>
      </c>
    </row>
    <row r="145" s="2" customFormat="1" ht="16.5" customHeight="1">
      <c r="A145" s="41"/>
      <c r="B145" s="42"/>
      <c r="C145" s="207" t="s">
        <v>248</v>
      </c>
      <c r="D145" s="207" t="s">
        <v>129</v>
      </c>
      <c r="E145" s="208" t="s">
        <v>499</v>
      </c>
      <c r="F145" s="209" t="s">
        <v>500</v>
      </c>
      <c r="G145" s="210" t="s">
        <v>177</v>
      </c>
      <c r="H145" s="211">
        <v>61</v>
      </c>
      <c r="I145" s="212"/>
      <c r="J145" s="213">
        <f>ROUND(I145*H145,2)</f>
        <v>0</v>
      </c>
      <c r="K145" s="209" t="s">
        <v>133</v>
      </c>
      <c r="L145" s="47"/>
      <c r="M145" s="214" t="s">
        <v>28</v>
      </c>
      <c r="N145" s="215" t="s">
        <v>44</v>
      </c>
      <c r="O145" s="87"/>
      <c r="P145" s="216">
        <f>O145*H145</f>
        <v>0</v>
      </c>
      <c r="Q145" s="216">
        <v>0.00036000000000000002</v>
      </c>
      <c r="R145" s="216">
        <f>Q145*H145</f>
        <v>0.02196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134</v>
      </c>
      <c r="AT145" s="218" t="s">
        <v>129</v>
      </c>
      <c r="AU145" s="218" t="s">
        <v>21</v>
      </c>
      <c r="AY145" s="20" t="s">
        <v>127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81</v>
      </c>
      <c r="BK145" s="219">
        <f>ROUND(I145*H145,2)</f>
        <v>0</v>
      </c>
      <c r="BL145" s="20" t="s">
        <v>134</v>
      </c>
      <c r="BM145" s="218" t="s">
        <v>501</v>
      </c>
    </row>
    <row r="146" s="2" customFormat="1">
      <c r="A146" s="41"/>
      <c r="B146" s="42"/>
      <c r="C146" s="43"/>
      <c r="D146" s="220" t="s">
        <v>136</v>
      </c>
      <c r="E146" s="43"/>
      <c r="F146" s="221" t="s">
        <v>502</v>
      </c>
      <c r="G146" s="43"/>
      <c r="H146" s="43"/>
      <c r="I146" s="222"/>
      <c r="J146" s="43"/>
      <c r="K146" s="43"/>
      <c r="L146" s="47"/>
      <c r="M146" s="223"/>
      <c r="N146" s="22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136</v>
      </c>
      <c r="AU146" s="20" t="s">
        <v>21</v>
      </c>
    </row>
    <row r="147" s="2" customFormat="1" ht="16.5" customHeight="1">
      <c r="A147" s="41"/>
      <c r="B147" s="42"/>
      <c r="C147" s="248" t="s">
        <v>7</v>
      </c>
      <c r="D147" s="248" t="s">
        <v>243</v>
      </c>
      <c r="E147" s="249" t="s">
        <v>503</v>
      </c>
      <c r="F147" s="250" t="s">
        <v>504</v>
      </c>
      <c r="G147" s="251" t="s">
        <v>177</v>
      </c>
      <c r="H147" s="252">
        <v>67.099999999999994</v>
      </c>
      <c r="I147" s="253"/>
      <c r="J147" s="254">
        <f>ROUND(I147*H147,2)</f>
        <v>0</v>
      </c>
      <c r="K147" s="250" t="s">
        <v>133</v>
      </c>
      <c r="L147" s="255"/>
      <c r="M147" s="256" t="s">
        <v>28</v>
      </c>
      <c r="N147" s="257" t="s">
        <v>44</v>
      </c>
      <c r="O147" s="87"/>
      <c r="P147" s="216">
        <f>O147*H147</f>
        <v>0</v>
      </c>
      <c r="Q147" s="216">
        <v>0.00040000000000000002</v>
      </c>
      <c r="R147" s="216">
        <f>Q147*H147</f>
        <v>0.026839999999999999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174</v>
      </c>
      <c r="AT147" s="218" t="s">
        <v>243</v>
      </c>
      <c r="AU147" s="218" t="s">
        <v>21</v>
      </c>
      <c r="AY147" s="20" t="s">
        <v>127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81</v>
      </c>
      <c r="BK147" s="219">
        <f>ROUND(I147*H147,2)</f>
        <v>0</v>
      </c>
      <c r="BL147" s="20" t="s">
        <v>134</v>
      </c>
      <c r="BM147" s="218" t="s">
        <v>505</v>
      </c>
    </row>
    <row r="148" s="13" customFormat="1">
      <c r="A148" s="13"/>
      <c r="B148" s="225"/>
      <c r="C148" s="226"/>
      <c r="D148" s="227" t="s">
        <v>138</v>
      </c>
      <c r="E148" s="228" t="s">
        <v>28</v>
      </c>
      <c r="F148" s="229" t="s">
        <v>506</v>
      </c>
      <c r="G148" s="226"/>
      <c r="H148" s="230">
        <v>67.099999999999994</v>
      </c>
      <c r="I148" s="231"/>
      <c r="J148" s="226"/>
      <c r="K148" s="226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138</v>
      </c>
      <c r="AU148" s="236" t="s">
        <v>21</v>
      </c>
      <c r="AV148" s="13" t="s">
        <v>21</v>
      </c>
      <c r="AW148" s="13" t="s">
        <v>34</v>
      </c>
      <c r="AX148" s="13" t="s">
        <v>73</v>
      </c>
      <c r="AY148" s="236" t="s">
        <v>127</v>
      </c>
    </row>
    <row r="149" s="14" customFormat="1">
      <c r="A149" s="14"/>
      <c r="B149" s="237"/>
      <c r="C149" s="238"/>
      <c r="D149" s="227" t="s">
        <v>138</v>
      </c>
      <c r="E149" s="239" t="s">
        <v>28</v>
      </c>
      <c r="F149" s="240" t="s">
        <v>140</v>
      </c>
      <c r="G149" s="238"/>
      <c r="H149" s="241">
        <v>67.099999999999994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7" t="s">
        <v>138</v>
      </c>
      <c r="AU149" s="247" t="s">
        <v>21</v>
      </c>
      <c r="AV149" s="14" t="s">
        <v>134</v>
      </c>
      <c r="AW149" s="14" t="s">
        <v>34</v>
      </c>
      <c r="AX149" s="14" t="s">
        <v>81</v>
      </c>
      <c r="AY149" s="247" t="s">
        <v>127</v>
      </c>
    </row>
    <row r="150" s="2" customFormat="1" ht="16.5" customHeight="1">
      <c r="A150" s="41"/>
      <c r="B150" s="42"/>
      <c r="C150" s="207" t="s">
        <v>259</v>
      </c>
      <c r="D150" s="207" t="s">
        <v>129</v>
      </c>
      <c r="E150" s="208" t="s">
        <v>507</v>
      </c>
      <c r="F150" s="209" t="s">
        <v>508</v>
      </c>
      <c r="G150" s="210" t="s">
        <v>132</v>
      </c>
      <c r="H150" s="211">
        <v>30</v>
      </c>
      <c r="I150" s="212"/>
      <c r="J150" s="213">
        <f>ROUND(I150*H150,2)</f>
        <v>0</v>
      </c>
      <c r="K150" s="209" t="s">
        <v>133</v>
      </c>
      <c r="L150" s="47"/>
      <c r="M150" s="214" t="s">
        <v>28</v>
      </c>
      <c r="N150" s="215" t="s">
        <v>44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134</v>
      </c>
      <c r="AT150" s="218" t="s">
        <v>129</v>
      </c>
      <c r="AU150" s="218" t="s">
        <v>21</v>
      </c>
      <c r="AY150" s="20" t="s">
        <v>127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81</v>
      </c>
      <c r="BK150" s="219">
        <f>ROUND(I150*H150,2)</f>
        <v>0</v>
      </c>
      <c r="BL150" s="20" t="s">
        <v>134</v>
      </c>
      <c r="BM150" s="218" t="s">
        <v>509</v>
      </c>
    </row>
    <row r="151" s="2" customFormat="1">
      <c r="A151" s="41"/>
      <c r="B151" s="42"/>
      <c r="C151" s="43"/>
      <c r="D151" s="220" t="s">
        <v>136</v>
      </c>
      <c r="E151" s="43"/>
      <c r="F151" s="221" t="s">
        <v>510</v>
      </c>
      <c r="G151" s="43"/>
      <c r="H151" s="43"/>
      <c r="I151" s="222"/>
      <c r="J151" s="43"/>
      <c r="K151" s="43"/>
      <c r="L151" s="47"/>
      <c r="M151" s="223"/>
      <c r="N151" s="22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136</v>
      </c>
      <c r="AU151" s="20" t="s">
        <v>21</v>
      </c>
    </row>
    <row r="152" s="13" customFormat="1">
      <c r="A152" s="13"/>
      <c r="B152" s="225"/>
      <c r="C152" s="226"/>
      <c r="D152" s="227" t="s">
        <v>138</v>
      </c>
      <c r="E152" s="228" t="s">
        <v>28</v>
      </c>
      <c r="F152" s="229" t="s">
        <v>493</v>
      </c>
      <c r="G152" s="226"/>
      <c r="H152" s="230">
        <v>30</v>
      </c>
      <c r="I152" s="231"/>
      <c r="J152" s="226"/>
      <c r="K152" s="226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138</v>
      </c>
      <c r="AU152" s="236" t="s">
        <v>21</v>
      </c>
      <c r="AV152" s="13" t="s">
        <v>21</v>
      </c>
      <c r="AW152" s="13" t="s">
        <v>34</v>
      </c>
      <c r="AX152" s="13" t="s">
        <v>73</v>
      </c>
      <c r="AY152" s="236" t="s">
        <v>127</v>
      </c>
    </row>
    <row r="153" s="14" customFormat="1">
      <c r="A153" s="14"/>
      <c r="B153" s="237"/>
      <c r="C153" s="238"/>
      <c r="D153" s="227" t="s">
        <v>138</v>
      </c>
      <c r="E153" s="239" t="s">
        <v>28</v>
      </c>
      <c r="F153" s="240" t="s">
        <v>140</v>
      </c>
      <c r="G153" s="238"/>
      <c r="H153" s="241">
        <v>30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7" t="s">
        <v>138</v>
      </c>
      <c r="AU153" s="247" t="s">
        <v>21</v>
      </c>
      <c r="AV153" s="14" t="s">
        <v>134</v>
      </c>
      <c r="AW153" s="14" t="s">
        <v>34</v>
      </c>
      <c r="AX153" s="14" t="s">
        <v>81</v>
      </c>
      <c r="AY153" s="247" t="s">
        <v>127</v>
      </c>
    </row>
    <row r="154" s="2" customFormat="1" ht="16.5" customHeight="1">
      <c r="A154" s="41"/>
      <c r="B154" s="42"/>
      <c r="C154" s="207" t="s">
        <v>265</v>
      </c>
      <c r="D154" s="207" t="s">
        <v>129</v>
      </c>
      <c r="E154" s="208" t="s">
        <v>511</v>
      </c>
      <c r="F154" s="209" t="s">
        <v>512</v>
      </c>
      <c r="G154" s="210" t="s">
        <v>367</v>
      </c>
      <c r="H154" s="211">
        <v>2</v>
      </c>
      <c r="I154" s="212"/>
      <c r="J154" s="213">
        <f>ROUND(I154*H154,2)</f>
        <v>0</v>
      </c>
      <c r="K154" s="209" t="s">
        <v>28</v>
      </c>
      <c r="L154" s="47"/>
      <c r="M154" s="214" t="s">
        <v>28</v>
      </c>
      <c r="N154" s="215" t="s">
        <v>44</v>
      </c>
      <c r="O154" s="87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134</v>
      </c>
      <c r="AT154" s="218" t="s">
        <v>129</v>
      </c>
      <c r="AU154" s="218" t="s">
        <v>21</v>
      </c>
      <c r="AY154" s="20" t="s">
        <v>127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81</v>
      </c>
      <c r="BK154" s="219">
        <f>ROUND(I154*H154,2)</f>
        <v>0</v>
      </c>
      <c r="BL154" s="20" t="s">
        <v>134</v>
      </c>
      <c r="BM154" s="218" t="s">
        <v>513</v>
      </c>
    </row>
    <row r="155" s="12" customFormat="1" ht="22.8" customHeight="1">
      <c r="A155" s="12"/>
      <c r="B155" s="191"/>
      <c r="C155" s="192"/>
      <c r="D155" s="193" t="s">
        <v>72</v>
      </c>
      <c r="E155" s="205" t="s">
        <v>386</v>
      </c>
      <c r="F155" s="205" t="s">
        <v>387</v>
      </c>
      <c r="G155" s="192"/>
      <c r="H155" s="192"/>
      <c r="I155" s="195"/>
      <c r="J155" s="206">
        <f>BK155</f>
        <v>0</v>
      </c>
      <c r="K155" s="192"/>
      <c r="L155" s="197"/>
      <c r="M155" s="198"/>
      <c r="N155" s="199"/>
      <c r="O155" s="199"/>
      <c r="P155" s="200">
        <f>SUM(P156:P169)</f>
        <v>0</v>
      </c>
      <c r="Q155" s="199"/>
      <c r="R155" s="200">
        <f>SUM(R156:R169)</f>
        <v>0</v>
      </c>
      <c r="S155" s="199"/>
      <c r="T155" s="201">
        <f>SUM(T156:T169)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2" t="s">
        <v>81</v>
      </c>
      <c r="AT155" s="203" t="s">
        <v>72</v>
      </c>
      <c r="AU155" s="203" t="s">
        <v>81</v>
      </c>
      <c r="AY155" s="202" t="s">
        <v>127</v>
      </c>
      <c r="BK155" s="204">
        <f>SUM(BK156:BK169)</f>
        <v>0</v>
      </c>
    </row>
    <row r="156" s="2" customFormat="1" ht="24.15" customHeight="1">
      <c r="A156" s="41"/>
      <c r="B156" s="42"/>
      <c r="C156" s="207" t="s">
        <v>271</v>
      </c>
      <c r="D156" s="207" t="s">
        <v>129</v>
      </c>
      <c r="E156" s="208" t="s">
        <v>514</v>
      </c>
      <c r="F156" s="209" t="s">
        <v>515</v>
      </c>
      <c r="G156" s="210" t="s">
        <v>226</v>
      </c>
      <c r="H156" s="211">
        <v>100.214</v>
      </c>
      <c r="I156" s="212"/>
      <c r="J156" s="213">
        <f>ROUND(I156*H156,2)</f>
        <v>0</v>
      </c>
      <c r="K156" s="209" t="s">
        <v>133</v>
      </c>
      <c r="L156" s="47"/>
      <c r="M156" s="214" t="s">
        <v>28</v>
      </c>
      <c r="N156" s="215" t="s">
        <v>44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134</v>
      </c>
      <c r="AT156" s="218" t="s">
        <v>129</v>
      </c>
      <c r="AU156" s="218" t="s">
        <v>21</v>
      </c>
      <c r="AY156" s="20" t="s">
        <v>127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81</v>
      </c>
      <c r="BK156" s="219">
        <f>ROUND(I156*H156,2)</f>
        <v>0</v>
      </c>
      <c r="BL156" s="20" t="s">
        <v>134</v>
      </c>
      <c r="BM156" s="218" t="s">
        <v>516</v>
      </c>
    </row>
    <row r="157" s="2" customFormat="1">
      <c r="A157" s="41"/>
      <c r="B157" s="42"/>
      <c r="C157" s="43"/>
      <c r="D157" s="220" t="s">
        <v>136</v>
      </c>
      <c r="E157" s="43"/>
      <c r="F157" s="221" t="s">
        <v>517</v>
      </c>
      <c r="G157" s="43"/>
      <c r="H157" s="43"/>
      <c r="I157" s="222"/>
      <c r="J157" s="43"/>
      <c r="K157" s="43"/>
      <c r="L157" s="47"/>
      <c r="M157" s="223"/>
      <c r="N157" s="22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136</v>
      </c>
      <c r="AU157" s="20" t="s">
        <v>21</v>
      </c>
    </row>
    <row r="158" s="2" customFormat="1" ht="24.15" customHeight="1">
      <c r="A158" s="41"/>
      <c r="B158" s="42"/>
      <c r="C158" s="207" t="s">
        <v>279</v>
      </c>
      <c r="D158" s="207" t="s">
        <v>129</v>
      </c>
      <c r="E158" s="208" t="s">
        <v>518</v>
      </c>
      <c r="F158" s="209" t="s">
        <v>519</v>
      </c>
      <c r="G158" s="210" t="s">
        <v>226</v>
      </c>
      <c r="H158" s="211">
        <v>1703.6379999999999</v>
      </c>
      <c r="I158" s="212"/>
      <c r="J158" s="213">
        <f>ROUND(I158*H158,2)</f>
        <v>0</v>
      </c>
      <c r="K158" s="209" t="s">
        <v>133</v>
      </c>
      <c r="L158" s="47"/>
      <c r="M158" s="214" t="s">
        <v>28</v>
      </c>
      <c r="N158" s="215" t="s">
        <v>44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134</v>
      </c>
      <c r="AT158" s="218" t="s">
        <v>129</v>
      </c>
      <c r="AU158" s="218" t="s">
        <v>21</v>
      </c>
      <c r="AY158" s="20" t="s">
        <v>127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81</v>
      </c>
      <c r="BK158" s="219">
        <f>ROUND(I158*H158,2)</f>
        <v>0</v>
      </c>
      <c r="BL158" s="20" t="s">
        <v>134</v>
      </c>
      <c r="BM158" s="218" t="s">
        <v>520</v>
      </c>
    </row>
    <row r="159" s="2" customFormat="1">
      <c r="A159" s="41"/>
      <c r="B159" s="42"/>
      <c r="C159" s="43"/>
      <c r="D159" s="220" t="s">
        <v>136</v>
      </c>
      <c r="E159" s="43"/>
      <c r="F159" s="221" t="s">
        <v>521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136</v>
      </c>
      <c r="AU159" s="20" t="s">
        <v>21</v>
      </c>
    </row>
    <row r="160" s="13" customFormat="1">
      <c r="A160" s="13"/>
      <c r="B160" s="225"/>
      <c r="C160" s="226"/>
      <c r="D160" s="227" t="s">
        <v>138</v>
      </c>
      <c r="E160" s="228" t="s">
        <v>28</v>
      </c>
      <c r="F160" s="229" t="s">
        <v>522</v>
      </c>
      <c r="G160" s="226"/>
      <c r="H160" s="230">
        <v>1703.6379999999999</v>
      </c>
      <c r="I160" s="231"/>
      <c r="J160" s="226"/>
      <c r="K160" s="226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138</v>
      </c>
      <c r="AU160" s="236" t="s">
        <v>21</v>
      </c>
      <c r="AV160" s="13" t="s">
        <v>21</v>
      </c>
      <c r="AW160" s="13" t="s">
        <v>34</v>
      </c>
      <c r="AX160" s="13" t="s">
        <v>73</v>
      </c>
      <c r="AY160" s="236" t="s">
        <v>127</v>
      </c>
    </row>
    <row r="161" s="14" customFormat="1">
      <c r="A161" s="14"/>
      <c r="B161" s="237"/>
      <c r="C161" s="238"/>
      <c r="D161" s="227" t="s">
        <v>138</v>
      </c>
      <c r="E161" s="239" t="s">
        <v>28</v>
      </c>
      <c r="F161" s="240" t="s">
        <v>140</v>
      </c>
      <c r="G161" s="238"/>
      <c r="H161" s="241">
        <v>1703.6379999999999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7" t="s">
        <v>138</v>
      </c>
      <c r="AU161" s="247" t="s">
        <v>21</v>
      </c>
      <c r="AV161" s="14" t="s">
        <v>134</v>
      </c>
      <c r="AW161" s="14" t="s">
        <v>34</v>
      </c>
      <c r="AX161" s="14" t="s">
        <v>81</v>
      </c>
      <c r="AY161" s="247" t="s">
        <v>127</v>
      </c>
    </row>
    <row r="162" s="2" customFormat="1" ht="16.5" customHeight="1">
      <c r="A162" s="41"/>
      <c r="B162" s="42"/>
      <c r="C162" s="207" t="s">
        <v>286</v>
      </c>
      <c r="D162" s="207" t="s">
        <v>129</v>
      </c>
      <c r="E162" s="208" t="s">
        <v>523</v>
      </c>
      <c r="F162" s="209" t="s">
        <v>524</v>
      </c>
      <c r="G162" s="210" t="s">
        <v>226</v>
      </c>
      <c r="H162" s="211">
        <v>100.214</v>
      </c>
      <c r="I162" s="212"/>
      <c r="J162" s="213">
        <f>ROUND(I162*H162,2)</f>
        <v>0</v>
      </c>
      <c r="K162" s="209" t="s">
        <v>133</v>
      </c>
      <c r="L162" s="47"/>
      <c r="M162" s="214" t="s">
        <v>28</v>
      </c>
      <c r="N162" s="215" t="s">
        <v>44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134</v>
      </c>
      <c r="AT162" s="218" t="s">
        <v>129</v>
      </c>
      <c r="AU162" s="218" t="s">
        <v>21</v>
      </c>
      <c r="AY162" s="20" t="s">
        <v>127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81</v>
      </c>
      <c r="BK162" s="219">
        <f>ROUND(I162*H162,2)</f>
        <v>0</v>
      </c>
      <c r="BL162" s="20" t="s">
        <v>134</v>
      </c>
      <c r="BM162" s="218" t="s">
        <v>525</v>
      </c>
    </row>
    <row r="163" s="2" customFormat="1">
      <c r="A163" s="41"/>
      <c r="B163" s="42"/>
      <c r="C163" s="43"/>
      <c r="D163" s="220" t="s">
        <v>136</v>
      </c>
      <c r="E163" s="43"/>
      <c r="F163" s="221" t="s">
        <v>526</v>
      </c>
      <c r="G163" s="43"/>
      <c r="H163" s="43"/>
      <c r="I163" s="222"/>
      <c r="J163" s="43"/>
      <c r="K163" s="43"/>
      <c r="L163" s="47"/>
      <c r="M163" s="223"/>
      <c r="N163" s="22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136</v>
      </c>
      <c r="AU163" s="20" t="s">
        <v>21</v>
      </c>
    </row>
    <row r="164" s="2" customFormat="1" ht="24.15" customHeight="1">
      <c r="A164" s="41"/>
      <c r="B164" s="42"/>
      <c r="C164" s="207" t="s">
        <v>292</v>
      </c>
      <c r="D164" s="207" t="s">
        <v>129</v>
      </c>
      <c r="E164" s="208" t="s">
        <v>527</v>
      </c>
      <c r="F164" s="209" t="s">
        <v>225</v>
      </c>
      <c r="G164" s="210" t="s">
        <v>226</v>
      </c>
      <c r="H164" s="211">
        <v>80.468000000000004</v>
      </c>
      <c r="I164" s="212"/>
      <c r="J164" s="213">
        <f>ROUND(I164*H164,2)</f>
        <v>0</v>
      </c>
      <c r="K164" s="209" t="s">
        <v>133</v>
      </c>
      <c r="L164" s="47"/>
      <c r="M164" s="214" t="s">
        <v>28</v>
      </c>
      <c r="N164" s="215" t="s">
        <v>44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134</v>
      </c>
      <c r="AT164" s="218" t="s">
        <v>129</v>
      </c>
      <c r="AU164" s="218" t="s">
        <v>21</v>
      </c>
      <c r="AY164" s="20" t="s">
        <v>127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81</v>
      </c>
      <c r="BK164" s="219">
        <f>ROUND(I164*H164,2)</f>
        <v>0</v>
      </c>
      <c r="BL164" s="20" t="s">
        <v>134</v>
      </c>
      <c r="BM164" s="218" t="s">
        <v>528</v>
      </c>
    </row>
    <row r="165" s="2" customFormat="1">
      <c r="A165" s="41"/>
      <c r="B165" s="42"/>
      <c r="C165" s="43"/>
      <c r="D165" s="220" t="s">
        <v>136</v>
      </c>
      <c r="E165" s="43"/>
      <c r="F165" s="221" t="s">
        <v>529</v>
      </c>
      <c r="G165" s="43"/>
      <c r="H165" s="43"/>
      <c r="I165" s="222"/>
      <c r="J165" s="43"/>
      <c r="K165" s="43"/>
      <c r="L165" s="47"/>
      <c r="M165" s="223"/>
      <c r="N165" s="22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136</v>
      </c>
      <c r="AU165" s="20" t="s">
        <v>21</v>
      </c>
    </row>
    <row r="166" s="13" customFormat="1">
      <c r="A166" s="13"/>
      <c r="B166" s="225"/>
      <c r="C166" s="226"/>
      <c r="D166" s="227" t="s">
        <v>138</v>
      </c>
      <c r="E166" s="228" t="s">
        <v>28</v>
      </c>
      <c r="F166" s="229" t="s">
        <v>530</v>
      </c>
      <c r="G166" s="226"/>
      <c r="H166" s="230">
        <v>80.468000000000004</v>
      </c>
      <c r="I166" s="231"/>
      <c r="J166" s="226"/>
      <c r="K166" s="226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138</v>
      </c>
      <c r="AU166" s="236" t="s">
        <v>21</v>
      </c>
      <c r="AV166" s="13" t="s">
        <v>21</v>
      </c>
      <c r="AW166" s="13" t="s">
        <v>34</v>
      </c>
      <c r="AX166" s="13" t="s">
        <v>73</v>
      </c>
      <c r="AY166" s="236" t="s">
        <v>127</v>
      </c>
    </row>
    <row r="167" s="14" customFormat="1">
      <c r="A167" s="14"/>
      <c r="B167" s="237"/>
      <c r="C167" s="238"/>
      <c r="D167" s="227" t="s">
        <v>138</v>
      </c>
      <c r="E167" s="239" t="s">
        <v>28</v>
      </c>
      <c r="F167" s="240" t="s">
        <v>140</v>
      </c>
      <c r="G167" s="238"/>
      <c r="H167" s="241">
        <v>80.468000000000004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7" t="s">
        <v>138</v>
      </c>
      <c r="AU167" s="247" t="s">
        <v>21</v>
      </c>
      <c r="AV167" s="14" t="s">
        <v>134</v>
      </c>
      <c r="AW167" s="14" t="s">
        <v>34</v>
      </c>
      <c r="AX167" s="14" t="s">
        <v>81</v>
      </c>
      <c r="AY167" s="247" t="s">
        <v>127</v>
      </c>
    </row>
    <row r="168" s="2" customFormat="1" ht="24.15" customHeight="1">
      <c r="A168" s="41"/>
      <c r="B168" s="42"/>
      <c r="C168" s="207" t="s">
        <v>297</v>
      </c>
      <c r="D168" s="207" t="s">
        <v>129</v>
      </c>
      <c r="E168" s="208" t="s">
        <v>531</v>
      </c>
      <c r="F168" s="209" t="s">
        <v>532</v>
      </c>
      <c r="G168" s="210" t="s">
        <v>226</v>
      </c>
      <c r="H168" s="211">
        <v>19.745999999999999</v>
      </c>
      <c r="I168" s="212"/>
      <c r="J168" s="213">
        <f>ROUND(I168*H168,2)</f>
        <v>0</v>
      </c>
      <c r="K168" s="209" t="s">
        <v>133</v>
      </c>
      <c r="L168" s="47"/>
      <c r="M168" s="214" t="s">
        <v>28</v>
      </c>
      <c r="N168" s="215" t="s">
        <v>44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134</v>
      </c>
      <c r="AT168" s="218" t="s">
        <v>129</v>
      </c>
      <c r="AU168" s="218" t="s">
        <v>21</v>
      </c>
      <c r="AY168" s="20" t="s">
        <v>127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81</v>
      </c>
      <c r="BK168" s="219">
        <f>ROUND(I168*H168,2)</f>
        <v>0</v>
      </c>
      <c r="BL168" s="20" t="s">
        <v>134</v>
      </c>
      <c r="BM168" s="218" t="s">
        <v>533</v>
      </c>
    </row>
    <row r="169" s="2" customFormat="1">
      <c r="A169" s="41"/>
      <c r="B169" s="42"/>
      <c r="C169" s="43"/>
      <c r="D169" s="220" t="s">
        <v>136</v>
      </c>
      <c r="E169" s="43"/>
      <c r="F169" s="221" t="s">
        <v>534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136</v>
      </c>
      <c r="AU169" s="20" t="s">
        <v>21</v>
      </c>
    </row>
    <row r="170" s="12" customFormat="1" ht="22.8" customHeight="1">
      <c r="A170" s="12"/>
      <c r="B170" s="191"/>
      <c r="C170" s="192"/>
      <c r="D170" s="193" t="s">
        <v>72</v>
      </c>
      <c r="E170" s="205" t="s">
        <v>403</v>
      </c>
      <c r="F170" s="205" t="s">
        <v>404</v>
      </c>
      <c r="G170" s="192"/>
      <c r="H170" s="192"/>
      <c r="I170" s="195"/>
      <c r="J170" s="206">
        <f>BK170</f>
        <v>0</v>
      </c>
      <c r="K170" s="192"/>
      <c r="L170" s="197"/>
      <c r="M170" s="198"/>
      <c r="N170" s="199"/>
      <c r="O170" s="199"/>
      <c r="P170" s="200">
        <f>SUM(P171:P172)</f>
        <v>0</v>
      </c>
      <c r="Q170" s="199"/>
      <c r="R170" s="200">
        <f>SUM(R171:R172)</f>
        <v>0</v>
      </c>
      <c r="S170" s="199"/>
      <c r="T170" s="201">
        <f>SUM(T171:T172)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2" t="s">
        <v>81</v>
      </c>
      <c r="AT170" s="203" t="s">
        <v>72</v>
      </c>
      <c r="AU170" s="203" t="s">
        <v>81</v>
      </c>
      <c r="AY170" s="202" t="s">
        <v>127</v>
      </c>
      <c r="BK170" s="204">
        <f>SUM(BK171:BK172)</f>
        <v>0</v>
      </c>
    </row>
    <row r="171" s="2" customFormat="1" ht="24.15" customHeight="1">
      <c r="A171" s="41"/>
      <c r="B171" s="42"/>
      <c r="C171" s="207" t="s">
        <v>303</v>
      </c>
      <c r="D171" s="207" t="s">
        <v>129</v>
      </c>
      <c r="E171" s="208" t="s">
        <v>535</v>
      </c>
      <c r="F171" s="209" t="s">
        <v>536</v>
      </c>
      <c r="G171" s="210" t="s">
        <v>226</v>
      </c>
      <c r="H171" s="211">
        <v>124.87900000000001</v>
      </c>
      <c r="I171" s="212"/>
      <c r="J171" s="213">
        <f>ROUND(I171*H171,2)</f>
        <v>0</v>
      </c>
      <c r="K171" s="209" t="s">
        <v>133</v>
      </c>
      <c r="L171" s="47"/>
      <c r="M171" s="214" t="s">
        <v>28</v>
      </c>
      <c r="N171" s="215" t="s">
        <v>44</v>
      </c>
      <c r="O171" s="87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134</v>
      </c>
      <c r="AT171" s="218" t="s">
        <v>129</v>
      </c>
      <c r="AU171" s="218" t="s">
        <v>21</v>
      </c>
      <c r="AY171" s="20" t="s">
        <v>127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81</v>
      </c>
      <c r="BK171" s="219">
        <f>ROUND(I171*H171,2)</f>
        <v>0</v>
      </c>
      <c r="BL171" s="20" t="s">
        <v>134</v>
      </c>
      <c r="BM171" s="218" t="s">
        <v>537</v>
      </c>
    </row>
    <row r="172" s="2" customFormat="1">
      <c r="A172" s="41"/>
      <c r="B172" s="42"/>
      <c r="C172" s="43"/>
      <c r="D172" s="220" t="s">
        <v>136</v>
      </c>
      <c r="E172" s="43"/>
      <c r="F172" s="221" t="s">
        <v>538</v>
      </c>
      <c r="G172" s="43"/>
      <c r="H172" s="43"/>
      <c r="I172" s="222"/>
      <c r="J172" s="43"/>
      <c r="K172" s="43"/>
      <c r="L172" s="47"/>
      <c r="M172" s="268"/>
      <c r="N172" s="269"/>
      <c r="O172" s="270"/>
      <c r="P172" s="270"/>
      <c r="Q172" s="270"/>
      <c r="R172" s="270"/>
      <c r="S172" s="270"/>
      <c r="T172" s="27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136</v>
      </c>
      <c r="AU172" s="20" t="s">
        <v>21</v>
      </c>
    </row>
    <row r="173" s="2" customFormat="1" ht="6.96" customHeight="1">
      <c r="A173" s="41"/>
      <c r="B173" s="62"/>
      <c r="C173" s="63"/>
      <c r="D173" s="63"/>
      <c r="E173" s="63"/>
      <c r="F173" s="63"/>
      <c r="G173" s="63"/>
      <c r="H173" s="63"/>
      <c r="I173" s="63"/>
      <c r="J173" s="63"/>
      <c r="K173" s="63"/>
      <c r="L173" s="47"/>
      <c r="M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</row>
  </sheetData>
  <sheetProtection sheet="1" autoFilter="0" formatColumns="0" formatRows="0" objects="1" scenarios="1" spinCount="100000" saltValue="Q7gOqFLYW1qZTfmcMvFc2Z3ow0mBFGRFGWQRuoKmWFSytvgB+9K0lZGSqiWlr4xGxKsHiK7A47fCVUKBiG3ljg==" hashValue="KGupkkf7O0kF1pjgocKUEKFwuVOzNKmDGo2fQw6PVASC59N82g6NiYRsJ11HsspUOt/7qWOiSmR0XajxrH2H1w==" algorithmName="SHA-512" password="CC35"/>
  <autoFilter ref="C84:K172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1/113107123"/>
    <hyperlink ref="F94" r:id="rId2" display="https://podminky.urs.cz/item/CS_URS_2024_01/113154253"/>
    <hyperlink ref="F96" r:id="rId3" display="https://podminky.urs.cz/item/CS_URS_2024_01/113202111"/>
    <hyperlink ref="F98" r:id="rId4" display="https://podminky.urs.cz/item/CS_URS_2024_01/121151104"/>
    <hyperlink ref="F102" r:id="rId5" display="https://podminky.urs.cz/item/CS_URS_2024_01/181351004"/>
    <hyperlink ref="F104" r:id="rId6" display="https://podminky.urs.cz/item/CS_URS_2024_01/181411131"/>
    <hyperlink ref="F108" r:id="rId7" display="https://podminky.urs.cz/item/CS_URS_2024_01/185803111"/>
    <hyperlink ref="F110" r:id="rId8" display="https://podminky.urs.cz/item/CS_URS_2024_01/185851121"/>
    <hyperlink ref="F116" r:id="rId9" display="https://podminky.urs.cz/item/CS_URS_2024_01/564851011"/>
    <hyperlink ref="F121" r:id="rId10" display="https://podminky.urs.cz/item/CS_URS_2024_01/565165121"/>
    <hyperlink ref="F125" r:id="rId11" display="https://podminky.urs.cz/item/CS_URS_2024_01/573111112"/>
    <hyperlink ref="F127" r:id="rId12" display="https://podminky.urs.cz/item/CS_URS_2024_01/573231107"/>
    <hyperlink ref="F129" r:id="rId13" display="https://podminky.urs.cz/item/CS_URS_2024_01/577134141"/>
    <hyperlink ref="F132" r:id="rId14" display="https://podminky.urs.cz/item/CS_URS_2024_01/916131213"/>
    <hyperlink ref="F138" r:id="rId15" display="https://podminky.urs.cz/item/CS_URS_2024_01/919121112"/>
    <hyperlink ref="F142" r:id="rId16" display="https://podminky.urs.cz/item/CS_URS_2024_01/919724121"/>
    <hyperlink ref="F146" r:id="rId17" display="https://podminky.urs.cz/item/CS_URS_2024_01/919726121"/>
    <hyperlink ref="F151" r:id="rId18" display="https://podminky.urs.cz/item/CS_URS_2024_01/919735112"/>
    <hyperlink ref="F157" r:id="rId19" display="https://podminky.urs.cz/item/CS_URS_2024_01/997221551"/>
    <hyperlink ref="F159" r:id="rId20" display="https://podminky.urs.cz/item/CS_URS_2024_01/997221559"/>
    <hyperlink ref="F163" r:id="rId21" display="https://podminky.urs.cz/item/CS_URS_2024_01/997221611"/>
    <hyperlink ref="F165" r:id="rId22" display="https://podminky.urs.cz/item/CS_URS_2024_01/997221873"/>
    <hyperlink ref="F169" r:id="rId23" display="https://podminky.urs.cz/item/CS_URS_2024_01/997221875"/>
    <hyperlink ref="F172" r:id="rId24" display="https://podminky.urs.cz/item/CS_URS_2024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21</v>
      </c>
    </row>
    <row r="4" s="1" customFormat="1" ht="24.96" customHeight="1">
      <c r="B4" s="23"/>
      <c r="D4" s="133" t="s">
        <v>97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NAPOJ PARKOVIŠTĚ U ZIM STAD DO UL LITOMĚŘICKÁ BÍLINA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98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539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92</v>
      </c>
      <c r="G11" s="41"/>
      <c r="H11" s="41"/>
      <c r="I11" s="135" t="s">
        <v>20</v>
      </c>
      <c r="J11" s="139" t="s">
        <v>21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22</v>
      </c>
      <c r="E12" s="41"/>
      <c r="F12" s="139" t="s">
        <v>23</v>
      </c>
      <c r="G12" s="41"/>
      <c r="H12" s="41"/>
      <c r="I12" s="135" t="s">
        <v>24</v>
      </c>
      <c r="J12" s="140" t="str">
        <f>'Rekapitulace stavby'!AN8</f>
        <v>11. 1. 2024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26</v>
      </c>
      <c r="E14" s="41"/>
      <c r="F14" s="41"/>
      <c r="G14" s="41"/>
      <c r="H14" s="41"/>
      <c r="I14" s="135" t="s">
        <v>27</v>
      </c>
      <c r="J14" s="139" t="s">
        <v>28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29</v>
      </c>
      <c r="F15" s="41"/>
      <c r="G15" s="41"/>
      <c r="H15" s="41"/>
      <c r="I15" s="135" t="s">
        <v>30</v>
      </c>
      <c r="J15" s="139" t="s">
        <v>28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31</v>
      </c>
      <c r="E17" s="41"/>
      <c r="F17" s="41"/>
      <c r="G17" s="41"/>
      <c r="H17" s="41"/>
      <c r="I17" s="135" t="s">
        <v>27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30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33</v>
      </c>
      <c r="E20" s="41"/>
      <c r="F20" s="41"/>
      <c r="G20" s="41"/>
      <c r="H20" s="41"/>
      <c r="I20" s="135" t="s">
        <v>27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30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35</v>
      </c>
      <c r="E23" s="41"/>
      <c r="F23" s="41"/>
      <c r="G23" s="41"/>
      <c r="H23" s="41"/>
      <c r="I23" s="135" t="s">
        <v>27</v>
      </c>
      <c r="J23" s="139" t="s">
        <v>28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36</v>
      </c>
      <c r="F24" s="41"/>
      <c r="G24" s="41"/>
      <c r="H24" s="41"/>
      <c r="I24" s="135" t="s">
        <v>30</v>
      </c>
      <c r="J24" s="139" t="s">
        <v>28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37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28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147">
        <f>ROUND(J85,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41</v>
      </c>
      <c r="G32" s="41"/>
      <c r="H32" s="41"/>
      <c r="I32" s="148" t="s">
        <v>40</v>
      </c>
      <c r="J32" s="148" t="s">
        <v>42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43</v>
      </c>
      <c r="E33" s="135" t="s">
        <v>44</v>
      </c>
      <c r="F33" s="150">
        <f>ROUND((SUM(BE85:BE155)),  2)</f>
        <v>0</v>
      </c>
      <c r="G33" s="41"/>
      <c r="H33" s="41"/>
      <c r="I33" s="151">
        <v>0.20999999999999999</v>
      </c>
      <c r="J33" s="150">
        <f>ROUND(((SUM(BE85:BE155))*I33),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45</v>
      </c>
      <c r="F34" s="150">
        <f>ROUND((SUM(BF85:BF155)),  2)</f>
        <v>0</v>
      </c>
      <c r="G34" s="41"/>
      <c r="H34" s="41"/>
      <c r="I34" s="151">
        <v>0.12</v>
      </c>
      <c r="J34" s="150">
        <f>ROUND(((SUM(BF85:BF155))*I34),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46</v>
      </c>
      <c r="F35" s="150">
        <f>ROUND((SUM(BG85:BG155)),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47</v>
      </c>
      <c r="F36" s="150">
        <f>ROUND((SUM(BH85:BH155)),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48</v>
      </c>
      <c r="F37" s="150">
        <f>ROUND((SUM(BI85:BI155)),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49</v>
      </c>
      <c r="E39" s="154"/>
      <c r="F39" s="154"/>
      <c r="G39" s="155" t="s">
        <v>50</v>
      </c>
      <c r="H39" s="156" t="s">
        <v>51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100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NAPOJ PARKOVIŠTĚ U ZIM STAD DO UL LITOMĚŘICKÁ BÍLINA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98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03 - Přeložka oplocení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22</v>
      </c>
      <c r="D52" s="43"/>
      <c r="E52" s="43"/>
      <c r="F52" s="30" t="str">
        <f>F12</f>
        <v xml:space="preserve"> </v>
      </c>
      <c r="G52" s="43"/>
      <c r="H52" s="43"/>
      <c r="I52" s="35" t="s">
        <v>24</v>
      </c>
      <c r="J52" s="75" t="str">
        <f>IF(J12="","",J12)</f>
        <v>11. 1. 2024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26</v>
      </c>
      <c r="D54" s="43"/>
      <c r="E54" s="43"/>
      <c r="F54" s="30" t="str">
        <f>E15</f>
        <v>AQUECON a.s., Zelený pruh 1560/99, Praha 4</v>
      </c>
      <c r="G54" s="43"/>
      <c r="H54" s="43"/>
      <c r="I54" s="35" t="s">
        <v>33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Miluše Vágnerová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101</v>
      </c>
      <c r="D57" s="165"/>
      <c r="E57" s="165"/>
      <c r="F57" s="165"/>
      <c r="G57" s="165"/>
      <c r="H57" s="165"/>
      <c r="I57" s="165"/>
      <c r="J57" s="166" t="s">
        <v>102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71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103</v>
      </c>
    </row>
    <row r="60" s="9" customFormat="1" ht="24.96" customHeight="1">
      <c r="A60" s="9"/>
      <c r="B60" s="168"/>
      <c r="C60" s="169"/>
      <c r="D60" s="170" t="s">
        <v>104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105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106</v>
      </c>
      <c r="E62" s="177"/>
      <c r="F62" s="177"/>
      <c r="G62" s="177"/>
      <c r="H62" s="177"/>
      <c r="I62" s="177"/>
      <c r="J62" s="178">
        <f>J113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109</v>
      </c>
      <c r="E63" s="177"/>
      <c r="F63" s="177"/>
      <c r="G63" s="177"/>
      <c r="H63" s="177"/>
      <c r="I63" s="177"/>
      <c r="J63" s="178">
        <f>J135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110</v>
      </c>
      <c r="E64" s="177"/>
      <c r="F64" s="177"/>
      <c r="G64" s="177"/>
      <c r="H64" s="177"/>
      <c r="I64" s="177"/>
      <c r="J64" s="178">
        <f>J144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111</v>
      </c>
      <c r="E65" s="177"/>
      <c r="F65" s="177"/>
      <c r="G65" s="177"/>
      <c r="H65" s="177"/>
      <c r="I65" s="177"/>
      <c r="J65" s="178">
        <f>J153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112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63" t="str">
        <f>E7</f>
        <v>NAPOJ PARKOVIŠTĚ U ZIM STAD DO UL LITOMĚŘICKÁ BÍLINA</v>
      </c>
      <c r="F75" s="35"/>
      <c r="G75" s="35"/>
      <c r="H75" s="35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98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SO 03 - Přeložka oplocení</v>
      </c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22</v>
      </c>
      <c r="D79" s="43"/>
      <c r="E79" s="43"/>
      <c r="F79" s="30" t="str">
        <f>F12</f>
        <v xml:space="preserve"> </v>
      </c>
      <c r="G79" s="43"/>
      <c r="H79" s="43"/>
      <c r="I79" s="35" t="s">
        <v>24</v>
      </c>
      <c r="J79" s="75" t="str">
        <f>IF(J12="","",J12)</f>
        <v>11. 1. 2024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26</v>
      </c>
      <c r="D81" s="43"/>
      <c r="E81" s="43"/>
      <c r="F81" s="30" t="str">
        <f>E15</f>
        <v>AQUECON a.s., Zelený pruh 1560/99, Praha 4</v>
      </c>
      <c r="G81" s="43"/>
      <c r="H81" s="43"/>
      <c r="I81" s="35" t="s">
        <v>33</v>
      </c>
      <c r="J81" s="39" t="str">
        <f>E21</f>
        <v xml:space="preserve"> 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31</v>
      </c>
      <c r="D82" s="43"/>
      <c r="E82" s="43"/>
      <c r="F82" s="30" t="str">
        <f>IF(E18="","",E18)</f>
        <v>Vyplň údaj</v>
      </c>
      <c r="G82" s="43"/>
      <c r="H82" s="43"/>
      <c r="I82" s="35" t="s">
        <v>35</v>
      </c>
      <c r="J82" s="39" t="str">
        <f>E24</f>
        <v>Miluše Vágnerová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0"/>
      <c r="B84" s="181"/>
      <c r="C84" s="182" t="s">
        <v>113</v>
      </c>
      <c r="D84" s="183" t="s">
        <v>58</v>
      </c>
      <c r="E84" s="183" t="s">
        <v>54</v>
      </c>
      <c r="F84" s="183" t="s">
        <v>55</v>
      </c>
      <c r="G84" s="183" t="s">
        <v>114</v>
      </c>
      <c r="H84" s="183" t="s">
        <v>115</v>
      </c>
      <c r="I84" s="183" t="s">
        <v>116</v>
      </c>
      <c r="J84" s="183" t="s">
        <v>102</v>
      </c>
      <c r="K84" s="184" t="s">
        <v>117</v>
      </c>
      <c r="L84" s="185"/>
      <c r="M84" s="95" t="s">
        <v>28</v>
      </c>
      <c r="N84" s="96" t="s">
        <v>43</v>
      </c>
      <c r="O84" s="96" t="s">
        <v>118</v>
      </c>
      <c r="P84" s="96" t="s">
        <v>119</v>
      </c>
      <c r="Q84" s="96" t="s">
        <v>120</v>
      </c>
      <c r="R84" s="96" t="s">
        <v>121</v>
      </c>
      <c r="S84" s="96" t="s">
        <v>122</v>
      </c>
      <c r="T84" s="97" t="s">
        <v>123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1"/>
      <c r="B85" s="42"/>
      <c r="C85" s="102" t="s">
        <v>124</v>
      </c>
      <c r="D85" s="43"/>
      <c r="E85" s="43"/>
      <c r="F85" s="43"/>
      <c r="G85" s="43"/>
      <c r="H85" s="43"/>
      <c r="I85" s="43"/>
      <c r="J85" s="186">
        <f>BK85</f>
        <v>0</v>
      </c>
      <c r="K85" s="43"/>
      <c r="L85" s="47"/>
      <c r="M85" s="98"/>
      <c r="N85" s="187"/>
      <c r="O85" s="99"/>
      <c r="P85" s="188">
        <f>P86</f>
        <v>0</v>
      </c>
      <c r="Q85" s="99"/>
      <c r="R85" s="188">
        <f>R86</f>
        <v>2.5013244999999995</v>
      </c>
      <c r="S85" s="99"/>
      <c r="T85" s="189">
        <f>T86</f>
        <v>2.2046400000000004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72</v>
      </c>
      <c r="AU85" s="20" t="s">
        <v>103</v>
      </c>
      <c r="BK85" s="190">
        <f>BK86</f>
        <v>0</v>
      </c>
    </row>
    <row r="86" s="12" customFormat="1" ht="25.92" customHeight="1">
      <c r="A86" s="12"/>
      <c r="B86" s="191"/>
      <c r="C86" s="192"/>
      <c r="D86" s="193" t="s">
        <v>72</v>
      </c>
      <c r="E86" s="194" t="s">
        <v>125</v>
      </c>
      <c r="F86" s="194" t="s">
        <v>126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P87+P113+P135+P144+P153</f>
        <v>0</v>
      </c>
      <c r="Q86" s="199"/>
      <c r="R86" s="200">
        <f>R87+R113+R135+R144+R153</f>
        <v>2.5013244999999995</v>
      </c>
      <c r="S86" s="199"/>
      <c r="T86" s="201">
        <f>T87+T113+T135+T144+T153</f>
        <v>2.2046400000000004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81</v>
      </c>
      <c r="AT86" s="203" t="s">
        <v>72</v>
      </c>
      <c r="AU86" s="203" t="s">
        <v>73</v>
      </c>
      <c r="AY86" s="202" t="s">
        <v>127</v>
      </c>
      <c r="BK86" s="204">
        <f>BK87+BK113+BK135+BK144+BK153</f>
        <v>0</v>
      </c>
    </row>
    <row r="87" s="12" customFormat="1" ht="22.8" customHeight="1">
      <c r="A87" s="12"/>
      <c r="B87" s="191"/>
      <c r="C87" s="192"/>
      <c r="D87" s="193" t="s">
        <v>72</v>
      </c>
      <c r="E87" s="205" t="s">
        <v>81</v>
      </c>
      <c r="F87" s="205" t="s">
        <v>128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SUM(P88:P112)</f>
        <v>0</v>
      </c>
      <c r="Q87" s="199"/>
      <c r="R87" s="200">
        <f>SUM(R88:R112)</f>
        <v>0</v>
      </c>
      <c r="S87" s="199"/>
      <c r="T87" s="201">
        <f>SUM(T88:T112)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81</v>
      </c>
      <c r="AT87" s="203" t="s">
        <v>72</v>
      </c>
      <c r="AU87" s="203" t="s">
        <v>81</v>
      </c>
      <c r="AY87" s="202" t="s">
        <v>127</v>
      </c>
      <c r="BK87" s="204">
        <f>SUM(BK88:BK112)</f>
        <v>0</v>
      </c>
    </row>
    <row r="88" s="2" customFormat="1" ht="16.5" customHeight="1">
      <c r="A88" s="41"/>
      <c r="B88" s="42"/>
      <c r="C88" s="207" t="s">
        <v>81</v>
      </c>
      <c r="D88" s="207" t="s">
        <v>129</v>
      </c>
      <c r="E88" s="208" t="s">
        <v>540</v>
      </c>
      <c r="F88" s="209" t="s">
        <v>541</v>
      </c>
      <c r="G88" s="210" t="s">
        <v>132</v>
      </c>
      <c r="H88" s="211">
        <v>10.4</v>
      </c>
      <c r="I88" s="212"/>
      <c r="J88" s="213">
        <f>ROUND(I88*H88,2)</f>
        <v>0</v>
      </c>
      <c r="K88" s="209" t="s">
        <v>133</v>
      </c>
      <c r="L88" s="47"/>
      <c r="M88" s="214" t="s">
        <v>28</v>
      </c>
      <c r="N88" s="215" t="s">
        <v>44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134</v>
      </c>
      <c r="AT88" s="218" t="s">
        <v>129</v>
      </c>
      <c r="AU88" s="218" t="s">
        <v>21</v>
      </c>
      <c r="AY88" s="20" t="s">
        <v>127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81</v>
      </c>
      <c r="BK88" s="219">
        <f>ROUND(I88*H88,2)</f>
        <v>0</v>
      </c>
      <c r="BL88" s="20" t="s">
        <v>134</v>
      </c>
      <c r="BM88" s="218" t="s">
        <v>542</v>
      </c>
    </row>
    <row r="89" s="2" customFormat="1">
      <c r="A89" s="41"/>
      <c r="B89" s="42"/>
      <c r="C89" s="43"/>
      <c r="D89" s="220" t="s">
        <v>136</v>
      </c>
      <c r="E89" s="43"/>
      <c r="F89" s="221" t="s">
        <v>543</v>
      </c>
      <c r="G89" s="43"/>
      <c r="H89" s="43"/>
      <c r="I89" s="222"/>
      <c r="J89" s="43"/>
      <c r="K89" s="43"/>
      <c r="L89" s="47"/>
      <c r="M89" s="223"/>
      <c r="N89" s="22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136</v>
      </c>
      <c r="AU89" s="20" t="s">
        <v>21</v>
      </c>
    </row>
    <row r="90" s="13" customFormat="1">
      <c r="A90" s="13"/>
      <c r="B90" s="225"/>
      <c r="C90" s="226"/>
      <c r="D90" s="227" t="s">
        <v>138</v>
      </c>
      <c r="E90" s="228" t="s">
        <v>28</v>
      </c>
      <c r="F90" s="229" t="s">
        <v>544</v>
      </c>
      <c r="G90" s="226"/>
      <c r="H90" s="230">
        <v>10.4</v>
      </c>
      <c r="I90" s="231"/>
      <c r="J90" s="226"/>
      <c r="K90" s="226"/>
      <c r="L90" s="232"/>
      <c r="M90" s="233"/>
      <c r="N90" s="234"/>
      <c r="O90" s="234"/>
      <c r="P90" s="234"/>
      <c r="Q90" s="234"/>
      <c r="R90" s="234"/>
      <c r="S90" s="234"/>
      <c r="T90" s="235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6" t="s">
        <v>138</v>
      </c>
      <c r="AU90" s="236" t="s">
        <v>21</v>
      </c>
      <c r="AV90" s="13" t="s">
        <v>21</v>
      </c>
      <c r="AW90" s="13" t="s">
        <v>34</v>
      </c>
      <c r="AX90" s="13" t="s">
        <v>73</v>
      </c>
      <c r="AY90" s="236" t="s">
        <v>127</v>
      </c>
    </row>
    <row r="91" s="14" customFormat="1">
      <c r="A91" s="14"/>
      <c r="B91" s="237"/>
      <c r="C91" s="238"/>
      <c r="D91" s="227" t="s">
        <v>138</v>
      </c>
      <c r="E91" s="239" t="s">
        <v>28</v>
      </c>
      <c r="F91" s="240" t="s">
        <v>140</v>
      </c>
      <c r="G91" s="238"/>
      <c r="H91" s="241">
        <v>10.4</v>
      </c>
      <c r="I91" s="242"/>
      <c r="J91" s="238"/>
      <c r="K91" s="238"/>
      <c r="L91" s="243"/>
      <c r="M91" s="244"/>
      <c r="N91" s="245"/>
      <c r="O91" s="245"/>
      <c r="P91" s="245"/>
      <c r="Q91" s="245"/>
      <c r="R91" s="245"/>
      <c r="S91" s="245"/>
      <c r="T91" s="246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7" t="s">
        <v>138</v>
      </c>
      <c r="AU91" s="247" t="s">
        <v>21</v>
      </c>
      <c r="AV91" s="14" t="s">
        <v>134</v>
      </c>
      <c r="AW91" s="14" t="s">
        <v>34</v>
      </c>
      <c r="AX91" s="14" t="s">
        <v>81</v>
      </c>
      <c r="AY91" s="247" t="s">
        <v>127</v>
      </c>
    </row>
    <row r="92" s="2" customFormat="1" ht="24.15" customHeight="1">
      <c r="A92" s="41"/>
      <c r="B92" s="42"/>
      <c r="C92" s="207" t="s">
        <v>21</v>
      </c>
      <c r="D92" s="207" t="s">
        <v>129</v>
      </c>
      <c r="E92" s="208" t="s">
        <v>545</v>
      </c>
      <c r="F92" s="209" t="s">
        <v>546</v>
      </c>
      <c r="G92" s="210" t="s">
        <v>184</v>
      </c>
      <c r="H92" s="211">
        <v>1.4379999999999999</v>
      </c>
      <c r="I92" s="212"/>
      <c r="J92" s="213">
        <f>ROUND(I92*H92,2)</f>
        <v>0</v>
      </c>
      <c r="K92" s="209" t="s">
        <v>133</v>
      </c>
      <c r="L92" s="47"/>
      <c r="M92" s="214" t="s">
        <v>28</v>
      </c>
      <c r="N92" s="215" t="s">
        <v>44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134</v>
      </c>
      <c r="AT92" s="218" t="s">
        <v>129</v>
      </c>
      <c r="AU92" s="218" t="s">
        <v>21</v>
      </c>
      <c r="AY92" s="20" t="s">
        <v>127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81</v>
      </c>
      <c r="BK92" s="219">
        <f>ROUND(I92*H92,2)</f>
        <v>0</v>
      </c>
      <c r="BL92" s="20" t="s">
        <v>134</v>
      </c>
      <c r="BM92" s="218" t="s">
        <v>547</v>
      </c>
    </row>
    <row r="93" s="2" customFormat="1">
      <c r="A93" s="41"/>
      <c r="B93" s="42"/>
      <c r="C93" s="43"/>
      <c r="D93" s="220" t="s">
        <v>136</v>
      </c>
      <c r="E93" s="43"/>
      <c r="F93" s="221" t="s">
        <v>548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136</v>
      </c>
      <c r="AU93" s="20" t="s">
        <v>21</v>
      </c>
    </row>
    <row r="94" s="13" customFormat="1">
      <c r="A94" s="13"/>
      <c r="B94" s="225"/>
      <c r="C94" s="226"/>
      <c r="D94" s="227" t="s">
        <v>138</v>
      </c>
      <c r="E94" s="228" t="s">
        <v>28</v>
      </c>
      <c r="F94" s="229" t="s">
        <v>549</v>
      </c>
      <c r="G94" s="226"/>
      <c r="H94" s="230">
        <v>0.33900000000000002</v>
      </c>
      <c r="I94" s="231"/>
      <c r="J94" s="226"/>
      <c r="K94" s="226"/>
      <c r="L94" s="232"/>
      <c r="M94" s="233"/>
      <c r="N94" s="234"/>
      <c r="O94" s="234"/>
      <c r="P94" s="234"/>
      <c r="Q94" s="234"/>
      <c r="R94" s="234"/>
      <c r="S94" s="234"/>
      <c r="T94" s="23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6" t="s">
        <v>138</v>
      </c>
      <c r="AU94" s="236" t="s">
        <v>21</v>
      </c>
      <c r="AV94" s="13" t="s">
        <v>21</v>
      </c>
      <c r="AW94" s="13" t="s">
        <v>34</v>
      </c>
      <c r="AX94" s="13" t="s">
        <v>73</v>
      </c>
      <c r="AY94" s="236" t="s">
        <v>127</v>
      </c>
    </row>
    <row r="95" s="13" customFormat="1">
      <c r="A95" s="13"/>
      <c r="B95" s="225"/>
      <c r="C95" s="226"/>
      <c r="D95" s="227" t="s">
        <v>138</v>
      </c>
      <c r="E95" s="228" t="s">
        <v>28</v>
      </c>
      <c r="F95" s="229" t="s">
        <v>550</v>
      </c>
      <c r="G95" s="226"/>
      <c r="H95" s="230">
        <v>1.099</v>
      </c>
      <c r="I95" s="231"/>
      <c r="J95" s="226"/>
      <c r="K95" s="226"/>
      <c r="L95" s="232"/>
      <c r="M95" s="233"/>
      <c r="N95" s="234"/>
      <c r="O95" s="234"/>
      <c r="P95" s="234"/>
      <c r="Q95" s="234"/>
      <c r="R95" s="234"/>
      <c r="S95" s="234"/>
      <c r="T95" s="23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6" t="s">
        <v>138</v>
      </c>
      <c r="AU95" s="236" t="s">
        <v>21</v>
      </c>
      <c r="AV95" s="13" t="s">
        <v>21</v>
      </c>
      <c r="AW95" s="13" t="s">
        <v>34</v>
      </c>
      <c r="AX95" s="13" t="s">
        <v>73</v>
      </c>
      <c r="AY95" s="236" t="s">
        <v>127</v>
      </c>
    </row>
    <row r="96" s="14" customFormat="1">
      <c r="A96" s="14"/>
      <c r="B96" s="237"/>
      <c r="C96" s="238"/>
      <c r="D96" s="227" t="s">
        <v>138</v>
      </c>
      <c r="E96" s="239" t="s">
        <v>28</v>
      </c>
      <c r="F96" s="240" t="s">
        <v>140</v>
      </c>
      <c r="G96" s="238"/>
      <c r="H96" s="241">
        <v>1.4379999999999999</v>
      </c>
      <c r="I96" s="242"/>
      <c r="J96" s="238"/>
      <c r="K96" s="238"/>
      <c r="L96" s="243"/>
      <c r="M96" s="244"/>
      <c r="N96" s="245"/>
      <c r="O96" s="245"/>
      <c r="P96" s="245"/>
      <c r="Q96" s="245"/>
      <c r="R96" s="245"/>
      <c r="S96" s="245"/>
      <c r="T96" s="246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7" t="s">
        <v>138</v>
      </c>
      <c r="AU96" s="247" t="s">
        <v>21</v>
      </c>
      <c r="AV96" s="14" t="s">
        <v>134</v>
      </c>
      <c r="AW96" s="14" t="s">
        <v>34</v>
      </c>
      <c r="AX96" s="14" t="s">
        <v>81</v>
      </c>
      <c r="AY96" s="247" t="s">
        <v>127</v>
      </c>
    </row>
    <row r="97" s="2" customFormat="1" ht="33" customHeight="1">
      <c r="A97" s="41"/>
      <c r="B97" s="42"/>
      <c r="C97" s="207" t="s">
        <v>147</v>
      </c>
      <c r="D97" s="207" t="s">
        <v>129</v>
      </c>
      <c r="E97" s="208" t="s">
        <v>551</v>
      </c>
      <c r="F97" s="209" t="s">
        <v>552</v>
      </c>
      <c r="G97" s="210" t="s">
        <v>184</v>
      </c>
      <c r="H97" s="211">
        <v>1.4379999999999999</v>
      </c>
      <c r="I97" s="212"/>
      <c r="J97" s="213">
        <f>ROUND(I97*H97,2)</f>
        <v>0</v>
      </c>
      <c r="K97" s="209" t="s">
        <v>133</v>
      </c>
      <c r="L97" s="47"/>
      <c r="M97" s="214" t="s">
        <v>28</v>
      </c>
      <c r="N97" s="215" t="s">
        <v>44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134</v>
      </c>
      <c r="AT97" s="218" t="s">
        <v>129</v>
      </c>
      <c r="AU97" s="218" t="s">
        <v>21</v>
      </c>
      <c r="AY97" s="20" t="s">
        <v>127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81</v>
      </c>
      <c r="BK97" s="219">
        <f>ROUND(I97*H97,2)</f>
        <v>0</v>
      </c>
      <c r="BL97" s="20" t="s">
        <v>134</v>
      </c>
      <c r="BM97" s="218" t="s">
        <v>553</v>
      </c>
    </row>
    <row r="98" s="2" customFormat="1">
      <c r="A98" s="41"/>
      <c r="B98" s="42"/>
      <c r="C98" s="43"/>
      <c r="D98" s="220" t="s">
        <v>136</v>
      </c>
      <c r="E98" s="43"/>
      <c r="F98" s="221" t="s">
        <v>554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136</v>
      </c>
      <c r="AU98" s="20" t="s">
        <v>21</v>
      </c>
    </row>
    <row r="99" s="2" customFormat="1" ht="37.8" customHeight="1">
      <c r="A99" s="41"/>
      <c r="B99" s="42"/>
      <c r="C99" s="207" t="s">
        <v>134</v>
      </c>
      <c r="D99" s="207" t="s">
        <v>129</v>
      </c>
      <c r="E99" s="208" t="s">
        <v>211</v>
      </c>
      <c r="F99" s="209" t="s">
        <v>212</v>
      </c>
      <c r="G99" s="210" t="s">
        <v>184</v>
      </c>
      <c r="H99" s="211">
        <v>1.4379999999999999</v>
      </c>
      <c r="I99" s="212"/>
      <c r="J99" s="213">
        <f>ROUND(I99*H99,2)</f>
        <v>0</v>
      </c>
      <c r="K99" s="209" t="s">
        <v>133</v>
      </c>
      <c r="L99" s="47"/>
      <c r="M99" s="214" t="s">
        <v>28</v>
      </c>
      <c r="N99" s="215" t="s">
        <v>44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134</v>
      </c>
      <c r="AT99" s="218" t="s">
        <v>129</v>
      </c>
      <c r="AU99" s="218" t="s">
        <v>21</v>
      </c>
      <c r="AY99" s="20" t="s">
        <v>127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81</v>
      </c>
      <c r="BK99" s="219">
        <f>ROUND(I99*H99,2)</f>
        <v>0</v>
      </c>
      <c r="BL99" s="20" t="s">
        <v>134</v>
      </c>
      <c r="BM99" s="218" t="s">
        <v>555</v>
      </c>
    </row>
    <row r="100" s="2" customFormat="1">
      <c r="A100" s="41"/>
      <c r="B100" s="42"/>
      <c r="C100" s="43"/>
      <c r="D100" s="220" t="s">
        <v>136</v>
      </c>
      <c r="E100" s="43"/>
      <c r="F100" s="221" t="s">
        <v>214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136</v>
      </c>
      <c r="AU100" s="20" t="s">
        <v>21</v>
      </c>
    </row>
    <row r="101" s="2" customFormat="1" ht="37.8" customHeight="1">
      <c r="A101" s="41"/>
      <c r="B101" s="42"/>
      <c r="C101" s="207" t="s">
        <v>158</v>
      </c>
      <c r="D101" s="207" t="s">
        <v>129</v>
      </c>
      <c r="E101" s="208" t="s">
        <v>218</v>
      </c>
      <c r="F101" s="209" t="s">
        <v>219</v>
      </c>
      <c r="G101" s="210" t="s">
        <v>184</v>
      </c>
      <c r="H101" s="211">
        <v>11.504</v>
      </c>
      <c r="I101" s="212"/>
      <c r="J101" s="213">
        <f>ROUND(I101*H101,2)</f>
        <v>0</v>
      </c>
      <c r="K101" s="209" t="s">
        <v>133</v>
      </c>
      <c r="L101" s="47"/>
      <c r="M101" s="214" t="s">
        <v>28</v>
      </c>
      <c r="N101" s="215" t="s">
        <v>44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134</v>
      </c>
      <c r="AT101" s="218" t="s">
        <v>129</v>
      </c>
      <c r="AU101" s="218" t="s">
        <v>21</v>
      </c>
      <c r="AY101" s="20" t="s">
        <v>127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81</v>
      </c>
      <c r="BK101" s="219">
        <f>ROUND(I101*H101,2)</f>
        <v>0</v>
      </c>
      <c r="BL101" s="20" t="s">
        <v>134</v>
      </c>
      <c r="BM101" s="218" t="s">
        <v>556</v>
      </c>
    </row>
    <row r="102" s="2" customFormat="1">
      <c r="A102" s="41"/>
      <c r="B102" s="42"/>
      <c r="C102" s="43"/>
      <c r="D102" s="220" t="s">
        <v>136</v>
      </c>
      <c r="E102" s="43"/>
      <c r="F102" s="221" t="s">
        <v>221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136</v>
      </c>
      <c r="AU102" s="20" t="s">
        <v>21</v>
      </c>
    </row>
    <row r="103" s="13" customFormat="1">
      <c r="A103" s="13"/>
      <c r="B103" s="225"/>
      <c r="C103" s="226"/>
      <c r="D103" s="227" t="s">
        <v>138</v>
      </c>
      <c r="E103" s="228" t="s">
        <v>28</v>
      </c>
      <c r="F103" s="229" t="s">
        <v>557</v>
      </c>
      <c r="G103" s="226"/>
      <c r="H103" s="230">
        <v>11.504</v>
      </c>
      <c r="I103" s="231"/>
      <c r="J103" s="226"/>
      <c r="K103" s="226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138</v>
      </c>
      <c r="AU103" s="236" t="s">
        <v>21</v>
      </c>
      <c r="AV103" s="13" t="s">
        <v>21</v>
      </c>
      <c r="AW103" s="13" t="s">
        <v>34</v>
      </c>
      <c r="AX103" s="13" t="s">
        <v>73</v>
      </c>
      <c r="AY103" s="236" t="s">
        <v>127</v>
      </c>
    </row>
    <row r="104" s="14" customFormat="1">
      <c r="A104" s="14"/>
      <c r="B104" s="237"/>
      <c r="C104" s="238"/>
      <c r="D104" s="227" t="s">
        <v>138</v>
      </c>
      <c r="E104" s="239" t="s">
        <v>28</v>
      </c>
      <c r="F104" s="240" t="s">
        <v>140</v>
      </c>
      <c r="G104" s="238"/>
      <c r="H104" s="241">
        <v>11.504</v>
      </c>
      <c r="I104" s="242"/>
      <c r="J104" s="238"/>
      <c r="K104" s="238"/>
      <c r="L104" s="243"/>
      <c r="M104" s="244"/>
      <c r="N104" s="245"/>
      <c r="O104" s="245"/>
      <c r="P104" s="245"/>
      <c r="Q104" s="245"/>
      <c r="R104" s="245"/>
      <c r="S104" s="245"/>
      <c r="T104" s="24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7" t="s">
        <v>138</v>
      </c>
      <c r="AU104" s="247" t="s">
        <v>21</v>
      </c>
      <c r="AV104" s="14" t="s">
        <v>134</v>
      </c>
      <c r="AW104" s="14" t="s">
        <v>34</v>
      </c>
      <c r="AX104" s="14" t="s">
        <v>81</v>
      </c>
      <c r="AY104" s="247" t="s">
        <v>127</v>
      </c>
    </row>
    <row r="105" s="2" customFormat="1" ht="24.15" customHeight="1">
      <c r="A105" s="41"/>
      <c r="B105" s="42"/>
      <c r="C105" s="207" t="s">
        <v>163</v>
      </c>
      <c r="D105" s="207" t="s">
        <v>129</v>
      </c>
      <c r="E105" s="208" t="s">
        <v>558</v>
      </c>
      <c r="F105" s="209" t="s">
        <v>559</v>
      </c>
      <c r="G105" s="210" t="s">
        <v>184</v>
      </c>
      <c r="H105" s="211">
        <v>1.4379999999999999</v>
      </c>
      <c r="I105" s="212"/>
      <c r="J105" s="213">
        <f>ROUND(I105*H105,2)</f>
        <v>0</v>
      </c>
      <c r="K105" s="209" t="s">
        <v>133</v>
      </c>
      <c r="L105" s="47"/>
      <c r="M105" s="214" t="s">
        <v>28</v>
      </c>
      <c r="N105" s="215" t="s">
        <v>44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134</v>
      </c>
      <c r="AT105" s="218" t="s">
        <v>129</v>
      </c>
      <c r="AU105" s="218" t="s">
        <v>21</v>
      </c>
      <c r="AY105" s="20" t="s">
        <v>127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81</v>
      </c>
      <c r="BK105" s="219">
        <f>ROUND(I105*H105,2)</f>
        <v>0</v>
      </c>
      <c r="BL105" s="20" t="s">
        <v>134</v>
      </c>
      <c r="BM105" s="218" t="s">
        <v>560</v>
      </c>
    </row>
    <row r="106" s="2" customFormat="1">
      <c r="A106" s="41"/>
      <c r="B106" s="42"/>
      <c r="C106" s="43"/>
      <c r="D106" s="220" t="s">
        <v>136</v>
      </c>
      <c r="E106" s="43"/>
      <c r="F106" s="221" t="s">
        <v>561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136</v>
      </c>
      <c r="AU106" s="20" t="s">
        <v>21</v>
      </c>
    </row>
    <row r="107" s="2" customFormat="1" ht="24.15" customHeight="1">
      <c r="A107" s="41"/>
      <c r="B107" s="42"/>
      <c r="C107" s="207" t="s">
        <v>169</v>
      </c>
      <c r="D107" s="207" t="s">
        <v>129</v>
      </c>
      <c r="E107" s="208" t="s">
        <v>224</v>
      </c>
      <c r="F107" s="209" t="s">
        <v>225</v>
      </c>
      <c r="G107" s="210" t="s">
        <v>226</v>
      </c>
      <c r="H107" s="211">
        <v>2.8599999999999999</v>
      </c>
      <c r="I107" s="212"/>
      <c r="J107" s="213">
        <f>ROUND(I107*H107,2)</f>
        <v>0</v>
      </c>
      <c r="K107" s="209" t="s">
        <v>133</v>
      </c>
      <c r="L107" s="47"/>
      <c r="M107" s="214" t="s">
        <v>28</v>
      </c>
      <c r="N107" s="215" t="s">
        <v>44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134</v>
      </c>
      <c r="AT107" s="218" t="s">
        <v>129</v>
      </c>
      <c r="AU107" s="218" t="s">
        <v>21</v>
      </c>
      <c r="AY107" s="20" t="s">
        <v>127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81</v>
      </c>
      <c r="BK107" s="219">
        <f>ROUND(I107*H107,2)</f>
        <v>0</v>
      </c>
      <c r="BL107" s="20" t="s">
        <v>134</v>
      </c>
      <c r="BM107" s="218" t="s">
        <v>562</v>
      </c>
    </row>
    <row r="108" s="2" customFormat="1">
      <c r="A108" s="41"/>
      <c r="B108" s="42"/>
      <c r="C108" s="43"/>
      <c r="D108" s="220" t="s">
        <v>136</v>
      </c>
      <c r="E108" s="43"/>
      <c r="F108" s="221" t="s">
        <v>228</v>
      </c>
      <c r="G108" s="43"/>
      <c r="H108" s="43"/>
      <c r="I108" s="222"/>
      <c r="J108" s="43"/>
      <c r="K108" s="43"/>
      <c r="L108" s="47"/>
      <c r="M108" s="223"/>
      <c r="N108" s="22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136</v>
      </c>
      <c r="AU108" s="20" t="s">
        <v>21</v>
      </c>
    </row>
    <row r="109" s="13" customFormat="1">
      <c r="A109" s="13"/>
      <c r="B109" s="225"/>
      <c r="C109" s="226"/>
      <c r="D109" s="227" t="s">
        <v>138</v>
      </c>
      <c r="E109" s="228" t="s">
        <v>28</v>
      </c>
      <c r="F109" s="229" t="s">
        <v>563</v>
      </c>
      <c r="G109" s="226"/>
      <c r="H109" s="230">
        <v>2.8599999999999999</v>
      </c>
      <c r="I109" s="231"/>
      <c r="J109" s="226"/>
      <c r="K109" s="226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138</v>
      </c>
      <c r="AU109" s="236" t="s">
        <v>21</v>
      </c>
      <c r="AV109" s="13" t="s">
        <v>21</v>
      </c>
      <c r="AW109" s="13" t="s">
        <v>34</v>
      </c>
      <c r="AX109" s="13" t="s">
        <v>73</v>
      </c>
      <c r="AY109" s="236" t="s">
        <v>127</v>
      </c>
    </row>
    <row r="110" s="14" customFormat="1">
      <c r="A110" s="14"/>
      <c r="B110" s="237"/>
      <c r="C110" s="238"/>
      <c r="D110" s="227" t="s">
        <v>138</v>
      </c>
      <c r="E110" s="239" t="s">
        <v>28</v>
      </c>
      <c r="F110" s="240" t="s">
        <v>140</v>
      </c>
      <c r="G110" s="238"/>
      <c r="H110" s="241">
        <v>2.8599999999999999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138</v>
      </c>
      <c r="AU110" s="247" t="s">
        <v>21</v>
      </c>
      <c r="AV110" s="14" t="s">
        <v>134</v>
      </c>
      <c r="AW110" s="14" t="s">
        <v>34</v>
      </c>
      <c r="AX110" s="14" t="s">
        <v>81</v>
      </c>
      <c r="AY110" s="247" t="s">
        <v>127</v>
      </c>
    </row>
    <row r="111" s="2" customFormat="1" ht="24.15" customHeight="1">
      <c r="A111" s="41"/>
      <c r="B111" s="42"/>
      <c r="C111" s="207" t="s">
        <v>174</v>
      </c>
      <c r="D111" s="207" t="s">
        <v>129</v>
      </c>
      <c r="E111" s="208" t="s">
        <v>231</v>
      </c>
      <c r="F111" s="209" t="s">
        <v>232</v>
      </c>
      <c r="G111" s="210" t="s">
        <v>184</v>
      </c>
      <c r="H111" s="211">
        <v>1.4299999999999999</v>
      </c>
      <c r="I111" s="212"/>
      <c r="J111" s="213">
        <f>ROUND(I111*H111,2)</f>
        <v>0</v>
      </c>
      <c r="K111" s="209" t="s">
        <v>133</v>
      </c>
      <c r="L111" s="47"/>
      <c r="M111" s="214" t="s">
        <v>28</v>
      </c>
      <c r="N111" s="215" t="s">
        <v>44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134</v>
      </c>
      <c r="AT111" s="218" t="s">
        <v>129</v>
      </c>
      <c r="AU111" s="218" t="s">
        <v>21</v>
      </c>
      <c r="AY111" s="20" t="s">
        <v>127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81</v>
      </c>
      <c r="BK111" s="219">
        <f>ROUND(I111*H111,2)</f>
        <v>0</v>
      </c>
      <c r="BL111" s="20" t="s">
        <v>134</v>
      </c>
      <c r="BM111" s="218" t="s">
        <v>564</v>
      </c>
    </row>
    <row r="112" s="2" customFormat="1">
      <c r="A112" s="41"/>
      <c r="B112" s="42"/>
      <c r="C112" s="43"/>
      <c r="D112" s="220" t="s">
        <v>136</v>
      </c>
      <c r="E112" s="43"/>
      <c r="F112" s="221" t="s">
        <v>234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136</v>
      </c>
      <c r="AU112" s="20" t="s">
        <v>21</v>
      </c>
    </row>
    <row r="113" s="12" customFormat="1" ht="22.8" customHeight="1">
      <c r="A113" s="12"/>
      <c r="B113" s="191"/>
      <c r="C113" s="192"/>
      <c r="D113" s="193" t="s">
        <v>72</v>
      </c>
      <c r="E113" s="205" t="s">
        <v>147</v>
      </c>
      <c r="F113" s="205" t="s">
        <v>270</v>
      </c>
      <c r="G113" s="192"/>
      <c r="H113" s="192"/>
      <c r="I113" s="195"/>
      <c r="J113" s="206">
        <f>BK113</f>
        <v>0</v>
      </c>
      <c r="K113" s="192"/>
      <c r="L113" s="197"/>
      <c r="M113" s="198"/>
      <c r="N113" s="199"/>
      <c r="O113" s="199"/>
      <c r="P113" s="200">
        <f>SUM(P114:P134)</f>
        <v>0</v>
      </c>
      <c r="Q113" s="199"/>
      <c r="R113" s="200">
        <f>SUM(R114:R134)</f>
        <v>2.5013244999999995</v>
      </c>
      <c r="S113" s="199"/>
      <c r="T113" s="201">
        <f>SUM(T114:T134)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2" t="s">
        <v>81</v>
      </c>
      <c r="AT113" s="203" t="s">
        <v>72</v>
      </c>
      <c r="AU113" s="203" t="s">
        <v>81</v>
      </c>
      <c r="AY113" s="202" t="s">
        <v>127</v>
      </c>
      <c r="BK113" s="204">
        <f>SUM(BK114:BK134)</f>
        <v>0</v>
      </c>
    </row>
    <row r="114" s="2" customFormat="1" ht="24.15" customHeight="1">
      <c r="A114" s="41"/>
      <c r="B114" s="42"/>
      <c r="C114" s="207" t="s">
        <v>181</v>
      </c>
      <c r="D114" s="207" t="s">
        <v>129</v>
      </c>
      <c r="E114" s="208" t="s">
        <v>565</v>
      </c>
      <c r="F114" s="209" t="s">
        <v>566</v>
      </c>
      <c r="G114" s="210" t="s">
        <v>262</v>
      </c>
      <c r="H114" s="211">
        <v>13</v>
      </c>
      <c r="I114" s="212"/>
      <c r="J114" s="213">
        <f>ROUND(I114*H114,2)</f>
        <v>0</v>
      </c>
      <c r="K114" s="209" t="s">
        <v>133</v>
      </c>
      <c r="L114" s="47"/>
      <c r="M114" s="214" t="s">
        <v>28</v>
      </c>
      <c r="N114" s="215" t="s">
        <v>44</v>
      </c>
      <c r="O114" s="87"/>
      <c r="P114" s="216">
        <f>O114*H114</f>
        <v>0</v>
      </c>
      <c r="Q114" s="216">
        <v>0.17488999999999999</v>
      </c>
      <c r="R114" s="216">
        <f>Q114*H114</f>
        <v>2.2735699999999999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134</v>
      </c>
      <c r="AT114" s="218" t="s">
        <v>129</v>
      </c>
      <c r="AU114" s="218" t="s">
        <v>21</v>
      </c>
      <c r="AY114" s="20" t="s">
        <v>127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81</v>
      </c>
      <c r="BK114" s="219">
        <f>ROUND(I114*H114,2)</f>
        <v>0</v>
      </c>
      <c r="BL114" s="20" t="s">
        <v>134</v>
      </c>
      <c r="BM114" s="218" t="s">
        <v>567</v>
      </c>
    </row>
    <row r="115" s="2" customFormat="1">
      <c r="A115" s="41"/>
      <c r="B115" s="42"/>
      <c r="C115" s="43"/>
      <c r="D115" s="220" t="s">
        <v>136</v>
      </c>
      <c r="E115" s="43"/>
      <c r="F115" s="221" t="s">
        <v>568</v>
      </c>
      <c r="G115" s="43"/>
      <c r="H115" s="43"/>
      <c r="I115" s="222"/>
      <c r="J115" s="43"/>
      <c r="K115" s="43"/>
      <c r="L115" s="47"/>
      <c r="M115" s="223"/>
      <c r="N115" s="22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136</v>
      </c>
      <c r="AU115" s="20" t="s">
        <v>21</v>
      </c>
    </row>
    <row r="116" s="2" customFormat="1" ht="16.5" customHeight="1">
      <c r="A116" s="41"/>
      <c r="B116" s="42"/>
      <c r="C116" s="248" t="s">
        <v>188</v>
      </c>
      <c r="D116" s="248" t="s">
        <v>243</v>
      </c>
      <c r="E116" s="249" t="s">
        <v>569</v>
      </c>
      <c r="F116" s="250" t="s">
        <v>570</v>
      </c>
      <c r="G116" s="251" t="s">
        <v>132</v>
      </c>
      <c r="H116" s="252">
        <v>8.4499999999999993</v>
      </c>
      <c r="I116" s="253"/>
      <c r="J116" s="254">
        <f>ROUND(I116*H116,2)</f>
        <v>0</v>
      </c>
      <c r="K116" s="250" t="s">
        <v>133</v>
      </c>
      <c r="L116" s="255"/>
      <c r="M116" s="256" t="s">
        <v>28</v>
      </c>
      <c r="N116" s="257" t="s">
        <v>44</v>
      </c>
      <c r="O116" s="87"/>
      <c r="P116" s="216">
        <f>O116*H116</f>
        <v>0</v>
      </c>
      <c r="Q116" s="216">
        <v>0.0014499999999999999</v>
      </c>
      <c r="R116" s="216">
        <f>Q116*H116</f>
        <v>0.012252499999999998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174</v>
      </c>
      <c r="AT116" s="218" t="s">
        <v>243</v>
      </c>
      <c r="AU116" s="218" t="s">
        <v>21</v>
      </c>
      <c r="AY116" s="20" t="s">
        <v>127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81</v>
      </c>
      <c r="BK116" s="219">
        <f>ROUND(I116*H116,2)</f>
        <v>0</v>
      </c>
      <c r="BL116" s="20" t="s">
        <v>134</v>
      </c>
      <c r="BM116" s="218" t="s">
        <v>571</v>
      </c>
    </row>
    <row r="117" s="13" customFormat="1">
      <c r="A117" s="13"/>
      <c r="B117" s="225"/>
      <c r="C117" s="226"/>
      <c r="D117" s="227" t="s">
        <v>138</v>
      </c>
      <c r="E117" s="228" t="s">
        <v>28</v>
      </c>
      <c r="F117" s="229" t="s">
        <v>572</v>
      </c>
      <c r="G117" s="226"/>
      <c r="H117" s="230">
        <v>8.4499999999999993</v>
      </c>
      <c r="I117" s="231"/>
      <c r="J117" s="226"/>
      <c r="K117" s="226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138</v>
      </c>
      <c r="AU117" s="236" t="s">
        <v>21</v>
      </c>
      <c r="AV117" s="13" t="s">
        <v>21</v>
      </c>
      <c r="AW117" s="13" t="s">
        <v>34</v>
      </c>
      <c r="AX117" s="13" t="s">
        <v>73</v>
      </c>
      <c r="AY117" s="236" t="s">
        <v>127</v>
      </c>
    </row>
    <row r="118" s="14" customFormat="1">
      <c r="A118" s="14"/>
      <c r="B118" s="237"/>
      <c r="C118" s="238"/>
      <c r="D118" s="227" t="s">
        <v>138</v>
      </c>
      <c r="E118" s="239" t="s">
        <v>28</v>
      </c>
      <c r="F118" s="240" t="s">
        <v>140</v>
      </c>
      <c r="G118" s="238"/>
      <c r="H118" s="241">
        <v>8.4499999999999993</v>
      </c>
      <c r="I118" s="242"/>
      <c r="J118" s="238"/>
      <c r="K118" s="238"/>
      <c r="L118" s="243"/>
      <c r="M118" s="244"/>
      <c r="N118" s="245"/>
      <c r="O118" s="245"/>
      <c r="P118" s="245"/>
      <c r="Q118" s="245"/>
      <c r="R118" s="245"/>
      <c r="S118" s="245"/>
      <c r="T118" s="24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7" t="s">
        <v>138</v>
      </c>
      <c r="AU118" s="247" t="s">
        <v>21</v>
      </c>
      <c r="AV118" s="14" t="s">
        <v>134</v>
      </c>
      <c r="AW118" s="14" t="s">
        <v>34</v>
      </c>
      <c r="AX118" s="14" t="s">
        <v>81</v>
      </c>
      <c r="AY118" s="247" t="s">
        <v>127</v>
      </c>
    </row>
    <row r="119" s="2" customFormat="1" ht="16.5" customHeight="1">
      <c r="A119" s="41"/>
      <c r="B119" s="42"/>
      <c r="C119" s="248" t="s">
        <v>194</v>
      </c>
      <c r="D119" s="248" t="s">
        <v>243</v>
      </c>
      <c r="E119" s="249" t="s">
        <v>573</v>
      </c>
      <c r="F119" s="250" t="s">
        <v>574</v>
      </c>
      <c r="G119" s="251" t="s">
        <v>262</v>
      </c>
      <c r="H119" s="252">
        <v>8</v>
      </c>
      <c r="I119" s="253"/>
      <c r="J119" s="254">
        <f>ROUND(I119*H119,2)</f>
        <v>0</v>
      </c>
      <c r="K119" s="250" t="s">
        <v>133</v>
      </c>
      <c r="L119" s="255"/>
      <c r="M119" s="256" t="s">
        <v>28</v>
      </c>
      <c r="N119" s="257" t="s">
        <v>44</v>
      </c>
      <c r="O119" s="87"/>
      <c r="P119" s="216">
        <f>O119*H119</f>
        <v>0</v>
      </c>
      <c r="Q119" s="216">
        <v>0.0044999999999999997</v>
      </c>
      <c r="R119" s="216">
        <f>Q119*H119</f>
        <v>0.035999999999999997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174</v>
      </c>
      <c r="AT119" s="218" t="s">
        <v>243</v>
      </c>
      <c r="AU119" s="218" t="s">
        <v>21</v>
      </c>
      <c r="AY119" s="20" t="s">
        <v>127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81</v>
      </c>
      <c r="BK119" s="219">
        <f>ROUND(I119*H119,2)</f>
        <v>0</v>
      </c>
      <c r="BL119" s="20" t="s">
        <v>134</v>
      </c>
      <c r="BM119" s="218" t="s">
        <v>575</v>
      </c>
    </row>
    <row r="120" s="2" customFormat="1" ht="24.15" customHeight="1">
      <c r="A120" s="41"/>
      <c r="B120" s="42"/>
      <c r="C120" s="248" t="s">
        <v>8</v>
      </c>
      <c r="D120" s="248" t="s">
        <v>243</v>
      </c>
      <c r="E120" s="249" t="s">
        <v>576</v>
      </c>
      <c r="F120" s="250" t="s">
        <v>577</v>
      </c>
      <c r="G120" s="251" t="s">
        <v>262</v>
      </c>
      <c r="H120" s="252">
        <v>5</v>
      </c>
      <c r="I120" s="253"/>
      <c r="J120" s="254">
        <f>ROUND(I120*H120,2)</f>
        <v>0</v>
      </c>
      <c r="K120" s="250" t="s">
        <v>133</v>
      </c>
      <c r="L120" s="255"/>
      <c r="M120" s="256" t="s">
        <v>28</v>
      </c>
      <c r="N120" s="257" t="s">
        <v>44</v>
      </c>
      <c r="O120" s="87"/>
      <c r="P120" s="216">
        <f>O120*H120</f>
        <v>0</v>
      </c>
      <c r="Q120" s="216">
        <v>0.0033999999999999998</v>
      </c>
      <c r="R120" s="216">
        <f>Q120*H120</f>
        <v>0.016999999999999998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174</v>
      </c>
      <c r="AT120" s="218" t="s">
        <v>243</v>
      </c>
      <c r="AU120" s="218" t="s">
        <v>21</v>
      </c>
      <c r="AY120" s="20" t="s">
        <v>127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81</v>
      </c>
      <c r="BK120" s="219">
        <f>ROUND(I120*H120,2)</f>
        <v>0</v>
      </c>
      <c r="BL120" s="20" t="s">
        <v>134</v>
      </c>
      <c r="BM120" s="218" t="s">
        <v>578</v>
      </c>
    </row>
    <row r="121" s="2" customFormat="1" ht="16.5" customHeight="1">
      <c r="A121" s="41"/>
      <c r="B121" s="42"/>
      <c r="C121" s="207" t="s">
        <v>204</v>
      </c>
      <c r="D121" s="207" t="s">
        <v>129</v>
      </c>
      <c r="E121" s="208" t="s">
        <v>579</v>
      </c>
      <c r="F121" s="209" t="s">
        <v>580</v>
      </c>
      <c r="G121" s="210" t="s">
        <v>262</v>
      </c>
      <c r="H121" s="211">
        <v>1</v>
      </c>
      <c r="I121" s="212"/>
      <c r="J121" s="213">
        <f>ROUND(I121*H121,2)</f>
        <v>0</v>
      </c>
      <c r="K121" s="209" t="s">
        <v>133</v>
      </c>
      <c r="L121" s="47"/>
      <c r="M121" s="214" t="s">
        <v>28</v>
      </c>
      <c r="N121" s="215" t="s">
        <v>44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134</v>
      </c>
      <c r="AT121" s="218" t="s">
        <v>129</v>
      </c>
      <c r="AU121" s="218" t="s">
        <v>21</v>
      </c>
      <c r="AY121" s="20" t="s">
        <v>127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81</v>
      </c>
      <c r="BK121" s="219">
        <f>ROUND(I121*H121,2)</f>
        <v>0</v>
      </c>
      <c r="BL121" s="20" t="s">
        <v>134</v>
      </c>
      <c r="BM121" s="218" t="s">
        <v>581</v>
      </c>
    </row>
    <row r="122" s="2" customFormat="1">
      <c r="A122" s="41"/>
      <c r="B122" s="42"/>
      <c r="C122" s="43"/>
      <c r="D122" s="220" t="s">
        <v>136</v>
      </c>
      <c r="E122" s="43"/>
      <c r="F122" s="221" t="s">
        <v>582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136</v>
      </c>
      <c r="AU122" s="20" t="s">
        <v>21</v>
      </c>
    </row>
    <row r="123" s="2" customFormat="1" ht="16.5" customHeight="1">
      <c r="A123" s="41"/>
      <c r="B123" s="42"/>
      <c r="C123" s="248" t="s">
        <v>210</v>
      </c>
      <c r="D123" s="248" t="s">
        <v>243</v>
      </c>
      <c r="E123" s="249" t="s">
        <v>583</v>
      </c>
      <c r="F123" s="250" t="s">
        <v>584</v>
      </c>
      <c r="G123" s="251" t="s">
        <v>262</v>
      </c>
      <c r="H123" s="252">
        <v>1</v>
      </c>
      <c r="I123" s="253"/>
      <c r="J123" s="254">
        <f>ROUND(I123*H123,2)</f>
        <v>0</v>
      </c>
      <c r="K123" s="250" t="s">
        <v>28</v>
      </c>
      <c r="L123" s="255"/>
      <c r="M123" s="256" t="s">
        <v>28</v>
      </c>
      <c r="N123" s="257" t="s">
        <v>44</v>
      </c>
      <c r="O123" s="87"/>
      <c r="P123" s="216">
        <f>O123*H123</f>
        <v>0</v>
      </c>
      <c r="Q123" s="216">
        <v>0.13100000000000001</v>
      </c>
      <c r="R123" s="216">
        <f>Q123*H123</f>
        <v>0.13100000000000001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174</v>
      </c>
      <c r="AT123" s="218" t="s">
        <v>243</v>
      </c>
      <c r="AU123" s="218" t="s">
        <v>21</v>
      </c>
      <c r="AY123" s="20" t="s">
        <v>127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81</v>
      </c>
      <c r="BK123" s="219">
        <f>ROUND(I123*H123,2)</f>
        <v>0</v>
      </c>
      <c r="BL123" s="20" t="s">
        <v>134</v>
      </c>
      <c r="BM123" s="218" t="s">
        <v>585</v>
      </c>
    </row>
    <row r="124" s="2" customFormat="1" ht="16.5" customHeight="1">
      <c r="A124" s="41"/>
      <c r="B124" s="42"/>
      <c r="C124" s="207" t="s">
        <v>217</v>
      </c>
      <c r="D124" s="207" t="s">
        <v>129</v>
      </c>
      <c r="E124" s="208" t="s">
        <v>586</v>
      </c>
      <c r="F124" s="209" t="s">
        <v>587</v>
      </c>
      <c r="G124" s="210" t="s">
        <v>132</v>
      </c>
      <c r="H124" s="211">
        <v>17</v>
      </c>
      <c r="I124" s="212"/>
      <c r="J124" s="213">
        <f>ROUND(I124*H124,2)</f>
        <v>0</v>
      </c>
      <c r="K124" s="209" t="s">
        <v>133</v>
      </c>
      <c r="L124" s="47"/>
      <c r="M124" s="214" t="s">
        <v>28</v>
      </c>
      <c r="N124" s="215" t="s">
        <v>44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134</v>
      </c>
      <c r="AT124" s="218" t="s">
        <v>129</v>
      </c>
      <c r="AU124" s="218" t="s">
        <v>21</v>
      </c>
      <c r="AY124" s="20" t="s">
        <v>127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81</v>
      </c>
      <c r="BK124" s="219">
        <f>ROUND(I124*H124,2)</f>
        <v>0</v>
      </c>
      <c r="BL124" s="20" t="s">
        <v>134</v>
      </c>
      <c r="BM124" s="218" t="s">
        <v>588</v>
      </c>
    </row>
    <row r="125" s="2" customFormat="1">
      <c r="A125" s="41"/>
      <c r="B125" s="42"/>
      <c r="C125" s="43"/>
      <c r="D125" s="220" t="s">
        <v>136</v>
      </c>
      <c r="E125" s="43"/>
      <c r="F125" s="221" t="s">
        <v>589</v>
      </c>
      <c r="G125" s="43"/>
      <c r="H125" s="43"/>
      <c r="I125" s="222"/>
      <c r="J125" s="43"/>
      <c r="K125" s="43"/>
      <c r="L125" s="47"/>
      <c r="M125" s="223"/>
      <c r="N125" s="22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136</v>
      </c>
      <c r="AU125" s="20" t="s">
        <v>21</v>
      </c>
    </row>
    <row r="126" s="2" customFormat="1" ht="16.5" customHeight="1">
      <c r="A126" s="41"/>
      <c r="B126" s="42"/>
      <c r="C126" s="248" t="s">
        <v>223</v>
      </c>
      <c r="D126" s="248" t="s">
        <v>243</v>
      </c>
      <c r="E126" s="249" t="s">
        <v>590</v>
      </c>
      <c r="F126" s="250" t="s">
        <v>591</v>
      </c>
      <c r="G126" s="251" t="s">
        <v>132</v>
      </c>
      <c r="H126" s="252">
        <v>17.850000000000001</v>
      </c>
      <c r="I126" s="253"/>
      <c r="J126" s="254">
        <f>ROUND(I126*H126,2)</f>
        <v>0</v>
      </c>
      <c r="K126" s="250" t="s">
        <v>133</v>
      </c>
      <c r="L126" s="255"/>
      <c r="M126" s="256" t="s">
        <v>28</v>
      </c>
      <c r="N126" s="257" t="s">
        <v>44</v>
      </c>
      <c r="O126" s="87"/>
      <c r="P126" s="216">
        <f>O126*H126</f>
        <v>0</v>
      </c>
      <c r="Q126" s="216">
        <v>0.0016000000000000001</v>
      </c>
      <c r="R126" s="216">
        <f>Q126*H126</f>
        <v>0.028560000000000002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174</v>
      </c>
      <c r="AT126" s="218" t="s">
        <v>243</v>
      </c>
      <c r="AU126" s="218" t="s">
        <v>21</v>
      </c>
      <c r="AY126" s="20" t="s">
        <v>127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81</v>
      </c>
      <c r="BK126" s="219">
        <f>ROUND(I126*H126,2)</f>
        <v>0</v>
      </c>
      <c r="BL126" s="20" t="s">
        <v>134</v>
      </c>
      <c r="BM126" s="218" t="s">
        <v>592</v>
      </c>
    </row>
    <row r="127" s="13" customFormat="1">
      <c r="A127" s="13"/>
      <c r="B127" s="225"/>
      <c r="C127" s="226"/>
      <c r="D127" s="227" t="s">
        <v>138</v>
      </c>
      <c r="E127" s="226"/>
      <c r="F127" s="229" t="s">
        <v>593</v>
      </c>
      <c r="G127" s="226"/>
      <c r="H127" s="230">
        <v>17.850000000000001</v>
      </c>
      <c r="I127" s="231"/>
      <c r="J127" s="226"/>
      <c r="K127" s="226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138</v>
      </c>
      <c r="AU127" s="236" t="s">
        <v>21</v>
      </c>
      <c r="AV127" s="13" t="s">
        <v>21</v>
      </c>
      <c r="AW127" s="13" t="s">
        <v>4</v>
      </c>
      <c r="AX127" s="13" t="s">
        <v>81</v>
      </c>
      <c r="AY127" s="236" t="s">
        <v>127</v>
      </c>
    </row>
    <row r="128" s="2" customFormat="1" ht="16.5" customHeight="1">
      <c r="A128" s="41"/>
      <c r="B128" s="42"/>
      <c r="C128" s="207" t="s">
        <v>230</v>
      </c>
      <c r="D128" s="207" t="s">
        <v>129</v>
      </c>
      <c r="E128" s="208" t="s">
        <v>594</v>
      </c>
      <c r="F128" s="209" t="s">
        <v>595</v>
      </c>
      <c r="G128" s="210" t="s">
        <v>132</v>
      </c>
      <c r="H128" s="211">
        <v>51</v>
      </c>
      <c r="I128" s="212"/>
      <c r="J128" s="213">
        <f>ROUND(I128*H128,2)</f>
        <v>0</v>
      </c>
      <c r="K128" s="209" t="s">
        <v>133</v>
      </c>
      <c r="L128" s="47"/>
      <c r="M128" s="214" t="s">
        <v>28</v>
      </c>
      <c r="N128" s="215" t="s">
        <v>44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134</v>
      </c>
      <c r="AT128" s="218" t="s">
        <v>129</v>
      </c>
      <c r="AU128" s="218" t="s">
        <v>21</v>
      </c>
      <c r="AY128" s="20" t="s">
        <v>127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81</v>
      </c>
      <c r="BK128" s="219">
        <f>ROUND(I128*H128,2)</f>
        <v>0</v>
      </c>
      <c r="BL128" s="20" t="s">
        <v>134</v>
      </c>
      <c r="BM128" s="218" t="s">
        <v>596</v>
      </c>
    </row>
    <row r="129" s="2" customFormat="1">
      <c r="A129" s="41"/>
      <c r="B129" s="42"/>
      <c r="C129" s="43"/>
      <c r="D129" s="220" t="s">
        <v>136</v>
      </c>
      <c r="E129" s="43"/>
      <c r="F129" s="221" t="s">
        <v>597</v>
      </c>
      <c r="G129" s="43"/>
      <c r="H129" s="43"/>
      <c r="I129" s="222"/>
      <c r="J129" s="43"/>
      <c r="K129" s="43"/>
      <c r="L129" s="47"/>
      <c r="M129" s="223"/>
      <c r="N129" s="22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136</v>
      </c>
      <c r="AU129" s="20" t="s">
        <v>21</v>
      </c>
    </row>
    <row r="130" s="13" customFormat="1">
      <c r="A130" s="13"/>
      <c r="B130" s="225"/>
      <c r="C130" s="226"/>
      <c r="D130" s="227" t="s">
        <v>138</v>
      </c>
      <c r="E130" s="228" t="s">
        <v>28</v>
      </c>
      <c r="F130" s="229" t="s">
        <v>598</v>
      </c>
      <c r="G130" s="226"/>
      <c r="H130" s="230">
        <v>51</v>
      </c>
      <c r="I130" s="231"/>
      <c r="J130" s="226"/>
      <c r="K130" s="226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138</v>
      </c>
      <c r="AU130" s="236" t="s">
        <v>21</v>
      </c>
      <c r="AV130" s="13" t="s">
        <v>21</v>
      </c>
      <c r="AW130" s="13" t="s">
        <v>34</v>
      </c>
      <c r="AX130" s="13" t="s">
        <v>73</v>
      </c>
      <c r="AY130" s="236" t="s">
        <v>127</v>
      </c>
    </row>
    <row r="131" s="14" customFormat="1">
      <c r="A131" s="14"/>
      <c r="B131" s="237"/>
      <c r="C131" s="238"/>
      <c r="D131" s="227" t="s">
        <v>138</v>
      </c>
      <c r="E131" s="239" t="s">
        <v>28</v>
      </c>
      <c r="F131" s="240" t="s">
        <v>140</v>
      </c>
      <c r="G131" s="238"/>
      <c r="H131" s="241">
        <v>51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7" t="s">
        <v>138</v>
      </c>
      <c r="AU131" s="247" t="s">
        <v>21</v>
      </c>
      <c r="AV131" s="14" t="s">
        <v>134</v>
      </c>
      <c r="AW131" s="14" t="s">
        <v>34</v>
      </c>
      <c r="AX131" s="14" t="s">
        <v>81</v>
      </c>
      <c r="AY131" s="247" t="s">
        <v>127</v>
      </c>
    </row>
    <row r="132" s="2" customFormat="1" ht="16.5" customHeight="1">
      <c r="A132" s="41"/>
      <c r="B132" s="42"/>
      <c r="C132" s="248" t="s">
        <v>235</v>
      </c>
      <c r="D132" s="248" t="s">
        <v>243</v>
      </c>
      <c r="E132" s="249" t="s">
        <v>599</v>
      </c>
      <c r="F132" s="250" t="s">
        <v>600</v>
      </c>
      <c r="G132" s="251" t="s">
        <v>132</v>
      </c>
      <c r="H132" s="252">
        <v>53.549999999999997</v>
      </c>
      <c r="I132" s="253"/>
      <c r="J132" s="254">
        <f>ROUND(I132*H132,2)</f>
        <v>0</v>
      </c>
      <c r="K132" s="250" t="s">
        <v>133</v>
      </c>
      <c r="L132" s="255"/>
      <c r="M132" s="256" t="s">
        <v>28</v>
      </c>
      <c r="N132" s="257" t="s">
        <v>44</v>
      </c>
      <c r="O132" s="87"/>
      <c r="P132" s="216">
        <f>O132*H132</f>
        <v>0</v>
      </c>
      <c r="Q132" s="216">
        <v>4.0000000000000003E-05</v>
      </c>
      <c r="R132" s="216">
        <f>Q132*H132</f>
        <v>0.0021420000000000002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174</v>
      </c>
      <c r="AT132" s="218" t="s">
        <v>243</v>
      </c>
      <c r="AU132" s="218" t="s">
        <v>21</v>
      </c>
      <c r="AY132" s="20" t="s">
        <v>127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81</v>
      </c>
      <c r="BK132" s="219">
        <f>ROUND(I132*H132,2)</f>
        <v>0</v>
      </c>
      <c r="BL132" s="20" t="s">
        <v>134</v>
      </c>
      <c r="BM132" s="218" t="s">
        <v>601</v>
      </c>
    </row>
    <row r="133" s="13" customFormat="1">
      <c r="A133" s="13"/>
      <c r="B133" s="225"/>
      <c r="C133" s="226"/>
      <c r="D133" s="227" t="s">
        <v>138</v>
      </c>
      <c r="E133" s="226"/>
      <c r="F133" s="229" t="s">
        <v>602</v>
      </c>
      <c r="G133" s="226"/>
      <c r="H133" s="230">
        <v>53.549999999999997</v>
      </c>
      <c r="I133" s="231"/>
      <c r="J133" s="226"/>
      <c r="K133" s="226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138</v>
      </c>
      <c r="AU133" s="236" t="s">
        <v>21</v>
      </c>
      <c r="AV133" s="13" t="s">
        <v>21</v>
      </c>
      <c r="AW133" s="13" t="s">
        <v>4</v>
      </c>
      <c r="AX133" s="13" t="s">
        <v>81</v>
      </c>
      <c r="AY133" s="236" t="s">
        <v>127</v>
      </c>
    </row>
    <row r="134" s="2" customFormat="1" ht="16.5" customHeight="1">
      <c r="A134" s="41"/>
      <c r="B134" s="42"/>
      <c r="C134" s="248" t="s">
        <v>242</v>
      </c>
      <c r="D134" s="248" t="s">
        <v>243</v>
      </c>
      <c r="E134" s="249" t="s">
        <v>603</v>
      </c>
      <c r="F134" s="250" t="s">
        <v>604</v>
      </c>
      <c r="G134" s="251" t="s">
        <v>262</v>
      </c>
      <c r="H134" s="252">
        <v>8</v>
      </c>
      <c r="I134" s="253"/>
      <c r="J134" s="254">
        <f>ROUND(I134*H134,2)</f>
        <v>0</v>
      </c>
      <c r="K134" s="250" t="s">
        <v>28</v>
      </c>
      <c r="L134" s="255"/>
      <c r="M134" s="256" t="s">
        <v>28</v>
      </c>
      <c r="N134" s="257" t="s">
        <v>44</v>
      </c>
      <c r="O134" s="87"/>
      <c r="P134" s="216">
        <f>O134*H134</f>
        <v>0</v>
      </c>
      <c r="Q134" s="216">
        <v>0.00010000000000000001</v>
      </c>
      <c r="R134" s="216">
        <f>Q134*H134</f>
        <v>0.00080000000000000004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174</v>
      </c>
      <c r="AT134" s="218" t="s">
        <v>243</v>
      </c>
      <c r="AU134" s="218" t="s">
        <v>21</v>
      </c>
      <c r="AY134" s="20" t="s">
        <v>127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81</v>
      </c>
      <c r="BK134" s="219">
        <f>ROUND(I134*H134,2)</f>
        <v>0</v>
      </c>
      <c r="BL134" s="20" t="s">
        <v>134</v>
      </c>
      <c r="BM134" s="218" t="s">
        <v>605</v>
      </c>
    </row>
    <row r="135" s="12" customFormat="1" ht="22.8" customHeight="1">
      <c r="A135" s="12"/>
      <c r="B135" s="191"/>
      <c r="C135" s="192"/>
      <c r="D135" s="193" t="s">
        <v>72</v>
      </c>
      <c r="E135" s="205" t="s">
        <v>181</v>
      </c>
      <c r="F135" s="205" t="s">
        <v>363</v>
      </c>
      <c r="G135" s="192"/>
      <c r="H135" s="192"/>
      <c r="I135" s="195"/>
      <c r="J135" s="206">
        <f>BK135</f>
        <v>0</v>
      </c>
      <c r="K135" s="192"/>
      <c r="L135" s="197"/>
      <c r="M135" s="198"/>
      <c r="N135" s="199"/>
      <c r="O135" s="199"/>
      <c r="P135" s="200">
        <f>SUM(P136:P143)</f>
        <v>0</v>
      </c>
      <c r="Q135" s="199"/>
      <c r="R135" s="200">
        <f>SUM(R136:R143)</f>
        <v>0</v>
      </c>
      <c r="S135" s="199"/>
      <c r="T135" s="201">
        <f>SUM(T136:T143)</f>
        <v>2.2046400000000004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2" t="s">
        <v>81</v>
      </c>
      <c r="AT135" s="203" t="s">
        <v>72</v>
      </c>
      <c r="AU135" s="203" t="s">
        <v>81</v>
      </c>
      <c r="AY135" s="202" t="s">
        <v>127</v>
      </c>
      <c r="BK135" s="204">
        <f>SUM(BK136:BK143)</f>
        <v>0</v>
      </c>
    </row>
    <row r="136" s="2" customFormat="1" ht="24.15" customHeight="1">
      <c r="A136" s="41"/>
      <c r="B136" s="42"/>
      <c r="C136" s="207" t="s">
        <v>248</v>
      </c>
      <c r="D136" s="207" t="s">
        <v>129</v>
      </c>
      <c r="E136" s="208" t="s">
        <v>606</v>
      </c>
      <c r="F136" s="209" t="s">
        <v>607</v>
      </c>
      <c r="G136" s="210" t="s">
        <v>132</v>
      </c>
      <c r="H136" s="211">
        <v>5</v>
      </c>
      <c r="I136" s="212"/>
      <c r="J136" s="213">
        <f>ROUND(I136*H136,2)</f>
        <v>0</v>
      </c>
      <c r="K136" s="209" t="s">
        <v>133</v>
      </c>
      <c r="L136" s="47"/>
      <c r="M136" s="214" t="s">
        <v>28</v>
      </c>
      <c r="N136" s="215" t="s">
        <v>44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0.059999999999999998</v>
      </c>
      <c r="T136" s="217">
        <f>S136*H136</f>
        <v>0.29999999999999999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134</v>
      </c>
      <c r="AT136" s="218" t="s">
        <v>129</v>
      </c>
      <c r="AU136" s="218" t="s">
        <v>21</v>
      </c>
      <c r="AY136" s="20" t="s">
        <v>127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81</v>
      </c>
      <c r="BK136" s="219">
        <f>ROUND(I136*H136,2)</f>
        <v>0</v>
      </c>
      <c r="BL136" s="20" t="s">
        <v>134</v>
      </c>
      <c r="BM136" s="218" t="s">
        <v>608</v>
      </c>
    </row>
    <row r="137" s="2" customFormat="1">
      <c r="A137" s="41"/>
      <c r="B137" s="42"/>
      <c r="C137" s="43"/>
      <c r="D137" s="220" t="s">
        <v>136</v>
      </c>
      <c r="E137" s="43"/>
      <c r="F137" s="221" t="s">
        <v>609</v>
      </c>
      <c r="G137" s="43"/>
      <c r="H137" s="43"/>
      <c r="I137" s="222"/>
      <c r="J137" s="43"/>
      <c r="K137" s="43"/>
      <c r="L137" s="47"/>
      <c r="M137" s="223"/>
      <c r="N137" s="22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136</v>
      </c>
      <c r="AU137" s="20" t="s">
        <v>21</v>
      </c>
    </row>
    <row r="138" s="2" customFormat="1" ht="21.75" customHeight="1">
      <c r="A138" s="41"/>
      <c r="B138" s="42"/>
      <c r="C138" s="207" t="s">
        <v>7</v>
      </c>
      <c r="D138" s="207" t="s">
        <v>129</v>
      </c>
      <c r="E138" s="208" t="s">
        <v>610</v>
      </c>
      <c r="F138" s="209" t="s">
        <v>611</v>
      </c>
      <c r="G138" s="210" t="s">
        <v>262</v>
      </c>
      <c r="H138" s="211">
        <v>10</v>
      </c>
      <c r="I138" s="212"/>
      <c r="J138" s="213">
        <f>ROUND(I138*H138,2)</f>
        <v>0</v>
      </c>
      <c r="K138" s="209" t="s">
        <v>133</v>
      </c>
      <c r="L138" s="47"/>
      <c r="M138" s="214" t="s">
        <v>28</v>
      </c>
      <c r="N138" s="215" t="s">
        <v>44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0.16500000000000001</v>
      </c>
      <c r="T138" s="217">
        <f>S138*H138</f>
        <v>1.6500000000000001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134</v>
      </c>
      <c r="AT138" s="218" t="s">
        <v>129</v>
      </c>
      <c r="AU138" s="218" t="s">
        <v>21</v>
      </c>
      <c r="AY138" s="20" t="s">
        <v>127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81</v>
      </c>
      <c r="BK138" s="219">
        <f>ROUND(I138*H138,2)</f>
        <v>0</v>
      </c>
      <c r="BL138" s="20" t="s">
        <v>134</v>
      </c>
      <c r="BM138" s="218" t="s">
        <v>612</v>
      </c>
    </row>
    <row r="139" s="2" customFormat="1">
      <c r="A139" s="41"/>
      <c r="B139" s="42"/>
      <c r="C139" s="43"/>
      <c r="D139" s="220" t="s">
        <v>136</v>
      </c>
      <c r="E139" s="43"/>
      <c r="F139" s="221" t="s">
        <v>613</v>
      </c>
      <c r="G139" s="43"/>
      <c r="H139" s="43"/>
      <c r="I139" s="222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136</v>
      </c>
      <c r="AU139" s="20" t="s">
        <v>21</v>
      </c>
    </row>
    <row r="140" s="2" customFormat="1" ht="16.5" customHeight="1">
      <c r="A140" s="41"/>
      <c r="B140" s="42"/>
      <c r="C140" s="207" t="s">
        <v>259</v>
      </c>
      <c r="D140" s="207" t="s">
        <v>129</v>
      </c>
      <c r="E140" s="208" t="s">
        <v>614</v>
      </c>
      <c r="F140" s="209" t="s">
        <v>615</v>
      </c>
      <c r="G140" s="210" t="s">
        <v>132</v>
      </c>
      <c r="H140" s="211">
        <v>18</v>
      </c>
      <c r="I140" s="212"/>
      <c r="J140" s="213">
        <f>ROUND(I140*H140,2)</f>
        <v>0</v>
      </c>
      <c r="K140" s="209" t="s">
        <v>133</v>
      </c>
      <c r="L140" s="47"/>
      <c r="M140" s="214" t="s">
        <v>28</v>
      </c>
      <c r="N140" s="215" t="s">
        <v>44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0.00248</v>
      </c>
      <c r="T140" s="217">
        <f>S140*H140</f>
        <v>0.044639999999999999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134</v>
      </c>
      <c r="AT140" s="218" t="s">
        <v>129</v>
      </c>
      <c r="AU140" s="218" t="s">
        <v>21</v>
      </c>
      <c r="AY140" s="20" t="s">
        <v>127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81</v>
      </c>
      <c r="BK140" s="219">
        <f>ROUND(I140*H140,2)</f>
        <v>0</v>
      </c>
      <c r="BL140" s="20" t="s">
        <v>134</v>
      </c>
      <c r="BM140" s="218" t="s">
        <v>616</v>
      </c>
    </row>
    <row r="141" s="2" customFormat="1">
      <c r="A141" s="41"/>
      <c r="B141" s="42"/>
      <c r="C141" s="43"/>
      <c r="D141" s="220" t="s">
        <v>136</v>
      </c>
      <c r="E141" s="43"/>
      <c r="F141" s="221" t="s">
        <v>617</v>
      </c>
      <c r="G141" s="43"/>
      <c r="H141" s="43"/>
      <c r="I141" s="222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136</v>
      </c>
      <c r="AU141" s="20" t="s">
        <v>21</v>
      </c>
    </row>
    <row r="142" s="2" customFormat="1" ht="16.5" customHeight="1">
      <c r="A142" s="41"/>
      <c r="B142" s="42"/>
      <c r="C142" s="207" t="s">
        <v>265</v>
      </c>
      <c r="D142" s="207" t="s">
        <v>129</v>
      </c>
      <c r="E142" s="208" t="s">
        <v>618</v>
      </c>
      <c r="F142" s="209" t="s">
        <v>619</v>
      </c>
      <c r="G142" s="210" t="s">
        <v>262</v>
      </c>
      <c r="H142" s="211">
        <v>1</v>
      </c>
      <c r="I142" s="212"/>
      <c r="J142" s="213">
        <f>ROUND(I142*H142,2)</f>
        <v>0</v>
      </c>
      <c r="K142" s="209" t="s">
        <v>133</v>
      </c>
      <c r="L142" s="47"/>
      <c r="M142" s="214" t="s">
        <v>28</v>
      </c>
      <c r="N142" s="215" t="s">
        <v>44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0.20999999999999999</v>
      </c>
      <c r="T142" s="217">
        <f>S142*H142</f>
        <v>0.20999999999999999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134</v>
      </c>
      <c r="AT142" s="218" t="s">
        <v>129</v>
      </c>
      <c r="AU142" s="218" t="s">
        <v>21</v>
      </c>
      <c r="AY142" s="20" t="s">
        <v>127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81</v>
      </c>
      <c r="BK142" s="219">
        <f>ROUND(I142*H142,2)</f>
        <v>0</v>
      </c>
      <c r="BL142" s="20" t="s">
        <v>134</v>
      </c>
      <c r="BM142" s="218" t="s">
        <v>620</v>
      </c>
    </row>
    <row r="143" s="2" customFormat="1">
      <c r="A143" s="41"/>
      <c r="B143" s="42"/>
      <c r="C143" s="43"/>
      <c r="D143" s="220" t="s">
        <v>136</v>
      </c>
      <c r="E143" s="43"/>
      <c r="F143" s="221" t="s">
        <v>621</v>
      </c>
      <c r="G143" s="43"/>
      <c r="H143" s="43"/>
      <c r="I143" s="222"/>
      <c r="J143" s="43"/>
      <c r="K143" s="43"/>
      <c r="L143" s="47"/>
      <c r="M143" s="223"/>
      <c r="N143" s="22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136</v>
      </c>
      <c r="AU143" s="20" t="s">
        <v>21</v>
      </c>
    </row>
    <row r="144" s="12" customFormat="1" ht="22.8" customHeight="1">
      <c r="A144" s="12"/>
      <c r="B144" s="191"/>
      <c r="C144" s="192"/>
      <c r="D144" s="193" t="s">
        <v>72</v>
      </c>
      <c r="E144" s="205" t="s">
        <v>386</v>
      </c>
      <c r="F144" s="205" t="s">
        <v>387</v>
      </c>
      <c r="G144" s="192"/>
      <c r="H144" s="192"/>
      <c r="I144" s="195"/>
      <c r="J144" s="206">
        <f>BK144</f>
        <v>0</v>
      </c>
      <c r="K144" s="192"/>
      <c r="L144" s="197"/>
      <c r="M144" s="198"/>
      <c r="N144" s="199"/>
      <c r="O144" s="199"/>
      <c r="P144" s="200">
        <f>SUM(P145:P152)</f>
        <v>0</v>
      </c>
      <c r="Q144" s="199"/>
      <c r="R144" s="200">
        <f>SUM(R145:R152)</f>
        <v>0</v>
      </c>
      <c r="S144" s="199"/>
      <c r="T144" s="201">
        <f>SUM(T145:T152)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2" t="s">
        <v>81</v>
      </c>
      <c r="AT144" s="203" t="s">
        <v>72</v>
      </c>
      <c r="AU144" s="203" t="s">
        <v>81</v>
      </c>
      <c r="AY144" s="202" t="s">
        <v>127</v>
      </c>
      <c r="BK144" s="204">
        <f>SUM(BK145:BK152)</f>
        <v>0</v>
      </c>
    </row>
    <row r="145" s="2" customFormat="1" ht="21.75" customHeight="1">
      <c r="A145" s="41"/>
      <c r="B145" s="42"/>
      <c r="C145" s="207" t="s">
        <v>271</v>
      </c>
      <c r="D145" s="207" t="s">
        <v>129</v>
      </c>
      <c r="E145" s="208" t="s">
        <v>622</v>
      </c>
      <c r="F145" s="209" t="s">
        <v>623</v>
      </c>
      <c r="G145" s="210" t="s">
        <v>226</v>
      </c>
      <c r="H145" s="211">
        <v>2.2050000000000001</v>
      </c>
      <c r="I145" s="212"/>
      <c r="J145" s="213">
        <f>ROUND(I145*H145,2)</f>
        <v>0</v>
      </c>
      <c r="K145" s="209" t="s">
        <v>133</v>
      </c>
      <c r="L145" s="47"/>
      <c r="M145" s="214" t="s">
        <v>28</v>
      </c>
      <c r="N145" s="215" t="s">
        <v>44</v>
      </c>
      <c r="O145" s="87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134</v>
      </c>
      <c r="AT145" s="218" t="s">
        <v>129</v>
      </c>
      <c r="AU145" s="218" t="s">
        <v>21</v>
      </c>
      <c r="AY145" s="20" t="s">
        <v>127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81</v>
      </c>
      <c r="BK145" s="219">
        <f>ROUND(I145*H145,2)</f>
        <v>0</v>
      </c>
      <c r="BL145" s="20" t="s">
        <v>134</v>
      </c>
      <c r="BM145" s="218" t="s">
        <v>624</v>
      </c>
    </row>
    <row r="146" s="2" customFormat="1">
      <c r="A146" s="41"/>
      <c r="B146" s="42"/>
      <c r="C146" s="43"/>
      <c r="D146" s="220" t="s">
        <v>136</v>
      </c>
      <c r="E146" s="43"/>
      <c r="F146" s="221" t="s">
        <v>625</v>
      </c>
      <c r="G146" s="43"/>
      <c r="H146" s="43"/>
      <c r="I146" s="222"/>
      <c r="J146" s="43"/>
      <c r="K146" s="43"/>
      <c r="L146" s="47"/>
      <c r="M146" s="223"/>
      <c r="N146" s="22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136</v>
      </c>
      <c r="AU146" s="20" t="s">
        <v>21</v>
      </c>
    </row>
    <row r="147" s="2" customFormat="1" ht="24.15" customHeight="1">
      <c r="A147" s="41"/>
      <c r="B147" s="42"/>
      <c r="C147" s="207" t="s">
        <v>279</v>
      </c>
      <c r="D147" s="207" t="s">
        <v>129</v>
      </c>
      <c r="E147" s="208" t="s">
        <v>626</v>
      </c>
      <c r="F147" s="209" t="s">
        <v>627</v>
      </c>
      <c r="G147" s="210" t="s">
        <v>226</v>
      </c>
      <c r="H147" s="211">
        <v>37.484999999999999</v>
      </c>
      <c r="I147" s="212"/>
      <c r="J147" s="213">
        <f>ROUND(I147*H147,2)</f>
        <v>0</v>
      </c>
      <c r="K147" s="209" t="s">
        <v>133</v>
      </c>
      <c r="L147" s="47"/>
      <c r="M147" s="214" t="s">
        <v>28</v>
      </c>
      <c r="N147" s="215" t="s">
        <v>44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134</v>
      </c>
      <c r="AT147" s="218" t="s">
        <v>129</v>
      </c>
      <c r="AU147" s="218" t="s">
        <v>21</v>
      </c>
      <c r="AY147" s="20" t="s">
        <v>127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81</v>
      </c>
      <c r="BK147" s="219">
        <f>ROUND(I147*H147,2)</f>
        <v>0</v>
      </c>
      <c r="BL147" s="20" t="s">
        <v>134</v>
      </c>
      <c r="BM147" s="218" t="s">
        <v>628</v>
      </c>
    </row>
    <row r="148" s="2" customFormat="1">
      <c r="A148" s="41"/>
      <c r="B148" s="42"/>
      <c r="C148" s="43"/>
      <c r="D148" s="220" t="s">
        <v>136</v>
      </c>
      <c r="E148" s="43"/>
      <c r="F148" s="221" t="s">
        <v>629</v>
      </c>
      <c r="G148" s="43"/>
      <c r="H148" s="43"/>
      <c r="I148" s="222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136</v>
      </c>
      <c r="AU148" s="20" t="s">
        <v>21</v>
      </c>
    </row>
    <row r="149" s="13" customFormat="1">
      <c r="A149" s="13"/>
      <c r="B149" s="225"/>
      <c r="C149" s="226"/>
      <c r="D149" s="227" t="s">
        <v>138</v>
      </c>
      <c r="E149" s="228" t="s">
        <v>28</v>
      </c>
      <c r="F149" s="229" t="s">
        <v>630</v>
      </c>
      <c r="G149" s="226"/>
      <c r="H149" s="230">
        <v>37.484999999999999</v>
      </c>
      <c r="I149" s="231"/>
      <c r="J149" s="226"/>
      <c r="K149" s="226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138</v>
      </c>
      <c r="AU149" s="236" t="s">
        <v>21</v>
      </c>
      <c r="AV149" s="13" t="s">
        <v>21</v>
      </c>
      <c r="AW149" s="13" t="s">
        <v>34</v>
      </c>
      <c r="AX149" s="13" t="s">
        <v>73</v>
      </c>
      <c r="AY149" s="236" t="s">
        <v>127</v>
      </c>
    </row>
    <row r="150" s="14" customFormat="1">
      <c r="A150" s="14"/>
      <c r="B150" s="237"/>
      <c r="C150" s="238"/>
      <c r="D150" s="227" t="s">
        <v>138</v>
      </c>
      <c r="E150" s="239" t="s">
        <v>28</v>
      </c>
      <c r="F150" s="240" t="s">
        <v>140</v>
      </c>
      <c r="G150" s="238"/>
      <c r="H150" s="241">
        <v>37.484999999999999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7" t="s">
        <v>138</v>
      </c>
      <c r="AU150" s="247" t="s">
        <v>21</v>
      </c>
      <c r="AV150" s="14" t="s">
        <v>134</v>
      </c>
      <c r="AW150" s="14" t="s">
        <v>34</v>
      </c>
      <c r="AX150" s="14" t="s">
        <v>81</v>
      </c>
      <c r="AY150" s="247" t="s">
        <v>127</v>
      </c>
    </row>
    <row r="151" s="2" customFormat="1" ht="24.15" customHeight="1">
      <c r="A151" s="41"/>
      <c r="B151" s="42"/>
      <c r="C151" s="207" t="s">
        <v>286</v>
      </c>
      <c r="D151" s="207" t="s">
        <v>129</v>
      </c>
      <c r="E151" s="208" t="s">
        <v>631</v>
      </c>
      <c r="F151" s="209" t="s">
        <v>632</v>
      </c>
      <c r="G151" s="210" t="s">
        <v>226</v>
      </c>
      <c r="H151" s="211">
        <v>2.2050000000000001</v>
      </c>
      <c r="I151" s="212"/>
      <c r="J151" s="213">
        <f>ROUND(I151*H151,2)</f>
        <v>0</v>
      </c>
      <c r="K151" s="209" t="s">
        <v>133</v>
      </c>
      <c r="L151" s="47"/>
      <c r="M151" s="214" t="s">
        <v>28</v>
      </c>
      <c r="N151" s="215" t="s">
        <v>44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134</v>
      </c>
      <c r="AT151" s="218" t="s">
        <v>129</v>
      </c>
      <c r="AU151" s="218" t="s">
        <v>21</v>
      </c>
      <c r="AY151" s="20" t="s">
        <v>127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81</v>
      </c>
      <c r="BK151" s="219">
        <f>ROUND(I151*H151,2)</f>
        <v>0</v>
      </c>
      <c r="BL151" s="20" t="s">
        <v>134</v>
      </c>
      <c r="BM151" s="218" t="s">
        <v>633</v>
      </c>
    </row>
    <row r="152" s="2" customFormat="1">
      <c r="A152" s="41"/>
      <c r="B152" s="42"/>
      <c r="C152" s="43"/>
      <c r="D152" s="220" t="s">
        <v>136</v>
      </c>
      <c r="E152" s="43"/>
      <c r="F152" s="221" t="s">
        <v>634</v>
      </c>
      <c r="G152" s="43"/>
      <c r="H152" s="43"/>
      <c r="I152" s="222"/>
      <c r="J152" s="43"/>
      <c r="K152" s="43"/>
      <c r="L152" s="47"/>
      <c r="M152" s="223"/>
      <c r="N152" s="22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136</v>
      </c>
      <c r="AU152" s="20" t="s">
        <v>21</v>
      </c>
    </row>
    <row r="153" s="12" customFormat="1" ht="22.8" customHeight="1">
      <c r="A153" s="12"/>
      <c r="B153" s="191"/>
      <c r="C153" s="192"/>
      <c r="D153" s="193" t="s">
        <v>72</v>
      </c>
      <c r="E153" s="205" t="s">
        <v>403</v>
      </c>
      <c r="F153" s="205" t="s">
        <v>404</v>
      </c>
      <c r="G153" s="192"/>
      <c r="H153" s="192"/>
      <c r="I153" s="195"/>
      <c r="J153" s="206">
        <f>BK153</f>
        <v>0</v>
      </c>
      <c r="K153" s="192"/>
      <c r="L153" s="197"/>
      <c r="M153" s="198"/>
      <c r="N153" s="199"/>
      <c r="O153" s="199"/>
      <c r="P153" s="200">
        <f>SUM(P154:P155)</f>
        <v>0</v>
      </c>
      <c r="Q153" s="199"/>
      <c r="R153" s="200">
        <f>SUM(R154:R155)</f>
        <v>0</v>
      </c>
      <c r="S153" s="199"/>
      <c r="T153" s="201">
        <f>SUM(T154:T155)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2" t="s">
        <v>81</v>
      </c>
      <c r="AT153" s="203" t="s">
        <v>72</v>
      </c>
      <c r="AU153" s="203" t="s">
        <v>81</v>
      </c>
      <c r="AY153" s="202" t="s">
        <v>127</v>
      </c>
      <c r="BK153" s="204">
        <f>SUM(BK154:BK155)</f>
        <v>0</v>
      </c>
    </row>
    <row r="154" s="2" customFormat="1" ht="24.15" customHeight="1">
      <c r="A154" s="41"/>
      <c r="B154" s="42"/>
      <c r="C154" s="207" t="s">
        <v>292</v>
      </c>
      <c r="D154" s="207" t="s">
        <v>129</v>
      </c>
      <c r="E154" s="208" t="s">
        <v>635</v>
      </c>
      <c r="F154" s="209" t="s">
        <v>636</v>
      </c>
      <c r="G154" s="210" t="s">
        <v>226</v>
      </c>
      <c r="H154" s="211">
        <v>2.5009999999999999</v>
      </c>
      <c r="I154" s="212"/>
      <c r="J154" s="213">
        <f>ROUND(I154*H154,2)</f>
        <v>0</v>
      </c>
      <c r="K154" s="209" t="s">
        <v>133</v>
      </c>
      <c r="L154" s="47"/>
      <c r="M154" s="214" t="s">
        <v>28</v>
      </c>
      <c r="N154" s="215" t="s">
        <v>44</v>
      </c>
      <c r="O154" s="87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134</v>
      </c>
      <c r="AT154" s="218" t="s">
        <v>129</v>
      </c>
      <c r="AU154" s="218" t="s">
        <v>21</v>
      </c>
      <c r="AY154" s="20" t="s">
        <v>127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81</v>
      </c>
      <c r="BK154" s="219">
        <f>ROUND(I154*H154,2)</f>
        <v>0</v>
      </c>
      <c r="BL154" s="20" t="s">
        <v>134</v>
      </c>
      <c r="BM154" s="218" t="s">
        <v>637</v>
      </c>
    </row>
    <row r="155" s="2" customFormat="1">
      <c r="A155" s="41"/>
      <c r="B155" s="42"/>
      <c r="C155" s="43"/>
      <c r="D155" s="220" t="s">
        <v>136</v>
      </c>
      <c r="E155" s="43"/>
      <c r="F155" s="221" t="s">
        <v>638</v>
      </c>
      <c r="G155" s="43"/>
      <c r="H155" s="43"/>
      <c r="I155" s="222"/>
      <c r="J155" s="43"/>
      <c r="K155" s="43"/>
      <c r="L155" s="47"/>
      <c r="M155" s="268"/>
      <c r="N155" s="269"/>
      <c r="O155" s="270"/>
      <c r="P155" s="270"/>
      <c r="Q155" s="270"/>
      <c r="R155" s="270"/>
      <c r="S155" s="270"/>
      <c r="T155" s="27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136</v>
      </c>
      <c r="AU155" s="20" t="s">
        <v>21</v>
      </c>
    </row>
    <row r="156" s="2" customFormat="1" ht="6.96" customHeight="1">
      <c r="A156" s="41"/>
      <c r="B156" s="62"/>
      <c r="C156" s="63"/>
      <c r="D156" s="63"/>
      <c r="E156" s="63"/>
      <c r="F156" s="63"/>
      <c r="G156" s="63"/>
      <c r="H156" s="63"/>
      <c r="I156" s="63"/>
      <c r="J156" s="63"/>
      <c r="K156" s="63"/>
      <c r="L156" s="47"/>
      <c r="M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</row>
  </sheetData>
  <sheetProtection sheet="1" autoFilter="0" formatColumns="0" formatRows="0" objects="1" scenarios="1" spinCount="100000" saltValue="6EE+8F09if0xZnbMwkJFRbKVSh5G1HShmWejO0yGM/eyTakf2WofWPR8t6GFh+hMGTkqeFb4bypRHKFVJ19NRA==" hashValue="ERLYeoLhMrq/6FqLMRvfEoqkHI1ZgqyyJ7KhUSKISLcYCufileP9Al43QIlao118Un75W402bY8OZLaiw8dHCg==" algorithmName="SHA-512" password="CC35"/>
  <autoFilter ref="C84:K155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1/131111333"/>
    <hyperlink ref="F93" r:id="rId2" display="https://podminky.urs.cz/item/CS_URS_2024_01/162211201"/>
    <hyperlink ref="F98" r:id="rId3" display="https://podminky.urs.cz/item/CS_URS_2024_01/162211209"/>
    <hyperlink ref="F100" r:id="rId4" display="https://podminky.urs.cz/item/CS_URS_2024_01/162751117"/>
    <hyperlink ref="F102" r:id="rId5" display="https://podminky.urs.cz/item/CS_URS_2024_01/162751119"/>
    <hyperlink ref="F106" r:id="rId6" display="https://podminky.urs.cz/item/CS_URS_2024_01/167111101"/>
    <hyperlink ref="F108" r:id="rId7" display="https://podminky.urs.cz/item/CS_URS_2024_01/171201231"/>
    <hyperlink ref="F112" r:id="rId8" display="https://podminky.urs.cz/item/CS_URS_2024_01/171251201"/>
    <hyperlink ref="F115" r:id="rId9" display="https://podminky.urs.cz/item/CS_URS_2024_01/338171123"/>
    <hyperlink ref="F122" r:id="rId10" display="https://podminky.urs.cz/item/CS_URS_2024_01/348101250"/>
    <hyperlink ref="F125" r:id="rId11" display="https://podminky.urs.cz/item/CS_URS_2024_01/348401130"/>
    <hyperlink ref="F129" r:id="rId12" display="https://podminky.urs.cz/item/CS_URS_2024_01/348401350"/>
    <hyperlink ref="F137" r:id="rId13" display="https://podminky.urs.cz/item/CS_URS_2024_01/966003818"/>
    <hyperlink ref="F139" r:id="rId14" display="https://podminky.urs.cz/item/CS_URS_2024_01/966071711"/>
    <hyperlink ref="F141" r:id="rId15" display="https://podminky.urs.cz/item/CS_URS_2024_01/966071822"/>
    <hyperlink ref="F143" r:id="rId16" display="https://podminky.urs.cz/item/CS_URS_2024_01/966073811"/>
    <hyperlink ref="F146" r:id="rId17" display="https://podminky.urs.cz/item/CS_URS_2024_01/997231111"/>
    <hyperlink ref="F148" r:id="rId18" display="https://podminky.urs.cz/item/CS_URS_2024_01/997231119"/>
    <hyperlink ref="F152" r:id="rId19" display="https://podminky.urs.cz/item/CS_URS_2024_01/997231511"/>
    <hyperlink ref="F155" r:id="rId20" display="https://podminky.urs.cz/item/CS_URS_2024_01/99823211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21</v>
      </c>
    </row>
    <row r="4" s="1" customFormat="1" ht="24.96" customHeight="1">
      <c r="B4" s="23"/>
      <c r="D4" s="133" t="s">
        <v>97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NAPOJ PARKOVIŠTĚ U ZIM STAD DO UL LITOMĚŘICKÁ BÍLINA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98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639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21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22</v>
      </c>
      <c r="E12" s="41"/>
      <c r="F12" s="139" t="s">
        <v>23</v>
      </c>
      <c r="G12" s="41"/>
      <c r="H12" s="41"/>
      <c r="I12" s="135" t="s">
        <v>24</v>
      </c>
      <c r="J12" s="140" t="str">
        <f>'Rekapitulace stavby'!AN8</f>
        <v>11. 1. 2024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26</v>
      </c>
      <c r="E14" s="41"/>
      <c r="F14" s="41"/>
      <c r="G14" s="41"/>
      <c r="H14" s="41"/>
      <c r="I14" s="135" t="s">
        <v>27</v>
      </c>
      <c r="J14" s="139" t="s">
        <v>28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29</v>
      </c>
      <c r="F15" s="41"/>
      <c r="G15" s="41"/>
      <c r="H15" s="41"/>
      <c r="I15" s="135" t="s">
        <v>30</v>
      </c>
      <c r="J15" s="139" t="s">
        <v>28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31</v>
      </c>
      <c r="E17" s="41"/>
      <c r="F17" s="41"/>
      <c r="G17" s="41"/>
      <c r="H17" s="41"/>
      <c r="I17" s="135" t="s">
        <v>27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30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33</v>
      </c>
      <c r="E20" s="41"/>
      <c r="F20" s="41"/>
      <c r="G20" s="41"/>
      <c r="H20" s="41"/>
      <c r="I20" s="135" t="s">
        <v>27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30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35</v>
      </c>
      <c r="E23" s="41"/>
      <c r="F23" s="41"/>
      <c r="G23" s="41"/>
      <c r="H23" s="41"/>
      <c r="I23" s="135" t="s">
        <v>27</v>
      </c>
      <c r="J23" s="139" t="s">
        <v>28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36</v>
      </c>
      <c r="F24" s="41"/>
      <c r="G24" s="41"/>
      <c r="H24" s="41"/>
      <c r="I24" s="135" t="s">
        <v>30</v>
      </c>
      <c r="J24" s="139" t="s">
        <v>28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37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28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147">
        <f>ROUND(J80,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41</v>
      </c>
      <c r="G32" s="41"/>
      <c r="H32" s="41"/>
      <c r="I32" s="148" t="s">
        <v>40</v>
      </c>
      <c r="J32" s="148" t="s">
        <v>42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43</v>
      </c>
      <c r="E33" s="135" t="s">
        <v>44</v>
      </c>
      <c r="F33" s="150">
        <f>ROUND((SUM(BE80:BE97)),  2)</f>
        <v>0</v>
      </c>
      <c r="G33" s="41"/>
      <c r="H33" s="41"/>
      <c r="I33" s="151">
        <v>0.20999999999999999</v>
      </c>
      <c r="J33" s="150">
        <f>ROUND(((SUM(BE80:BE97))*I33),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45</v>
      </c>
      <c r="F34" s="150">
        <f>ROUND((SUM(BF80:BF97)),  2)</f>
        <v>0</v>
      </c>
      <c r="G34" s="41"/>
      <c r="H34" s="41"/>
      <c r="I34" s="151">
        <v>0.12</v>
      </c>
      <c r="J34" s="150">
        <f>ROUND(((SUM(BF80:BF97))*I34),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46</v>
      </c>
      <c r="F35" s="150">
        <f>ROUND((SUM(BG80:BG97)),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47</v>
      </c>
      <c r="F36" s="150">
        <f>ROUND((SUM(BH80:BH97)),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48</v>
      </c>
      <c r="F37" s="150">
        <f>ROUND((SUM(BI80:BI97)),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49</v>
      </c>
      <c r="E39" s="154"/>
      <c r="F39" s="154"/>
      <c r="G39" s="155" t="s">
        <v>50</v>
      </c>
      <c r="H39" s="156" t="s">
        <v>51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100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NAPOJ PARKOVIŠTĚ U ZIM STAD DO UL LITOMĚŘICKÁ BÍLINA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98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VRN - Vedlejší a ostatní rozpočtové náklady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22</v>
      </c>
      <c r="D52" s="43"/>
      <c r="E52" s="43"/>
      <c r="F52" s="30" t="str">
        <f>F12</f>
        <v xml:space="preserve"> </v>
      </c>
      <c r="G52" s="43"/>
      <c r="H52" s="43"/>
      <c r="I52" s="35" t="s">
        <v>24</v>
      </c>
      <c r="J52" s="75" t="str">
        <f>IF(J12="","",J12)</f>
        <v>11. 1. 2024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26</v>
      </c>
      <c r="D54" s="43"/>
      <c r="E54" s="43"/>
      <c r="F54" s="30" t="str">
        <f>E15</f>
        <v>AQUECON a.s., Zelený pruh 1560/99, Praha 4</v>
      </c>
      <c r="G54" s="43"/>
      <c r="H54" s="43"/>
      <c r="I54" s="35" t="s">
        <v>33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Miluše Vágnerová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101</v>
      </c>
      <c r="D57" s="165"/>
      <c r="E57" s="165"/>
      <c r="F57" s="165"/>
      <c r="G57" s="165"/>
      <c r="H57" s="165"/>
      <c r="I57" s="165"/>
      <c r="J57" s="166" t="s">
        <v>102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71</v>
      </c>
      <c r="D59" s="43"/>
      <c r="E59" s="43"/>
      <c r="F59" s="43"/>
      <c r="G59" s="43"/>
      <c r="H59" s="43"/>
      <c r="I59" s="43"/>
      <c r="J59" s="105">
        <f>J80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103</v>
      </c>
    </row>
    <row r="60" s="9" customFormat="1" ht="24.96" customHeight="1">
      <c r="A60" s="9"/>
      <c r="B60" s="168"/>
      <c r="C60" s="169"/>
      <c r="D60" s="170" t="s">
        <v>640</v>
      </c>
      <c r="E60" s="171"/>
      <c r="F60" s="171"/>
      <c r="G60" s="171"/>
      <c r="H60" s="171"/>
      <c r="I60" s="171"/>
      <c r="J60" s="172">
        <f>J81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3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6.96" customHeight="1">
      <c r="A62" s="41"/>
      <c r="B62" s="62"/>
      <c r="C62" s="63"/>
      <c r="D62" s="63"/>
      <c r="E62" s="63"/>
      <c r="F62" s="63"/>
      <c r="G62" s="63"/>
      <c r="H62" s="63"/>
      <c r="I62" s="63"/>
      <c r="J62" s="63"/>
      <c r="K62" s="63"/>
      <c r="L62" s="13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6" s="2" customFormat="1" ht="6.96" customHeight="1">
      <c r="A66" s="41"/>
      <c r="B66" s="64"/>
      <c r="C66" s="65"/>
      <c r="D66" s="65"/>
      <c r="E66" s="65"/>
      <c r="F66" s="65"/>
      <c r="G66" s="65"/>
      <c r="H66" s="65"/>
      <c r="I66" s="65"/>
      <c r="J66" s="65"/>
      <c r="K66" s="65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4.96" customHeight="1">
      <c r="A67" s="41"/>
      <c r="B67" s="42"/>
      <c r="C67" s="26" t="s">
        <v>112</v>
      </c>
      <c r="D67" s="43"/>
      <c r="E67" s="43"/>
      <c r="F67" s="43"/>
      <c r="G67" s="43"/>
      <c r="H67" s="43"/>
      <c r="I67" s="43"/>
      <c r="J67" s="43"/>
      <c r="K67" s="4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12" customHeight="1">
      <c r="A69" s="41"/>
      <c r="B69" s="42"/>
      <c r="C69" s="35" t="s">
        <v>16</v>
      </c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6.5" customHeight="1">
      <c r="A70" s="41"/>
      <c r="B70" s="42"/>
      <c r="C70" s="43"/>
      <c r="D70" s="43"/>
      <c r="E70" s="163" t="str">
        <f>E7</f>
        <v>NAPOJ PARKOVIŠTĚ U ZIM STAD DO UL LITOMĚŘICKÁ BÍLINA</v>
      </c>
      <c r="F70" s="35"/>
      <c r="G70" s="35"/>
      <c r="H70" s="35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98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72" t="str">
        <f>E9</f>
        <v>VRN - Vedlejší a ostatní rozpočtové náklady</v>
      </c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22</v>
      </c>
      <c r="D74" s="43"/>
      <c r="E74" s="43"/>
      <c r="F74" s="30" t="str">
        <f>F12</f>
        <v xml:space="preserve"> </v>
      </c>
      <c r="G74" s="43"/>
      <c r="H74" s="43"/>
      <c r="I74" s="35" t="s">
        <v>24</v>
      </c>
      <c r="J74" s="75" t="str">
        <f>IF(J12="","",J12)</f>
        <v>11. 1. 2024</v>
      </c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5.15" customHeight="1">
      <c r="A76" s="41"/>
      <c r="B76" s="42"/>
      <c r="C76" s="35" t="s">
        <v>26</v>
      </c>
      <c r="D76" s="43"/>
      <c r="E76" s="43"/>
      <c r="F76" s="30" t="str">
        <f>E15</f>
        <v>AQUECON a.s., Zelený pruh 1560/99, Praha 4</v>
      </c>
      <c r="G76" s="43"/>
      <c r="H76" s="43"/>
      <c r="I76" s="35" t="s">
        <v>33</v>
      </c>
      <c r="J76" s="39" t="str">
        <f>E21</f>
        <v xml:space="preserve"> </v>
      </c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31</v>
      </c>
      <c r="D77" s="43"/>
      <c r="E77" s="43"/>
      <c r="F77" s="30" t="str">
        <f>IF(E18="","",E18)</f>
        <v>Vyplň údaj</v>
      </c>
      <c r="G77" s="43"/>
      <c r="H77" s="43"/>
      <c r="I77" s="35" t="s">
        <v>35</v>
      </c>
      <c r="J77" s="39" t="str">
        <f>E24</f>
        <v>Miluše Vágnerová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0.32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1" customFormat="1" ht="29.28" customHeight="1">
      <c r="A79" s="180"/>
      <c r="B79" s="181"/>
      <c r="C79" s="182" t="s">
        <v>113</v>
      </c>
      <c r="D79" s="183" t="s">
        <v>58</v>
      </c>
      <c r="E79" s="183" t="s">
        <v>54</v>
      </c>
      <c r="F79" s="183" t="s">
        <v>55</v>
      </c>
      <c r="G79" s="183" t="s">
        <v>114</v>
      </c>
      <c r="H79" s="183" t="s">
        <v>115</v>
      </c>
      <c r="I79" s="183" t="s">
        <v>116</v>
      </c>
      <c r="J79" s="183" t="s">
        <v>102</v>
      </c>
      <c r="K79" s="184" t="s">
        <v>117</v>
      </c>
      <c r="L79" s="185"/>
      <c r="M79" s="95" t="s">
        <v>28</v>
      </c>
      <c r="N79" s="96" t="s">
        <v>43</v>
      </c>
      <c r="O79" s="96" t="s">
        <v>118</v>
      </c>
      <c r="P79" s="96" t="s">
        <v>119</v>
      </c>
      <c r="Q79" s="96" t="s">
        <v>120</v>
      </c>
      <c r="R79" s="96" t="s">
        <v>121</v>
      </c>
      <c r="S79" s="96" t="s">
        <v>122</v>
      </c>
      <c r="T79" s="97" t="s">
        <v>123</v>
      </c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</row>
    <row r="80" s="2" customFormat="1" ht="22.8" customHeight="1">
      <c r="A80" s="41"/>
      <c r="B80" s="42"/>
      <c r="C80" s="102" t="s">
        <v>124</v>
      </c>
      <c r="D80" s="43"/>
      <c r="E80" s="43"/>
      <c r="F80" s="43"/>
      <c r="G80" s="43"/>
      <c r="H80" s="43"/>
      <c r="I80" s="43"/>
      <c r="J80" s="186">
        <f>BK80</f>
        <v>0</v>
      </c>
      <c r="K80" s="43"/>
      <c r="L80" s="47"/>
      <c r="M80" s="98"/>
      <c r="N80" s="187"/>
      <c r="O80" s="99"/>
      <c r="P80" s="188">
        <f>P81</f>
        <v>0</v>
      </c>
      <c r="Q80" s="99"/>
      <c r="R80" s="188">
        <f>R81</f>
        <v>0</v>
      </c>
      <c r="S80" s="99"/>
      <c r="T80" s="189">
        <f>T81</f>
        <v>0</v>
      </c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T80" s="20" t="s">
        <v>72</v>
      </c>
      <c r="AU80" s="20" t="s">
        <v>103</v>
      </c>
      <c r="BK80" s="190">
        <f>BK81</f>
        <v>0</v>
      </c>
    </row>
    <row r="81" s="12" customFormat="1" ht="25.92" customHeight="1">
      <c r="A81" s="12"/>
      <c r="B81" s="191"/>
      <c r="C81" s="192"/>
      <c r="D81" s="193" t="s">
        <v>72</v>
      </c>
      <c r="E81" s="194" t="s">
        <v>93</v>
      </c>
      <c r="F81" s="194" t="s">
        <v>641</v>
      </c>
      <c r="G81" s="192"/>
      <c r="H81" s="192"/>
      <c r="I81" s="195"/>
      <c r="J81" s="196">
        <f>BK81</f>
        <v>0</v>
      </c>
      <c r="K81" s="192"/>
      <c r="L81" s="197"/>
      <c r="M81" s="198"/>
      <c r="N81" s="199"/>
      <c r="O81" s="199"/>
      <c r="P81" s="200">
        <f>SUM(P82:P97)</f>
        <v>0</v>
      </c>
      <c r="Q81" s="199"/>
      <c r="R81" s="200">
        <f>SUM(R82:R97)</f>
        <v>0</v>
      </c>
      <c r="S81" s="199"/>
      <c r="T81" s="201">
        <f>SUM(T82:T97)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2" t="s">
        <v>158</v>
      </c>
      <c r="AT81" s="203" t="s">
        <v>72</v>
      </c>
      <c r="AU81" s="203" t="s">
        <v>73</v>
      </c>
      <c r="AY81" s="202" t="s">
        <v>127</v>
      </c>
      <c r="BK81" s="204">
        <f>SUM(BK82:BK97)</f>
        <v>0</v>
      </c>
    </row>
    <row r="82" s="2" customFormat="1" ht="16.5" customHeight="1">
      <c r="A82" s="41"/>
      <c r="B82" s="42"/>
      <c r="C82" s="207" t="s">
        <v>81</v>
      </c>
      <c r="D82" s="207" t="s">
        <v>129</v>
      </c>
      <c r="E82" s="208" t="s">
        <v>642</v>
      </c>
      <c r="F82" s="209" t="s">
        <v>643</v>
      </c>
      <c r="G82" s="210" t="s">
        <v>367</v>
      </c>
      <c r="H82" s="211">
        <v>1</v>
      </c>
      <c r="I82" s="212"/>
      <c r="J82" s="213">
        <f>ROUND(I82*H82,2)</f>
        <v>0</v>
      </c>
      <c r="K82" s="209" t="s">
        <v>28</v>
      </c>
      <c r="L82" s="47"/>
      <c r="M82" s="214" t="s">
        <v>28</v>
      </c>
      <c r="N82" s="215" t="s">
        <v>44</v>
      </c>
      <c r="O82" s="87"/>
      <c r="P82" s="216">
        <f>O82*H82</f>
        <v>0</v>
      </c>
      <c r="Q82" s="216">
        <v>0</v>
      </c>
      <c r="R82" s="216">
        <f>Q82*H82</f>
        <v>0</v>
      </c>
      <c r="S82" s="216">
        <v>0</v>
      </c>
      <c r="T82" s="217">
        <f>S82*H82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R82" s="218" t="s">
        <v>644</v>
      </c>
      <c r="AT82" s="218" t="s">
        <v>129</v>
      </c>
      <c r="AU82" s="218" t="s">
        <v>81</v>
      </c>
      <c r="AY82" s="20" t="s">
        <v>127</v>
      </c>
      <c r="BE82" s="219">
        <f>IF(N82="základní",J82,0)</f>
        <v>0</v>
      </c>
      <c r="BF82" s="219">
        <f>IF(N82="snížená",J82,0)</f>
        <v>0</v>
      </c>
      <c r="BG82" s="219">
        <f>IF(N82="zákl. přenesená",J82,0)</f>
        <v>0</v>
      </c>
      <c r="BH82" s="219">
        <f>IF(N82="sníž. přenesená",J82,0)</f>
        <v>0</v>
      </c>
      <c r="BI82" s="219">
        <f>IF(N82="nulová",J82,0)</f>
        <v>0</v>
      </c>
      <c r="BJ82" s="20" t="s">
        <v>81</v>
      </c>
      <c r="BK82" s="219">
        <f>ROUND(I82*H82,2)</f>
        <v>0</v>
      </c>
      <c r="BL82" s="20" t="s">
        <v>644</v>
      </c>
      <c r="BM82" s="218" t="s">
        <v>645</v>
      </c>
    </row>
    <row r="83" s="2" customFormat="1" ht="16.5" customHeight="1">
      <c r="A83" s="41"/>
      <c r="B83" s="42"/>
      <c r="C83" s="207" t="s">
        <v>21</v>
      </c>
      <c r="D83" s="207" t="s">
        <v>129</v>
      </c>
      <c r="E83" s="208" t="s">
        <v>646</v>
      </c>
      <c r="F83" s="209" t="s">
        <v>647</v>
      </c>
      <c r="G83" s="210" t="s">
        <v>367</v>
      </c>
      <c r="H83" s="211">
        <v>1</v>
      </c>
      <c r="I83" s="212"/>
      <c r="J83" s="213">
        <f>ROUND(I83*H83,2)</f>
        <v>0</v>
      </c>
      <c r="K83" s="209" t="s">
        <v>28</v>
      </c>
      <c r="L83" s="47"/>
      <c r="M83" s="214" t="s">
        <v>28</v>
      </c>
      <c r="N83" s="215" t="s">
        <v>44</v>
      </c>
      <c r="O83" s="87"/>
      <c r="P83" s="216">
        <f>O83*H83</f>
        <v>0</v>
      </c>
      <c r="Q83" s="216">
        <v>0</v>
      </c>
      <c r="R83" s="216">
        <f>Q83*H83</f>
        <v>0</v>
      </c>
      <c r="S83" s="216">
        <v>0</v>
      </c>
      <c r="T83" s="217">
        <f>S83*H83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R83" s="218" t="s">
        <v>644</v>
      </c>
      <c r="AT83" s="218" t="s">
        <v>129</v>
      </c>
      <c r="AU83" s="218" t="s">
        <v>81</v>
      </c>
      <c r="AY83" s="20" t="s">
        <v>127</v>
      </c>
      <c r="BE83" s="219">
        <f>IF(N83="základní",J83,0)</f>
        <v>0</v>
      </c>
      <c r="BF83" s="219">
        <f>IF(N83="snížená",J83,0)</f>
        <v>0</v>
      </c>
      <c r="BG83" s="219">
        <f>IF(N83="zákl. přenesená",J83,0)</f>
        <v>0</v>
      </c>
      <c r="BH83" s="219">
        <f>IF(N83="sníž. přenesená",J83,0)</f>
        <v>0</v>
      </c>
      <c r="BI83" s="219">
        <f>IF(N83="nulová",J83,0)</f>
        <v>0</v>
      </c>
      <c r="BJ83" s="20" t="s">
        <v>81</v>
      </c>
      <c r="BK83" s="219">
        <f>ROUND(I83*H83,2)</f>
        <v>0</v>
      </c>
      <c r="BL83" s="20" t="s">
        <v>644</v>
      </c>
      <c r="BM83" s="218" t="s">
        <v>648</v>
      </c>
    </row>
    <row r="84" s="2" customFormat="1" ht="16.5" customHeight="1">
      <c r="A84" s="41"/>
      <c r="B84" s="42"/>
      <c r="C84" s="207" t="s">
        <v>147</v>
      </c>
      <c r="D84" s="207" t="s">
        <v>129</v>
      </c>
      <c r="E84" s="208" t="s">
        <v>649</v>
      </c>
      <c r="F84" s="209" t="s">
        <v>650</v>
      </c>
      <c r="G84" s="210" t="s">
        <v>367</v>
      </c>
      <c r="H84" s="211">
        <v>1</v>
      </c>
      <c r="I84" s="212"/>
      <c r="J84" s="213">
        <f>ROUND(I84*H84,2)</f>
        <v>0</v>
      </c>
      <c r="K84" s="209" t="s">
        <v>28</v>
      </c>
      <c r="L84" s="47"/>
      <c r="M84" s="214" t="s">
        <v>28</v>
      </c>
      <c r="N84" s="215" t="s">
        <v>44</v>
      </c>
      <c r="O84" s="87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18" t="s">
        <v>644</v>
      </c>
      <c r="AT84" s="218" t="s">
        <v>129</v>
      </c>
      <c r="AU84" s="218" t="s">
        <v>81</v>
      </c>
      <c r="AY84" s="20" t="s">
        <v>127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20" t="s">
        <v>81</v>
      </c>
      <c r="BK84" s="219">
        <f>ROUND(I84*H84,2)</f>
        <v>0</v>
      </c>
      <c r="BL84" s="20" t="s">
        <v>644</v>
      </c>
      <c r="BM84" s="218" t="s">
        <v>651</v>
      </c>
    </row>
    <row r="85" s="2" customFormat="1" ht="16.5" customHeight="1">
      <c r="A85" s="41"/>
      <c r="B85" s="42"/>
      <c r="C85" s="207" t="s">
        <v>134</v>
      </c>
      <c r="D85" s="207" t="s">
        <v>129</v>
      </c>
      <c r="E85" s="208" t="s">
        <v>652</v>
      </c>
      <c r="F85" s="209" t="s">
        <v>653</v>
      </c>
      <c r="G85" s="210" t="s">
        <v>367</v>
      </c>
      <c r="H85" s="211">
        <v>1</v>
      </c>
      <c r="I85" s="212"/>
      <c r="J85" s="213">
        <f>ROUND(I85*H85,2)</f>
        <v>0</v>
      </c>
      <c r="K85" s="209" t="s">
        <v>28</v>
      </c>
      <c r="L85" s="47"/>
      <c r="M85" s="214" t="s">
        <v>28</v>
      </c>
      <c r="N85" s="215" t="s">
        <v>44</v>
      </c>
      <c r="O85" s="87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18" t="s">
        <v>644</v>
      </c>
      <c r="AT85" s="218" t="s">
        <v>129</v>
      </c>
      <c r="AU85" s="218" t="s">
        <v>81</v>
      </c>
      <c r="AY85" s="20" t="s">
        <v>127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20" t="s">
        <v>81</v>
      </c>
      <c r="BK85" s="219">
        <f>ROUND(I85*H85,2)</f>
        <v>0</v>
      </c>
      <c r="BL85" s="20" t="s">
        <v>644</v>
      </c>
      <c r="BM85" s="218" t="s">
        <v>654</v>
      </c>
    </row>
    <row r="86" s="2" customFormat="1" ht="16.5" customHeight="1">
      <c r="A86" s="41"/>
      <c r="B86" s="42"/>
      <c r="C86" s="207" t="s">
        <v>158</v>
      </c>
      <c r="D86" s="207" t="s">
        <v>129</v>
      </c>
      <c r="E86" s="208" t="s">
        <v>655</v>
      </c>
      <c r="F86" s="209" t="s">
        <v>656</v>
      </c>
      <c r="G86" s="210" t="s">
        <v>367</v>
      </c>
      <c r="H86" s="211">
        <v>1</v>
      </c>
      <c r="I86" s="212"/>
      <c r="J86" s="213">
        <f>ROUND(I86*H86,2)</f>
        <v>0</v>
      </c>
      <c r="K86" s="209" t="s">
        <v>28</v>
      </c>
      <c r="L86" s="47"/>
      <c r="M86" s="214" t="s">
        <v>28</v>
      </c>
      <c r="N86" s="215" t="s">
        <v>44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644</v>
      </c>
      <c r="AT86" s="218" t="s">
        <v>129</v>
      </c>
      <c r="AU86" s="218" t="s">
        <v>81</v>
      </c>
      <c r="AY86" s="20" t="s">
        <v>127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81</v>
      </c>
      <c r="BK86" s="219">
        <f>ROUND(I86*H86,2)</f>
        <v>0</v>
      </c>
      <c r="BL86" s="20" t="s">
        <v>644</v>
      </c>
      <c r="BM86" s="218" t="s">
        <v>657</v>
      </c>
    </row>
    <row r="87" s="2" customFormat="1" ht="16.5" customHeight="1">
      <c r="A87" s="41"/>
      <c r="B87" s="42"/>
      <c r="C87" s="207" t="s">
        <v>163</v>
      </c>
      <c r="D87" s="207" t="s">
        <v>129</v>
      </c>
      <c r="E87" s="208" t="s">
        <v>658</v>
      </c>
      <c r="F87" s="209" t="s">
        <v>659</v>
      </c>
      <c r="G87" s="210" t="s">
        <v>367</v>
      </c>
      <c r="H87" s="211">
        <v>1</v>
      </c>
      <c r="I87" s="212"/>
      <c r="J87" s="213">
        <f>ROUND(I87*H87,2)</f>
        <v>0</v>
      </c>
      <c r="K87" s="209" t="s">
        <v>28</v>
      </c>
      <c r="L87" s="47"/>
      <c r="M87" s="214" t="s">
        <v>28</v>
      </c>
      <c r="N87" s="215" t="s">
        <v>44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644</v>
      </c>
      <c r="AT87" s="218" t="s">
        <v>129</v>
      </c>
      <c r="AU87" s="218" t="s">
        <v>81</v>
      </c>
      <c r="AY87" s="20" t="s">
        <v>127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81</v>
      </c>
      <c r="BK87" s="219">
        <f>ROUND(I87*H87,2)</f>
        <v>0</v>
      </c>
      <c r="BL87" s="20" t="s">
        <v>644</v>
      </c>
      <c r="BM87" s="218" t="s">
        <v>660</v>
      </c>
    </row>
    <row r="88" s="13" customFormat="1">
      <c r="A88" s="13"/>
      <c r="B88" s="225"/>
      <c r="C88" s="226"/>
      <c r="D88" s="227" t="s">
        <v>138</v>
      </c>
      <c r="E88" s="228" t="s">
        <v>28</v>
      </c>
      <c r="F88" s="229" t="s">
        <v>661</v>
      </c>
      <c r="G88" s="226"/>
      <c r="H88" s="230">
        <v>1</v>
      </c>
      <c r="I88" s="231"/>
      <c r="J88" s="226"/>
      <c r="K88" s="226"/>
      <c r="L88" s="232"/>
      <c r="M88" s="233"/>
      <c r="N88" s="234"/>
      <c r="O88" s="234"/>
      <c r="P88" s="234"/>
      <c r="Q88" s="234"/>
      <c r="R88" s="234"/>
      <c r="S88" s="234"/>
      <c r="T88" s="23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6" t="s">
        <v>138</v>
      </c>
      <c r="AU88" s="236" t="s">
        <v>81</v>
      </c>
      <c r="AV88" s="13" t="s">
        <v>21</v>
      </c>
      <c r="AW88" s="13" t="s">
        <v>34</v>
      </c>
      <c r="AX88" s="13" t="s">
        <v>73</v>
      </c>
      <c r="AY88" s="236" t="s">
        <v>127</v>
      </c>
    </row>
    <row r="89" s="14" customFormat="1">
      <c r="A89" s="14"/>
      <c r="B89" s="237"/>
      <c r="C89" s="238"/>
      <c r="D89" s="227" t="s">
        <v>138</v>
      </c>
      <c r="E89" s="239" t="s">
        <v>28</v>
      </c>
      <c r="F89" s="240" t="s">
        <v>140</v>
      </c>
      <c r="G89" s="238"/>
      <c r="H89" s="241">
        <v>1</v>
      </c>
      <c r="I89" s="242"/>
      <c r="J89" s="238"/>
      <c r="K89" s="238"/>
      <c r="L89" s="243"/>
      <c r="M89" s="244"/>
      <c r="N89" s="245"/>
      <c r="O89" s="245"/>
      <c r="P89" s="245"/>
      <c r="Q89" s="245"/>
      <c r="R89" s="245"/>
      <c r="S89" s="245"/>
      <c r="T89" s="246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7" t="s">
        <v>138</v>
      </c>
      <c r="AU89" s="247" t="s">
        <v>81</v>
      </c>
      <c r="AV89" s="14" t="s">
        <v>134</v>
      </c>
      <c r="AW89" s="14" t="s">
        <v>34</v>
      </c>
      <c r="AX89" s="14" t="s">
        <v>81</v>
      </c>
      <c r="AY89" s="247" t="s">
        <v>127</v>
      </c>
    </row>
    <row r="90" s="2" customFormat="1" ht="16.5" customHeight="1">
      <c r="A90" s="41"/>
      <c r="B90" s="42"/>
      <c r="C90" s="207" t="s">
        <v>169</v>
      </c>
      <c r="D90" s="207" t="s">
        <v>129</v>
      </c>
      <c r="E90" s="208" t="s">
        <v>662</v>
      </c>
      <c r="F90" s="209" t="s">
        <v>663</v>
      </c>
      <c r="G90" s="210" t="s">
        <v>664</v>
      </c>
      <c r="H90" s="211">
        <v>1</v>
      </c>
      <c r="I90" s="212"/>
      <c r="J90" s="213">
        <f>ROUND(I90*H90,2)</f>
        <v>0</v>
      </c>
      <c r="K90" s="209" t="s">
        <v>28</v>
      </c>
      <c r="L90" s="47"/>
      <c r="M90" s="214" t="s">
        <v>28</v>
      </c>
      <c r="N90" s="215" t="s">
        <v>44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644</v>
      </c>
      <c r="AT90" s="218" t="s">
        <v>129</v>
      </c>
      <c r="AU90" s="218" t="s">
        <v>81</v>
      </c>
      <c r="AY90" s="20" t="s">
        <v>127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81</v>
      </c>
      <c r="BK90" s="219">
        <f>ROUND(I90*H90,2)</f>
        <v>0</v>
      </c>
      <c r="BL90" s="20" t="s">
        <v>644</v>
      </c>
      <c r="BM90" s="218" t="s">
        <v>665</v>
      </c>
    </row>
    <row r="91" s="15" customFormat="1">
      <c r="A91" s="15"/>
      <c r="B91" s="258"/>
      <c r="C91" s="259"/>
      <c r="D91" s="227" t="s">
        <v>138</v>
      </c>
      <c r="E91" s="260" t="s">
        <v>28</v>
      </c>
      <c r="F91" s="261" t="s">
        <v>666</v>
      </c>
      <c r="G91" s="259"/>
      <c r="H91" s="260" t="s">
        <v>28</v>
      </c>
      <c r="I91" s="262"/>
      <c r="J91" s="259"/>
      <c r="K91" s="259"/>
      <c r="L91" s="263"/>
      <c r="M91" s="264"/>
      <c r="N91" s="265"/>
      <c r="O91" s="265"/>
      <c r="P91" s="265"/>
      <c r="Q91" s="265"/>
      <c r="R91" s="265"/>
      <c r="S91" s="265"/>
      <c r="T91" s="266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T91" s="267" t="s">
        <v>138</v>
      </c>
      <c r="AU91" s="267" t="s">
        <v>81</v>
      </c>
      <c r="AV91" s="15" t="s">
        <v>81</v>
      </c>
      <c r="AW91" s="15" t="s">
        <v>34</v>
      </c>
      <c r="AX91" s="15" t="s">
        <v>73</v>
      </c>
      <c r="AY91" s="267" t="s">
        <v>127</v>
      </c>
    </row>
    <row r="92" s="13" customFormat="1">
      <c r="A92" s="13"/>
      <c r="B92" s="225"/>
      <c r="C92" s="226"/>
      <c r="D92" s="227" t="s">
        <v>138</v>
      </c>
      <c r="E92" s="228" t="s">
        <v>28</v>
      </c>
      <c r="F92" s="229" t="s">
        <v>667</v>
      </c>
      <c r="G92" s="226"/>
      <c r="H92" s="230">
        <v>48000</v>
      </c>
      <c r="I92" s="231"/>
      <c r="J92" s="226"/>
      <c r="K92" s="226"/>
      <c r="L92" s="232"/>
      <c r="M92" s="233"/>
      <c r="N92" s="234"/>
      <c r="O92" s="234"/>
      <c r="P92" s="234"/>
      <c r="Q92" s="234"/>
      <c r="R92" s="234"/>
      <c r="S92" s="234"/>
      <c r="T92" s="23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6" t="s">
        <v>138</v>
      </c>
      <c r="AU92" s="236" t="s">
        <v>81</v>
      </c>
      <c r="AV92" s="13" t="s">
        <v>21</v>
      </c>
      <c r="AW92" s="13" t="s">
        <v>34</v>
      </c>
      <c r="AX92" s="13" t="s">
        <v>73</v>
      </c>
      <c r="AY92" s="236" t="s">
        <v>127</v>
      </c>
    </row>
    <row r="93" s="16" customFormat="1">
      <c r="A93" s="16"/>
      <c r="B93" s="272"/>
      <c r="C93" s="273"/>
      <c r="D93" s="227" t="s">
        <v>138</v>
      </c>
      <c r="E93" s="274" t="s">
        <v>28</v>
      </c>
      <c r="F93" s="275" t="s">
        <v>668</v>
      </c>
      <c r="G93" s="273"/>
      <c r="H93" s="276">
        <v>48000</v>
      </c>
      <c r="I93" s="277"/>
      <c r="J93" s="273"/>
      <c r="K93" s="273"/>
      <c r="L93" s="278"/>
      <c r="M93" s="279"/>
      <c r="N93" s="280"/>
      <c r="O93" s="280"/>
      <c r="P93" s="280"/>
      <c r="Q93" s="280"/>
      <c r="R93" s="280"/>
      <c r="S93" s="280"/>
      <c r="T93" s="281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T93" s="282" t="s">
        <v>138</v>
      </c>
      <c r="AU93" s="282" t="s">
        <v>81</v>
      </c>
      <c r="AV93" s="16" t="s">
        <v>147</v>
      </c>
      <c r="AW93" s="16" t="s">
        <v>34</v>
      </c>
      <c r="AX93" s="16" t="s">
        <v>73</v>
      </c>
      <c r="AY93" s="282" t="s">
        <v>127</v>
      </c>
    </row>
    <row r="94" s="13" customFormat="1">
      <c r="A94" s="13"/>
      <c r="B94" s="225"/>
      <c r="C94" s="226"/>
      <c r="D94" s="227" t="s">
        <v>138</v>
      </c>
      <c r="E94" s="228" t="s">
        <v>28</v>
      </c>
      <c r="F94" s="229" t="s">
        <v>81</v>
      </c>
      <c r="G94" s="226"/>
      <c r="H94" s="230">
        <v>1</v>
      </c>
      <c r="I94" s="231"/>
      <c r="J94" s="226"/>
      <c r="K94" s="226"/>
      <c r="L94" s="232"/>
      <c r="M94" s="233"/>
      <c r="N94" s="234"/>
      <c r="O94" s="234"/>
      <c r="P94" s="234"/>
      <c r="Q94" s="234"/>
      <c r="R94" s="234"/>
      <c r="S94" s="234"/>
      <c r="T94" s="23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6" t="s">
        <v>138</v>
      </c>
      <c r="AU94" s="236" t="s">
        <v>81</v>
      </c>
      <c r="AV94" s="13" t="s">
        <v>21</v>
      </c>
      <c r="AW94" s="13" t="s">
        <v>34</v>
      </c>
      <c r="AX94" s="13" t="s">
        <v>81</v>
      </c>
      <c r="AY94" s="236" t="s">
        <v>127</v>
      </c>
    </row>
    <row r="95" s="2" customFormat="1" ht="16.5" customHeight="1">
      <c r="A95" s="41"/>
      <c r="B95" s="42"/>
      <c r="C95" s="207" t="s">
        <v>174</v>
      </c>
      <c r="D95" s="207" t="s">
        <v>129</v>
      </c>
      <c r="E95" s="208" t="s">
        <v>669</v>
      </c>
      <c r="F95" s="209" t="s">
        <v>670</v>
      </c>
      <c r="G95" s="210" t="s">
        <v>367</v>
      </c>
      <c r="H95" s="211">
        <v>1</v>
      </c>
      <c r="I95" s="212"/>
      <c r="J95" s="213">
        <f>ROUND(I95*H95,2)</f>
        <v>0</v>
      </c>
      <c r="K95" s="209" t="s">
        <v>28</v>
      </c>
      <c r="L95" s="47"/>
      <c r="M95" s="214" t="s">
        <v>28</v>
      </c>
      <c r="N95" s="215" t="s">
        <v>44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644</v>
      </c>
      <c r="AT95" s="218" t="s">
        <v>129</v>
      </c>
      <c r="AU95" s="218" t="s">
        <v>81</v>
      </c>
      <c r="AY95" s="20" t="s">
        <v>127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81</v>
      </c>
      <c r="BK95" s="219">
        <f>ROUND(I95*H95,2)</f>
        <v>0</v>
      </c>
      <c r="BL95" s="20" t="s">
        <v>644</v>
      </c>
      <c r="BM95" s="218" t="s">
        <v>671</v>
      </c>
    </row>
    <row r="96" s="2" customFormat="1" ht="16.5" customHeight="1">
      <c r="A96" s="41"/>
      <c r="B96" s="42"/>
      <c r="C96" s="207" t="s">
        <v>181</v>
      </c>
      <c r="D96" s="207" t="s">
        <v>129</v>
      </c>
      <c r="E96" s="208" t="s">
        <v>672</v>
      </c>
      <c r="F96" s="209" t="s">
        <v>673</v>
      </c>
      <c r="G96" s="210" t="s">
        <v>664</v>
      </c>
      <c r="H96" s="211">
        <v>1</v>
      </c>
      <c r="I96" s="212"/>
      <c r="J96" s="213">
        <f>ROUND(I96*H96,2)</f>
        <v>0</v>
      </c>
      <c r="K96" s="209" t="s">
        <v>28</v>
      </c>
      <c r="L96" s="47"/>
      <c r="M96" s="214" t="s">
        <v>28</v>
      </c>
      <c r="N96" s="215" t="s">
        <v>44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644</v>
      </c>
      <c r="AT96" s="218" t="s">
        <v>129</v>
      </c>
      <c r="AU96" s="218" t="s">
        <v>81</v>
      </c>
      <c r="AY96" s="20" t="s">
        <v>127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81</v>
      </c>
      <c r="BK96" s="219">
        <f>ROUND(I96*H96,2)</f>
        <v>0</v>
      </c>
      <c r="BL96" s="20" t="s">
        <v>644</v>
      </c>
      <c r="BM96" s="218" t="s">
        <v>674</v>
      </c>
    </row>
    <row r="97" s="2" customFormat="1" ht="16.5" customHeight="1">
      <c r="A97" s="41"/>
      <c r="B97" s="42"/>
      <c r="C97" s="207" t="s">
        <v>188</v>
      </c>
      <c r="D97" s="207" t="s">
        <v>129</v>
      </c>
      <c r="E97" s="208" t="s">
        <v>675</v>
      </c>
      <c r="F97" s="209" t="s">
        <v>676</v>
      </c>
      <c r="G97" s="210" t="s">
        <v>367</v>
      </c>
      <c r="H97" s="211">
        <v>1</v>
      </c>
      <c r="I97" s="212"/>
      <c r="J97" s="213">
        <f>ROUND(I97*H97,2)</f>
        <v>0</v>
      </c>
      <c r="K97" s="209" t="s">
        <v>28</v>
      </c>
      <c r="L97" s="47"/>
      <c r="M97" s="283" t="s">
        <v>28</v>
      </c>
      <c r="N97" s="284" t="s">
        <v>44</v>
      </c>
      <c r="O97" s="270"/>
      <c r="P97" s="285">
        <f>O97*H97</f>
        <v>0</v>
      </c>
      <c r="Q97" s="285">
        <v>0</v>
      </c>
      <c r="R97" s="285">
        <f>Q97*H97</f>
        <v>0</v>
      </c>
      <c r="S97" s="285">
        <v>0</v>
      </c>
      <c r="T97" s="28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644</v>
      </c>
      <c r="AT97" s="218" t="s">
        <v>129</v>
      </c>
      <c r="AU97" s="218" t="s">
        <v>81</v>
      </c>
      <c r="AY97" s="20" t="s">
        <v>127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81</v>
      </c>
      <c r="BK97" s="219">
        <f>ROUND(I97*H97,2)</f>
        <v>0</v>
      </c>
      <c r="BL97" s="20" t="s">
        <v>644</v>
      </c>
      <c r="BM97" s="218" t="s">
        <v>677</v>
      </c>
    </row>
    <row r="98" s="2" customFormat="1" ht="6.96" customHeight="1">
      <c r="A98" s="41"/>
      <c r="B98" s="62"/>
      <c r="C98" s="63"/>
      <c r="D98" s="63"/>
      <c r="E98" s="63"/>
      <c r="F98" s="63"/>
      <c r="G98" s="63"/>
      <c r="H98" s="63"/>
      <c r="I98" s="63"/>
      <c r="J98" s="63"/>
      <c r="K98" s="63"/>
      <c r="L98" s="47"/>
      <c r="M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</sheetData>
  <sheetProtection sheet="1" autoFilter="0" formatColumns="0" formatRows="0" objects="1" scenarios="1" spinCount="100000" saltValue="3gnPyl+iEUnxBW4b//8P/MvHbv0HLDnmBoZinqApFfd6EjqdoTNK/OUUuKg1mELsj+mrhfZyjsapMFj+WcBIoA==" hashValue="uKR6XCNTSPQXCVqxWNQwYcdMqjgnVuJq3xAOGhWExPI0WvzsQF4nDQOHhHsDiXSh6pB220lZspVCQeVCa1XTHg==" algorithmName="SHA-512" password="CC35"/>
  <autoFilter ref="C79:K97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87" customWidth="1"/>
    <col min="2" max="2" width="1.667969" style="287" customWidth="1"/>
    <col min="3" max="4" width="5" style="287" customWidth="1"/>
    <col min="5" max="5" width="11.66016" style="287" customWidth="1"/>
    <col min="6" max="6" width="9.160156" style="287" customWidth="1"/>
    <col min="7" max="7" width="5" style="287" customWidth="1"/>
    <col min="8" max="8" width="77.83203" style="287" customWidth="1"/>
    <col min="9" max="10" width="20" style="287" customWidth="1"/>
    <col min="11" max="11" width="1.667969" style="287" customWidth="1"/>
  </cols>
  <sheetData>
    <row r="1" s="1" customFormat="1" ht="37.5" customHeight="1"/>
    <row r="2" s="1" customFormat="1" ht="7.5" customHeight="1">
      <c r="B2" s="288"/>
      <c r="C2" s="289"/>
      <c r="D2" s="289"/>
      <c r="E2" s="289"/>
      <c r="F2" s="289"/>
      <c r="G2" s="289"/>
      <c r="H2" s="289"/>
      <c r="I2" s="289"/>
      <c r="J2" s="289"/>
      <c r="K2" s="290"/>
    </row>
    <row r="3" s="17" customFormat="1" ht="45" customHeight="1">
      <c r="B3" s="291"/>
      <c r="C3" s="292" t="s">
        <v>678</v>
      </c>
      <c r="D3" s="292"/>
      <c r="E3" s="292"/>
      <c r="F3" s="292"/>
      <c r="G3" s="292"/>
      <c r="H3" s="292"/>
      <c r="I3" s="292"/>
      <c r="J3" s="292"/>
      <c r="K3" s="293"/>
    </row>
    <row r="4" s="1" customFormat="1" ht="25.5" customHeight="1">
      <c r="B4" s="294"/>
      <c r="C4" s="295" t="s">
        <v>679</v>
      </c>
      <c r="D4" s="295"/>
      <c r="E4" s="295"/>
      <c r="F4" s="295"/>
      <c r="G4" s="295"/>
      <c r="H4" s="295"/>
      <c r="I4" s="295"/>
      <c r="J4" s="295"/>
      <c r="K4" s="296"/>
    </row>
    <row r="5" s="1" customFormat="1" ht="5.25" customHeight="1">
      <c r="B5" s="294"/>
      <c r="C5" s="297"/>
      <c r="D5" s="297"/>
      <c r="E5" s="297"/>
      <c r="F5" s="297"/>
      <c r="G5" s="297"/>
      <c r="H5" s="297"/>
      <c r="I5" s="297"/>
      <c r="J5" s="297"/>
      <c r="K5" s="296"/>
    </row>
    <row r="6" s="1" customFormat="1" ht="15" customHeight="1">
      <c r="B6" s="294"/>
      <c r="C6" s="298" t="s">
        <v>680</v>
      </c>
      <c r="D6" s="298"/>
      <c r="E6" s="298"/>
      <c r="F6" s="298"/>
      <c r="G6" s="298"/>
      <c r="H6" s="298"/>
      <c r="I6" s="298"/>
      <c r="J6" s="298"/>
      <c r="K6" s="296"/>
    </row>
    <row r="7" s="1" customFormat="1" ht="15" customHeight="1">
      <c r="B7" s="299"/>
      <c r="C7" s="298" t="s">
        <v>681</v>
      </c>
      <c r="D7" s="298"/>
      <c r="E7" s="298"/>
      <c r="F7" s="298"/>
      <c r="G7" s="298"/>
      <c r="H7" s="298"/>
      <c r="I7" s="298"/>
      <c r="J7" s="298"/>
      <c r="K7" s="296"/>
    </row>
    <row r="8" s="1" customFormat="1" ht="12.75" customHeight="1">
      <c r="B8" s="299"/>
      <c r="C8" s="298"/>
      <c r="D8" s="298"/>
      <c r="E8" s="298"/>
      <c r="F8" s="298"/>
      <c r="G8" s="298"/>
      <c r="H8" s="298"/>
      <c r="I8" s="298"/>
      <c r="J8" s="298"/>
      <c r="K8" s="296"/>
    </row>
    <row r="9" s="1" customFormat="1" ht="15" customHeight="1">
      <c r="B9" s="299"/>
      <c r="C9" s="298" t="s">
        <v>682</v>
      </c>
      <c r="D9" s="298"/>
      <c r="E9" s="298"/>
      <c r="F9" s="298"/>
      <c r="G9" s="298"/>
      <c r="H9" s="298"/>
      <c r="I9" s="298"/>
      <c r="J9" s="298"/>
      <c r="K9" s="296"/>
    </row>
    <row r="10" s="1" customFormat="1" ht="15" customHeight="1">
      <c r="B10" s="299"/>
      <c r="C10" s="298"/>
      <c r="D10" s="298" t="s">
        <v>683</v>
      </c>
      <c r="E10" s="298"/>
      <c r="F10" s="298"/>
      <c r="G10" s="298"/>
      <c r="H10" s="298"/>
      <c r="I10" s="298"/>
      <c r="J10" s="298"/>
      <c r="K10" s="296"/>
    </row>
    <row r="11" s="1" customFormat="1" ht="15" customHeight="1">
      <c r="B11" s="299"/>
      <c r="C11" s="300"/>
      <c r="D11" s="298" t="s">
        <v>684</v>
      </c>
      <c r="E11" s="298"/>
      <c r="F11" s="298"/>
      <c r="G11" s="298"/>
      <c r="H11" s="298"/>
      <c r="I11" s="298"/>
      <c r="J11" s="298"/>
      <c r="K11" s="296"/>
    </row>
    <row r="12" s="1" customFormat="1" ht="15" customHeight="1">
      <c r="B12" s="299"/>
      <c r="C12" s="300"/>
      <c r="D12" s="298"/>
      <c r="E12" s="298"/>
      <c r="F12" s="298"/>
      <c r="G12" s="298"/>
      <c r="H12" s="298"/>
      <c r="I12" s="298"/>
      <c r="J12" s="298"/>
      <c r="K12" s="296"/>
    </row>
    <row r="13" s="1" customFormat="1" ht="15" customHeight="1">
      <c r="B13" s="299"/>
      <c r="C13" s="300"/>
      <c r="D13" s="301" t="s">
        <v>685</v>
      </c>
      <c r="E13" s="298"/>
      <c r="F13" s="298"/>
      <c r="G13" s="298"/>
      <c r="H13" s="298"/>
      <c r="I13" s="298"/>
      <c r="J13" s="298"/>
      <c r="K13" s="296"/>
    </row>
    <row r="14" s="1" customFormat="1" ht="12.75" customHeight="1">
      <c r="B14" s="299"/>
      <c r="C14" s="300"/>
      <c r="D14" s="300"/>
      <c r="E14" s="300"/>
      <c r="F14" s="300"/>
      <c r="G14" s="300"/>
      <c r="H14" s="300"/>
      <c r="I14" s="300"/>
      <c r="J14" s="300"/>
      <c r="K14" s="296"/>
    </row>
    <row r="15" s="1" customFormat="1" ht="15" customHeight="1">
      <c r="B15" s="299"/>
      <c r="C15" s="300"/>
      <c r="D15" s="298" t="s">
        <v>686</v>
      </c>
      <c r="E15" s="298"/>
      <c r="F15" s="298"/>
      <c r="G15" s="298"/>
      <c r="H15" s="298"/>
      <c r="I15" s="298"/>
      <c r="J15" s="298"/>
      <c r="K15" s="296"/>
    </row>
    <row r="16" s="1" customFormat="1" ht="15" customHeight="1">
      <c r="B16" s="299"/>
      <c r="C16" s="300"/>
      <c r="D16" s="298" t="s">
        <v>687</v>
      </c>
      <c r="E16" s="298"/>
      <c r="F16" s="298"/>
      <c r="G16" s="298"/>
      <c r="H16" s="298"/>
      <c r="I16" s="298"/>
      <c r="J16" s="298"/>
      <c r="K16" s="296"/>
    </row>
    <row r="17" s="1" customFormat="1" ht="15" customHeight="1">
      <c r="B17" s="299"/>
      <c r="C17" s="300"/>
      <c r="D17" s="298" t="s">
        <v>688</v>
      </c>
      <c r="E17" s="298"/>
      <c r="F17" s="298"/>
      <c r="G17" s="298"/>
      <c r="H17" s="298"/>
      <c r="I17" s="298"/>
      <c r="J17" s="298"/>
      <c r="K17" s="296"/>
    </row>
    <row r="18" s="1" customFormat="1" ht="15" customHeight="1">
      <c r="B18" s="299"/>
      <c r="C18" s="300"/>
      <c r="D18" s="300"/>
      <c r="E18" s="302" t="s">
        <v>90</v>
      </c>
      <c r="F18" s="298" t="s">
        <v>689</v>
      </c>
      <c r="G18" s="298"/>
      <c r="H18" s="298"/>
      <c r="I18" s="298"/>
      <c r="J18" s="298"/>
      <c r="K18" s="296"/>
    </row>
    <row r="19" s="1" customFormat="1" ht="15" customHeight="1">
      <c r="B19" s="299"/>
      <c r="C19" s="300"/>
      <c r="D19" s="300"/>
      <c r="E19" s="302" t="s">
        <v>80</v>
      </c>
      <c r="F19" s="298" t="s">
        <v>690</v>
      </c>
      <c r="G19" s="298"/>
      <c r="H19" s="298"/>
      <c r="I19" s="298"/>
      <c r="J19" s="298"/>
      <c r="K19" s="296"/>
    </row>
    <row r="20" s="1" customFormat="1" ht="15" customHeight="1">
      <c r="B20" s="299"/>
      <c r="C20" s="300"/>
      <c r="D20" s="300"/>
      <c r="E20" s="302" t="s">
        <v>691</v>
      </c>
      <c r="F20" s="298" t="s">
        <v>692</v>
      </c>
      <c r="G20" s="298"/>
      <c r="H20" s="298"/>
      <c r="I20" s="298"/>
      <c r="J20" s="298"/>
      <c r="K20" s="296"/>
    </row>
    <row r="21" s="1" customFormat="1" ht="15" customHeight="1">
      <c r="B21" s="299"/>
      <c r="C21" s="300"/>
      <c r="D21" s="300"/>
      <c r="E21" s="302" t="s">
        <v>95</v>
      </c>
      <c r="F21" s="298" t="s">
        <v>693</v>
      </c>
      <c r="G21" s="298"/>
      <c r="H21" s="298"/>
      <c r="I21" s="298"/>
      <c r="J21" s="298"/>
      <c r="K21" s="296"/>
    </row>
    <row r="22" s="1" customFormat="1" ht="15" customHeight="1">
      <c r="B22" s="299"/>
      <c r="C22" s="300"/>
      <c r="D22" s="300"/>
      <c r="E22" s="302" t="s">
        <v>694</v>
      </c>
      <c r="F22" s="298" t="s">
        <v>695</v>
      </c>
      <c r="G22" s="298"/>
      <c r="H22" s="298"/>
      <c r="I22" s="298"/>
      <c r="J22" s="298"/>
      <c r="K22" s="296"/>
    </row>
    <row r="23" s="1" customFormat="1" ht="15" customHeight="1">
      <c r="B23" s="299"/>
      <c r="C23" s="300"/>
      <c r="D23" s="300"/>
      <c r="E23" s="302" t="s">
        <v>696</v>
      </c>
      <c r="F23" s="298" t="s">
        <v>697</v>
      </c>
      <c r="G23" s="298"/>
      <c r="H23" s="298"/>
      <c r="I23" s="298"/>
      <c r="J23" s="298"/>
      <c r="K23" s="296"/>
    </row>
    <row r="24" s="1" customFormat="1" ht="12.75" customHeight="1">
      <c r="B24" s="299"/>
      <c r="C24" s="300"/>
      <c r="D24" s="300"/>
      <c r="E24" s="300"/>
      <c r="F24" s="300"/>
      <c r="G24" s="300"/>
      <c r="H24" s="300"/>
      <c r="I24" s="300"/>
      <c r="J24" s="300"/>
      <c r="K24" s="296"/>
    </row>
    <row r="25" s="1" customFormat="1" ht="15" customHeight="1">
      <c r="B25" s="299"/>
      <c r="C25" s="298" t="s">
        <v>698</v>
      </c>
      <c r="D25" s="298"/>
      <c r="E25" s="298"/>
      <c r="F25" s="298"/>
      <c r="G25" s="298"/>
      <c r="H25" s="298"/>
      <c r="I25" s="298"/>
      <c r="J25" s="298"/>
      <c r="K25" s="296"/>
    </row>
    <row r="26" s="1" customFormat="1" ht="15" customHeight="1">
      <c r="B26" s="299"/>
      <c r="C26" s="298" t="s">
        <v>699</v>
      </c>
      <c r="D26" s="298"/>
      <c r="E26" s="298"/>
      <c r="F26" s="298"/>
      <c r="G26" s="298"/>
      <c r="H26" s="298"/>
      <c r="I26" s="298"/>
      <c r="J26" s="298"/>
      <c r="K26" s="296"/>
    </row>
    <row r="27" s="1" customFormat="1" ht="15" customHeight="1">
      <c r="B27" s="299"/>
      <c r="C27" s="298"/>
      <c r="D27" s="298" t="s">
        <v>700</v>
      </c>
      <c r="E27" s="298"/>
      <c r="F27" s="298"/>
      <c r="G27" s="298"/>
      <c r="H27" s="298"/>
      <c r="I27" s="298"/>
      <c r="J27" s="298"/>
      <c r="K27" s="296"/>
    </row>
    <row r="28" s="1" customFormat="1" ht="15" customHeight="1">
      <c r="B28" s="299"/>
      <c r="C28" s="300"/>
      <c r="D28" s="298" t="s">
        <v>701</v>
      </c>
      <c r="E28" s="298"/>
      <c r="F28" s="298"/>
      <c r="G28" s="298"/>
      <c r="H28" s="298"/>
      <c r="I28" s="298"/>
      <c r="J28" s="298"/>
      <c r="K28" s="296"/>
    </row>
    <row r="29" s="1" customFormat="1" ht="12.75" customHeight="1">
      <c r="B29" s="299"/>
      <c r="C29" s="300"/>
      <c r="D29" s="300"/>
      <c r="E29" s="300"/>
      <c r="F29" s="300"/>
      <c r="G29" s="300"/>
      <c r="H29" s="300"/>
      <c r="I29" s="300"/>
      <c r="J29" s="300"/>
      <c r="K29" s="296"/>
    </row>
    <row r="30" s="1" customFormat="1" ht="15" customHeight="1">
      <c r="B30" s="299"/>
      <c r="C30" s="300"/>
      <c r="D30" s="298" t="s">
        <v>702</v>
      </c>
      <c r="E30" s="298"/>
      <c r="F30" s="298"/>
      <c r="G30" s="298"/>
      <c r="H30" s="298"/>
      <c r="I30" s="298"/>
      <c r="J30" s="298"/>
      <c r="K30" s="296"/>
    </row>
    <row r="31" s="1" customFormat="1" ht="15" customHeight="1">
      <c r="B31" s="299"/>
      <c r="C31" s="300"/>
      <c r="D31" s="298" t="s">
        <v>703</v>
      </c>
      <c r="E31" s="298"/>
      <c r="F31" s="298"/>
      <c r="G31" s="298"/>
      <c r="H31" s="298"/>
      <c r="I31" s="298"/>
      <c r="J31" s="298"/>
      <c r="K31" s="296"/>
    </row>
    <row r="32" s="1" customFormat="1" ht="12.75" customHeight="1">
      <c r="B32" s="299"/>
      <c r="C32" s="300"/>
      <c r="D32" s="300"/>
      <c r="E32" s="300"/>
      <c r="F32" s="300"/>
      <c r="G32" s="300"/>
      <c r="H32" s="300"/>
      <c r="I32" s="300"/>
      <c r="J32" s="300"/>
      <c r="K32" s="296"/>
    </row>
    <row r="33" s="1" customFormat="1" ht="15" customHeight="1">
      <c r="B33" s="299"/>
      <c r="C33" s="300"/>
      <c r="D33" s="298" t="s">
        <v>704</v>
      </c>
      <c r="E33" s="298"/>
      <c r="F33" s="298"/>
      <c r="G33" s="298"/>
      <c r="H33" s="298"/>
      <c r="I33" s="298"/>
      <c r="J33" s="298"/>
      <c r="K33" s="296"/>
    </row>
    <row r="34" s="1" customFormat="1" ht="15" customHeight="1">
      <c r="B34" s="299"/>
      <c r="C34" s="300"/>
      <c r="D34" s="298" t="s">
        <v>705</v>
      </c>
      <c r="E34" s="298"/>
      <c r="F34" s="298"/>
      <c r="G34" s="298"/>
      <c r="H34" s="298"/>
      <c r="I34" s="298"/>
      <c r="J34" s="298"/>
      <c r="K34" s="296"/>
    </row>
    <row r="35" s="1" customFormat="1" ht="15" customHeight="1">
      <c r="B35" s="299"/>
      <c r="C35" s="300"/>
      <c r="D35" s="298" t="s">
        <v>706</v>
      </c>
      <c r="E35" s="298"/>
      <c r="F35" s="298"/>
      <c r="G35" s="298"/>
      <c r="H35" s="298"/>
      <c r="I35" s="298"/>
      <c r="J35" s="298"/>
      <c r="K35" s="296"/>
    </row>
    <row r="36" s="1" customFormat="1" ht="15" customHeight="1">
      <c r="B36" s="299"/>
      <c r="C36" s="300"/>
      <c r="D36" s="298"/>
      <c r="E36" s="301" t="s">
        <v>113</v>
      </c>
      <c r="F36" s="298"/>
      <c r="G36" s="298" t="s">
        <v>707</v>
      </c>
      <c r="H36" s="298"/>
      <c r="I36" s="298"/>
      <c r="J36" s="298"/>
      <c r="K36" s="296"/>
    </row>
    <row r="37" s="1" customFormat="1" ht="30.75" customHeight="1">
      <c r="B37" s="299"/>
      <c r="C37" s="300"/>
      <c r="D37" s="298"/>
      <c r="E37" s="301" t="s">
        <v>708</v>
      </c>
      <c r="F37" s="298"/>
      <c r="G37" s="298" t="s">
        <v>709</v>
      </c>
      <c r="H37" s="298"/>
      <c r="I37" s="298"/>
      <c r="J37" s="298"/>
      <c r="K37" s="296"/>
    </row>
    <row r="38" s="1" customFormat="1" ht="15" customHeight="1">
      <c r="B38" s="299"/>
      <c r="C38" s="300"/>
      <c r="D38" s="298"/>
      <c r="E38" s="301" t="s">
        <v>54</v>
      </c>
      <c r="F38" s="298"/>
      <c r="G38" s="298" t="s">
        <v>710</v>
      </c>
      <c r="H38" s="298"/>
      <c r="I38" s="298"/>
      <c r="J38" s="298"/>
      <c r="K38" s="296"/>
    </row>
    <row r="39" s="1" customFormat="1" ht="15" customHeight="1">
      <c r="B39" s="299"/>
      <c r="C39" s="300"/>
      <c r="D39" s="298"/>
      <c r="E39" s="301" t="s">
        <v>55</v>
      </c>
      <c r="F39" s="298"/>
      <c r="G39" s="298" t="s">
        <v>711</v>
      </c>
      <c r="H39" s="298"/>
      <c r="I39" s="298"/>
      <c r="J39" s="298"/>
      <c r="K39" s="296"/>
    </row>
    <row r="40" s="1" customFormat="1" ht="15" customHeight="1">
      <c r="B40" s="299"/>
      <c r="C40" s="300"/>
      <c r="D40" s="298"/>
      <c r="E40" s="301" t="s">
        <v>114</v>
      </c>
      <c r="F40" s="298"/>
      <c r="G40" s="298" t="s">
        <v>712</v>
      </c>
      <c r="H40" s="298"/>
      <c r="I40" s="298"/>
      <c r="J40" s="298"/>
      <c r="K40" s="296"/>
    </row>
    <row r="41" s="1" customFormat="1" ht="15" customHeight="1">
      <c r="B41" s="299"/>
      <c r="C41" s="300"/>
      <c r="D41" s="298"/>
      <c r="E41" s="301" t="s">
        <v>115</v>
      </c>
      <c r="F41" s="298"/>
      <c r="G41" s="298" t="s">
        <v>713</v>
      </c>
      <c r="H41" s="298"/>
      <c r="I41" s="298"/>
      <c r="J41" s="298"/>
      <c r="K41" s="296"/>
    </row>
    <row r="42" s="1" customFormat="1" ht="15" customHeight="1">
      <c r="B42" s="299"/>
      <c r="C42" s="300"/>
      <c r="D42" s="298"/>
      <c r="E42" s="301" t="s">
        <v>714</v>
      </c>
      <c r="F42" s="298"/>
      <c r="G42" s="298" t="s">
        <v>715</v>
      </c>
      <c r="H42" s="298"/>
      <c r="I42" s="298"/>
      <c r="J42" s="298"/>
      <c r="K42" s="296"/>
    </row>
    <row r="43" s="1" customFormat="1" ht="15" customHeight="1">
      <c r="B43" s="299"/>
      <c r="C43" s="300"/>
      <c r="D43" s="298"/>
      <c r="E43" s="301"/>
      <c r="F43" s="298"/>
      <c r="G43" s="298" t="s">
        <v>716</v>
      </c>
      <c r="H43" s="298"/>
      <c r="I43" s="298"/>
      <c r="J43" s="298"/>
      <c r="K43" s="296"/>
    </row>
    <row r="44" s="1" customFormat="1" ht="15" customHeight="1">
      <c r="B44" s="299"/>
      <c r="C44" s="300"/>
      <c r="D44" s="298"/>
      <c r="E44" s="301" t="s">
        <v>717</v>
      </c>
      <c r="F44" s="298"/>
      <c r="G44" s="298" t="s">
        <v>718</v>
      </c>
      <c r="H44" s="298"/>
      <c r="I44" s="298"/>
      <c r="J44" s="298"/>
      <c r="K44" s="296"/>
    </row>
    <row r="45" s="1" customFormat="1" ht="15" customHeight="1">
      <c r="B45" s="299"/>
      <c r="C45" s="300"/>
      <c r="D45" s="298"/>
      <c r="E45" s="301" t="s">
        <v>117</v>
      </c>
      <c r="F45" s="298"/>
      <c r="G45" s="298" t="s">
        <v>719</v>
      </c>
      <c r="H45" s="298"/>
      <c r="I45" s="298"/>
      <c r="J45" s="298"/>
      <c r="K45" s="296"/>
    </row>
    <row r="46" s="1" customFormat="1" ht="12.75" customHeight="1">
      <c r="B46" s="299"/>
      <c r="C46" s="300"/>
      <c r="D46" s="298"/>
      <c r="E46" s="298"/>
      <c r="F46" s="298"/>
      <c r="G46" s="298"/>
      <c r="H46" s="298"/>
      <c r="I46" s="298"/>
      <c r="J46" s="298"/>
      <c r="K46" s="296"/>
    </row>
    <row r="47" s="1" customFormat="1" ht="15" customHeight="1">
      <c r="B47" s="299"/>
      <c r="C47" s="300"/>
      <c r="D47" s="298" t="s">
        <v>720</v>
      </c>
      <c r="E47" s="298"/>
      <c r="F47" s="298"/>
      <c r="G47" s="298"/>
      <c r="H47" s="298"/>
      <c r="I47" s="298"/>
      <c r="J47" s="298"/>
      <c r="K47" s="296"/>
    </row>
    <row r="48" s="1" customFormat="1" ht="15" customHeight="1">
      <c r="B48" s="299"/>
      <c r="C48" s="300"/>
      <c r="D48" s="300"/>
      <c r="E48" s="298" t="s">
        <v>721</v>
      </c>
      <c r="F48" s="298"/>
      <c r="G48" s="298"/>
      <c r="H48" s="298"/>
      <c r="I48" s="298"/>
      <c r="J48" s="298"/>
      <c r="K48" s="296"/>
    </row>
    <row r="49" s="1" customFormat="1" ht="15" customHeight="1">
      <c r="B49" s="299"/>
      <c r="C49" s="300"/>
      <c r="D49" s="300"/>
      <c r="E49" s="298" t="s">
        <v>722</v>
      </c>
      <c r="F49" s="298"/>
      <c r="G49" s="298"/>
      <c r="H49" s="298"/>
      <c r="I49" s="298"/>
      <c r="J49" s="298"/>
      <c r="K49" s="296"/>
    </row>
    <row r="50" s="1" customFormat="1" ht="15" customHeight="1">
      <c r="B50" s="299"/>
      <c r="C50" s="300"/>
      <c r="D50" s="300"/>
      <c r="E50" s="298" t="s">
        <v>723</v>
      </c>
      <c r="F50" s="298"/>
      <c r="G50" s="298"/>
      <c r="H50" s="298"/>
      <c r="I50" s="298"/>
      <c r="J50" s="298"/>
      <c r="K50" s="296"/>
    </row>
    <row r="51" s="1" customFormat="1" ht="15" customHeight="1">
      <c r="B51" s="299"/>
      <c r="C51" s="300"/>
      <c r="D51" s="298" t="s">
        <v>724</v>
      </c>
      <c r="E51" s="298"/>
      <c r="F51" s="298"/>
      <c r="G51" s="298"/>
      <c r="H51" s="298"/>
      <c r="I51" s="298"/>
      <c r="J51" s="298"/>
      <c r="K51" s="296"/>
    </row>
    <row r="52" s="1" customFormat="1" ht="25.5" customHeight="1">
      <c r="B52" s="294"/>
      <c r="C52" s="295" t="s">
        <v>725</v>
      </c>
      <c r="D52" s="295"/>
      <c r="E52" s="295"/>
      <c r="F52" s="295"/>
      <c r="G52" s="295"/>
      <c r="H52" s="295"/>
      <c r="I52" s="295"/>
      <c r="J52" s="295"/>
      <c r="K52" s="296"/>
    </row>
    <row r="53" s="1" customFormat="1" ht="5.25" customHeight="1">
      <c r="B53" s="294"/>
      <c r="C53" s="297"/>
      <c r="D53" s="297"/>
      <c r="E53" s="297"/>
      <c r="F53" s="297"/>
      <c r="G53" s="297"/>
      <c r="H53" s="297"/>
      <c r="I53" s="297"/>
      <c r="J53" s="297"/>
      <c r="K53" s="296"/>
    </row>
    <row r="54" s="1" customFormat="1" ht="15" customHeight="1">
      <c r="B54" s="294"/>
      <c r="C54" s="298" t="s">
        <v>726</v>
      </c>
      <c r="D54" s="298"/>
      <c r="E54" s="298"/>
      <c r="F54" s="298"/>
      <c r="G54" s="298"/>
      <c r="H54" s="298"/>
      <c r="I54" s="298"/>
      <c r="J54" s="298"/>
      <c r="K54" s="296"/>
    </row>
    <row r="55" s="1" customFormat="1" ht="15" customHeight="1">
      <c r="B55" s="294"/>
      <c r="C55" s="298" t="s">
        <v>727</v>
      </c>
      <c r="D55" s="298"/>
      <c r="E55" s="298"/>
      <c r="F55" s="298"/>
      <c r="G55" s="298"/>
      <c r="H55" s="298"/>
      <c r="I55" s="298"/>
      <c r="J55" s="298"/>
      <c r="K55" s="296"/>
    </row>
    <row r="56" s="1" customFormat="1" ht="12.75" customHeight="1">
      <c r="B56" s="294"/>
      <c r="C56" s="298"/>
      <c r="D56" s="298"/>
      <c r="E56" s="298"/>
      <c r="F56" s="298"/>
      <c r="G56" s="298"/>
      <c r="H56" s="298"/>
      <c r="I56" s="298"/>
      <c r="J56" s="298"/>
      <c r="K56" s="296"/>
    </row>
    <row r="57" s="1" customFormat="1" ht="15" customHeight="1">
      <c r="B57" s="294"/>
      <c r="C57" s="298" t="s">
        <v>728</v>
      </c>
      <c r="D57" s="298"/>
      <c r="E57" s="298"/>
      <c r="F57" s="298"/>
      <c r="G57" s="298"/>
      <c r="H57" s="298"/>
      <c r="I57" s="298"/>
      <c r="J57" s="298"/>
      <c r="K57" s="296"/>
    </row>
    <row r="58" s="1" customFormat="1" ht="15" customHeight="1">
      <c r="B58" s="294"/>
      <c r="C58" s="300"/>
      <c r="D58" s="298" t="s">
        <v>729</v>
      </c>
      <c r="E58" s="298"/>
      <c r="F58" s="298"/>
      <c r="G58" s="298"/>
      <c r="H58" s="298"/>
      <c r="I58" s="298"/>
      <c r="J58" s="298"/>
      <c r="K58" s="296"/>
    </row>
    <row r="59" s="1" customFormat="1" ht="15" customHeight="1">
      <c r="B59" s="294"/>
      <c r="C59" s="300"/>
      <c r="D59" s="298" t="s">
        <v>730</v>
      </c>
      <c r="E59" s="298"/>
      <c r="F59" s="298"/>
      <c r="G59" s="298"/>
      <c r="H59" s="298"/>
      <c r="I59" s="298"/>
      <c r="J59" s="298"/>
      <c r="K59" s="296"/>
    </row>
    <row r="60" s="1" customFormat="1" ht="15" customHeight="1">
      <c r="B60" s="294"/>
      <c r="C60" s="300"/>
      <c r="D60" s="298" t="s">
        <v>731</v>
      </c>
      <c r="E60" s="298"/>
      <c r="F60" s="298"/>
      <c r="G60" s="298"/>
      <c r="H60" s="298"/>
      <c r="I60" s="298"/>
      <c r="J60" s="298"/>
      <c r="K60" s="296"/>
    </row>
    <row r="61" s="1" customFormat="1" ht="15" customHeight="1">
      <c r="B61" s="294"/>
      <c r="C61" s="300"/>
      <c r="D61" s="298" t="s">
        <v>732</v>
      </c>
      <c r="E61" s="298"/>
      <c r="F61" s="298"/>
      <c r="G61" s="298"/>
      <c r="H61" s="298"/>
      <c r="I61" s="298"/>
      <c r="J61" s="298"/>
      <c r="K61" s="296"/>
    </row>
    <row r="62" s="1" customFormat="1" ht="15" customHeight="1">
      <c r="B62" s="294"/>
      <c r="C62" s="300"/>
      <c r="D62" s="303" t="s">
        <v>733</v>
      </c>
      <c r="E62" s="303"/>
      <c r="F62" s="303"/>
      <c r="G62" s="303"/>
      <c r="H62" s="303"/>
      <c r="I62" s="303"/>
      <c r="J62" s="303"/>
      <c r="K62" s="296"/>
    </row>
    <row r="63" s="1" customFormat="1" ht="15" customHeight="1">
      <c r="B63" s="294"/>
      <c r="C63" s="300"/>
      <c r="D63" s="298" t="s">
        <v>734</v>
      </c>
      <c r="E63" s="298"/>
      <c r="F63" s="298"/>
      <c r="G63" s="298"/>
      <c r="H63" s="298"/>
      <c r="I63" s="298"/>
      <c r="J63" s="298"/>
      <c r="K63" s="296"/>
    </row>
    <row r="64" s="1" customFormat="1" ht="12.75" customHeight="1">
      <c r="B64" s="294"/>
      <c r="C64" s="300"/>
      <c r="D64" s="300"/>
      <c r="E64" s="304"/>
      <c r="F64" s="300"/>
      <c r="G64" s="300"/>
      <c r="H64" s="300"/>
      <c r="I64" s="300"/>
      <c r="J64" s="300"/>
      <c r="K64" s="296"/>
    </row>
    <row r="65" s="1" customFormat="1" ht="15" customHeight="1">
      <c r="B65" s="294"/>
      <c r="C65" s="300"/>
      <c r="D65" s="298" t="s">
        <v>735</v>
      </c>
      <c r="E65" s="298"/>
      <c r="F65" s="298"/>
      <c r="G65" s="298"/>
      <c r="H65" s="298"/>
      <c r="I65" s="298"/>
      <c r="J65" s="298"/>
      <c r="K65" s="296"/>
    </row>
    <row r="66" s="1" customFormat="1" ht="15" customHeight="1">
      <c r="B66" s="294"/>
      <c r="C66" s="300"/>
      <c r="D66" s="303" t="s">
        <v>736</v>
      </c>
      <c r="E66" s="303"/>
      <c r="F66" s="303"/>
      <c r="G66" s="303"/>
      <c r="H66" s="303"/>
      <c r="I66" s="303"/>
      <c r="J66" s="303"/>
      <c r="K66" s="296"/>
    </row>
    <row r="67" s="1" customFormat="1" ht="15" customHeight="1">
      <c r="B67" s="294"/>
      <c r="C67" s="300"/>
      <c r="D67" s="298" t="s">
        <v>737</v>
      </c>
      <c r="E67" s="298"/>
      <c r="F67" s="298"/>
      <c r="G67" s="298"/>
      <c r="H67" s="298"/>
      <c r="I67" s="298"/>
      <c r="J67" s="298"/>
      <c r="K67" s="296"/>
    </row>
    <row r="68" s="1" customFormat="1" ht="15" customHeight="1">
      <c r="B68" s="294"/>
      <c r="C68" s="300"/>
      <c r="D68" s="298" t="s">
        <v>738</v>
      </c>
      <c r="E68" s="298"/>
      <c r="F68" s="298"/>
      <c r="G68" s="298"/>
      <c r="H68" s="298"/>
      <c r="I68" s="298"/>
      <c r="J68" s="298"/>
      <c r="K68" s="296"/>
    </row>
    <row r="69" s="1" customFormat="1" ht="15" customHeight="1">
      <c r="B69" s="294"/>
      <c r="C69" s="300"/>
      <c r="D69" s="298" t="s">
        <v>739</v>
      </c>
      <c r="E69" s="298"/>
      <c r="F69" s="298"/>
      <c r="G69" s="298"/>
      <c r="H69" s="298"/>
      <c r="I69" s="298"/>
      <c r="J69" s="298"/>
      <c r="K69" s="296"/>
    </row>
    <row r="70" s="1" customFormat="1" ht="15" customHeight="1">
      <c r="B70" s="294"/>
      <c r="C70" s="300"/>
      <c r="D70" s="298" t="s">
        <v>740</v>
      </c>
      <c r="E70" s="298"/>
      <c r="F70" s="298"/>
      <c r="G70" s="298"/>
      <c r="H70" s="298"/>
      <c r="I70" s="298"/>
      <c r="J70" s="298"/>
      <c r="K70" s="296"/>
    </row>
    <row r="71" s="1" customFormat="1" ht="12.75" customHeight="1">
      <c r="B71" s="305"/>
      <c r="C71" s="306"/>
      <c r="D71" s="306"/>
      <c r="E71" s="306"/>
      <c r="F71" s="306"/>
      <c r="G71" s="306"/>
      <c r="H71" s="306"/>
      <c r="I71" s="306"/>
      <c r="J71" s="306"/>
      <c r="K71" s="307"/>
    </row>
    <row r="72" s="1" customFormat="1" ht="18.75" customHeight="1">
      <c r="B72" s="308"/>
      <c r="C72" s="308"/>
      <c r="D72" s="308"/>
      <c r="E72" s="308"/>
      <c r="F72" s="308"/>
      <c r="G72" s="308"/>
      <c r="H72" s="308"/>
      <c r="I72" s="308"/>
      <c r="J72" s="308"/>
      <c r="K72" s="309"/>
    </row>
    <row r="73" s="1" customFormat="1" ht="18.75" customHeight="1">
      <c r="B73" s="309"/>
      <c r="C73" s="309"/>
      <c r="D73" s="309"/>
      <c r="E73" s="309"/>
      <c r="F73" s="309"/>
      <c r="G73" s="309"/>
      <c r="H73" s="309"/>
      <c r="I73" s="309"/>
      <c r="J73" s="309"/>
      <c r="K73" s="309"/>
    </row>
    <row r="74" s="1" customFormat="1" ht="7.5" customHeight="1">
      <c r="B74" s="310"/>
      <c r="C74" s="311"/>
      <c r="D74" s="311"/>
      <c r="E74" s="311"/>
      <c r="F74" s="311"/>
      <c r="G74" s="311"/>
      <c r="H74" s="311"/>
      <c r="I74" s="311"/>
      <c r="J74" s="311"/>
      <c r="K74" s="312"/>
    </row>
    <row r="75" s="1" customFormat="1" ht="45" customHeight="1">
      <c r="B75" s="313"/>
      <c r="C75" s="314" t="s">
        <v>741</v>
      </c>
      <c r="D75" s="314"/>
      <c r="E75" s="314"/>
      <c r="F75" s="314"/>
      <c r="G75" s="314"/>
      <c r="H75" s="314"/>
      <c r="I75" s="314"/>
      <c r="J75" s="314"/>
      <c r="K75" s="315"/>
    </row>
    <row r="76" s="1" customFormat="1" ht="17.25" customHeight="1">
      <c r="B76" s="313"/>
      <c r="C76" s="316" t="s">
        <v>742</v>
      </c>
      <c r="D76" s="316"/>
      <c r="E76" s="316"/>
      <c r="F76" s="316" t="s">
        <v>743</v>
      </c>
      <c r="G76" s="317"/>
      <c r="H76" s="316" t="s">
        <v>55</v>
      </c>
      <c r="I76" s="316" t="s">
        <v>58</v>
      </c>
      <c r="J76" s="316" t="s">
        <v>744</v>
      </c>
      <c r="K76" s="315"/>
    </row>
    <row r="77" s="1" customFormat="1" ht="17.25" customHeight="1">
      <c r="B77" s="313"/>
      <c r="C77" s="318" t="s">
        <v>745</v>
      </c>
      <c r="D77" s="318"/>
      <c r="E77" s="318"/>
      <c r="F77" s="319" t="s">
        <v>746</v>
      </c>
      <c r="G77" s="320"/>
      <c r="H77" s="318"/>
      <c r="I77" s="318"/>
      <c r="J77" s="318" t="s">
        <v>747</v>
      </c>
      <c r="K77" s="315"/>
    </row>
    <row r="78" s="1" customFormat="1" ht="5.25" customHeight="1">
      <c r="B78" s="313"/>
      <c r="C78" s="321"/>
      <c r="D78" s="321"/>
      <c r="E78" s="321"/>
      <c r="F78" s="321"/>
      <c r="G78" s="322"/>
      <c r="H78" s="321"/>
      <c r="I78" s="321"/>
      <c r="J78" s="321"/>
      <c r="K78" s="315"/>
    </row>
    <row r="79" s="1" customFormat="1" ht="15" customHeight="1">
      <c r="B79" s="313"/>
      <c r="C79" s="301" t="s">
        <v>54</v>
      </c>
      <c r="D79" s="323"/>
      <c r="E79" s="323"/>
      <c r="F79" s="324" t="s">
        <v>748</v>
      </c>
      <c r="G79" s="325"/>
      <c r="H79" s="301" t="s">
        <v>749</v>
      </c>
      <c r="I79" s="301" t="s">
        <v>750</v>
      </c>
      <c r="J79" s="301">
        <v>20</v>
      </c>
      <c r="K79" s="315"/>
    </row>
    <row r="80" s="1" customFormat="1" ht="15" customHeight="1">
      <c r="B80" s="313"/>
      <c r="C80" s="301" t="s">
        <v>751</v>
      </c>
      <c r="D80" s="301"/>
      <c r="E80" s="301"/>
      <c r="F80" s="324" t="s">
        <v>748</v>
      </c>
      <c r="G80" s="325"/>
      <c r="H80" s="301" t="s">
        <v>752</v>
      </c>
      <c r="I80" s="301" t="s">
        <v>750</v>
      </c>
      <c r="J80" s="301">
        <v>120</v>
      </c>
      <c r="K80" s="315"/>
    </row>
    <row r="81" s="1" customFormat="1" ht="15" customHeight="1">
      <c r="B81" s="326"/>
      <c r="C81" s="301" t="s">
        <v>753</v>
      </c>
      <c r="D81" s="301"/>
      <c r="E81" s="301"/>
      <c r="F81" s="324" t="s">
        <v>754</v>
      </c>
      <c r="G81" s="325"/>
      <c r="H81" s="301" t="s">
        <v>755</v>
      </c>
      <c r="I81" s="301" t="s">
        <v>750</v>
      </c>
      <c r="J81" s="301">
        <v>50</v>
      </c>
      <c r="K81" s="315"/>
    </row>
    <row r="82" s="1" customFormat="1" ht="15" customHeight="1">
      <c r="B82" s="326"/>
      <c r="C82" s="301" t="s">
        <v>756</v>
      </c>
      <c r="D82" s="301"/>
      <c r="E82" s="301"/>
      <c r="F82" s="324" t="s">
        <v>748</v>
      </c>
      <c r="G82" s="325"/>
      <c r="H82" s="301" t="s">
        <v>757</v>
      </c>
      <c r="I82" s="301" t="s">
        <v>758</v>
      </c>
      <c r="J82" s="301"/>
      <c r="K82" s="315"/>
    </row>
    <row r="83" s="1" customFormat="1" ht="15" customHeight="1">
      <c r="B83" s="326"/>
      <c r="C83" s="327" t="s">
        <v>759</v>
      </c>
      <c r="D83" s="327"/>
      <c r="E83" s="327"/>
      <c r="F83" s="328" t="s">
        <v>754</v>
      </c>
      <c r="G83" s="327"/>
      <c r="H83" s="327" t="s">
        <v>760</v>
      </c>
      <c r="I83" s="327" t="s">
        <v>750</v>
      </c>
      <c r="J83" s="327">
        <v>15</v>
      </c>
      <c r="K83" s="315"/>
    </row>
    <row r="84" s="1" customFormat="1" ht="15" customHeight="1">
      <c r="B84" s="326"/>
      <c r="C84" s="327" t="s">
        <v>761</v>
      </c>
      <c r="D84" s="327"/>
      <c r="E84" s="327"/>
      <c r="F84" s="328" t="s">
        <v>754</v>
      </c>
      <c r="G84" s="327"/>
      <c r="H84" s="327" t="s">
        <v>762</v>
      </c>
      <c r="I84" s="327" t="s">
        <v>750</v>
      </c>
      <c r="J84" s="327">
        <v>15</v>
      </c>
      <c r="K84" s="315"/>
    </row>
    <row r="85" s="1" customFormat="1" ht="15" customHeight="1">
      <c r="B85" s="326"/>
      <c r="C85" s="327" t="s">
        <v>763</v>
      </c>
      <c r="D85" s="327"/>
      <c r="E85" s="327"/>
      <c r="F85" s="328" t="s">
        <v>754</v>
      </c>
      <c r="G85" s="327"/>
      <c r="H85" s="327" t="s">
        <v>764</v>
      </c>
      <c r="I85" s="327" t="s">
        <v>750</v>
      </c>
      <c r="J85" s="327">
        <v>20</v>
      </c>
      <c r="K85" s="315"/>
    </row>
    <row r="86" s="1" customFormat="1" ht="15" customHeight="1">
      <c r="B86" s="326"/>
      <c r="C86" s="327" t="s">
        <v>765</v>
      </c>
      <c r="D86" s="327"/>
      <c r="E86" s="327"/>
      <c r="F86" s="328" t="s">
        <v>754</v>
      </c>
      <c r="G86" s="327"/>
      <c r="H86" s="327" t="s">
        <v>766</v>
      </c>
      <c r="I86" s="327" t="s">
        <v>750</v>
      </c>
      <c r="J86" s="327">
        <v>20</v>
      </c>
      <c r="K86" s="315"/>
    </row>
    <row r="87" s="1" customFormat="1" ht="15" customHeight="1">
      <c r="B87" s="326"/>
      <c r="C87" s="301" t="s">
        <v>767</v>
      </c>
      <c r="D87" s="301"/>
      <c r="E87" s="301"/>
      <c r="F87" s="324" t="s">
        <v>754</v>
      </c>
      <c r="G87" s="325"/>
      <c r="H87" s="301" t="s">
        <v>768</v>
      </c>
      <c r="I87" s="301" t="s">
        <v>750</v>
      </c>
      <c r="J87" s="301">
        <v>50</v>
      </c>
      <c r="K87" s="315"/>
    </row>
    <row r="88" s="1" customFormat="1" ht="15" customHeight="1">
      <c r="B88" s="326"/>
      <c r="C88" s="301" t="s">
        <v>769</v>
      </c>
      <c r="D88" s="301"/>
      <c r="E88" s="301"/>
      <c r="F88" s="324" t="s">
        <v>754</v>
      </c>
      <c r="G88" s="325"/>
      <c r="H88" s="301" t="s">
        <v>770</v>
      </c>
      <c r="I88" s="301" t="s">
        <v>750</v>
      </c>
      <c r="J88" s="301">
        <v>20</v>
      </c>
      <c r="K88" s="315"/>
    </row>
    <row r="89" s="1" customFormat="1" ht="15" customHeight="1">
      <c r="B89" s="326"/>
      <c r="C89" s="301" t="s">
        <v>771</v>
      </c>
      <c r="D89" s="301"/>
      <c r="E89" s="301"/>
      <c r="F89" s="324" t="s">
        <v>754</v>
      </c>
      <c r="G89" s="325"/>
      <c r="H89" s="301" t="s">
        <v>772</v>
      </c>
      <c r="I89" s="301" t="s">
        <v>750</v>
      </c>
      <c r="J89" s="301">
        <v>20</v>
      </c>
      <c r="K89" s="315"/>
    </row>
    <row r="90" s="1" customFormat="1" ht="15" customHeight="1">
      <c r="B90" s="326"/>
      <c r="C90" s="301" t="s">
        <v>773</v>
      </c>
      <c r="D90" s="301"/>
      <c r="E90" s="301"/>
      <c r="F90" s="324" t="s">
        <v>754</v>
      </c>
      <c r="G90" s="325"/>
      <c r="H90" s="301" t="s">
        <v>774</v>
      </c>
      <c r="I90" s="301" t="s">
        <v>750</v>
      </c>
      <c r="J90" s="301">
        <v>50</v>
      </c>
      <c r="K90" s="315"/>
    </row>
    <row r="91" s="1" customFormat="1" ht="15" customHeight="1">
      <c r="B91" s="326"/>
      <c r="C91" s="301" t="s">
        <v>775</v>
      </c>
      <c r="D91" s="301"/>
      <c r="E91" s="301"/>
      <c r="F91" s="324" t="s">
        <v>754</v>
      </c>
      <c r="G91" s="325"/>
      <c r="H91" s="301" t="s">
        <v>775</v>
      </c>
      <c r="I91" s="301" t="s">
        <v>750</v>
      </c>
      <c r="J91" s="301">
        <v>50</v>
      </c>
      <c r="K91" s="315"/>
    </row>
    <row r="92" s="1" customFormat="1" ht="15" customHeight="1">
      <c r="B92" s="326"/>
      <c r="C92" s="301" t="s">
        <v>776</v>
      </c>
      <c r="D92" s="301"/>
      <c r="E92" s="301"/>
      <c r="F92" s="324" t="s">
        <v>754</v>
      </c>
      <c r="G92" s="325"/>
      <c r="H92" s="301" t="s">
        <v>777</v>
      </c>
      <c r="I92" s="301" t="s">
        <v>750</v>
      </c>
      <c r="J92" s="301">
        <v>255</v>
      </c>
      <c r="K92" s="315"/>
    </row>
    <row r="93" s="1" customFormat="1" ht="15" customHeight="1">
      <c r="B93" s="326"/>
      <c r="C93" s="301" t="s">
        <v>778</v>
      </c>
      <c r="D93" s="301"/>
      <c r="E93" s="301"/>
      <c r="F93" s="324" t="s">
        <v>748</v>
      </c>
      <c r="G93" s="325"/>
      <c r="H93" s="301" t="s">
        <v>779</v>
      </c>
      <c r="I93" s="301" t="s">
        <v>780</v>
      </c>
      <c r="J93" s="301"/>
      <c r="K93" s="315"/>
    </row>
    <row r="94" s="1" customFormat="1" ht="15" customHeight="1">
      <c r="B94" s="326"/>
      <c r="C94" s="301" t="s">
        <v>781</v>
      </c>
      <c r="D94" s="301"/>
      <c r="E94" s="301"/>
      <c r="F94" s="324" t="s">
        <v>748</v>
      </c>
      <c r="G94" s="325"/>
      <c r="H94" s="301" t="s">
        <v>782</v>
      </c>
      <c r="I94" s="301" t="s">
        <v>783</v>
      </c>
      <c r="J94" s="301"/>
      <c r="K94" s="315"/>
    </row>
    <row r="95" s="1" customFormat="1" ht="15" customHeight="1">
      <c r="B95" s="326"/>
      <c r="C95" s="301" t="s">
        <v>784</v>
      </c>
      <c r="D95" s="301"/>
      <c r="E95" s="301"/>
      <c r="F95" s="324" t="s">
        <v>748</v>
      </c>
      <c r="G95" s="325"/>
      <c r="H95" s="301" t="s">
        <v>784</v>
      </c>
      <c r="I95" s="301" t="s">
        <v>783</v>
      </c>
      <c r="J95" s="301"/>
      <c r="K95" s="315"/>
    </row>
    <row r="96" s="1" customFormat="1" ht="15" customHeight="1">
      <c r="B96" s="326"/>
      <c r="C96" s="301" t="s">
        <v>39</v>
      </c>
      <c r="D96" s="301"/>
      <c r="E96" s="301"/>
      <c r="F96" s="324" t="s">
        <v>748</v>
      </c>
      <c r="G96" s="325"/>
      <c r="H96" s="301" t="s">
        <v>785</v>
      </c>
      <c r="I96" s="301" t="s">
        <v>783</v>
      </c>
      <c r="J96" s="301"/>
      <c r="K96" s="315"/>
    </row>
    <row r="97" s="1" customFormat="1" ht="15" customHeight="1">
      <c r="B97" s="326"/>
      <c r="C97" s="301" t="s">
        <v>49</v>
      </c>
      <c r="D97" s="301"/>
      <c r="E97" s="301"/>
      <c r="F97" s="324" t="s">
        <v>748</v>
      </c>
      <c r="G97" s="325"/>
      <c r="H97" s="301" t="s">
        <v>786</v>
      </c>
      <c r="I97" s="301" t="s">
        <v>783</v>
      </c>
      <c r="J97" s="301"/>
      <c r="K97" s="315"/>
    </row>
    <row r="98" s="1" customFormat="1" ht="15" customHeight="1">
      <c r="B98" s="329"/>
      <c r="C98" s="330"/>
      <c r="D98" s="330"/>
      <c r="E98" s="330"/>
      <c r="F98" s="330"/>
      <c r="G98" s="330"/>
      <c r="H98" s="330"/>
      <c r="I98" s="330"/>
      <c r="J98" s="330"/>
      <c r="K98" s="331"/>
    </row>
    <row r="99" s="1" customFormat="1" ht="18.75" customHeight="1">
      <c r="B99" s="332"/>
      <c r="C99" s="333"/>
      <c r="D99" s="333"/>
      <c r="E99" s="333"/>
      <c r="F99" s="333"/>
      <c r="G99" s="333"/>
      <c r="H99" s="333"/>
      <c r="I99" s="333"/>
      <c r="J99" s="333"/>
      <c r="K99" s="332"/>
    </row>
    <row r="100" s="1" customFormat="1" ht="18.75" customHeight="1">
      <c r="B100" s="309"/>
      <c r="C100" s="309"/>
      <c r="D100" s="309"/>
      <c r="E100" s="309"/>
      <c r="F100" s="309"/>
      <c r="G100" s="309"/>
      <c r="H100" s="309"/>
      <c r="I100" s="309"/>
      <c r="J100" s="309"/>
      <c r="K100" s="309"/>
    </row>
    <row r="101" s="1" customFormat="1" ht="7.5" customHeight="1">
      <c r="B101" s="310"/>
      <c r="C101" s="311"/>
      <c r="D101" s="311"/>
      <c r="E101" s="311"/>
      <c r="F101" s="311"/>
      <c r="G101" s="311"/>
      <c r="H101" s="311"/>
      <c r="I101" s="311"/>
      <c r="J101" s="311"/>
      <c r="K101" s="312"/>
    </row>
    <row r="102" s="1" customFormat="1" ht="45" customHeight="1">
      <c r="B102" s="313"/>
      <c r="C102" s="314" t="s">
        <v>787</v>
      </c>
      <c r="D102" s="314"/>
      <c r="E102" s="314"/>
      <c r="F102" s="314"/>
      <c r="G102" s="314"/>
      <c r="H102" s="314"/>
      <c r="I102" s="314"/>
      <c r="J102" s="314"/>
      <c r="K102" s="315"/>
    </row>
    <row r="103" s="1" customFormat="1" ht="17.25" customHeight="1">
      <c r="B103" s="313"/>
      <c r="C103" s="316" t="s">
        <v>742</v>
      </c>
      <c r="D103" s="316"/>
      <c r="E103" s="316"/>
      <c r="F103" s="316" t="s">
        <v>743</v>
      </c>
      <c r="G103" s="317"/>
      <c r="H103" s="316" t="s">
        <v>55</v>
      </c>
      <c r="I103" s="316" t="s">
        <v>58</v>
      </c>
      <c r="J103" s="316" t="s">
        <v>744</v>
      </c>
      <c r="K103" s="315"/>
    </row>
    <row r="104" s="1" customFormat="1" ht="17.25" customHeight="1">
      <c r="B104" s="313"/>
      <c r="C104" s="318" t="s">
        <v>745</v>
      </c>
      <c r="D104" s="318"/>
      <c r="E104" s="318"/>
      <c r="F104" s="319" t="s">
        <v>746</v>
      </c>
      <c r="G104" s="320"/>
      <c r="H104" s="318"/>
      <c r="I104" s="318"/>
      <c r="J104" s="318" t="s">
        <v>747</v>
      </c>
      <c r="K104" s="315"/>
    </row>
    <row r="105" s="1" customFormat="1" ht="5.25" customHeight="1">
      <c r="B105" s="313"/>
      <c r="C105" s="316"/>
      <c r="D105" s="316"/>
      <c r="E105" s="316"/>
      <c r="F105" s="316"/>
      <c r="G105" s="334"/>
      <c r="H105" s="316"/>
      <c r="I105" s="316"/>
      <c r="J105" s="316"/>
      <c r="K105" s="315"/>
    </row>
    <row r="106" s="1" customFormat="1" ht="15" customHeight="1">
      <c r="B106" s="313"/>
      <c r="C106" s="301" t="s">
        <v>54</v>
      </c>
      <c r="D106" s="323"/>
      <c r="E106" s="323"/>
      <c r="F106" s="324" t="s">
        <v>748</v>
      </c>
      <c r="G106" s="301"/>
      <c r="H106" s="301" t="s">
        <v>788</v>
      </c>
      <c r="I106" s="301" t="s">
        <v>750</v>
      </c>
      <c r="J106" s="301">
        <v>20</v>
      </c>
      <c r="K106" s="315"/>
    </row>
    <row r="107" s="1" customFormat="1" ht="15" customHeight="1">
      <c r="B107" s="313"/>
      <c r="C107" s="301" t="s">
        <v>751</v>
      </c>
      <c r="D107" s="301"/>
      <c r="E107" s="301"/>
      <c r="F107" s="324" t="s">
        <v>748</v>
      </c>
      <c r="G107" s="301"/>
      <c r="H107" s="301" t="s">
        <v>788</v>
      </c>
      <c r="I107" s="301" t="s">
        <v>750</v>
      </c>
      <c r="J107" s="301">
        <v>120</v>
      </c>
      <c r="K107" s="315"/>
    </row>
    <row r="108" s="1" customFormat="1" ht="15" customHeight="1">
      <c r="B108" s="326"/>
      <c r="C108" s="301" t="s">
        <v>753</v>
      </c>
      <c r="D108" s="301"/>
      <c r="E108" s="301"/>
      <c r="F108" s="324" t="s">
        <v>754</v>
      </c>
      <c r="G108" s="301"/>
      <c r="H108" s="301" t="s">
        <v>788</v>
      </c>
      <c r="I108" s="301" t="s">
        <v>750</v>
      </c>
      <c r="J108" s="301">
        <v>50</v>
      </c>
      <c r="K108" s="315"/>
    </row>
    <row r="109" s="1" customFormat="1" ht="15" customHeight="1">
      <c r="B109" s="326"/>
      <c r="C109" s="301" t="s">
        <v>756</v>
      </c>
      <c r="D109" s="301"/>
      <c r="E109" s="301"/>
      <c r="F109" s="324" t="s">
        <v>748</v>
      </c>
      <c r="G109" s="301"/>
      <c r="H109" s="301" t="s">
        <v>788</v>
      </c>
      <c r="I109" s="301" t="s">
        <v>758</v>
      </c>
      <c r="J109" s="301"/>
      <c r="K109" s="315"/>
    </row>
    <row r="110" s="1" customFormat="1" ht="15" customHeight="1">
      <c r="B110" s="326"/>
      <c r="C110" s="301" t="s">
        <v>767</v>
      </c>
      <c r="D110" s="301"/>
      <c r="E110" s="301"/>
      <c r="F110" s="324" t="s">
        <v>754</v>
      </c>
      <c r="G110" s="301"/>
      <c r="H110" s="301" t="s">
        <v>788</v>
      </c>
      <c r="I110" s="301" t="s">
        <v>750</v>
      </c>
      <c r="J110" s="301">
        <v>50</v>
      </c>
      <c r="K110" s="315"/>
    </row>
    <row r="111" s="1" customFormat="1" ht="15" customHeight="1">
      <c r="B111" s="326"/>
      <c r="C111" s="301" t="s">
        <v>775</v>
      </c>
      <c r="D111" s="301"/>
      <c r="E111" s="301"/>
      <c r="F111" s="324" t="s">
        <v>754</v>
      </c>
      <c r="G111" s="301"/>
      <c r="H111" s="301" t="s">
        <v>788</v>
      </c>
      <c r="I111" s="301" t="s">
        <v>750</v>
      </c>
      <c r="J111" s="301">
        <v>50</v>
      </c>
      <c r="K111" s="315"/>
    </row>
    <row r="112" s="1" customFormat="1" ht="15" customHeight="1">
      <c r="B112" s="326"/>
      <c r="C112" s="301" t="s">
        <v>773</v>
      </c>
      <c r="D112" s="301"/>
      <c r="E112" s="301"/>
      <c r="F112" s="324" t="s">
        <v>754</v>
      </c>
      <c r="G112" s="301"/>
      <c r="H112" s="301" t="s">
        <v>788</v>
      </c>
      <c r="I112" s="301" t="s">
        <v>750</v>
      </c>
      <c r="J112" s="301">
        <v>50</v>
      </c>
      <c r="K112" s="315"/>
    </row>
    <row r="113" s="1" customFormat="1" ht="15" customHeight="1">
      <c r="B113" s="326"/>
      <c r="C113" s="301" t="s">
        <v>54</v>
      </c>
      <c r="D113" s="301"/>
      <c r="E113" s="301"/>
      <c r="F113" s="324" t="s">
        <v>748</v>
      </c>
      <c r="G113" s="301"/>
      <c r="H113" s="301" t="s">
        <v>789</v>
      </c>
      <c r="I113" s="301" t="s">
        <v>750</v>
      </c>
      <c r="J113" s="301">
        <v>20</v>
      </c>
      <c r="K113" s="315"/>
    </row>
    <row r="114" s="1" customFormat="1" ht="15" customHeight="1">
      <c r="B114" s="326"/>
      <c r="C114" s="301" t="s">
        <v>790</v>
      </c>
      <c r="D114" s="301"/>
      <c r="E114" s="301"/>
      <c r="F114" s="324" t="s">
        <v>748</v>
      </c>
      <c r="G114" s="301"/>
      <c r="H114" s="301" t="s">
        <v>791</v>
      </c>
      <c r="I114" s="301" t="s">
        <v>750</v>
      </c>
      <c r="J114" s="301">
        <v>120</v>
      </c>
      <c r="K114" s="315"/>
    </row>
    <row r="115" s="1" customFormat="1" ht="15" customHeight="1">
      <c r="B115" s="326"/>
      <c r="C115" s="301" t="s">
        <v>39</v>
      </c>
      <c r="D115" s="301"/>
      <c r="E115" s="301"/>
      <c r="F115" s="324" t="s">
        <v>748</v>
      </c>
      <c r="G115" s="301"/>
      <c r="H115" s="301" t="s">
        <v>792</v>
      </c>
      <c r="I115" s="301" t="s">
        <v>783</v>
      </c>
      <c r="J115" s="301"/>
      <c r="K115" s="315"/>
    </row>
    <row r="116" s="1" customFormat="1" ht="15" customHeight="1">
      <c r="B116" s="326"/>
      <c r="C116" s="301" t="s">
        <v>49</v>
      </c>
      <c r="D116" s="301"/>
      <c r="E116" s="301"/>
      <c r="F116" s="324" t="s">
        <v>748</v>
      </c>
      <c r="G116" s="301"/>
      <c r="H116" s="301" t="s">
        <v>793</v>
      </c>
      <c r="I116" s="301" t="s">
        <v>783</v>
      </c>
      <c r="J116" s="301"/>
      <c r="K116" s="315"/>
    </row>
    <row r="117" s="1" customFormat="1" ht="15" customHeight="1">
      <c r="B117" s="326"/>
      <c r="C117" s="301" t="s">
        <v>58</v>
      </c>
      <c r="D117" s="301"/>
      <c r="E117" s="301"/>
      <c r="F117" s="324" t="s">
        <v>748</v>
      </c>
      <c r="G117" s="301"/>
      <c r="H117" s="301" t="s">
        <v>794</v>
      </c>
      <c r="I117" s="301" t="s">
        <v>795</v>
      </c>
      <c r="J117" s="301"/>
      <c r="K117" s="315"/>
    </row>
    <row r="118" s="1" customFormat="1" ht="15" customHeight="1">
      <c r="B118" s="329"/>
      <c r="C118" s="335"/>
      <c r="D118" s="335"/>
      <c r="E118" s="335"/>
      <c r="F118" s="335"/>
      <c r="G118" s="335"/>
      <c r="H118" s="335"/>
      <c r="I118" s="335"/>
      <c r="J118" s="335"/>
      <c r="K118" s="331"/>
    </row>
    <row r="119" s="1" customFormat="1" ht="18.75" customHeight="1">
      <c r="B119" s="336"/>
      <c r="C119" s="337"/>
      <c r="D119" s="337"/>
      <c r="E119" s="337"/>
      <c r="F119" s="338"/>
      <c r="G119" s="337"/>
      <c r="H119" s="337"/>
      <c r="I119" s="337"/>
      <c r="J119" s="337"/>
      <c r="K119" s="336"/>
    </row>
    <row r="120" s="1" customFormat="1" ht="18.75" customHeight="1">
      <c r="B120" s="309"/>
      <c r="C120" s="309"/>
      <c r="D120" s="309"/>
      <c r="E120" s="309"/>
      <c r="F120" s="309"/>
      <c r="G120" s="309"/>
      <c r="H120" s="309"/>
      <c r="I120" s="309"/>
      <c r="J120" s="309"/>
      <c r="K120" s="309"/>
    </row>
    <row r="121" s="1" customFormat="1" ht="7.5" customHeight="1">
      <c r="B121" s="339"/>
      <c r="C121" s="340"/>
      <c r="D121" s="340"/>
      <c r="E121" s="340"/>
      <c r="F121" s="340"/>
      <c r="G121" s="340"/>
      <c r="H121" s="340"/>
      <c r="I121" s="340"/>
      <c r="J121" s="340"/>
      <c r="K121" s="341"/>
    </row>
    <row r="122" s="1" customFormat="1" ht="45" customHeight="1">
      <c r="B122" s="342"/>
      <c r="C122" s="292" t="s">
        <v>796</v>
      </c>
      <c r="D122" s="292"/>
      <c r="E122" s="292"/>
      <c r="F122" s="292"/>
      <c r="G122" s="292"/>
      <c r="H122" s="292"/>
      <c r="I122" s="292"/>
      <c r="J122" s="292"/>
      <c r="K122" s="343"/>
    </row>
    <row r="123" s="1" customFormat="1" ht="17.25" customHeight="1">
      <c r="B123" s="344"/>
      <c r="C123" s="316" t="s">
        <v>742</v>
      </c>
      <c r="D123" s="316"/>
      <c r="E123" s="316"/>
      <c r="F123" s="316" t="s">
        <v>743</v>
      </c>
      <c r="G123" s="317"/>
      <c r="H123" s="316" t="s">
        <v>55</v>
      </c>
      <c r="I123" s="316" t="s">
        <v>58</v>
      </c>
      <c r="J123" s="316" t="s">
        <v>744</v>
      </c>
      <c r="K123" s="345"/>
    </row>
    <row r="124" s="1" customFormat="1" ht="17.25" customHeight="1">
      <c r="B124" s="344"/>
      <c r="C124" s="318" t="s">
        <v>745</v>
      </c>
      <c r="D124" s="318"/>
      <c r="E124" s="318"/>
      <c r="F124" s="319" t="s">
        <v>746</v>
      </c>
      <c r="G124" s="320"/>
      <c r="H124" s="318"/>
      <c r="I124" s="318"/>
      <c r="J124" s="318" t="s">
        <v>747</v>
      </c>
      <c r="K124" s="345"/>
    </row>
    <row r="125" s="1" customFormat="1" ht="5.25" customHeight="1">
      <c r="B125" s="346"/>
      <c r="C125" s="321"/>
      <c r="D125" s="321"/>
      <c r="E125" s="321"/>
      <c r="F125" s="321"/>
      <c r="G125" s="347"/>
      <c r="H125" s="321"/>
      <c r="I125" s="321"/>
      <c r="J125" s="321"/>
      <c r="K125" s="348"/>
    </row>
    <row r="126" s="1" customFormat="1" ht="15" customHeight="1">
      <c r="B126" s="346"/>
      <c r="C126" s="301" t="s">
        <v>751</v>
      </c>
      <c r="D126" s="323"/>
      <c r="E126" s="323"/>
      <c r="F126" s="324" t="s">
        <v>748</v>
      </c>
      <c r="G126" s="301"/>
      <c r="H126" s="301" t="s">
        <v>788</v>
      </c>
      <c r="I126" s="301" t="s">
        <v>750</v>
      </c>
      <c r="J126" s="301">
        <v>120</v>
      </c>
      <c r="K126" s="349"/>
    </row>
    <row r="127" s="1" customFormat="1" ht="15" customHeight="1">
      <c r="B127" s="346"/>
      <c r="C127" s="301" t="s">
        <v>797</v>
      </c>
      <c r="D127" s="301"/>
      <c r="E127" s="301"/>
      <c r="F127" s="324" t="s">
        <v>748</v>
      </c>
      <c r="G127" s="301"/>
      <c r="H127" s="301" t="s">
        <v>798</v>
      </c>
      <c r="I127" s="301" t="s">
        <v>750</v>
      </c>
      <c r="J127" s="301" t="s">
        <v>799</v>
      </c>
      <c r="K127" s="349"/>
    </row>
    <row r="128" s="1" customFormat="1" ht="15" customHeight="1">
      <c r="B128" s="346"/>
      <c r="C128" s="301" t="s">
        <v>696</v>
      </c>
      <c r="D128" s="301"/>
      <c r="E128" s="301"/>
      <c r="F128" s="324" t="s">
        <v>748</v>
      </c>
      <c r="G128" s="301"/>
      <c r="H128" s="301" t="s">
        <v>800</v>
      </c>
      <c r="I128" s="301" t="s">
        <v>750</v>
      </c>
      <c r="J128" s="301" t="s">
        <v>799</v>
      </c>
      <c r="K128" s="349"/>
    </row>
    <row r="129" s="1" customFormat="1" ht="15" customHeight="1">
      <c r="B129" s="346"/>
      <c r="C129" s="301" t="s">
        <v>759</v>
      </c>
      <c r="D129" s="301"/>
      <c r="E129" s="301"/>
      <c r="F129" s="324" t="s">
        <v>754</v>
      </c>
      <c r="G129" s="301"/>
      <c r="H129" s="301" t="s">
        <v>760</v>
      </c>
      <c r="I129" s="301" t="s">
        <v>750</v>
      </c>
      <c r="J129" s="301">
        <v>15</v>
      </c>
      <c r="K129" s="349"/>
    </row>
    <row r="130" s="1" customFormat="1" ht="15" customHeight="1">
      <c r="B130" s="346"/>
      <c r="C130" s="327" t="s">
        <v>761</v>
      </c>
      <c r="D130" s="327"/>
      <c r="E130" s="327"/>
      <c r="F130" s="328" t="s">
        <v>754</v>
      </c>
      <c r="G130" s="327"/>
      <c r="H130" s="327" t="s">
        <v>762</v>
      </c>
      <c r="I130" s="327" t="s">
        <v>750</v>
      </c>
      <c r="J130" s="327">
        <v>15</v>
      </c>
      <c r="K130" s="349"/>
    </row>
    <row r="131" s="1" customFormat="1" ht="15" customHeight="1">
      <c r="B131" s="346"/>
      <c r="C131" s="327" t="s">
        <v>763</v>
      </c>
      <c r="D131" s="327"/>
      <c r="E131" s="327"/>
      <c r="F131" s="328" t="s">
        <v>754</v>
      </c>
      <c r="G131" s="327"/>
      <c r="H131" s="327" t="s">
        <v>764</v>
      </c>
      <c r="I131" s="327" t="s">
        <v>750</v>
      </c>
      <c r="J131" s="327">
        <v>20</v>
      </c>
      <c r="K131" s="349"/>
    </row>
    <row r="132" s="1" customFormat="1" ht="15" customHeight="1">
      <c r="B132" s="346"/>
      <c r="C132" s="327" t="s">
        <v>765</v>
      </c>
      <c r="D132" s="327"/>
      <c r="E132" s="327"/>
      <c r="F132" s="328" t="s">
        <v>754</v>
      </c>
      <c r="G132" s="327"/>
      <c r="H132" s="327" t="s">
        <v>766</v>
      </c>
      <c r="I132" s="327" t="s">
        <v>750</v>
      </c>
      <c r="J132" s="327">
        <v>20</v>
      </c>
      <c r="K132" s="349"/>
    </row>
    <row r="133" s="1" customFormat="1" ht="15" customHeight="1">
      <c r="B133" s="346"/>
      <c r="C133" s="301" t="s">
        <v>753</v>
      </c>
      <c r="D133" s="301"/>
      <c r="E133" s="301"/>
      <c r="F133" s="324" t="s">
        <v>754</v>
      </c>
      <c r="G133" s="301"/>
      <c r="H133" s="301" t="s">
        <v>788</v>
      </c>
      <c r="I133" s="301" t="s">
        <v>750</v>
      </c>
      <c r="J133" s="301">
        <v>50</v>
      </c>
      <c r="K133" s="349"/>
    </row>
    <row r="134" s="1" customFormat="1" ht="15" customHeight="1">
      <c r="B134" s="346"/>
      <c r="C134" s="301" t="s">
        <v>767</v>
      </c>
      <c r="D134" s="301"/>
      <c r="E134" s="301"/>
      <c r="F134" s="324" t="s">
        <v>754</v>
      </c>
      <c r="G134" s="301"/>
      <c r="H134" s="301" t="s">
        <v>788</v>
      </c>
      <c r="I134" s="301" t="s">
        <v>750</v>
      </c>
      <c r="J134" s="301">
        <v>50</v>
      </c>
      <c r="K134" s="349"/>
    </row>
    <row r="135" s="1" customFormat="1" ht="15" customHeight="1">
      <c r="B135" s="346"/>
      <c r="C135" s="301" t="s">
        <v>773</v>
      </c>
      <c r="D135" s="301"/>
      <c r="E135" s="301"/>
      <c r="F135" s="324" t="s">
        <v>754</v>
      </c>
      <c r="G135" s="301"/>
      <c r="H135" s="301" t="s">
        <v>788</v>
      </c>
      <c r="I135" s="301" t="s">
        <v>750</v>
      </c>
      <c r="J135" s="301">
        <v>50</v>
      </c>
      <c r="K135" s="349"/>
    </row>
    <row r="136" s="1" customFormat="1" ht="15" customHeight="1">
      <c r="B136" s="346"/>
      <c r="C136" s="301" t="s">
        <v>775</v>
      </c>
      <c r="D136" s="301"/>
      <c r="E136" s="301"/>
      <c r="F136" s="324" t="s">
        <v>754</v>
      </c>
      <c r="G136" s="301"/>
      <c r="H136" s="301" t="s">
        <v>788</v>
      </c>
      <c r="I136" s="301" t="s">
        <v>750</v>
      </c>
      <c r="J136" s="301">
        <v>50</v>
      </c>
      <c r="K136" s="349"/>
    </row>
    <row r="137" s="1" customFormat="1" ht="15" customHeight="1">
      <c r="B137" s="346"/>
      <c r="C137" s="301" t="s">
        <v>776</v>
      </c>
      <c r="D137" s="301"/>
      <c r="E137" s="301"/>
      <c r="F137" s="324" t="s">
        <v>754</v>
      </c>
      <c r="G137" s="301"/>
      <c r="H137" s="301" t="s">
        <v>801</v>
      </c>
      <c r="I137" s="301" t="s">
        <v>750</v>
      </c>
      <c r="J137" s="301">
        <v>255</v>
      </c>
      <c r="K137" s="349"/>
    </row>
    <row r="138" s="1" customFormat="1" ht="15" customHeight="1">
      <c r="B138" s="346"/>
      <c r="C138" s="301" t="s">
        <v>778</v>
      </c>
      <c r="D138" s="301"/>
      <c r="E138" s="301"/>
      <c r="F138" s="324" t="s">
        <v>748</v>
      </c>
      <c r="G138" s="301"/>
      <c r="H138" s="301" t="s">
        <v>802</v>
      </c>
      <c r="I138" s="301" t="s">
        <v>780</v>
      </c>
      <c r="J138" s="301"/>
      <c r="K138" s="349"/>
    </row>
    <row r="139" s="1" customFormat="1" ht="15" customHeight="1">
      <c r="B139" s="346"/>
      <c r="C139" s="301" t="s">
        <v>781</v>
      </c>
      <c r="D139" s="301"/>
      <c r="E139" s="301"/>
      <c r="F139" s="324" t="s">
        <v>748</v>
      </c>
      <c r="G139" s="301"/>
      <c r="H139" s="301" t="s">
        <v>803</v>
      </c>
      <c r="I139" s="301" t="s">
        <v>783</v>
      </c>
      <c r="J139" s="301"/>
      <c r="K139" s="349"/>
    </row>
    <row r="140" s="1" customFormat="1" ht="15" customHeight="1">
      <c r="B140" s="346"/>
      <c r="C140" s="301" t="s">
        <v>784</v>
      </c>
      <c r="D140" s="301"/>
      <c r="E140" s="301"/>
      <c r="F140" s="324" t="s">
        <v>748</v>
      </c>
      <c r="G140" s="301"/>
      <c r="H140" s="301" t="s">
        <v>784</v>
      </c>
      <c r="I140" s="301" t="s">
        <v>783</v>
      </c>
      <c r="J140" s="301"/>
      <c r="K140" s="349"/>
    </row>
    <row r="141" s="1" customFormat="1" ht="15" customHeight="1">
      <c r="B141" s="346"/>
      <c r="C141" s="301" t="s">
        <v>39</v>
      </c>
      <c r="D141" s="301"/>
      <c r="E141" s="301"/>
      <c r="F141" s="324" t="s">
        <v>748</v>
      </c>
      <c r="G141" s="301"/>
      <c r="H141" s="301" t="s">
        <v>804</v>
      </c>
      <c r="I141" s="301" t="s">
        <v>783</v>
      </c>
      <c r="J141" s="301"/>
      <c r="K141" s="349"/>
    </row>
    <row r="142" s="1" customFormat="1" ht="15" customHeight="1">
      <c r="B142" s="346"/>
      <c r="C142" s="301" t="s">
        <v>805</v>
      </c>
      <c r="D142" s="301"/>
      <c r="E142" s="301"/>
      <c r="F142" s="324" t="s">
        <v>748</v>
      </c>
      <c r="G142" s="301"/>
      <c r="H142" s="301" t="s">
        <v>806</v>
      </c>
      <c r="I142" s="301" t="s">
        <v>783</v>
      </c>
      <c r="J142" s="301"/>
      <c r="K142" s="349"/>
    </row>
    <row r="143" s="1" customFormat="1" ht="15" customHeight="1">
      <c r="B143" s="350"/>
      <c r="C143" s="351"/>
      <c r="D143" s="351"/>
      <c r="E143" s="351"/>
      <c r="F143" s="351"/>
      <c r="G143" s="351"/>
      <c r="H143" s="351"/>
      <c r="I143" s="351"/>
      <c r="J143" s="351"/>
      <c r="K143" s="352"/>
    </row>
    <row r="144" s="1" customFormat="1" ht="18.75" customHeight="1">
      <c r="B144" s="337"/>
      <c r="C144" s="337"/>
      <c r="D144" s="337"/>
      <c r="E144" s="337"/>
      <c r="F144" s="338"/>
      <c r="G144" s="337"/>
      <c r="H144" s="337"/>
      <c r="I144" s="337"/>
      <c r="J144" s="337"/>
      <c r="K144" s="337"/>
    </row>
    <row r="145" s="1" customFormat="1" ht="18.75" customHeight="1">
      <c r="B145" s="309"/>
      <c r="C145" s="309"/>
      <c r="D145" s="309"/>
      <c r="E145" s="309"/>
      <c r="F145" s="309"/>
      <c r="G145" s="309"/>
      <c r="H145" s="309"/>
      <c r="I145" s="309"/>
      <c r="J145" s="309"/>
      <c r="K145" s="309"/>
    </row>
    <row r="146" s="1" customFormat="1" ht="7.5" customHeight="1">
      <c r="B146" s="310"/>
      <c r="C146" s="311"/>
      <c r="D146" s="311"/>
      <c r="E146" s="311"/>
      <c r="F146" s="311"/>
      <c r="G146" s="311"/>
      <c r="H146" s="311"/>
      <c r="I146" s="311"/>
      <c r="J146" s="311"/>
      <c r="K146" s="312"/>
    </row>
    <row r="147" s="1" customFormat="1" ht="45" customHeight="1">
      <c r="B147" s="313"/>
      <c r="C147" s="314" t="s">
        <v>807</v>
      </c>
      <c r="D147" s="314"/>
      <c r="E147" s="314"/>
      <c r="F147" s="314"/>
      <c r="G147" s="314"/>
      <c r="H147" s="314"/>
      <c r="I147" s="314"/>
      <c r="J147" s="314"/>
      <c r="K147" s="315"/>
    </row>
    <row r="148" s="1" customFormat="1" ht="17.25" customHeight="1">
      <c r="B148" s="313"/>
      <c r="C148" s="316" t="s">
        <v>742</v>
      </c>
      <c r="D148" s="316"/>
      <c r="E148" s="316"/>
      <c r="F148" s="316" t="s">
        <v>743</v>
      </c>
      <c r="G148" s="317"/>
      <c r="H148" s="316" t="s">
        <v>55</v>
      </c>
      <c r="I148" s="316" t="s">
        <v>58</v>
      </c>
      <c r="J148" s="316" t="s">
        <v>744</v>
      </c>
      <c r="K148" s="315"/>
    </row>
    <row r="149" s="1" customFormat="1" ht="17.25" customHeight="1">
      <c r="B149" s="313"/>
      <c r="C149" s="318" t="s">
        <v>745</v>
      </c>
      <c r="D149" s="318"/>
      <c r="E149" s="318"/>
      <c r="F149" s="319" t="s">
        <v>746</v>
      </c>
      <c r="G149" s="320"/>
      <c r="H149" s="318"/>
      <c r="I149" s="318"/>
      <c r="J149" s="318" t="s">
        <v>747</v>
      </c>
      <c r="K149" s="315"/>
    </row>
    <row r="150" s="1" customFormat="1" ht="5.25" customHeight="1">
      <c r="B150" s="326"/>
      <c r="C150" s="321"/>
      <c r="D150" s="321"/>
      <c r="E150" s="321"/>
      <c r="F150" s="321"/>
      <c r="G150" s="322"/>
      <c r="H150" s="321"/>
      <c r="I150" s="321"/>
      <c r="J150" s="321"/>
      <c r="K150" s="349"/>
    </row>
    <row r="151" s="1" customFormat="1" ht="15" customHeight="1">
      <c r="B151" s="326"/>
      <c r="C151" s="353" t="s">
        <v>751</v>
      </c>
      <c r="D151" s="301"/>
      <c r="E151" s="301"/>
      <c r="F151" s="354" t="s">
        <v>748</v>
      </c>
      <c r="G151" s="301"/>
      <c r="H151" s="353" t="s">
        <v>788</v>
      </c>
      <c r="I151" s="353" t="s">
        <v>750</v>
      </c>
      <c r="J151" s="353">
        <v>120</v>
      </c>
      <c r="K151" s="349"/>
    </row>
    <row r="152" s="1" customFormat="1" ht="15" customHeight="1">
      <c r="B152" s="326"/>
      <c r="C152" s="353" t="s">
        <v>797</v>
      </c>
      <c r="D152" s="301"/>
      <c r="E152" s="301"/>
      <c r="F152" s="354" t="s">
        <v>748</v>
      </c>
      <c r="G152" s="301"/>
      <c r="H152" s="353" t="s">
        <v>808</v>
      </c>
      <c r="I152" s="353" t="s">
        <v>750</v>
      </c>
      <c r="J152" s="353" t="s">
        <v>799</v>
      </c>
      <c r="K152" s="349"/>
    </row>
    <row r="153" s="1" customFormat="1" ht="15" customHeight="1">
      <c r="B153" s="326"/>
      <c r="C153" s="353" t="s">
        <v>696</v>
      </c>
      <c r="D153" s="301"/>
      <c r="E153" s="301"/>
      <c r="F153" s="354" t="s">
        <v>748</v>
      </c>
      <c r="G153" s="301"/>
      <c r="H153" s="353" t="s">
        <v>809</v>
      </c>
      <c r="I153" s="353" t="s">
        <v>750</v>
      </c>
      <c r="J153" s="353" t="s">
        <v>799</v>
      </c>
      <c r="K153" s="349"/>
    </row>
    <row r="154" s="1" customFormat="1" ht="15" customHeight="1">
      <c r="B154" s="326"/>
      <c r="C154" s="353" t="s">
        <v>753</v>
      </c>
      <c r="D154" s="301"/>
      <c r="E154" s="301"/>
      <c r="F154" s="354" t="s">
        <v>754</v>
      </c>
      <c r="G154" s="301"/>
      <c r="H154" s="353" t="s">
        <v>788</v>
      </c>
      <c r="I154" s="353" t="s">
        <v>750</v>
      </c>
      <c r="J154" s="353">
        <v>50</v>
      </c>
      <c r="K154" s="349"/>
    </row>
    <row r="155" s="1" customFormat="1" ht="15" customHeight="1">
      <c r="B155" s="326"/>
      <c r="C155" s="353" t="s">
        <v>756</v>
      </c>
      <c r="D155" s="301"/>
      <c r="E155" s="301"/>
      <c r="F155" s="354" t="s">
        <v>748</v>
      </c>
      <c r="G155" s="301"/>
      <c r="H155" s="353" t="s">
        <v>788</v>
      </c>
      <c r="I155" s="353" t="s">
        <v>758</v>
      </c>
      <c r="J155" s="353"/>
      <c r="K155" s="349"/>
    </row>
    <row r="156" s="1" customFormat="1" ht="15" customHeight="1">
      <c r="B156" s="326"/>
      <c r="C156" s="353" t="s">
        <v>767</v>
      </c>
      <c r="D156" s="301"/>
      <c r="E156" s="301"/>
      <c r="F156" s="354" t="s">
        <v>754</v>
      </c>
      <c r="G156" s="301"/>
      <c r="H156" s="353" t="s">
        <v>788</v>
      </c>
      <c r="I156" s="353" t="s">
        <v>750</v>
      </c>
      <c r="J156" s="353">
        <v>50</v>
      </c>
      <c r="K156" s="349"/>
    </row>
    <row r="157" s="1" customFormat="1" ht="15" customHeight="1">
      <c r="B157" s="326"/>
      <c r="C157" s="353" t="s">
        <v>775</v>
      </c>
      <c r="D157" s="301"/>
      <c r="E157" s="301"/>
      <c r="F157" s="354" t="s">
        <v>754</v>
      </c>
      <c r="G157" s="301"/>
      <c r="H157" s="353" t="s">
        <v>788</v>
      </c>
      <c r="I157" s="353" t="s">
        <v>750</v>
      </c>
      <c r="J157" s="353">
        <v>50</v>
      </c>
      <c r="K157" s="349"/>
    </row>
    <row r="158" s="1" customFormat="1" ht="15" customHeight="1">
      <c r="B158" s="326"/>
      <c r="C158" s="353" t="s">
        <v>773</v>
      </c>
      <c r="D158" s="301"/>
      <c r="E158" s="301"/>
      <c r="F158" s="354" t="s">
        <v>754</v>
      </c>
      <c r="G158" s="301"/>
      <c r="H158" s="353" t="s">
        <v>788</v>
      </c>
      <c r="I158" s="353" t="s">
        <v>750</v>
      </c>
      <c r="J158" s="353">
        <v>50</v>
      </c>
      <c r="K158" s="349"/>
    </row>
    <row r="159" s="1" customFormat="1" ht="15" customHeight="1">
      <c r="B159" s="326"/>
      <c r="C159" s="353" t="s">
        <v>101</v>
      </c>
      <c r="D159" s="301"/>
      <c r="E159" s="301"/>
      <c r="F159" s="354" t="s">
        <v>748</v>
      </c>
      <c r="G159" s="301"/>
      <c r="H159" s="353" t="s">
        <v>810</v>
      </c>
      <c r="I159" s="353" t="s">
        <v>750</v>
      </c>
      <c r="J159" s="353" t="s">
        <v>811</v>
      </c>
      <c r="K159" s="349"/>
    </row>
    <row r="160" s="1" customFormat="1" ht="15" customHeight="1">
      <c r="B160" s="326"/>
      <c r="C160" s="353" t="s">
        <v>812</v>
      </c>
      <c r="D160" s="301"/>
      <c r="E160" s="301"/>
      <c r="F160" s="354" t="s">
        <v>748</v>
      </c>
      <c r="G160" s="301"/>
      <c r="H160" s="353" t="s">
        <v>813</v>
      </c>
      <c r="I160" s="353" t="s">
        <v>783</v>
      </c>
      <c r="J160" s="353"/>
      <c r="K160" s="349"/>
    </row>
    <row r="161" s="1" customFormat="1" ht="15" customHeight="1">
      <c r="B161" s="355"/>
      <c r="C161" s="335"/>
      <c r="D161" s="335"/>
      <c r="E161" s="335"/>
      <c r="F161" s="335"/>
      <c r="G161" s="335"/>
      <c r="H161" s="335"/>
      <c r="I161" s="335"/>
      <c r="J161" s="335"/>
      <c r="K161" s="356"/>
    </row>
    <row r="162" s="1" customFormat="1" ht="18.75" customHeight="1">
      <c r="B162" s="337"/>
      <c r="C162" s="347"/>
      <c r="D162" s="347"/>
      <c r="E162" s="347"/>
      <c r="F162" s="357"/>
      <c r="G162" s="347"/>
      <c r="H162" s="347"/>
      <c r="I162" s="347"/>
      <c r="J162" s="347"/>
      <c r="K162" s="337"/>
    </row>
    <row r="163" s="1" customFormat="1" ht="18.75" customHeight="1">
      <c r="B163" s="309"/>
      <c r="C163" s="309"/>
      <c r="D163" s="309"/>
      <c r="E163" s="309"/>
      <c r="F163" s="309"/>
      <c r="G163" s="309"/>
      <c r="H163" s="309"/>
      <c r="I163" s="309"/>
      <c r="J163" s="309"/>
      <c r="K163" s="309"/>
    </row>
    <row r="164" s="1" customFormat="1" ht="7.5" customHeight="1">
      <c r="B164" s="288"/>
      <c r="C164" s="289"/>
      <c r="D164" s="289"/>
      <c r="E164" s="289"/>
      <c r="F164" s="289"/>
      <c r="G164" s="289"/>
      <c r="H164" s="289"/>
      <c r="I164" s="289"/>
      <c r="J164" s="289"/>
      <c r="K164" s="290"/>
    </row>
    <row r="165" s="1" customFormat="1" ht="45" customHeight="1">
      <c r="B165" s="291"/>
      <c r="C165" s="292" t="s">
        <v>814</v>
      </c>
      <c r="D165" s="292"/>
      <c r="E165" s="292"/>
      <c r="F165" s="292"/>
      <c r="G165" s="292"/>
      <c r="H165" s="292"/>
      <c r="I165" s="292"/>
      <c r="J165" s="292"/>
      <c r="K165" s="293"/>
    </row>
    <row r="166" s="1" customFormat="1" ht="17.25" customHeight="1">
      <c r="B166" s="291"/>
      <c r="C166" s="316" t="s">
        <v>742</v>
      </c>
      <c r="D166" s="316"/>
      <c r="E166" s="316"/>
      <c r="F166" s="316" t="s">
        <v>743</v>
      </c>
      <c r="G166" s="358"/>
      <c r="H166" s="359" t="s">
        <v>55</v>
      </c>
      <c r="I166" s="359" t="s">
        <v>58</v>
      </c>
      <c r="J166" s="316" t="s">
        <v>744</v>
      </c>
      <c r="K166" s="293"/>
    </row>
    <row r="167" s="1" customFormat="1" ht="17.25" customHeight="1">
      <c r="B167" s="294"/>
      <c r="C167" s="318" t="s">
        <v>745</v>
      </c>
      <c r="D167" s="318"/>
      <c r="E167" s="318"/>
      <c r="F167" s="319" t="s">
        <v>746</v>
      </c>
      <c r="G167" s="360"/>
      <c r="H167" s="361"/>
      <c r="I167" s="361"/>
      <c r="J167" s="318" t="s">
        <v>747</v>
      </c>
      <c r="K167" s="296"/>
    </row>
    <row r="168" s="1" customFormat="1" ht="5.25" customHeight="1">
      <c r="B168" s="326"/>
      <c r="C168" s="321"/>
      <c r="D168" s="321"/>
      <c r="E168" s="321"/>
      <c r="F168" s="321"/>
      <c r="G168" s="322"/>
      <c r="H168" s="321"/>
      <c r="I168" s="321"/>
      <c r="J168" s="321"/>
      <c r="K168" s="349"/>
    </row>
    <row r="169" s="1" customFormat="1" ht="15" customHeight="1">
      <c r="B169" s="326"/>
      <c r="C169" s="301" t="s">
        <v>751</v>
      </c>
      <c r="D169" s="301"/>
      <c r="E169" s="301"/>
      <c r="F169" s="324" t="s">
        <v>748</v>
      </c>
      <c r="G169" s="301"/>
      <c r="H169" s="301" t="s">
        <v>788</v>
      </c>
      <c r="I169" s="301" t="s">
        <v>750</v>
      </c>
      <c r="J169" s="301">
        <v>120</v>
      </c>
      <c r="K169" s="349"/>
    </row>
    <row r="170" s="1" customFormat="1" ht="15" customHeight="1">
      <c r="B170" s="326"/>
      <c r="C170" s="301" t="s">
        <v>797</v>
      </c>
      <c r="D170" s="301"/>
      <c r="E170" s="301"/>
      <c r="F170" s="324" t="s">
        <v>748</v>
      </c>
      <c r="G170" s="301"/>
      <c r="H170" s="301" t="s">
        <v>798</v>
      </c>
      <c r="I170" s="301" t="s">
        <v>750</v>
      </c>
      <c r="J170" s="301" t="s">
        <v>799</v>
      </c>
      <c r="K170" s="349"/>
    </row>
    <row r="171" s="1" customFormat="1" ht="15" customHeight="1">
      <c r="B171" s="326"/>
      <c r="C171" s="301" t="s">
        <v>696</v>
      </c>
      <c r="D171" s="301"/>
      <c r="E171" s="301"/>
      <c r="F171" s="324" t="s">
        <v>748</v>
      </c>
      <c r="G171" s="301"/>
      <c r="H171" s="301" t="s">
        <v>815</v>
      </c>
      <c r="I171" s="301" t="s">
        <v>750</v>
      </c>
      <c r="J171" s="301" t="s">
        <v>799</v>
      </c>
      <c r="K171" s="349"/>
    </row>
    <row r="172" s="1" customFormat="1" ht="15" customHeight="1">
      <c r="B172" s="326"/>
      <c r="C172" s="301" t="s">
        <v>753</v>
      </c>
      <c r="D172" s="301"/>
      <c r="E172" s="301"/>
      <c r="F172" s="324" t="s">
        <v>754</v>
      </c>
      <c r="G172" s="301"/>
      <c r="H172" s="301" t="s">
        <v>815</v>
      </c>
      <c r="I172" s="301" t="s">
        <v>750</v>
      </c>
      <c r="J172" s="301">
        <v>50</v>
      </c>
      <c r="K172" s="349"/>
    </row>
    <row r="173" s="1" customFormat="1" ht="15" customHeight="1">
      <c r="B173" s="326"/>
      <c r="C173" s="301" t="s">
        <v>756</v>
      </c>
      <c r="D173" s="301"/>
      <c r="E173" s="301"/>
      <c r="F173" s="324" t="s">
        <v>748</v>
      </c>
      <c r="G173" s="301"/>
      <c r="H173" s="301" t="s">
        <v>815</v>
      </c>
      <c r="I173" s="301" t="s">
        <v>758</v>
      </c>
      <c r="J173" s="301"/>
      <c r="K173" s="349"/>
    </row>
    <row r="174" s="1" customFormat="1" ht="15" customHeight="1">
      <c r="B174" s="326"/>
      <c r="C174" s="301" t="s">
        <v>767</v>
      </c>
      <c r="D174" s="301"/>
      <c r="E174" s="301"/>
      <c r="F174" s="324" t="s">
        <v>754</v>
      </c>
      <c r="G174" s="301"/>
      <c r="H174" s="301" t="s">
        <v>815</v>
      </c>
      <c r="I174" s="301" t="s">
        <v>750</v>
      </c>
      <c r="J174" s="301">
        <v>50</v>
      </c>
      <c r="K174" s="349"/>
    </row>
    <row r="175" s="1" customFormat="1" ht="15" customHeight="1">
      <c r="B175" s="326"/>
      <c r="C175" s="301" t="s">
        <v>775</v>
      </c>
      <c r="D175" s="301"/>
      <c r="E175" s="301"/>
      <c r="F175" s="324" t="s">
        <v>754</v>
      </c>
      <c r="G175" s="301"/>
      <c r="H175" s="301" t="s">
        <v>815</v>
      </c>
      <c r="I175" s="301" t="s">
        <v>750</v>
      </c>
      <c r="J175" s="301">
        <v>50</v>
      </c>
      <c r="K175" s="349"/>
    </row>
    <row r="176" s="1" customFormat="1" ht="15" customHeight="1">
      <c r="B176" s="326"/>
      <c r="C176" s="301" t="s">
        <v>773</v>
      </c>
      <c r="D176" s="301"/>
      <c r="E176" s="301"/>
      <c r="F176" s="324" t="s">
        <v>754</v>
      </c>
      <c r="G176" s="301"/>
      <c r="H176" s="301" t="s">
        <v>815</v>
      </c>
      <c r="I176" s="301" t="s">
        <v>750</v>
      </c>
      <c r="J176" s="301">
        <v>50</v>
      </c>
      <c r="K176" s="349"/>
    </row>
    <row r="177" s="1" customFormat="1" ht="15" customHeight="1">
      <c r="B177" s="326"/>
      <c r="C177" s="301" t="s">
        <v>113</v>
      </c>
      <c r="D177" s="301"/>
      <c r="E177" s="301"/>
      <c r="F177" s="324" t="s">
        <v>748</v>
      </c>
      <c r="G177" s="301"/>
      <c r="H177" s="301" t="s">
        <v>816</v>
      </c>
      <c r="I177" s="301" t="s">
        <v>817</v>
      </c>
      <c r="J177" s="301"/>
      <c r="K177" s="349"/>
    </row>
    <row r="178" s="1" customFormat="1" ht="15" customHeight="1">
      <c r="B178" s="326"/>
      <c r="C178" s="301" t="s">
        <v>58</v>
      </c>
      <c r="D178" s="301"/>
      <c r="E178" s="301"/>
      <c r="F178" s="324" t="s">
        <v>748</v>
      </c>
      <c r="G178" s="301"/>
      <c r="H178" s="301" t="s">
        <v>818</v>
      </c>
      <c r="I178" s="301" t="s">
        <v>819</v>
      </c>
      <c r="J178" s="301">
        <v>1</v>
      </c>
      <c r="K178" s="349"/>
    </row>
    <row r="179" s="1" customFormat="1" ht="15" customHeight="1">
      <c r="B179" s="326"/>
      <c r="C179" s="301" t="s">
        <v>54</v>
      </c>
      <c r="D179" s="301"/>
      <c r="E179" s="301"/>
      <c r="F179" s="324" t="s">
        <v>748</v>
      </c>
      <c r="G179" s="301"/>
      <c r="H179" s="301" t="s">
        <v>820</v>
      </c>
      <c r="I179" s="301" t="s">
        <v>750</v>
      </c>
      <c r="J179" s="301">
        <v>20</v>
      </c>
      <c r="K179" s="349"/>
    </row>
    <row r="180" s="1" customFormat="1" ht="15" customHeight="1">
      <c r="B180" s="326"/>
      <c r="C180" s="301" t="s">
        <v>55</v>
      </c>
      <c r="D180" s="301"/>
      <c r="E180" s="301"/>
      <c r="F180" s="324" t="s">
        <v>748</v>
      </c>
      <c r="G180" s="301"/>
      <c r="H180" s="301" t="s">
        <v>821</v>
      </c>
      <c r="I180" s="301" t="s">
        <v>750</v>
      </c>
      <c r="J180" s="301">
        <v>255</v>
      </c>
      <c r="K180" s="349"/>
    </row>
    <row r="181" s="1" customFormat="1" ht="15" customHeight="1">
      <c r="B181" s="326"/>
      <c r="C181" s="301" t="s">
        <v>114</v>
      </c>
      <c r="D181" s="301"/>
      <c r="E181" s="301"/>
      <c r="F181" s="324" t="s">
        <v>748</v>
      </c>
      <c r="G181" s="301"/>
      <c r="H181" s="301" t="s">
        <v>712</v>
      </c>
      <c r="I181" s="301" t="s">
        <v>750</v>
      </c>
      <c r="J181" s="301">
        <v>10</v>
      </c>
      <c r="K181" s="349"/>
    </row>
    <row r="182" s="1" customFormat="1" ht="15" customHeight="1">
      <c r="B182" s="326"/>
      <c r="C182" s="301" t="s">
        <v>115</v>
      </c>
      <c r="D182" s="301"/>
      <c r="E182" s="301"/>
      <c r="F182" s="324" t="s">
        <v>748</v>
      </c>
      <c r="G182" s="301"/>
      <c r="H182" s="301" t="s">
        <v>822</v>
      </c>
      <c r="I182" s="301" t="s">
        <v>783</v>
      </c>
      <c r="J182" s="301"/>
      <c r="K182" s="349"/>
    </row>
    <row r="183" s="1" customFormat="1" ht="15" customHeight="1">
      <c r="B183" s="326"/>
      <c r="C183" s="301" t="s">
        <v>823</v>
      </c>
      <c r="D183" s="301"/>
      <c r="E183" s="301"/>
      <c r="F183" s="324" t="s">
        <v>748</v>
      </c>
      <c r="G183" s="301"/>
      <c r="H183" s="301" t="s">
        <v>824</v>
      </c>
      <c r="I183" s="301" t="s">
        <v>783</v>
      </c>
      <c r="J183" s="301"/>
      <c r="K183" s="349"/>
    </row>
    <row r="184" s="1" customFormat="1" ht="15" customHeight="1">
      <c r="B184" s="326"/>
      <c r="C184" s="301" t="s">
        <v>812</v>
      </c>
      <c r="D184" s="301"/>
      <c r="E184" s="301"/>
      <c r="F184" s="324" t="s">
        <v>748</v>
      </c>
      <c r="G184" s="301"/>
      <c r="H184" s="301" t="s">
        <v>825</v>
      </c>
      <c r="I184" s="301" t="s">
        <v>783</v>
      </c>
      <c r="J184" s="301"/>
      <c r="K184" s="349"/>
    </row>
    <row r="185" s="1" customFormat="1" ht="15" customHeight="1">
      <c r="B185" s="326"/>
      <c r="C185" s="301" t="s">
        <v>117</v>
      </c>
      <c r="D185" s="301"/>
      <c r="E185" s="301"/>
      <c r="F185" s="324" t="s">
        <v>754</v>
      </c>
      <c r="G185" s="301"/>
      <c r="H185" s="301" t="s">
        <v>826</v>
      </c>
      <c r="I185" s="301" t="s">
        <v>750</v>
      </c>
      <c r="J185" s="301">
        <v>50</v>
      </c>
      <c r="K185" s="349"/>
    </row>
    <row r="186" s="1" customFormat="1" ht="15" customHeight="1">
      <c r="B186" s="326"/>
      <c r="C186" s="301" t="s">
        <v>827</v>
      </c>
      <c r="D186" s="301"/>
      <c r="E186" s="301"/>
      <c r="F186" s="324" t="s">
        <v>754</v>
      </c>
      <c r="G186" s="301"/>
      <c r="H186" s="301" t="s">
        <v>828</v>
      </c>
      <c r="I186" s="301" t="s">
        <v>829</v>
      </c>
      <c r="J186" s="301"/>
      <c r="K186" s="349"/>
    </row>
    <row r="187" s="1" customFormat="1" ht="15" customHeight="1">
      <c r="B187" s="326"/>
      <c r="C187" s="301" t="s">
        <v>830</v>
      </c>
      <c r="D187" s="301"/>
      <c r="E187" s="301"/>
      <c r="F187" s="324" t="s">
        <v>754</v>
      </c>
      <c r="G187" s="301"/>
      <c r="H187" s="301" t="s">
        <v>831</v>
      </c>
      <c r="I187" s="301" t="s">
        <v>829</v>
      </c>
      <c r="J187" s="301"/>
      <c r="K187" s="349"/>
    </row>
    <row r="188" s="1" customFormat="1" ht="15" customHeight="1">
      <c r="B188" s="326"/>
      <c r="C188" s="301" t="s">
        <v>832</v>
      </c>
      <c r="D188" s="301"/>
      <c r="E188" s="301"/>
      <c r="F188" s="324" t="s">
        <v>754</v>
      </c>
      <c r="G188" s="301"/>
      <c r="H188" s="301" t="s">
        <v>833</v>
      </c>
      <c r="I188" s="301" t="s">
        <v>829</v>
      </c>
      <c r="J188" s="301"/>
      <c r="K188" s="349"/>
    </row>
    <row r="189" s="1" customFormat="1" ht="15" customHeight="1">
      <c r="B189" s="326"/>
      <c r="C189" s="362" t="s">
        <v>834</v>
      </c>
      <c r="D189" s="301"/>
      <c r="E189" s="301"/>
      <c r="F189" s="324" t="s">
        <v>754</v>
      </c>
      <c r="G189" s="301"/>
      <c r="H189" s="301" t="s">
        <v>835</v>
      </c>
      <c r="I189" s="301" t="s">
        <v>836</v>
      </c>
      <c r="J189" s="363" t="s">
        <v>837</v>
      </c>
      <c r="K189" s="349"/>
    </row>
    <row r="190" s="18" customFormat="1" ht="15" customHeight="1">
      <c r="B190" s="364"/>
      <c r="C190" s="365" t="s">
        <v>838</v>
      </c>
      <c r="D190" s="366"/>
      <c r="E190" s="366"/>
      <c r="F190" s="367" t="s">
        <v>754</v>
      </c>
      <c r="G190" s="366"/>
      <c r="H190" s="366" t="s">
        <v>839</v>
      </c>
      <c r="I190" s="366" t="s">
        <v>836</v>
      </c>
      <c r="J190" s="368" t="s">
        <v>837</v>
      </c>
      <c r="K190" s="369"/>
    </row>
    <row r="191" s="1" customFormat="1" ht="15" customHeight="1">
      <c r="B191" s="326"/>
      <c r="C191" s="362" t="s">
        <v>43</v>
      </c>
      <c r="D191" s="301"/>
      <c r="E191" s="301"/>
      <c r="F191" s="324" t="s">
        <v>748</v>
      </c>
      <c r="G191" s="301"/>
      <c r="H191" s="298" t="s">
        <v>840</v>
      </c>
      <c r="I191" s="301" t="s">
        <v>841</v>
      </c>
      <c r="J191" s="301"/>
      <c r="K191" s="349"/>
    </row>
    <row r="192" s="1" customFormat="1" ht="15" customHeight="1">
      <c r="B192" s="326"/>
      <c r="C192" s="362" t="s">
        <v>842</v>
      </c>
      <c r="D192" s="301"/>
      <c r="E192" s="301"/>
      <c r="F192" s="324" t="s">
        <v>748</v>
      </c>
      <c r="G192" s="301"/>
      <c r="H192" s="301" t="s">
        <v>843</v>
      </c>
      <c r="I192" s="301" t="s">
        <v>783</v>
      </c>
      <c r="J192" s="301"/>
      <c r="K192" s="349"/>
    </row>
    <row r="193" s="1" customFormat="1" ht="15" customHeight="1">
      <c r="B193" s="326"/>
      <c r="C193" s="362" t="s">
        <v>844</v>
      </c>
      <c r="D193" s="301"/>
      <c r="E193" s="301"/>
      <c r="F193" s="324" t="s">
        <v>748</v>
      </c>
      <c r="G193" s="301"/>
      <c r="H193" s="301" t="s">
        <v>845</v>
      </c>
      <c r="I193" s="301" t="s">
        <v>783</v>
      </c>
      <c r="J193" s="301"/>
      <c r="K193" s="349"/>
    </row>
    <row r="194" s="1" customFormat="1" ht="15" customHeight="1">
      <c r="B194" s="326"/>
      <c r="C194" s="362" t="s">
        <v>846</v>
      </c>
      <c r="D194" s="301"/>
      <c r="E194" s="301"/>
      <c r="F194" s="324" t="s">
        <v>754</v>
      </c>
      <c r="G194" s="301"/>
      <c r="H194" s="301" t="s">
        <v>847</v>
      </c>
      <c r="I194" s="301" t="s">
        <v>783</v>
      </c>
      <c r="J194" s="301"/>
      <c r="K194" s="349"/>
    </row>
    <row r="195" s="1" customFormat="1" ht="15" customHeight="1">
      <c r="B195" s="355"/>
      <c r="C195" s="370"/>
      <c r="D195" s="335"/>
      <c r="E195" s="335"/>
      <c r="F195" s="335"/>
      <c r="G195" s="335"/>
      <c r="H195" s="335"/>
      <c r="I195" s="335"/>
      <c r="J195" s="335"/>
      <c r="K195" s="356"/>
    </row>
    <row r="196" s="1" customFormat="1" ht="18.75" customHeight="1">
      <c r="B196" s="337"/>
      <c r="C196" s="347"/>
      <c r="D196" s="347"/>
      <c r="E196" s="347"/>
      <c r="F196" s="357"/>
      <c r="G196" s="347"/>
      <c r="H196" s="347"/>
      <c r="I196" s="347"/>
      <c r="J196" s="347"/>
      <c r="K196" s="337"/>
    </row>
    <row r="197" s="1" customFormat="1" ht="18.75" customHeight="1">
      <c r="B197" s="337"/>
      <c r="C197" s="347"/>
      <c r="D197" s="347"/>
      <c r="E197" s="347"/>
      <c r="F197" s="357"/>
      <c r="G197" s="347"/>
      <c r="H197" s="347"/>
      <c r="I197" s="347"/>
      <c r="J197" s="347"/>
      <c r="K197" s="337"/>
    </row>
    <row r="198" s="1" customFormat="1" ht="18.75" customHeight="1">
      <c r="B198" s="309"/>
      <c r="C198" s="309"/>
      <c r="D198" s="309"/>
      <c r="E198" s="309"/>
      <c r="F198" s="309"/>
      <c r="G198" s="309"/>
      <c r="H198" s="309"/>
      <c r="I198" s="309"/>
      <c r="J198" s="309"/>
      <c r="K198" s="309"/>
    </row>
    <row r="199" s="1" customFormat="1" ht="13.5">
      <c r="B199" s="288"/>
      <c r="C199" s="289"/>
      <c r="D199" s="289"/>
      <c r="E199" s="289"/>
      <c r="F199" s="289"/>
      <c r="G199" s="289"/>
      <c r="H199" s="289"/>
      <c r="I199" s="289"/>
      <c r="J199" s="289"/>
      <c r="K199" s="290"/>
    </row>
    <row r="200" s="1" customFormat="1" ht="21">
      <c r="B200" s="291"/>
      <c r="C200" s="292" t="s">
        <v>848</v>
      </c>
      <c r="D200" s="292"/>
      <c r="E200" s="292"/>
      <c r="F200" s="292"/>
      <c r="G200" s="292"/>
      <c r="H200" s="292"/>
      <c r="I200" s="292"/>
      <c r="J200" s="292"/>
      <c r="K200" s="293"/>
    </row>
    <row r="201" s="1" customFormat="1" ht="25.5" customHeight="1">
      <c r="B201" s="291"/>
      <c r="C201" s="371" t="s">
        <v>849</v>
      </c>
      <c r="D201" s="371"/>
      <c r="E201" s="371"/>
      <c r="F201" s="371" t="s">
        <v>850</v>
      </c>
      <c r="G201" s="372"/>
      <c r="H201" s="371" t="s">
        <v>851</v>
      </c>
      <c r="I201" s="371"/>
      <c r="J201" s="371"/>
      <c r="K201" s="293"/>
    </row>
    <row r="202" s="1" customFormat="1" ht="5.25" customHeight="1">
      <c r="B202" s="326"/>
      <c r="C202" s="321"/>
      <c r="D202" s="321"/>
      <c r="E202" s="321"/>
      <c r="F202" s="321"/>
      <c r="G202" s="347"/>
      <c r="H202" s="321"/>
      <c r="I202" s="321"/>
      <c r="J202" s="321"/>
      <c r="K202" s="349"/>
    </row>
    <row r="203" s="1" customFormat="1" ht="15" customHeight="1">
      <c r="B203" s="326"/>
      <c r="C203" s="301" t="s">
        <v>841</v>
      </c>
      <c r="D203" s="301"/>
      <c r="E203" s="301"/>
      <c r="F203" s="324" t="s">
        <v>44</v>
      </c>
      <c r="G203" s="301"/>
      <c r="H203" s="301" t="s">
        <v>852</v>
      </c>
      <c r="I203" s="301"/>
      <c r="J203" s="301"/>
      <c r="K203" s="349"/>
    </row>
    <row r="204" s="1" customFormat="1" ht="15" customHeight="1">
      <c r="B204" s="326"/>
      <c r="C204" s="301"/>
      <c r="D204" s="301"/>
      <c r="E204" s="301"/>
      <c r="F204" s="324" t="s">
        <v>45</v>
      </c>
      <c r="G204" s="301"/>
      <c r="H204" s="301" t="s">
        <v>853</v>
      </c>
      <c r="I204" s="301"/>
      <c r="J204" s="301"/>
      <c r="K204" s="349"/>
    </row>
    <row r="205" s="1" customFormat="1" ht="15" customHeight="1">
      <c r="B205" s="326"/>
      <c r="C205" s="301"/>
      <c r="D205" s="301"/>
      <c r="E205" s="301"/>
      <c r="F205" s="324" t="s">
        <v>48</v>
      </c>
      <c r="G205" s="301"/>
      <c r="H205" s="301" t="s">
        <v>854</v>
      </c>
      <c r="I205" s="301"/>
      <c r="J205" s="301"/>
      <c r="K205" s="349"/>
    </row>
    <row r="206" s="1" customFormat="1" ht="15" customHeight="1">
      <c r="B206" s="326"/>
      <c r="C206" s="301"/>
      <c r="D206" s="301"/>
      <c r="E206" s="301"/>
      <c r="F206" s="324" t="s">
        <v>46</v>
      </c>
      <c r="G206" s="301"/>
      <c r="H206" s="301" t="s">
        <v>855</v>
      </c>
      <c r="I206" s="301"/>
      <c r="J206" s="301"/>
      <c r="K206" s="349"/>
    </row>
    <row r="207" s="1" customFormat="1" ht="15" customHeight="1">
      <c r="B207" s="326"/>
      <c r="C207" s="301"/>
      <c r="D207" s="301"/>
      <c r="E207" s="301"/>
      <c r="F207" s="324" t="s">
        <v>47</v>
      </c>
      <c r="G207" s="301"/>
      <c r="H207" s="301" t="s">
        <v>856</v>
      </c>
      <c r="I207" s="301"/>
      <c r="J207" s="301"/>
      <c r="K207" s="349"/>
    </row>
    <row r="208" s="1" customFormat="1" ht="15" customHeight="1">
      <c r="B208" s="326"/>
      <c r="C208" s="301"/>
      <c r="D208" s="301"/>
      <c r="E208" s="301"/>
      <c r="F208" s="324"/>
      <c r="G208" s="301"/>
      <c r="H208" s="301"/>
      <c r="I208" s="301"/>
      <c r="J208" s="301"/>
      <c r="K208" s="349"/>
    </row>
    <row r="209" s="1" customFormat="1" ht="15" customHeight="1">
      <c r="B209" s="326"/>
      <c r="C209" s="301" t="s">
        <v>795</v>
      </c>
      <c r="D209" s="301"/>
      <c r="E209" s="301"/>
      <c r="F209" s="324" t="s">
        <v>90</v>
      </c>
      <c r="G209" s="301"/>
      <c r="H209" s="301" t="s">
        <v>857</v>
      </c>
      <c r="I209" s="301"/>
      <c r="J209" s="301"/>
      <c r="K209" s="349"/>
    </row>
    <row r="210" s="1" customFormat="1" ht="15" customHeight="1">
      <c r="B210" s="326"/>
      <c r="C210" s="301"/>
      <c r="D210" s="301"/>
      <c r="E210" s="301"/>
      <c r="F210" s="324" t="s">
        <v>691</v>
      </c>
      <c r="G210" s="301"/>
      <c r="H210" s="301" t="s">
        <v>692</v>
      </c>
      <c r="I210" s="301"/>
      <c r="J210" s="301"/>
      <c r="K210" s="349"/>
    </row>
    <row r="211" s="1" customFormat="1" ht="15" customHeight="1">
      <c r="B211" s="326"/>
      <c r="C211" s="301"/>
      <c r="D211" s="301"/>
      <c r="E211" s="301"/>
      <c r="F211" s="324" t="s">
        <v>80</v>
      </c>
      <c r="G211" s="301"/>
      <c r="H211" s="301" t="s">
        <v>858</v>
      </c>
      <c r="I211" s="301"/>
      <c r="J211" s="301"/>
      <c r="K211" s="349"/>
    </row>
    <row r="212" s="1" customFormat="1" ht="15" customHeight="1">
      <c r="B212" s="373"/>
      <c r="C212" s="301"/>
      <c r="D212" s="301"/>
      <c r="E212" s="301"/>
      <c r="F212" s="324" t="s">
        <v>95</v>
      </c>
      <c r="G212" s="362"/>
      <c r="H212" s="353" t="s">
        <v>693</v>
      </c>
      <c r="I212" s="353"/>
      <c r="J212" s="353"/>
      <c r="K212" s="374"/>
    </row>
    <row r="213" s="1" customFormat="1" ht="15" customHeight="1">
      <c r="B213" s="373"/>
      <c r="C213" s="301"/>
      <c r="D213" s="301"/>
      <c r="E213" s="301"/>
      <c r="F213" s="324" t="s">
        <v>694</v>
      </c>
      <c r="G213" s="362"/>
      <c r="H213" s="353" t="s">
        <v>859</v>
      </c>
      <c r="I213" s="353"/>
      <c r="J213" s="353"/>
      <c r="K213" s="374"/>
    </row>
    <row r="214" s="1" customFormat="1" ht="15" customHeight="1">
      <c r="B214" s="373"/>
      <c r="C214" s="301"/>
      <c r="D214" s="301"/>
      <c r="E214" s="301"/>
      <c r="F214" s="324"/>
      <c r="G214" s="362"/>
      <c r="H214" s="353"/>
      <c r="I214" s="353"/>
      <c r="J214" s="353"/>
      <c r="K214" s="374"/>
    </row>
    <row r="215" s="1" customFormat="1" ht="15" customHeight="1">
      <c r="B215" s="373"/>
      <c r="C215" s="301" t="s">
        <v>819</v>
      </c>
      <c r="D215" s="301"/>
      <c r="E215" s="301"/>
      <c r="F215" s="324">
        <v>1</v>
      </c>
      <c r="G215" s="362"/>
      <c r="H215" s="353" t="s">
        <v>860</v>
      </c>
      <c r="I215" s="353"/>
      <c r="J215" s="353"/>
      <c r="K215" s="374"/>
    </row>
    <row r="216" s="1" customFormat="1" ht="15" customHeight="1">
      <c r="B216" s="373"/>
      <c r="C216" s="301"/>
      <c r="D216" s="301"/>
      <c r="E216" s="301"/>
      <c r="F216" s="324">
        <v>2</v>
      </c>
      <c r="G216" s="362"/>
      <c r="H216" s="353" t="s">
        <v>861</v>
      </c>
      <c r="I216" s="353"/>
      <c r="J216" s="353"/>
      <c r="K216" s="374"/>
    </row>
    <row r="217" s="1" customFormat="1" ht="15" customHeight="1">
      <c r="B217" s="373"/>
      <c r="C217" s="301"/>
      <c r="D217" s="301"/>
      <c r="E217" s="301"/>
      <c r="F217" s="324">
        <v>3</v>
      </c>
      <c r="G217" s="362"/>
      <c r="H217" s="353" t="s">
        <v>862</v>
      </c>
      <c r="I217" s="353"/>
      <c r="J217" s="353"/>
      <c r="K217" s="374"/>
    </row>
    <row r="218" s="1" customFormat="1" ht="15" customHeight="1">
      <c r="B218" s="373"/>
      <c r="C218" s="301"/>
      <c r="D218" s="301"/>
      <c r="E218" s="301"/>
      <c r="F218" s="324">
        <v>4</v>
      </c>
      <c r="G218" s="362"/>
      <c r="H218" s="353" t="s">
        <v>863</v>
      </c>
      <c r="I218" s="353"/>
      <c r="J218" s="353"/>
      <c r="K218" s="374"/>
    </row>
    <row r="219" s="1" customFormat="1" ht="12.75" customHeight="1">
      <c r="B219" s="375"/>
      <c r="C219" s="376"/>
      <c r="D219" s="376"/>
      <c r="E219" s="376"/>
      <c r="F219" s="376"/>
      <c r="G219" s="376"/>
      <c r="H219" s="376"/>
      <c r="I219" s="376"/>
      <c r="J219" s="376"/>
      <c r="K219" s="377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Vágnerová Miluše</dc:creator>
  <cp:lastModifiedBy>Vágnerová Miluše</cp:lastModifiedBy>
  <dcterms:created xsi:type="dcterms:W3CDTF">2025-02-05T11:43:04Z</dcterms:created>
  <dcterms:modified xsi:type="dcterms:W3CDTF">2025-02-05T11:43:07Z</dcterms:modified>
</cp:coreProperties>
</file>