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L:\_Flash\ Behina\2025\VO Bílina - Kyselská ulice\Final\R02\"/>
    </mc:Choice>
  </mc:AlternateContent>
  <bookViews>
    <workbookView xWindow="0" yWindow="0" windowWidth="0" windowHeight="0"/>
  </bookViews>
  <sheets>
    <sheet name="Rekapitulace stavby" sheetId="1" r:id="rId1"/>
    <sheet name="D1.4 - Elektroinstal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'D1.4 - Elektroinstalace'!$C$118:$K$214</definedName>
    <definedName name="_xlnm.Print_Area" localSheetId="1">'D1.4 - Elektroinstalace'!$C$4:$J$76,'D1.4 - Elektroinstalace'!$C$82:$J$100,'D1.4 - Elektroinstalace'!$C$106:$K$214</definedName>
    <definedName name="_xlnm.Print_Titles" localSheetId="1">'D1.4 - Elektroinstalace'!$118:$118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F115"/>
  <c r="F113"/>
  <c r="E111"/>
  <c r="J91"/>
  <c r="F91"/>
  <c r="F89"/>
  <c r="E87"/>
  <c r="J24"/>
  <c r="E24"/>
  <c r="J116"/>
  <c r="J23"/>
  <c r="J18"/>
  <c r="E18"/>
  <c r="F116"/>
  <c r="J17"/>
  <c r="J12"/>
  <c r="J113"/>
  <c r="E7"/>
  <c r="E109"/>
  <c i="1" r="L90"/>
  <c r="AM90"/>
  <c r="AM89"/>
  <c r="L89"/>
  <c r="AM87"/>
  <c r="L87"/>
  <c r="L85"/>
  <c r="L84"/>
  <c i="2" r="J207"/>
  <c r="J197"/>
  <c r="J149"/>
  <c r="J132"/>
  <c r="J204"/>
  <c r="BK190"/>
  <c r="BK181"/>
  <c r="BK172"/>
  <c r="J164"/>
  <c r="BK146"/>
  <c r="BK133"/>
  <c r="J190"/>
  <c r="BK175"/>
  <c r="BK144"/>
  <c r="J133"/>
  <c r="J212"/>
  <c r="BK192"/>
  <c r="J187"/>
  <c r="BK182"/>
  <c r="BK171"/>
  <c r="BK161"/>
  <c r="J153"/>
  <c r="J142"/>
  <c r="J131"/>
  <c r="J122"/>
  <c r="BK210"/>
  <c r="BK186"/>
  <c r="BK178"/>
  <c r="J165"/>
  <c r="BK159"/>
  <c r="J144"/>
  <c r="J213"/>
  <c r="J198"/>
  <c r="J200"/>
  <c r="BK148"/>
  <c r="J134"/>
  <c r="J126"/>
  <c r="BK209"/>
  <c r="BK197"/>
  <c r="J188"/>
  <c r="BK177"/>
  <c r="BK170"/>
  <c r="BK156"/>
  <c r="J137"/>
  <c r="J209"/>
  <c r="J192"/>
  <c r="J183"/>
  <c r="BK145"/>
  <c r="BK138"/>
  <c r="J124"/>
  <c r="BK208"/>
  <c r="J193"/>
  <c r="BK184"/>
  <c r="J177"/>
  <c r="BK162"/>
  <c r="J154"/>
  <c r="J146"/>
  <c r="J128"/>
  <c r="BK194"/>
  <c r="J181"/>
  <c r="J175"/>
  <c r="BK169"/>
  <c r="J163"/>
  <c r="BK149"/>
  <c r="J135"/>
  <c r="BK202"/>
  <c r="J157"/>
  <c r="J140"/>
  <c r="J127"/>
  <c r="BK206"/>
  <c r="J194"/>
  <c r="BK176"/>
  <c r="J171"/>
  <c r="BK153"/>
  <c r="BK140"/>
  <c r="BK132"/>
  <c r="BK207"/>
  <c r="BK198"/>
  <c r="BK179"/>
  <c r="J155"/>
  <c r="BK135"/>
  <c r="J125"/>
  <c r="BK213"/>
  <c r="J196"/>
  <c r="BK191"/>
  <c r="J180"/>
  <c r="J170"/>
  <c r="BK160"/>
  <c r="BK151"/>
  <c r="J141"/>
  <c r="J130"/>
  <c r="BK123"/>
  <c i="1" r="AS94"/>
  <c i="2" r="BK187"/>
  <c r="BK180"/>
  <c r="J174"/>
  <c r="BK168"/>
  <c r="BK164"/>
  <c r="BK152"/>
  <c r="BK139"/>
  <c r="BK211"/>
  <c r="BK203"/>
  <c r="J151"/>
  <c r="BK137"/>
  <c r="J129"/>
  <c r="J210"/>
  <c r="BK200"/>
  <c r="BK189"/>
  <c r="BK166"/>
  <c r="J152"/>
  <c r="BK134"/>
  <c r="J206"/>
  <c r="J189"/>
  <c r="J150"/>
  <c r="BK142"/>
  <c r="BK127"/>
  <c r="J211"/>
  <c r="J195"/>
  <c r="J185"/>
  <c r="J176"/>
  <c r="BK163"/>
  <c r="J159"/>
  <c r="J148"/>
  <c r="J138"/>
  <c r="BK129"/>
  <c r="BK121"/>
  <c r="J208"/>
  <c r="J182"/>
  <c r="J173"/>
  <c r="BK167"/>
  <c r="J160"/>
  <c r="BK147"/>
  <c r="BK214"/>
  <c r="BK204"/>
  <c r="J202"/>
  <c r="BK155"/>
  <c r="J145"/>
  <c r="BK130"/>
  <c r="J121"/>
  <c r="BK196"/>
  <c r="BK185"/>
  <c r="BK174"/>
  <c r="J169"/>
  <c r="BK154"/>
  <c r="BK141"/>
  <c r="BK124"/>
  <c r="BK201"/>
  <c r="BK188"/>
  <c r="J168"/>
  <c r="J143"/>
  <c r="BK128"/>
  <c r="J214"/>
  <c r="J205"/>
  <c r="J191"/>
  <c r="J178"/>
  <c r="J167"/>
  <c r="BK157"/>
  <c r="BK150"/>
  <c r="J136"/>
  <c r="BK126"/>
  <c r="BK195"/>
  <c r="J184"/>
  <c r="J179"/>
  <c r="J172"/>
  <c r="J166"/>
  <c r="J162"/>
  <c r="BK143"/>
  <c r="BK212"/>
  <c r="BK205"/>
  <c r="J156"/>
  <c r="J147"/>
  <c r="BK131"/>
  <c r="BK125"/>
  <c r="J201"/>
  <c r="BK193"/>
  <c r="BK183"/>
  <c r="BK173"/>
  <c r="BK165"/>
  <c r="J139"/>
  <c r="J123"/>
  <c r="J203"/>
  <c r="J186"/>
  <c r="J161"/>
  <c r="BK136"/>
  <c r="BK122"/>
  <c l="1" r="BK120"/>
  <c r="T158"/>
  <c r="R120"/>
  <c r="BK199"/>
  <c r="J199"/>
  <c r="J99"/>
  <c r="P120"/>
  <c r="R158"/>
  <c r="T120"/>
  <c r="P199"/>
  <c r="BK158"/>
  <c r="J158"/>
  <c r="J98"/>
  <c r="R199"/>
  <c r="P158"/>
  <c r="T199"/>
  <c r="J89"/>
  <c r="F92"/>
  <c r="BE121"/>
  <c r="BE123"/>
  <c r="BE125"/>
  <c r="BE131"/>
  <c r="BE133"/>
  <c r="BE141"/>
  <c r="BE149"/>
  <c r="BE154"/>
  <c r="BE157"/>
  <c r="BE162"/>
  <c r="BE164"/>
  <c r="BE166"/>
  <c r="BE168"/>
  <c r="BE169"/>
  <c r="BE170"/>
  <c r="BE171"/>
  <c r="BE172"/>
  <c r="BE173"/>
  <c r="BE174"/>
  <c r="BE176"/>
  <c r="BE177"/>
  <c r="BE180"/>
  <c r="BE186"/>
  <c r="BE193"/>
  <c r="BE205"/>
  <c r="BE126"/>
  <c r="BE127"/>
  <c r="BE128"/>
  <c r="BE129"/>
  <c r="BE135"/>
  <c r="BE137"/>
  <c r="BE143"/>
  <c r="BE148"/>
  <c r="BE151"/>
  <c r="BE160"/>
  <c r="BE163"/>
  <c r="BE167"/>
  <c r="BE178"/>
  <c r="BE179"/>
  <c r="BE187"/>
  <c r="BE188"/>
  <c r="BE191"/>
  <c r="BE194"/>
  <c r="BE195"/>
  <c r="BE196"/>
  <c r="BE203"/>
  <c r="BE208"/>
  <c r="BE212"/>
  <c r="J92"/>
  <c r="BE122"/>
  <c r="BE138"/>
  <c r="BE139"/>
  <c r="BE142"/>
  <c r="BE159"/>
  <c r="BE204"/>
  <c r="BE210"/>
  <c r="BE211"/>
  <c r="BE197"/>
  <c r="BE200"/>
  <c r="BE209"/>
  <c r="BE146"/>
  <c r="BE150"/>
  <c r="BE153"/>
  <c r="BE155"/>
  <c r="BE156"/>
  <c r="BE161"/>
  <c r="BE175"/>
  <c r="BE182"/>
  <c r="BE184"/>
  <c r="BE185"/>
  <c r="BE192"/>
  <c r="BE207"/>
  <c r="E85"/>
  <c r="BE124"/>
  <c r="BE130"/>
  <c r="BE132"/>
  <c r="BE134"/>
  <c r="BE136"/>
  <c r="BE140"/>
  <c r="BE144"/>
  <c r="BE145"/>
  <c r="BE147"/>
  <c r="BE152"/>
  <c r="BE165"/>
  <c r="BE181"/>
  <c r="BE183"/>
  <c r="BE189"/>
  <c r="BE190"/>
  <c r="BE198"/>
  <c r="BE201"/>
  <c r="BE202"/>
  <c r="BE206"/>
  <c r="BE213"/>
  <c r="BE214"/>
  <c r="F34"/>
  <c i="1" r="BA95"/>
  <c r="BA94"/>
  <c r="W30"/>
  <c i="2" r="F36"/>
  <c i="1" r="BC95"/>
  <c r="BC94"/>
  <c r="W32"/>
  <c i="2" r="F37"/>
  <c i="1" r="BD95"/>
  <c r="BD94"/>
  <c r="W33"/>
  <c i="2" r="F35"/>
  <c i="1" r="BB95"/>
  <c r="BB94"/>
  <c r="AX94"/>
  <c i="2" r="J34"/>
  <c i="1" r="AW95"/>
  <c i="2" l="1" r="P119"/>
  <c i="1" r="AU95"/>
  <c i="2" r="R119"/>
  <c r="T119"/>
  <c r="BK119"/>
  <c r="J119"/>
  <c r="J120"/>
  <c r="J97"/>
  <c i="1" r="AU94"/>
  <c r="AY94"/>
  <c i="2" r="F33"/>
  <c i="1" r="AZ95"/>
  <c r="AZ94"/>
  <c r="W29"/>
  <c i="2" r="J30"/>
  <c i="1" r="AG95"/>
  <c r="AG94"/>
  <c r="AK26"/>
  <c r="AW94"/>
  <c r="AK30"/>
  <c r="W31"/>
  <c i="2" r="J33"/>
  <c i="1" r="AV95"/>
  <c r="AT95"/>
  <c r="AN95"/>
  <c i="2" l="1" r="J96"/>
  <c r="J39"/>
  <c i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<sst xmlns="http://schemas.openxmlformats.org/spreadsheetml/2006/main">
  <si>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</si>
  <si>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</si>
  <si>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</si>
  <si>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</si>
  <si>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</si>
  <si>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{5221835d-2243-460c-9410-7843e70cff95}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</si>
  <si>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</si>
  <si>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</si>
  <si>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</si>
  <si>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</si>
  <si>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</si>
  <si>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</si>
  <si>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</si>
  <si>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484-2024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</si>
  <si>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</si>
  <si>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</si>
  <si>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Veřejné osvětlení Kyselská ulice, Bílina</t>
  </si>
  <si>
    <t>KSO:</t>
  </si>
  <si>
    <t>CC-CZ:</t>
  </si>
  <si>
    <t>Místo:</t>
  </si>
  <si>
    <t xml:space="preserve"> </t>
  </si>
  <si>
    <t>Datum:</t>
  </si>
  <si>
    <t>20. 1. 2025</t>
  </si>
  <si>
    <t>Zadavatel:</t>
  </si>
  <si>
    <t>IČ:</t>
  </si>
  <si>
    <t>00266230</t>
  </si>
  <si>
    <t>Město Bílina</t>
  </si>
  <si>
    <t>DIČ:</t>
  </si>
  <si>
    <t>CZ00266230</t>
  </si>
  <si>
    <t>Uchazeč:</t>
  </si>
  <si>
    <t>Vyplň údaj</t>
  </si>
  <si>
    <t>Projektant:</t>
  </si>
  <si>
    <t>63756943</t>
  </si>
  <si>
    <t>Tomáš Behina</t>
  </si>
  <si>
    <t>CZ7409282793</t>
  </si>
  <si>
    <t>True</t>
  </si>
  <si>
    <t>Zpracovatel:</t>
  </si>
  <si>
    <t>Poznámka:</t>
  </si>
  <si>
    <t>Je-li v technických specifikacích uveden odkaz na konkrétní výrobek, materiál, technologii příp. na obchodní firmu, tak se má za to, že se jedná o vymezení minimálních požadovaných standardů výrobku, technologie či materiálu. V tomto případě je účastník ZŘ oprávněn v nabídce uvést i jiné, kvalitativně a technicky obdobné řešení, které splňuje minimálně požadované standardy a odpovídá uvedeným parametrům.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</si>
  <si>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</si>
  <si>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</si>
  <si>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</si>
  <si>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</si>
  <si>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</si>
  <si>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</si>
  <si>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</si>
  <si>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</si>
  <si>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</si>
  <si>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</si>
  <si>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</si>
  <si>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</si>
  <si>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</si>
  <si>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</si>
  <si>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</si>
  <si>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</si>
  <si>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</si>
  <si>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</si>
  <si>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</si>
  <si>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</si>
  <si>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</si>
  <si>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</si>
  <si>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</si>
  <si>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</si>
  <si>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</si>
  <si>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</si>
  <si>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</si>
  <si>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</si>
  <si>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</si>
  <si>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</si>
  <si>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</si>
  <si>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</si>
  <si>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</si>
  <si>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</si>
  <si>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</si>
  <si>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</si>
  <si>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</si>
  <si>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</si>
  <si>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</si>
  <si>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</si>
  <si>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</si>
  <si>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</si>
  <si>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</si>
  <si>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</si>
  <si>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</si>
  <si>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D1.4</t>
  </si>
  <si>
    <t>Elektroinstalace</t>
  </si>
  <si>
    <t>STA</t>
  </si>
  <si>
    <t>1</t>
  </si>
  <si>
    <t>{61e87d4c-e605-4d73-b235-abb6ebce4fbb}</t>
  </si>
  <si>
    <t>2</t>
  </si>
  <si>
    <t>KRYCÍ LIST SOUPISU PRACÍ</t>
  </si>
  <si>
    <t>Objekt:</t>
  </si>
  <si>
    <t>D1.4 - Elektroinstalace</t>
  </si>
  <si>
    <t>REKAPITULACE ČLENĚNÍ SOUPISU PRACÍ</t>
  </si>
  <si>
    <t>Kód dílu - Popis</t>
  </si>
  <si>
    <t>Cena celkem [CZK]</t>
  </si>
  <si>
    <t>Náklady ze soupisu prací</t>
  </si>
  <si>
    <t>-1</t>
  </si>
  <si>
    <t>21-M - Elektromontáže</t>
  </si>
  <si>
    <t>46-M - Zemní práce při extr.mont.pracích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</si>
  <si>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</si>
  <si>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</si>
  <si>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</si>
  <si>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</si>
  <si>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</si>
  <si>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</si>
  <si>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</si>
  <si>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</si>
  <si>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</si>
  <si>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</si>
  <si>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</si>
  <si>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</si>
  <si>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</si>
  <si>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</si>
  <si>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21-M</t>
  </si>
  <si>
    <t>Elektromontáže</t>
  </si>
  <si>
    <t>3</t>
  </si>
  <si>
    <t>ROZPOCET</t>
  </si>
  <si>
    <t>K</t>
  </si>
  <si>
    <t>218202016</t>
  </si>
  <si>
    <t>Demontáž svítidla výbojkového průmyslového nebo venkovního ze sloupku parkového</t>
  </si>
  <si>
    <t>kus</t>
  </si>
  <si>
    <t>CS ÚRS 2024 01</t>
  </si>
  <si>
    <t>64</t>
  </si>
  <si>
    <t>218204103</t>
  </si>
  <si>
    <t>Demontáž výložníků osvětlení jednoramenných sloupových hmotnosti do 35 kg</t>
  </si>
  <si>
    <t>4</t>
  </si>
  <si>
    <t>218204201</t>
  </si>
  <si>
    <t>Demontáž elektrovýzbroje stožárů osvětlení 1 okruh</t>
  </si>
  <si>
    <t>6</t>
  </si>
  <si>
    <t>218220300</t>
  </si>
  <si>
    <t>Demontáž svorek hromosvodných s 1 šroubem</t>
  </si>
  <si>
    <t>8</t>
  </si>
  <si>
    <t>5</t>
  </si>
  <si>
    <t>218100003</t>
  </si>
  <si>
    <t>Odpojení vodičů z rozváděče nebo přístroje průřezu žíly do 16 mm2</t>
  </si>
  <si>
    <t>10</t>
  </si>
  <si>
    <t>218100001</t>
  </si>
  <si>
    <t>Odpojení vodičů z rozváděče nebo přístroje průřezu žíly do 2,5 mm2</t>
  </si>
  <si>
    <t>7</t>
  </si>
  <si>
    <t>218204011</t>
  </si>
  <si>
    <t>Demontáž stožárů osvětlení ocelových samostatně stojících délky do 12 m</t>
  </si>
  <si>
    <t>14</t>
  </si>
  <si>
    <t>945421110</t>
  </si>
  <si>
    <t>Hydraulická zvedací plošina na automobilovém podvozku výška zdvihu do 18 m včetně obsluhy</t>
  </si>
  <si>
    <t>hod</t>
  </si>
  <si>
    <t>-1059998565</t>
  </si>
  <si>
    <t>9</t>
  </si>
  <si>
    <t>210204011</t>
  </si>
  <si>
    <t>Montáž stožárů osvětlení ocelových samostatně stojících délky do 12 m</t>
  </si>
  <si>
    <t>32</t>
  </si>
  <si>
    <t>M</t>
  </si>
  <si>
    <t>31674067</t>
  </si>
  <si>
    <t>stožár osvětlovací sadový Pz 133/89/60 v 6,0m RAL 7012</t>
  </si>
  <si>
    <t>256</t>
  </si>
  <si>
    <t>34</t>
  </si>
  <si>
    <t>11</t>
  </si>
  <si>
    <t>31674124</t>
  </si>
  <si>
    <t>manžeta plastová ochranná na stožár d=133mm</t>
  </si>
  <si>
    <t>36</t>
  </si>
  <si>
    <t>210204201</t>
  </si>
  <si>
    <t>Montáž elektrovýzbroje stožárů osvětlení 1 okruh</t>
  </si>
  <si>
    <t>52</t>
  </si>
  <si>
    <t>13</t>
  </si>
  <si>
    <t>31674131</t>
  </si>
  <si>
    <t>výzbroj stožárová SV 6.16.4</t>
  </si>
  <si>
    <t>54</t>
  </si>
  <si>
    <t>210204105</t>
  </si>
  <si>
    <t>Montáž výložníků osvětlení dvouramenných sloupových hmotnosti do 70 kg</t>
  </si>
  <si>
    <t>62</t>
  </si>
  <si>
    <t>15</t>
  </si>
  <si>
    <t>31672004</t>
  </si>
  <si>
    <t>výložník rovný dvojnásobný k osvětlovacím stožárům sadovým vyložení 300mm RAL 7012</t>
  </si>
  <si>
    <t>16</t>
  </si>
  <si>
    <t>210100252</t>
  </si>
  <si>
    <t>Ukončení kabelů smršťovací koncovkou nebo páskou se zapojením bez letování žíly do 4x25 mm2</t>
  </si>
  <si>
    <t>38</t>
  </si>
  <si>
    <t>17</t>
  </si>
  <si>
    <t>KSCZ4X 6-25</t>
  </si>
  <si>
    <t>Koncovka KSCZ4X 6-25</t>
  </si>
  <si>
    <t>ks</t>
  </si>
  <si>
    <t>40</t>
  </si>
  <si>
    <t>18</t>
  </si>
  <si>
    <t>741122142</t>
  </si>
  <si>
    <t>Montáž kabel Cu plný kulatý žíla 5x1,5 až 2,5 mm2 zatažený v trubkách (např. CYKY)</t>
  </si>
  <si>
    <t>m</t>
  </si>
  <si>
    <t>1979618332</t>
  </si>
  <si>
    <t>19</t>
  </si>
  <si>
    <t>34111090</t>
  </si>
  <si>
    <t>kabel instalační jádro Cu plné izolace PVC plášť PVC 450/750V (CYKY) 5x1,5mm2</t>
  </si>
  <si>
    <t>128</t>
  </si>
  <si>
    <t>785350088</t>
  </si>
  <si>
    <t>20</t>
  </si>
  <si>
    <t>210100101</t>
  </si>
  <si>
    <t>Ukončení vodičů na svorkovnici s otevřením a uzavřením krytu včetně zapojení průřezu žíly do 16 mm2</t>
  </si>
  <si>
    <t>56</t>
  </si>
  <si>
    <t>210100096</t>
  </si>
  <si>
    <t>Ukončení vodičů na svorkovnici s otevřením a uzavřením krytu včetně zapojení průřezu žíly do 2,5 mm2</t>
  </si>
  <si>
    <t>72</t>
  </si>
  <si>
    <t>22</t>
  </si>
  <si>
    <t>210203901</t>
  </si>
  <si>
    <t>Montáž svítidel LED se zapojením vodičů průmyslových nebo venkovních na výložník nebo dřík</t>
  </si>
  <si>
    <t>66</t>
  </si>
  <si>
    <t>23</t>
  </si>
  <si>
    <t>M016</t>
  </si>
  <si>
    <t>Svítidlo Stork Little Sister 25 W 16 LED 727 LB2 AA016 systémem Astrodim</t>
  </si>
  <si>
    <t>68</t>
  </si>
  <si>
    <t>24</t>
  </si>
  <si>
    <t>741410041</t>
  </si>
  <si>
    <t>Montáž drátu nebo lana uzemňovacího průměru do 10 mm v městské zástavbě v zemi</t>
  </si>
  <si>
    <t>42</t>
  </si>
  <si>
    <t>25</t>
  </si>
  <si>
    <t>35441073</t>
  </si>
  <si>
    <t>drát D 10mm FeZn</t>
  </si>
  <si>
    <t>kg</t>
  </si>
  <si>
    <t>44</t>
  </si>
  <si>
    <t>26</t>
  </si>
  <si>
    <t>210220301</t>
  </si>
  <si>
    <t>Montáž svorek hromosvodných se 2 šrouby</t>
  </si>
  <si>
    <t>46</t>
  </si>
  <si>
    <t>27</t>
  </si>
  <si>
    <t>35441996</t>
  </si>
  <si>
    <t>svorka odbočovací a spojovací pro spojování kruhových a páskových vodičů, FeZn</t>
  </si>
  <si>
    <t>48</t>
  </si>
  <si>
    <t>28</t>
  </si>
  <si>
    <t>35441895</t>
  </si>
  <si>
    <t>svorka připojovací k připojení kovových částí</t>
  </si>
  <si>
    <t>50</t>
  </si>
  <si>
    <t>29</t>
  </si>
  <si>
    <t>741122145</t>
  </si>
  <si>
    <t>Montáž kabel Cu plný kulatý žíla 5x16 mm2 zatažený v trubkách (např. CYKY)</t>
  </si>
  <si>
    <t>209849241</t>
  </si>
  <si>
    <t>30</t>
  </si>
  <si>
    <t>34113035</t>
  </si>
  <si>
    <t>kabel instalační jádro Cu plné izolace PVC plášť PVC 450/750V (CYKY) 5x16mm2</t>
  </si>
  <si>
    <t>31</t>
  </si>
  <si>
    <t>210220020</t>
  </si>
  <si>
    <t>Montáž uzemňovacího vedení vodičů FeZn pomocí svorek v zemi páskou do 120 mm2 ve městské zástavbě</t>
  </si>
  <si>
    <t>371233634</t>
  </si>
  <si>
    <t>35442062</t>
  </si>
  <si>
    <t>pás zemnící 30x4mm FeZn</t>
  </si>
  <si>
    <t>1800849754</t>
  </si>
  <si>
    <t>33</t>
  </si>
  <si>
    <t>210220302</t>
  </si>
  <si>
    <t>Montáž svorek hromosvodných se 3 a více šrouby</t>
  </si>
  <si>
    <t>1015208948</t>
  </si>
  <si>
    <t>35441986</t>
  </si>
  <si>
    <t>svorka odbočovací a spojovací pro pásek 30x4mm, FeZn</t>
  </si>
  <si>
    <t>-450197290</t>
  </si>
  <si>
    <t>35</t>
  </si>
  <si>
    <t>K013</t>
  </si>
  <si>
    <t>Úprava napojovacího místa</t>
  </si>
  <si>
    <t>kpl</t>
  </si>
  <si>
    <t>210280002</t>
  </si>
  <si>
    <t>Zkoušky a prohlídky el rozvodů a zařízení celková prohlídka pro objem montážních prací přes 100 do 500 tis Kč</t>
  </si>
  <si>
    <t>74</t>
  </si>
  <si>
    <t>37</t>
  </si>
  <si>
    <t>011464000</t>
  </si>
  <si>
    <t>Měření (monitoring) úrovně osvětlení</t>
  </si>
  <si>
    <t>76</t>
  </si>
  <si>
    <t>46-M</t>
  </si>
  <si>
    <t>Zemní práce při extr.mont.pracích</t>
  </si>
  <si>
    <t>460010023</t>
  </si>
  <si>
    <t>Vytyčení trasy vedení kabelového podzemního v terénu volném</t>
  </si>
  <si>
    <t>km</t>
  </si>
  <si>
    <t>78</t>
  </si>
  <si>
    <t>39</t>
  </si>
  <si>
    <t>012002000</t>
  </si>
  <si>
    <t>Geodetické práce</t>
  </si>
  <si>
    <t>80</t>
  </si>
  <si>
    <t>460141112</t>
  </si>
  <si>
    <t>Hloubení nezapažených jam při elektromontážích strojně v hornině tř I skupiny 3</t>
  </si>
  <si>
    <t>m3</t>
  </si>
  <si>
    <t>152</t>
  </si>
  <si>
    <t>41</t>
  </si>
  <si>
    <t>460080013</t>
  </si>
  <si>
    <t>Základové konstrukce při elektromontážích z monolitického betonu tř. C 12/15</t>
  </si>
  <si>
    <t>154</t>
  </si>
  <si>
    <t>871361101</t>
  </si>
  <si>
    <t>Montáž potrubí z PVC SDR 11 těsněných gumovým kroužkem otevřený výkop D 280 x 10,8 mm</t>
  </si>
  <si>
    <t>156</t>
  </si>
  <si>
    <t>43</t>
  </si>
  <si>
    <t>28611140</t>
  </si>
  <si>
    <t>trubka kanalizační PVC DN 250x1000mm SN4</t>
  </si>
  <si>
    <t>158</t>
  </si>
  <si>
    <t>460520172</t>
  </si>
  <si>
    <t>Montáž trubek ochranných plastových uložených volně do rýhy ohebných přes 32 do 50 mm</t>
  </si>
  <si>
    <t>160</t>
  </si>
  <si>
    <t>45</t>
  </si>
  <si>
    <t>34571350</t>
  </si>
  <si>
    <t>trubka elektroinstalační ohebná dvouplášťová korugovaná (chránička) D 32/40mm, HDPE+LDPE</t>
  </si>
  <si>
    <t>162</t>
  </si>
  <si>
    <t>460791112</t>
  </si>
  <si>
    <t>Montáž trubek ochranných plastových uložených volně do rýhy tuhých D přes 32 do 50 mm</t>
  </si>
  <si>
    <t>100</t>
  </si>
  <si>
    <t>47</t>
  </si>
  <si>
    <t>8595057655430</t>
  </si>
  <si>
    <t>Trubka pevná 06040 pr.40 750N HDPE oranžová</t>
  </si>
  <si>
    <t>102</t>
  </si>
  <si>
    <t>8595057606821</t>
  </si>
  <si>
    <t>Spojka HDPE 05040 pr.40</t>
  </si>
  <si>
    <t>KS</t>
  </si>
  <si>
    <t>104</t>
  </si>
  <si>
    <t>49</t>
  </si>
  <si>
    <t>8595057629271</t>
  </si>
  <si>
    <t>Koncovka HDPE 05041 pr.40</t>
  </si>
  <si>
    <t>106</t>
  </si>
  <si>
    <t>468041123</t>
  </si>
  <si>
    <t>Řezání živičného podkladu nebo krytu při elektromontážích hl přes 10 do 15 cm</t>
  </si>
  <si>
    <t>1218834191</t>
  </si>
  <si>
    <t>51</t>
  </si>
  <si>
    <t>468011143</t>
  </si>
  <si>
    <t>Odstranění podkladu nebo krytu komunikace při elektromontážích ze živice tl přes 10 do 15 cm</t>
  </si>
  <si>
    <t>m2</t>
  </si>
  <si>
    <t>1021178198</t>
  </si>
  <si>
    <t>468041112</t>
  </si>
  <si>
    <t>Řezání betonového podkladu nebo krytu při elektromontážích hl přes 10 do 15 cm</t>
  </si>
  <si>
    <t>-1169917607</t>
  </si>
  <si>
    <t>53</t>
  </si>
  <si>
    <t>468011131</t>
  </si>
  <si>
    <t>Odstranění podkladu nebo krytu komunikace při elektromontážích z betonu prostého tl do 15 cm</t>
  </si>
  <si>
    <t>1583677260</t>
  </si>
  <si>
    <t>460171312</t>
  </si>
  <si>
    <t>Hloubení kabelových nezapažených rýh strojně š 50 cm hl 110 cm v hornině tř I skupiny 3</t>
  </si>
  <si>
    <t>-1640171863</t>
  </si>
  <si>
    <t>55</t>
  </si>
  <si>
    <t>460281111</t>
  </si>
  <si>
    <t>Pažení příložné plné výkopů rýh kabelových hl do 2 m</t>
  </si>
  <si>
    <t>1232511221</t>
  </si>
  <si>
    <t>460661111</t>
  </si>
  <si>
    <t>Kabelové lože z písku pro kabely nn bez zakrytí š lože do 35 cm</t>
  </si>
  <si>
    <t>-1769104336</t>
  </si>
  <si>
    <t>57</t>
  </si>
  <si>
    <t>460791214</t>
  </si>
  <si>
    <t>Montáž trubek ochranných plastových uložených volně do rýhy ohebných přes 90 do 110 mm</t>
  </si>
  <si>
    <t>693096675</t>
  </si>
  <si>
    <t>58</t>
  </si>
  <si>
    <t>34571355</t>
  </si>
  <si>
    <t>trubka elektroinstalační ohebná dvouplášťová korugovaná (chránička) D 94/110mm, HDPE+LDPE</t>
  </si>
  <si>
    <t>-621276437</t>
  </si>
  <si>
    <t>59</t>
  </si>
  <si>
    <t>460742131</t>
  </si>
  <si>
    <t>Osazení kabelových prostupů z trub plastových do rýhy s obetonováním průměru do 10 cm</t>
  </si>
  <si>
    <t>-278737858</t>
  </si>
  <si>
    <t>60</t>
  </si>
  <si>
    <t>460281121</t>
  </si>
  <si>
    <t>Odstranění pažení příložného plného výkopů rýh kabelových hl do 2 m</t>
  </si>
  <si>
    <t>1187083007</t>
  </si>
  <si>
    <t>61</t>
  </si>
  <si>
    <t>460671124</t>
  </si>
  <si>
    <t>Výstražná deska pro krytí kabelů šířky přes 25 do 30 cm</t>
  </si>
  <si>
    <t>-1642380071</t>
  </si>
  <si>
    <t>34575105</t>
  </si>
  <si>
    <t>deska kabelová krycí PVC červená, 300x2mm</t>
  </si>
  <si>
    <t>-1694571953</t>
  </si>
  <si>
    <t>63</t>
  </si>
  <si>
    <t>460451322</t>
  </si>
  <si>
    <t>Zásyp kabelových rýh strojně se zhutněním š 50 cm hl 110 cm z horniny tř I skupiny 3</t>
  </si>
  <si>
    <t>1944352794</t>
  </si>
  <si>
    <t>460871132</t>
  </si>
  <si>
    <t>Podklad vozovky a chodníku ze štěrkopísku se zhutněním při elektromontážích tl přes 5 do 10 cm</t>
  </si>
  <si>
    <t>1702683498</t>
  </si>
  <si>
    <t>65</t>
  </si>
  <si>
    <t>460871172</t>
  </si>
  <si>
    <t>Podklad vozovky a chodníku z betonu prostého při elektromontážích tl přes 10 do 15 cm</t>
  </si>
  <si>
    <t>-1887317598</t>
  </si>
  <si>
    <t>576153311</t>
  </si>
  <si>
    <t>Asfaltový koberec mastixový SMA 16 (AKMH) tl 60 mm š do 3 m</t>
  </si>
  <si>
    <t>1326224917</t>
  </si>
  <si>
    <t>67</t>
  </si>
  <si>
    <t>468021212</t>
  </si>
  <si>
    <t>Rozebrání dlažeb při elektromontážích ručně z dlaždic betonových nebo keramických do písku spáry nezalité</t>
  </si>
  <si>
    <t>1557156076</t>
  </si>
  <si>
    <t>460171172</t>
  </si>
  <si>
    <t>Hloubení kabelových nezapažených rýh strojně š 35 cm hl 80 cm v hornině tř I skupiny 3</t>
  </si>
  <si>
    <t>142</t>
  </si>
  <si>
    <t>69</t>
  </si>
  <si>
    <t>460791213</t>
  </si>
  <si>
    <t>Montáž trubek ochranných plastových uložených volně do rýhy ohebných přes 50 do 90 mm</t>
  </si>
  <si>
    <t>144</t>
  </si>
  <si>
    <t>70</t>
  </si>
  <si>
    <t>34571352</t>
  </si>
  <si>
    <t>trubka elektroinstalační ohebná dvouplášťová korugovaná (chránička) D 52/63mm, HDPE+LDPE</t>
  </si>
  <si>
    <t>146</t>
  </si>
  <si>
    <t>71</t>
  </si>
  <si>
    <t>460451182</t>
  </si>
  <si>
    <t>Zásyp kabelových rýh strojně se zhutněním š 35 cm hl 80 cm z horniny tř I skupiny 3</t>
  </si>
  <si>
    <t>148</t>
  </si>
  <si>
    <t>460881612</t>
  </si>
  <si>
    <t>Kladení dlažby z dlaždic betonových tvarovaných a zámkových do lože z kameniva těženého při elektromontážích</t>
  </si>
  <si>
    <t>-4129662</t>
  </si>
  <si>
    <t>73</t>
  </si>
  <si>
    <t>468051121</t>
  </si>
  <si>
    <t>Bourání základu betonového při elektromontážích</t>
  </si>
  <si>
    <t>82</t>
  </si>
  <si>
    <t>460391123</t>
  </si>
  <si>
    <t>Zásyp jam při elektromontážích ručně se zhutněním z hornin třídy I skupiny 3</t>
  </si>
  <si>
    <t>84</t>
  </si>
  <si>
    <t>75</t>
  </si>
  <si>
    <t>171156460900</t>
  </si>
  <si>
    <t>Jeřáb automobilní Tatra 815 AD 20T</t>
  </si>
  <si>
    <t>136</t>
  </si>
  <si>
    <t>HZS4132</t>
  </si>
  <si>
    <t>Hodinová zúčtovací sazba jeřábník specialista</t>
  </si>
  <si>
    <t>138</t>
  </si>
  <si>
    <t>77</t>
  </si>
  <si>
    <t>HZS4131</t>
  </si>
  <si>
    <t>Hodinová zúčtovací sazba jeřábník</t>
  </si>
  <si>
    <t>140</t>
  </si>
  <si>
    <t>VRN</t>
  </si>
  <si>
    <t>Vedlejší rozpočtové náklady</t>
  </si>
  <si>
    <t>141R00</t>
  </si>
  <si>
    <t>Přirážka za podružný materiál</t>
  </si>
  <si>
    <t>%</t>
  </si>
  <si>
    <t>164</t>
  </si>
  <si>
    <t>79</t>
  </si>
  <si>
    <t>013254000</t>
  </si>
  <si>
    <t>Dokumentace skutečného provedení stavby</t>
  </si>
  <si>
    <t>166</t>
  </si>
  <si>
    <t>K001</t>
  </si>
  <si>
    <t>Kolaudace stavby</t>
  </si>
  <si>
    <t>-254549839</t>
  </si>
  <si>
    <t>81</t>
  </si>
  <si>
    <t>034002000</t>
  </si>
  <si>
    <t>Zabezpečení staveniště</t>
  </si>
  <si>
    <t>168</t>
  </si>
  <si>
    <t>065002000</t>
  </si>
  <si>
    <t>Mimostaveništní doprava materiálů</t>
  </si>
  <si>
    <t>170</t>
  </si>
  <si>
    <t>83</t>
  </si>
  <si>
    <t>071103000</t>
  </si>
  <si>
    <t>Provoz investora</t>
  </si>
  <si>
    <t>172</t>
  </si>
  <si>
    <t>201R00</t>
  </si>
  <si>
    <t>Podíl přidružených výkonů</t>
  </si>
  <si>
    <t>174</t>
  </si>
  <si>
    <t>85</t>
  </si>
  <si>
    <t>202R00</t>
  </si>
  <si>
    <t>Zednické výpomoci</t>
  </si>
  <si>
    <t>176</t>
  </si>
  <si>
    <t>86</t>
  </si>
  <si>
    <t>469972111</t>
  </si>
  <si>
    <t>Odvoz suti a vybouraných hmot při elektromontážích do 1 km</t>
  </si>
  <si>
    <t>t</t>
  </si>
  <si>
    <t>178</t>
  </si>
  <si>
    <t>87</t>
  </si>
  <si>
    <t>469972121</t>
  </si>
  <si>
    <t>Příplatek k odvozu suti a vybouraných hmot při elektromontážích za každý další 1 km</t>
  </si>
  <si>
    <t>180</t>
  </si>
  <si>
    <t>88</t>
  </si>
  <si>
    <t>469973120</t>
  </si>
  <si>
    <t>Poplatek za uložení na recyklační skládce (skládkovné) stavebního odpadu z prostého betonu kód odpadu 17 01 01</t>
  </si>
  <si>
    <t>182</t>
  </si>
  <si>
    <t>89</t>
  </si>
  <si>
    <t>469973125</t>
  </si>
  <si>
    <t>Poplatek za uložení na recyklační skládce (skládkovné) stavebního odpadu asfaltového bez obsahu dehtu zatříděného do Katalogu odpadů pod kódem 17 03 02</t>
  </si>
  <si>
    <t>184</t>
  </si>
  <si>
    <t>90</t>
  </si>
  <si>
    <t>460361121</t>
  </si>
  <si>
    <t>Poplatek za uložení zeminy na recyklační skládce (skládkovné) kód odpadu 17 05 04</t>
  </si>
  <si>
    <t>186</t>
  </si>
  <si>
    <t>91</t>
  </si>
  <si>
    <t>460341113</t>
  </si>
  <si>
    <t>Vodorovné přemístění horniny jakékoliv třídy dopravními prostředky při elektromontážích přes 500 do 1000 m</t>
  </si>
  <si>
    <t>188</t>
  </si>
  <si>
    <t>92</t>
  </si>
  <si>
    <t>460341121</t>
  </si>
  <si>
    <t>Příplatek k vodorovnému přemístění horniny dopravními prostředky při elektromontážích za každých dalších i započatých 1000 m</t>
  </si>
  <si>
    <t>190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</si>
</sst>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4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4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6</v>
      </c>
    </row>
    <row r="5" s="1" customFormat="1" ht="12" customHeight="1">
      <c r="B5" s="17"/>
      <c r="C5" s="18"/>
      <c r="D5" s="22" t="s">
        <v>12</v>
      </c>
      <c r="E5" s="18"/>
      <c r="F5" s="18"/>
      <c r="G5" s="18"/>
      <c r="H5" s="18"/>
      <c r="I5" s="18"/>
      <c r="J5" s="18"/>
      <c r="K5" s="23" t="s">
        <v>13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14</v>
      </c>
      <c r="BS5" s="13" t="s">
        <v>6</v>
      </c>
    </row>
    <row r="6" s="1" customFormat="1" ht="36.96" customHeight="1">
      <c r="B6" s="17"/>
      <c r="C6" s="18"/>
      <c r="D6" s="25" t="s">
        <v>15</v>
      </c>
      <c r="E6" s="18"/>
      <c r="F6" s="18"/>
      <c r="G6" s="18"/>
      <c r="H6" s="18"/>
      <c r="I6" s="18"/>
      <c r="J6" s="18"/>
      <c r="K6" s="26" t="s">
        <v>16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17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18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19</v>
      </c>
      <c r="E8" s="18"/>
      <c r="F8" s="18"/>
      <c r="G8" s="18"/>
      <c r="H8" s="18"/>
      <c r="I8" s="18"/>
      <c r="J8" s="18"/>
      <c r="K8" s="23" t="s">
        <v>20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21</v>
      </c>
      <c r="AL8" s="18"/>
      <c r="AM8" s="18"/>
      <c r="AN8" s="29" t="s">
        <v>22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24</v>
      </c>
      <c r="AL10" s="18"/>
      <c r="AM10" s="18"/>
      <c r="AN10" s="23" t="s">
        <v>25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27</v>
      </c>
      <c r="AL11" s="18"/>
      <c r="AM11" s="18"/>
      <c r="AN11" s="23" t="s">
        <v>28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24</v>
      </c>
      <c r="AL13" s="18"/>
      <c r="AM13" s="18"/>
      <c r="AN13" s="30" t="s">
        <v>30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L14" s="18"/>
      <c r="AM14" s="18"/>
      <c r="AN14" s="30" t="s">
        <v>30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24</v>
      </c>
      <c r="AL16" s="18"/>
      <c r="AM16" s="18"/>
      <c r="AN16" s="23" t="s">
        <v>32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27</v>
      </c>
      <c r="AL17" s="18"/>
      <c r="AM17" s="18"/>
      <c r="AN17" s="23" t="s">
        <v>34</v>
      </c>
      <c r="AO17" s="18"/>
      <c r="AP17" s="18"/>
      <c r="AQ17" s="18"/>
      <c r="AR17" s="16"/>
      <c r="BE17" s="27"/>
      <c r="BS17" s="13" t="s">
        <v>35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24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20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27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35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47.25" customHeight="1">
      <c r="B23" s="17"/>
      <c r="C23" s="18"/>
      <c r="D23" s="18"/>
      <c r="E23" s="32" t="s">
        <v>38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40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41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42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43</v>
      </c>
      <c r="E29" s="43"/>
      <c r="F29" s="28" t="s">
        <v>44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45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46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47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48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53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54</v>
      </c>
      <c r="AI60" s="38"/>
      <c r="AJ60" s="38"/>
      <c r="AK60" s="38"/>
      <c r="AL60" s="38"/>
      <c r="AM60" s="60" t="s">
        <v>55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56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57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54</v>
      </c>
      <c r="AI75" s="38"/>
      <c r="AJ75" s="38"/>
      <c r="AK75" s="38"/>
      <c r="AL75" s="38"/>
      <c r="AM75" s="60" t="s">
        <v>55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12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484-2024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15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Veřejné osvětlení Kyselská ulice, Bílina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75" t="str">
        <f>IF(AN8= "","",AN8)</f>
        <v>20. 1. 2025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>Město Bílina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31</v>
      </c>
      <c r="AJ89" s="36"/>
      <c r="AK89" s="36"/>
      <c r="AL89" s="36"/>
      <c r="AM89" s="76" t="str">
        <f>IF(E17="","",E17)</f>
        <v>Tomáš Behina</v>
      </c>
      <c r="AN89" s="67"/>
      <c r="AO89" s="67"/>
      <c r="AP89" s="67"/>
      <c r="AQ89" s="36"/>
      <c r="AR89" s="40"/>
      <c r="AS89" s="77" t="s">
        <v>59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29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36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60</v>
      </c>
      <c r="D92" s="90"/>
      <c r="E92" s="90"/>
      <c r="F92" s="90"/>
      <c r="G92" s="90"/>
      <c r="H92" s="91"/>
      <c r="I92" s="92" t="s">
        <v>61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62</v>
      </c>
      <c r="AH92" s="90"/>
      <c r="AI92" s="90"/>
      <c r="AJ92" s="90"/>
      <c r="AK92" s="90"/>
      <c r="AL92" s="90"/>
      <c r="AM92" s="90"/>
      <c r="AN92" s="92" t="s">
        <v>63</v>
      </c>
      <c r="AO92" s="90"/>
      <c r="AP92" s="94"/>
      <c r="AQ92" s="95" t="s">
        <v>64</v>
      </c>
      <c r="AR92" s="40"/>
      <c r="AS92" s="96" t="s">
        <v>65</v>
      </c>
      <c r="AT92" s="97" t="s">
        <v>66</v>
      </c>
      <c r="AU92" s="97" t="s">
        <v>67</v>
      </c>
      <c r="AV92" s="97" t="s">
        <v>68</v>
      </c>
      <c r="AW92" s="97" t="s">
        <v>69</v>
      </c>
      <c r="AX92" s="97" t="s">
        <v>70</v>
      </c>
      <c r="AY92" s="97" t="s">
        <v>71</v>
      </c>
      <c r="AZ92" s="97" t="s">
        <v>72</v>
      </c>
      <c r="BA92" s="97" t="s">
        <v>73</v>
      </c>
      <c r="BB92" s="97" t="s">
        <v>74</v>
      </c>
      <c r="BC92" s="97" t="s">
        <v>75</v>
      </c>
      <c r="BD92" s="98" t="s">
        <v>76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77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78</v>
      </c>
      <c r="BT94" s="113" t="s">
        <v>79</v>
      </c>
      <c r="BU94" s="114" t="s">
        <v>80</v>
      </c>
      <c r="BV94" s="113" t="s">
        <v>81</v>
      </c>
      <c r="BW94" s="113" t="s">
        <v>5</v>
      </c>
      <c r="BX94" s="113" t="s">
        <v>82</v>
      </c>
      <c r="CL94" s="113" t="s">
        <v>1</v>
      </c>
    </row>
    <row r="95" s="7" customFormat="1" ht="16.5" customHeight="1">
      <c r="A95" s="115" t="s">
        <v>83</v>
      </c>
      <c r="B95" s="116"/>
      <c r="C95" s="117"/>
      <c r="D95" s="118" t="s">
        <v>84</v>
      </c>
      <c r="E95" s="118"/>
      <c r="F95" s="118"/>
      <c r="G95" s="118"/>
      <c r="H95" s="118"/>
      <c r="I95" s="119"/>
      <c r="J95" s="118" t="s">
        <v>85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'D1.4 - Elektroinstalace'!J30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86</v>
      </c>
      <c r="AR95" s="122"/>
      <c r="AS95" s="123">
        <v>0</v>
      </c>
      <c r="AT95" s="124">
        <f>ROUND(SUM(AV95:AW95),2)</f>
        <v>0</v>
      </c>
      <c r="AU95" s="125">
        <f>'D1.4 - Elektroinstalace'!P119</f>
        <v>0</v>
      </c>
      <c r="AV95" s="124">
        <f>'D1.4 - Elektroinstalace'!J33</f>
        <v>0</v>
      </c>
      <c r="AW95" s="124">
        <f>'D1.4 - Elektroinstalace'!J34</f>
        <v>0</v>
      </c>
      <c r="AX95" s="124">
        <f>'D1.4 - Elektroinstalace'!J35</f>
        <v>0</v>
      </c>
      <c r="AY95" s="124">
        <f>'D1.4 - Elektroinstalace'!J36</f>
        <v>0</v>
      </c>
      <c r="AZ95" s="124">
        <f>'D1.4 - Elektroinstalace'!F33</f>
        <v>0</v>
      </c>
      <c r="BA95" s="124">
        <f>'D1.4 - Elektroinstalace'!F34</f>
        <v>0</v>
      </c>
      <c r="BB95" s="124">
        <f>'D1.4 - Elektroinstalace'!F35</f>
        <v>0</v>
      </c>
      <c r="BC95" s="124">
        <f>'D1.4 - Elektroinstalace'!F36</f>
        <v>0</v>
      </c>
      <c r="BD95" s="126">
        <f>'D1.4 - Elektroinstalace'!F37</f>
        <v>0</v>
      </c>
      <c r="BE95" s="7"/>
      <c r="BT95" s="127" t="s">
        <v>87</v>
      </c>
      <c r="BV95" s="127" t="s">
        <v>81</v>
      </c>
      <c r="BW95" s="127" t="s">
        <v>88</v>
      </c>
      <c r="BX95" s="127" t="s">
        <v>5</v>
      </c>
      <c r="CL95" s="127" t="s">
        <v>1</v>
      </c>
      <c r="CM95" s="127" t="s">
        <v>89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XvOsKoa2kHpJK3IYFjHONRwswc2wCYnJhS8i5qQ513AyHxarcX1POqaq206UqnBj4G9XO3AQESsunZYrwK+wFw==" hashValue="PazhlpMTGL9TRRKp7T/HjS/4/6nDtUYjLFtTMv6tal+mbZirYEds8ljdvhBnjARAtq98KX5Uy4MEzOS554zBb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1.4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89</v>
      </c>
    </row>
    <row r="4" s="1" customFormat="1" ht="24.96" customHeight="1">
      <c r="B4" s="16"/>
      <c r="D4" s="130" t="s">
        <v>90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15</v>
      </c>
      <c r="L6" s="16"/>
    </row>
    <row r="7" s="1" customFormat="1" ht="16.5" customHeight="1">
      <c r="B7" s="16"/>
      <c r="E7" s="133" t="str">
        <f>'Rekapitulace stavby'!K6</f>
        <v>Veřejné osvětlení Kyselská ulice, Bílina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92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17</v>
      </c>
      <c r="E11" s="34"/>
      <c r="F11" s="135" t="s">
        <v>1</v>
      </c>
      <c r="G11" s="34"/>
      <c r="H11" s="34"/>
      <c r="I11" s="132" t="s">
        <v>18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19</v>
      </c>
      <c r="E12" s="34"/>
      <c r="F12" s="135" t="s">
        <v>20</v>
      </c>
      <c r="G12" s="34"/>
      <c r="H12" s="34"/>
      <c r="I12" s="132" t="s">
        <v>21</v>
      </c>
      <c r="J12" s="136" t="str">
        <f>'Rekapitulace stavby'!AN8</f>
        <v>20. 1. 2025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23</v>
      </c>
      <c r="E14" s="34"/>
      <c r="F14" s="34"/>
      <c r="G14" s="34"/>
      <c r="H14" s="34"/>
      <c r="I14" s="132" t="s">
        <v>24</v>
      </c>
      <c r="J14" s="135" t="s">
        <v>25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">
        <v>26</v>
      </c>
      <c r="F15" s="34"/>
      <c r="G15" s="34"/>
      <c r="H15" s="34"/>
      <c r="I15" s="132" t="s">
        <v>27</v>
      </c>
      <c r="J15" s="135" t="s">
        <v>28</v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29</v>
      </c>
      <c r="E17" s="34"/>
      <c r="F17" s="34"/>
      <c r="G17" s="34"/>
      <c r="H17" s="34"/>
      <c r="I17" s="132" t="s">
        <v>24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27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31</v>
      </c>
      <c r="E20" s="34"/>
      <c r="F20" s="34"/>
      <c r="G20" s="34"/>
      <c r="H20" s="34"/>
      <c r="I20" s="132" t="s">
        <v>24</v>
      </c>
      <c r="J20" s="135" t="s">
        <v>32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">
        <v>33</v>
      </c>
      <c r="F21" s="34"/>
      <c r="G21" s="34"/>
      <c r="H21" s="34"/>
      <c r="I21" s="132" t="s">
        <v>27</v>
      </c>
      <c r="J21" s="135" t="s">
        <v>34</v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36</v>
      </c>
      <c r="E23" s="34"/>
      <c r="F23" s="34"/>
      <c r="G23" s="34"/>
      <c r="H23" s="34"/>
      <c r="I23" s="132" t="s">
        <v>24</v>
      </c>
      <c r="J23" s="135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tr">
        <f>IF('Rekapitulace stavby'!E20="","",'Rekapitulace stavby'!E20)</f>
        <v xml:space="preserve"> </v>
      </c>
      <c r="F24" s="34"/>
      <c r="G24" s="34"/>
      <c r="H24" s="34"/>
      <c r="I24" s="132" t="s">
        <v>27</v>
      </c>
      <c r="J24" s="135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37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71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39</v>
      </c>
      <c r="E30" s="34"/>
      <c r="F30" s="34"/>
      <c r="G30" s="34"/>
      <c r="H30" s="34"/>
      <c r="I30" s="34"/>
      <c r="J30" s="143">
        <f>ROUND(J119,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41</v>
      </c>
      <c r="G32" s="34"/>
      <c r="H32" s="34"/>
      <c r="I32" s="144" t="s">
        <v>40</v>
      </c>
      <c r="J32" s="144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43</v>
      </c>
      <c r="E33" s="132" t="s">
        <v>44</v>
      </c>
      <c r="F33" s="146">
        <f>ROUND((SUM(BE119:BE214)),  2)</f>
        <v>0</v>
      </c>
      <c r="G33" s="34"/>
      <c r="H33" s="34"/>
      <c r="I33" s="147">
        <v>0.20999999999999999</v>
      </c>
      <c r="J33" s="146">
        <f>ROUND(((SUM(BE119:BE214))*I33),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45</v>
      </c>
      <c r="F34" s="146">
        <f>ROUND((SUM(BF119:BF214)),  2)</f>
        <v>0</v>
      </c>
      <c r="G34" s="34"/>
      <c r="H34" s="34"/>
      <c r="I34" s="147">
        <v>0.12</v>
      </c>
      <c r="J34" s="146">
        <f>ROUND(((SUM(BF119:BF214))*I34),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46</v>
      </c>
      <c r="F35" s="146">
        <f>ROUND((SUM(BG119:BG214)),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47</v>
      </c>
      <c r="F36" s="146">
        <f>ROUND((SUM(BH119:BH214)),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48</v>
      </c>
      <c r="F37" s="146">
        <f>ROUND((SUM(BI119:BI214)),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52</v>
      </c>
      <c r="E50" s="156"/>
      <c r="F50" s="156"/>
      <c r="G50" s="155" t="s">
        <v>53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54</v>
      </c>
      <c r="E61" s="158"/>
      <c r="F61" s="159" t="s">
        <v>55</v>
      </c>
      <c r="G61" s="157" t="s">
        <v>54</v>
      </c>
      <c r="H61" s="158"/>
      <c r="I61" s="158"/>
      <c r="J61" s="160" t="s">
        <v>55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56</v>
      </c>
      <c r="E65" s="161"/>
      <c r="F65" s="161"/>
      <c r="G65" s="155" t="s">
        <v>57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54</v>
      </c>
      <c r="E76" s="158"/>
      <c r="F76" s="159" t="s">
        <v>55</v>
      </c>
      <c r="G76" s="157" t="s">
        <v>54</v>
      </c>
      <c r="H76" s="158"/>
      <c r="I76" s="158"/>
      <c r="J76" s="160" t="s">
        <v>55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66" t="str">
        <f>E7</f>
        <v>Veřejné osvětlení Kyselská ulice, Bílina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D1.4 - Elektroinstalace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6"/>
      <c r="E89" s="36"/>
      <c r="F89" s="23" t="str">
        <f>F12</f>
        <v xml:space="preserve"> </v>
      </c>
      <c r="G89" s="36"/>
      <c r="H89" s="36"/>
      <c r="I89" s="28" t="s">
        <v>21</v>
      </c>
      <c r="J89" s="75" t="str">
        <f>IF(J12="","",J12)</f>
        <v>20. 1. 2025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6"/>
      <c r="E91" s="36"/>
      <c r="F91" s="23" t="str">
        <f>E15</f>
        <v>Město Bílina</v>
      </c>
      <c r="G91" s="36"/>
      <c r="H91" s="36"/>
      <c r="I91" s="28" t="s">
        <v>31</v>
      </c>
      <c r="J91" s="32" t="str">
        <f>E21</f>
        <v>Tomáš Behina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36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94</v>
      </c>
      <c r="D94" s="168"/>
      <c r="E94" s="168"/>
      <c r="F94" s="168"/>
      <c r="G94" s="168"/>
      <c r="H94" s="168"/>
      <c r="I94" s="168"/>
      <c r="J94" s="169" t="s">
        <v>95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96</v>
      </c>
      <c r="D96" s="36"/>
      <c r="E96" s="36"/>
      <c r="F96" s="36"/>
      <c r="G96" s="36"/>
      <c r="H96" s="36"/>
      <c r="I96" s="36"/>
      <c r="J96" s="106">
        <f>J119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1"/>
      <c r="C97" s="172"/>
      <c r="D97" s="173" t="s">
        <v>98</v>
      </c>
      <c r="E97" s="174"/>
      <c r="F97" s="174"/>
      <c r="G97" s="174"/>
      <c r="H97" s="174"/>
      <c r="I97" s="174"/>
      <c r="J97" s="175">
        <f>J120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99</v>
      </c>
      <c r="E98" s="174"/>
      <c r="F98" s="174"/>
      <c r="G98" s="174"/>
      <c r="H98" s="174"/>
      <c r="I98" s="174"/>
      <c r="J98" s="175">
        <f>J158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100</v>
      </c>
      <c r="E99" s="174"/>
      <c r="F99" s="174"/>
      <c r="G99" s="174"/>
      <c r="H99" s="174"/>
      <c r="I99" s="174"/>
      <c r="J99" s="175">
        <f>J199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101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166" t="str">
        <f>E7</f>
        <v>Veřejné osvětlení Kyselská ulice, Bílina</v>
      </c>
      <c r="F109" s="28"/>
      <c r="G109" s="28"/>
      <c r="H109" s="28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91</v>
      </c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6"/>
      <c r="D111" s="36"/>
      <c r="E111" s="72" t="str">
        <f>E9</f>
        <v>D1.4 - Elektroinstalace</v>
      </c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6"/>
      <c r="E113" s="36"/>
      <c r="F113" s="23" t="str">
        <f>F12</f>
        <v xml:space="preserve"> </v>
      </c>
      <c r="G113" s="36"/>
      <c r="H113" s="36"/>
      <c r="I113" s="28" t="s">
        <v>21</v>
      </c>
      <c r="J113" s="75" t="str">
        <f>IF(J12="","",J12)</f>
        <v>20. 1. 2025</v>
      </c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6"/>
      <c r="E115" s="36"/>
      <c r="F115" s="23" t="str">
        <f>E15</f>
        <v>Město Bílina</v>
      </c>
      <c r="G115" s="36"/>
      <c r="H115" s="36"/>
      <c r="I115" s="28" t="s">
        <v>31</v>
      </c>
      <c r="J115" s="32" t="str">
        <f>E21</f>
        <v>Tomáš Behina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29</v>
      </c>
      <c r="D116" s="36"/>
      <c r="E116" s="36"/>
      <c r="F116" s="23" t="str">
        <f>IF(E18="","",E18)</f>
        <v>Vyplň údaj</v>
      </c>
      <c r="G116" s="36"/>
      <c r="H116" s="36"/>
      <c r="I116" s="28" t="s">
        <v>36</v>
      </c>
      <c r="J116" s="32" t="str">
        <f>E24</f>
        <v xml:space="preserve"> </v>
      </c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0" customFormat="1" ht="29.28" customHeight="1">
      <c r="A118" s="177"/>
      <c r="B118" s="178"/>
      <c r="C118" s="179" t="s">
        <v>102</v>
      </c>
      <c r="D118" s="180" t="s">
        <v>64</v>
      </c>
      <c r="E118" s="180" t="s">
        <v>60</v>
      </c>
      <c r="F118" s="180" t="s">
        <v>61</v>
      </c>
      <c r="G118" s="180" t="s">
        <v>103</v>
      </c>
      <c r="H118" s="180" t="s">
        <v>104</v>
      </c>
      <c r="I118" s="180" t="s">
        <v>105</v>
      </c>
      <c r="J118" s="180" t="s">
        <v>95</v>
      </c>
      <c r="K118" s="181" t="s">
        <v>106</v>
      </c>
      <c r="L118" s="182"/>
      <c r="M118" s="96" t="s">
        <v>1</v>
      </c>
      <c r="N118" s="97" t="s">
        <v>43</v>
      </c>
      <c r="O118" s="97" t="s">
        <v>107</v>
      </c>
      <c r="P118" s="97" t="s">
        <v>108</v>
      </c>
      <c r="Q118" s="97" t="s">
        <v>109</v>
      </c>
      <c r="R118" s="97" t="s">
        <v>110</v>
      </c>
      <c r="S118" s="97" t="s">
        <v>111</v>
      </c>
      <c r="T118" s="98" t="s">
        <v>112</v>
      </c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</row>
    <row r="119" s="2" customFormat="1" ht="22.8" customHeight="1">
      <c r="A119" s="34"/>
      <c r="B119" s="35"/>
      <c r="C119" s="103" t="s">
        <v>113</v>
      </c>
      <c r="D119" s="36"/>
      <c r="E119" s="36"/>
      <c r="F119" s="36"/>
      <c r="G119" s="36"/>
      <c r="H119" s="36"/>
      <c r="I119" s="36"/>
      <c r="J119" s="183">
        <f>BK119</f>
        <v>0</v>
      </c>
      <c r="K119" s="36"/>
      <c r="L119" s="40"/>
      <c r="M119" s="99"/>
      <c r="N119" s="184"/>
      <c r="O119" s="100"/>
      <c r="P119" s="185">
        <f>P120+P158+P199</f>
        <v>0</v>
      </c>
      <c r="Q119" s="100"/>
      <c r="R119" s="185">
        <f>R120+R158+R199</f>
        <v>74.729983999999988</v>
      </c>
      <c r="S119" s="100"/>
      <c r="T119" s="186">
        <f>T120+T158+T199</f>
        <v>42.210000000000001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3" t="s">
        <v>78</v>
      </c>
      <c r="AU119" s="13" t="s">
        <v>97</v>
      </c>
      <c r="BK119" s="187">
        <f>BK120+BK158+BK199</f>
        <v>0</v>
      </c>
    </row>
    <row r="120" s="11" customFormat="1" ht="25.92" customHeight="1">
      <c r="A120" s="11"/>
      <c r="B120" s="188"/>
      <c r="C120" s="189"/>
      <c r="D120" s="190" t="s">
        <v>78</v>
      </c>
      <c r="E120" s="191" t="s">
        <v>114</v>
      </c>
      <c r="F120" s="191" t="s">
        <v>115</v>
      </c>
      <c r="G120" s="189"/>
      <c r="H120" s="189"/>
      <c r="I120" s="192"/>
      <c r="J120" s="193">
        <f>BK120</f>
        <v>0</v>
      </c>
      <c r="K120" s="189"/>
      <c r="L120" s="194"/>
      <c r="M120" s="195"/>
      <c r="N120" s="196"/>
      <c r="O120" s="196"/>
      <c r="P120" s="197">
        <f>SUM(P121:P157)</f>
        <v>0</v>
      </c>
      <c r="Q120" s="196"/>
      <c r="R120" s="197">
        <f>SUM(R121:R157)</f>
        <v>0.45372000000000007</v>
      </c>
      <c r="S120" s="196"/>
      <c r="T120" s="198">
        <f>SUM(T121:T157)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9" t="s">
        <v>116</v>
      </c>
      <c r="AT120" s="200" t="s">
        <v>78</v>
      </c>
      <c r="AU120" s="200" t="s">
        <v>79</v>
      </c>
      <c r="AY120" s="199" t="s">
        <v>117</v>
      </c>
      <c r="BK120" s="201">
        <f>SUM(BK121:BK157)</f>
        <v>0</v>
      </c>
    </row>
    <row r="121" s="2" customFormat="1" ht="24.15" customHeight="1">
      <c r="A121" s="34"/>
      <c r="B121" s="35"/>
      <c r="C121" s="202" t="s">
        <v>87</v>
      </c>
      <c r="D121" s="202" t="s">
        <v>118</v>
      </c>
      <c r="E121" s="203" t="s">
        <v>119</v>
      </c>
      <c r="F121" s="204" t="s">
        <v>120</v>
      </c>
      <c r="G121" s="205" t="s">
        <v>121</v>
      </c>
      <c r="H121" s="206">
        <v>7</v>
      </c>
      <c r="I121" s="207"/>
      <c r="J121" s="206">
        <f>ROUND(I121*H121,2)</f>
        <v>0</v>
      </c>
      <c r="K121" s="204" t="s">
        <v>122</v>
      </c>
      <c r="L121" s="40"/>
      <c r="M121" s="208" t="s">
        <v>1</v>
      </c>
      <c r="N121" s="209" t="s">
        <v>44</v>
      </c>
      <c r="O121" s="87"/>
      <c r="P121" s="210">
        <f>O121*H121</f>
        <v>0</v>
      </c>
      <c r="Q121" s="210">
        <v>0</v>
      </c>
      <c r="R121" s="210">
        <f>Q121*H121</f>
        <v>0</v>
      </c>
      <c r="S121" s="210">
        <v>0</v>
      </c>
      <c r="T121" s="211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2" t="s">
        <v>123</v>
      </c>
      <c r="AT121" s="212" t="s">
        <v>118</v>
      </c>
      <c r="AU121" s="212" t="s">
        <v>87</v>
      </c>
      <c r="AY121" s="13" t="s">
        <v>117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13" t="s">
        <v>87</v>
      </c>
      <c r="BK121" s="213">
        <f>ROUND(I121*H121,2)</f>
        <v>0</v>
      </c>
      <c r="BL121" s="13" t="s">
        <v>123</v>
      </c>
      <c r="BM121" s="212" t="s">
        <v>89</v>
      </c>
    </row>
    <row r="122" s="2" customFormat="1" ht="24.15" customHeight="1">
      <c r="A122" s="34"/>
      <c r="B122" s="35"/>
      <c r="C122" s="202" t="s">
        <v>89</v>
      </c>
      <c r="D122" s="202" t="s">
        <v>118</v>
      </c>
      <c r="E122" s="203" t="s">
        <v>124</v>
      </c>
      <c r="F122" s="204" t="s">
        <v>125</v>
      </c>
      <c r="G122" s="205" t="s">
        <v>121</v>
      </c>
      <c r="H122" s="206">
        <v>7</v>
      </c>
      <c r="I122" s="207"/>
      <c r="J122" s="206">
        <f>ROUND(I122*H122,2)</f>
        <v>0</v>
      </c>
      <c r="K122" s="204" t="s">
        <v>122</v>
      </c>
      <c r="L122" s="40"/>
      <c r="M122" s="208" t="s">
        <v>1</v>
      </c>
      <c r="N122" s="209" t="s">
        <v>44</v>
      </c>
      <c r="O122" s="87"/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2" t="s">
        <v>123</v>
      </c>
      <c r="AT122" s="212" t="s">
        <v>118</v>
      </c>
      <c r="AU122" s="212" t="s">
        <v>87</v>
      </c>
      <c r="AY122" s="13" t="s">
        <v>117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3" t="s">
        <v>87</v>
      </c>
      <c r="BK122" s="213">
        <f>ROUND(I122*H122,2)</f>
        <v>0</v>
      </c>
      <c r="BL122" s="13" t="s">
        <v>123</v>
      </c>
      <c r="BM122" s="212" t="s">
        <v>126</v>
      </c>
    </row>
    <row r="123" s="2" customFormat="1" ht="21.75" customHeight="1">
      <c r="A123" s="34"/>
      <c r="B123" s="35"/>
      <c r="C123" s="202" t="s">
        <v>116</v>
      </c>
      <c r="D123" s="202" t="s">
        <v>118</v>
      </c>
      <c r="E123" s="203" t="s">
        <v>127</v>
      </c>
      <c r="F123" s="204" t="s">
        <v>128</v>
      </c>
      <c r="G123" s="205" t="s">
        <v>121</v>
      </c>
      <c r="H123" s="206">
        <v>7</v>
      </c>
      <c r="I123" s="207"/>
      <c r="J123" s="206">
        <f>ROUND(I123*H123,2)</f>
        <v>0</v>
      </c>
      <c r="K123" s="204" t="s">
        <v>122</v>
      </c>
      <c r="L123" s="40"/>
      <c r="M123" s="208" t="s">
        <v>1</v>
      </c>
      <c r="N123" s="209" t="s">
        <v>44</v>
      </c>
      <c r="O123" s="87"/>
      <c r="P123" s="210">
        <f>O123*H123</f>
        <v>0</v>
      </c>
      <c r="Q123" s="210">
        <v>0</v>
      </c>
      <c r="R123" s="210">
        <f>Q123*H123</f>
        <v>0</v>
      </c>
      <c r="S123" s="210">
        <v>0</v>
      </c>
      <c r="T123" s="211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2" t="s">
        <v>123</v>
      </c>
      <c r="AT123" s="212" t="s">
        <v>118</v>
      </c>
      <c r="AU123" s="212" t="s">
        <v>87</v>
      </c>
      <c r="AY123" s="13" t="s">
        <v>117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3" t="s">
        <v>87</v>
      </c>
      <c r="BK123" s="213">
        <f>ROUND(I123*H123,2)</f>
        <v>0</v>
      </c>
      <c r="BL123" s="13" t="s">
        <v>123</v>
      </c>
      <c r="BM123" s="212" t="s">
        <v>129</v>
      </c>
    </row>
    <row r="124" s="2" customFormat="1" ht="16.5" customHeight="1">
      <c r="A124" s="34"/>
      <c r="B124" s="35"/>
      <c r="C124" s="202" t="s">
        <v>126</v>
      </c>
      <c r="D124" s="202" t="s">
        <v>118</v>
      </c>
      <c r="E124" s="203" t="s">
        <v>130</v>
      </c>
      <c r="F124" s="204" t="s">
        <v>131</v>
      </c>
      <c r="G124" s="205" t="s">
        <v>121</v>
      </c>
      <c r="H124" s="206">
        <v>7</v>
      </c>
      <c r="I124" s="207"/>
      <c r="J124" s="206">
        <f>ROUND(I124*H124,2)</f>
        <v>0</v>
      </c>
      <c r="K124" s="204" t="s">
        <v>122</v>
      </c>
      <c r="L124" s="40"/>
      <c r="M124" s="208" t="s">
        <v>1</v>
      </c>
      <c r="N124" s="209" t="s">
        <v>44</v>
      </c>
      <c r="O124" s="87"/>
      <c r="P124" s="210">
        <f>O124*H124</f>
        <v>0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2" t="s">
        <v>123</v>
      </c>
      <c r="AT124" s="212" t="s">
        <v>118</v>
      </c>
      <c r="AU124" s="212" t="s">
        <v>87</v>
      </c>
      <c r="AY124" s="13" t="s">
        <v>117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3" t="s">
        <v>87</v>
      </c>
      <c r="BK124" s="213">
        <f>ROUND(I124*H124,2)</f>
        <v>0</v>
      </c>
      <c r="BL124" s="13" t="s">
        <v>123</v>
      </c>
      <c r="BM124" s="212" t="s">
        <v>132</v>
      </c>
    </row>
    <row r="125" s="2" customFormat="1" ht="24.15" customHeight="1">
      <c r="A125" s="34"/>
      <c r="B125" s="35"/>
      <c r="C125" s="202" t="s">
        <v>133</v>
      </c>
      <c r="D125" s="202" t="s">
        <v>118</v>
      </c>
      <c r="E125" s="203" t="s">
        <v>134</v>
      </c>
      <c r="F125" s="204" t="s">
        <v>135</v>
      </c>
      <c r="G125" s="205" t="s">
        <v>121</v>
      </c>
      <c r="H125" s="206">
        <v>28</v>
      </c>
      <c r="I125" s="207"/>
      <c r="J125" s="206">
        <f>ROUND(I125*H125,2)</f>
        <v>0</v>
      </c>
      <c r="K125" s="204" t="s">
        <v>122</v>
      </c>
      <c r="L125" s="40"/>
      <c r="M125" s="208" t="s">
        <v>1</v>
      </c>
      <c r="N125" s="209" t="s">
        <v>44</v>
      </c>
      <c r="O125" s="87"/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2" t="s">
        <v>123</v>
      </c>
      <c r="AT125" s="212" t="s">
        <v>118</v>
      </c>
      <c r="AU125" s="212" t="s">
        <v>87</v>
      </c>
      <c r="AY125" s="13" t="s">
        <v>117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3" t="s">
        <v>87</v>
      </c>
      <c r="BK125" s="213">
        <f>ROUND(I125*H125,2)</f>
        <v>0</v>
      </c>
      <c r="BL125" s="13" t="s">
        <v>123</v>
      </c>
      <c r="BM125" s="212" t="s">
        <v>136</v>
      </c>
    </row>
    <row r="126" s="2" customFormat="1" ht="24.15" customHeight="1">
      <c r="A126" s="34"/>
      <c r="B126" s="35"/>
      <c r="C126" s="202" t="s">
        <v>129</v>
      </c>
      <c r="D126" s="202" t="s">
        <v>118</v>
      </c>
      <c r="E126" s="203" t="s">
        <v>137</v>
      </c>
      <c r="F126" s="204" t="s">
        <v>138</v>
      </c>
      <c r="G126" s="205" t="s">
        <v>121</v>
      </c>
      <c r="H126" s="206">
        <v>42</v>
      </c>
      <c r="I126" s="207"/>
      <c r="J126" s="206">
        <f>ROUND(I126*H126,2)</f>
        <v>0</v>
      </c>
      <c r="K126" s="204" t="s">
        <v>122</v>
      </c>
      <c r="L126" s="40"/>
      <c r="M126" s="208" t="s">
        <v>1</v>
      </c>
      <c r="N126" s="209" t="s">
        <v>44</v>
      </c>
      <c r="O126" s="87"/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2" t="s">
        <v>123</v>
      </c>
      <c r="AT126" s="212" t="s">
        <v>118</v>
      </c>
      <c r="AU126" s="212" t="s">
        <v>87</v>
      </c>
      <c r="AY126" s="13" t="s">
        <v>117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3" t="s">
        <v>87</v>
      </c>
      <c r="BK126" s="213">
        <f>ROUND(I126*H126,2)</f>
        <v>0</v>
      </c>
      <c r="BL126" s="13" t="s">
        <v>123</v>
      </c>
      <c r="BM126" s="212" t="s">
        <v>8</v>
      </c>
    </row>
    <row r="127" s="2" customFormat="1" ht="24.15" customHeight="1">
      <c r="A127" s="34"/>
      <c r="B127" s="35"/>
      <c r="C127" s="202" t="s">
        <v>139</v>
      </c>
      <c r="D127" s="202" t="s">
        <v>118</v>
      </c>
      <c r="E127" s="203" t="s">
        <v>140</v>
      </c>
      <c r="F127" s="204" t="s">
        <v>141</v>
      </c>
      <c r="G127" s="205" t="s">
        <v>121</v>
      </c>
      <c r="H127" s="206">
        <v>7</v>
      </c>
      <c r="I127" s="207"/>
      <c r="J127" s="206">
        <f>ROUND(I127*H127,2)</f>
        <v>0</v>
      </c>
      <c r="K127" s="204" t="s">
        <v>122</v>
      </c>
      <c r="L127" s="40"/>
      <c r="M127" s="208" t="s">
        <v>1</v>
      </c>
      <c r="N127" s="209" t="s">
        <v>44</v>
      </c>
      <c r="O127" s="87"/>
      <c r="P127" s="210">
        <f>O127*H127</f>
        <v>0</v>
      </c>
      <c r="Q127" s="210">
        <v>0</v>
      </c>
      <c r="R127" s="210">
        <f>Q127*H127</f>
        <v>0</v>
      </c>
      <c r="S127" s="210">
        <v>0</v>
      </c>
      <c r="T127" s="211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2" t="s">
        <v>123</v>
      </c>
      <c r="AT127" s="212" t="s">
        <v>118</v>
      </c>
      <c r="AU127" s="212" t="s">
        <v>87</v>
      </c>
      <c r="AY127" s="13" t="s">
        <v>117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3" t="s">
        <v>87</v>
      </c>
      <c r="BK127" s="213">
        <f>ROUND(I127*H127,2)</f>
        <v>0</v>
      </c>
      <c r="BL127" s="13" t="s">
        <v>123</v>
      </c>
      <c r="BM127" s="212" t="s">
        <v>142</v>
      </c>
    </row>
    <row r="128" s="2" customFormat="1" ht="24.15" customHeight="1">
      <c r="A128" s="34"/>
      <c r="B128" s="35"/>
      <c r="C128" s="202" t="s">
        <v>132</v>
      </c>
      <c r="D128" s="202" t="s">
        <v>118</v>
      </c>
      <c r="E128" s="203" t="s">
        <v>143</v>
      </c>
      <c r="F128" s="204" t="s">
        <v>144</v>
      </c>
      <c r="G128" s="205" t="s">
        <v>145</v>
      </c>
      <c r="H128" s="206">
        <v>14</v>
      </c>
      <c r="I128" s="207"/>
      <c r="J128" s="206">
        <f>ROUND(I128*H128,2)</f>
        <v>0</v>
      </c>
      <c r="K128" s="204" t="s">
        <v>122</v>
      </c>
      <c r="L128" s="40"/>
      <c r="M128" s="208" t="s">
        <v>1</v>
      </c>
      <c r="N128" s="209" t="s">
        <v>44</v>
      </c>
      <c r="O128" s="87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2" t="s">
        <v>123</v>
      </c>
      <c r="AT128" s="212" t="s">
        <v>118</v>
      </c>
      <c r="AU128" s="212" t="s">
        <v>87</v>
      </c>
      <c r="AY128" s="13" t="s">
        <v>117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3" t="s">
        <v>87</v>
      </c>
      <c r="BK128" s="213">
        <f>ROUND(I128*H128,2)</f>
        <v>0</v>
      </c>
      <c r="BL128" s="13" t="s">
        <v>123</v>
      </c>
      <c r="BM128" s="212" t="s">
        <v>146</v>
      </c>
    </row>
    <row r="129" s="2" customFormat="1" ht="24.15" customHeight="1">
      <c r="A129" s="34"/>
      <c r="B129" s="35"/>
      <c r="C129" s="202" t="s">
        <v>147</v>
      </c>
      <c r="D129" s="202" t="s">
        <v>118</v>
      </c>
      <c r="E129" s="203" t="s">
        <v>148</v>
      </c>
      <c r="F129" s="204" t="s">
        <v>149</v>
      </c>
      <c r="G129" s="205" t="s">
        <v>121</v>
      </c>
      <c r="H129" s="206">
        <v>7</v>
      </c>
      <c r="I129" s="207"/>
      <c r="J129" s="206">
        <f>ROUND(I129*H129,2)</f>
        <v>0</v>
      </c>
      <c r="K129" s="204" t="s">
        <v>122</v>
      </c>
      <c r="L129" s="40"/>
      <c r="M129" s="208" t="s">
        <v>1</v>
      </c>
      <c r="N129" s="209" t="s">
        <v>44</v>
      </c>
      <c r="O129" s="87"/>
      <c r="P129" s="210">
        <f>O129*H129</f>
        <v>0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2" t="s">
        <v>123</v>
      </c>
      <c r="AT129" s="212" t="s">
        <v>118</v>
      </c>
      <c r="AU129" s="212" t="s">
        <v>87</v>
      </c>
      <c r="AY129" s="13" t="s">
        <v>117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13" t="s">
        <v>87</v>
      </c>
      <c r="BK129" s="213">
        <f>ROUND(I129*H129,2)</f>
        <v>0</v>
      </c>
      <c r="BL129" s="13" t="s">
        <v>123</v>
      </c>
      <c r="BM129" s="212" t="s">
        <v>150</v>
      </c>
    </row>
    <row r="130" s="2" customFormat="1" ht="24.15" customHeight="1">
      <c r="A130" s="34"/>
      <c r="B130" s="35"/>
      <c r="C130" s="214" t="s">
        <v>136</v>
      </c>
      <c r="D130" s="214" t="s">
        <v>151</v>
      </c>
      <c r="E130" s="215" t="s">
        <v>152</v>
      </c>
      <c r="F130" s="216" t="s">
        <v>153</v>
      </c>
      <c r="G130" s="217" t="s">
        <v>121</v>
      </c>
      <c r="H130" s="218">
        <v>7</v>
      </c>
      <c r="I130" s="219"/>
      <c r="J130" s="218">
        <f>ROUND(I130*H130,2)</f>
        <v>0</v>
      </c>
      <c r="K130" s="216" t="s">
        <v>122</v>
      </c>
      <c r="L130" s="220"/>
      <c r="M130" s="221" t="s">
        <v>1</v>
      </c>
      <c r="N130" s="222" t="s">
        <v>44</v>
      </c>
      <c r="O130" s="87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2" t="s">
        <v>154</v>
      </c>
      <c r="AT130" s="212" t="s">
        <v>151</v>
      </c>
      <c r="AU130" s="212" t="s">
        <v>87</v>
      </c>
      <c r="AY130" s="13" t="s">
        <v>117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3" t="s">
        <v>87</v>
      </c>
      <c r="BK130" s="213">
        <f>ROUND(I130*H130,2)</f>
        <v>0</v>
      </c>
      <c r="BL130" s="13" t="s">
        <v>123</v>
      </c>
      <c r="BM130" s="212" t="s">
        <v>155</v>
      </c>
    </row>
    <row r="131" s="2" customFormat="1" ht="16.5" customHeight="1">
      <c r="A131" s="34"/>
      <c r="B131" s="35"/>
      <c r="C131" s="214" t="s">
        <v>156</v>
      </c>
      <c r="D131" s="214" t="s">
        <v>151</v>
      </c>
      <c r="E131" s="215" t="s">
        <v>157</v>
      </c>
      <c r="F131" s="216" t="s">
        <v>158</v>
      </c>
      <c r="G131" s="217" t="s">
        <v>121</v>
      </c>
      <c r="H131" s="218">
        <v>7</v>
      </c>
      <c r="I131" s="219"/>
      <c r="J131" s="218">
        <f>ROUND(I131*H131,2)</f>
        <v>0</v>
      </c>
      <c r="K131" s="216" t="s">
        <v>122</v>
      </c>
      <c r="L131" s="220"/>
      <c r="M131" s="221" t="s">
        <v>1</v>
      </c>
      <c r="N131" s="222" t="s">
        <v>44</v>
      </c>
      <c r="O131" s="87"/>
      <c r="P131" s="210">
        <f>O131*H131</f>
        <v>0</v>
      </c>
      <c r="Q131" s="210">
        <v>0.0012999999999999999</v>
      </c>
      <c r="R131" s="210">
        <f>Q131*H131</f>
        <v>0.0091000000000000004</v>
      </c>
      <c r="S131" s="210">
        <v>0</v>
      </c>
      <c r="T131" s="21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2" t="s">
        <v>154</v>
      </c>
      <c r="AT131" s="212" t="s">
        <v>151</v>
      </c>
      <c r="AU131" s="212" t="s">
        <v>87</v>
      </c>
      <c r="AY131" s="13" t="s">
        <v>117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3" t="s">
        <v>87</v>
      </c>
      <c r="BK131" s="213">
        <f>ROUND(I131*H131,2)</f>
        <v>0</v>
      </c>
      <c r="BL131" s="13" t="s">
        <v>123</v>
      </c>
      <c r="BM131" s="212" t="s">
        <v>159</v>
      </c>
    </row>
    <row r="132" s="2" customFormat="1" ht="16.5" customHeight="1">
      <c r="A132" s="34"/>
      <c r="B132" s="35"/>
      <c r="C132" s="202" t="s">
        <v>8</v>
      </c>
      <c r="D132" s="202" t="s">
        <v>118</v>
      </c>
      <c r="E132" s="203" t="s">
        <v>160</v>
      </c>
      <c r="F132" s="204" t="s">
        <v>161</v>
      </c>
      <c r="G132" s="205" t="s">
        <v>121</v>
      </c>
      <c r="H132" s="206">
        <v>7</v>
      </c>
      <c r="I132" s="207"/>
      <c r="J132" s="206">
        <f>ROUND(I132*H132,2)</f>
        <v>0</v>
      </c>
      <c r="K132" s="204" t="s">
        <v>122</v>
      </c>
      <c r="L132" s="40"/>
      <c r="M132" s="208" t="s">
        <v>1</v>
      </c>
      <c r="N132" s="209" t="s">
        <v>44</v>
      </c>
      <c r="O132" s="87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2" t="s">
        <v>123</v>
      </c>
      <c r="AT132" s="212" t="s">
        <v>118</v>
      </c>
      <c r="AU132" s="212" t="s">
        <v>87</v>
      </c>
      <c r="AY132" s="13" t="s">
        <v>117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3" t="s">
        <v>87</v>
      </c>
      <c r="BK132" s="213">
        <f>ROUND(I132*H132,2)</f>
        <v>0</v>
      </c>
      <c r="BL132" s="13" t="s">
        <v>123</v>
      </c>
      <c r="BM132" s="212" t="s">
        <v>162</v>
      </c>
    </row>
    <row r="133" s="2" customFormat="1" ht="16.5" customHeight="1">
      <c r="A133" s="34"/>
      <c r="B133" s="35"/>
      <c r="C133" s="214" t="s">
        <v>163</v>
      </c>
      <c r="D133" s="214" t="s">
        <v>151</v>
      </c>
      <c r="E133" s="215" t="s">
        <v>164</v>
      </c>
      <c r="F133" s="216" t="s">
        <v>165</v>
      </c>
      <c r="G133" s="217" t="s">
        <v>121</v>
      </c>
      <c r="H133" s="218">
        <v>7</v>
      </c>
      <c r="I133" s="219"/>
      <c r="J133" s="218">
        <f>ROUND(I133*H133,2)</f>
        <v>0</v>
      </c>
      <c r="K133" s="216" t="s">
        <v>122</v>
      </c>
      <c r="L133" s="220"/>
      <c r="M133" s="221" t="s">
        <v>1</v>
      </c>
      <c r="N133" s="222" t="s">
        <v>44</v>
      </c>
      <c r="O133" s="87"/>
      <c r="P133" s="210">
        <f>O133*H133</f>
        <v>0</v>
      </c>
      <c r="Q133" s="210">
        <v>0.00029999999999999997</v>
      </c>
      <c r="R133" s="210">
        <f>Q133*H133</f>
        <v>0.0020999999999999999</v>
      </c>
      <c r="S133" s="210">
        <v>0</v>
      </c>
      <c r="T133" s="21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2" t="s">
        <v>154</v>
      </c>
      <c r="AT133" s="212" t="s">
        <v>151</v>
      </c>
      <c r="AU133" s="212" t="s">
        <v>87</v>
      </c>
      <c r="AY133" s="13" t="s">
        <v>117</v>
      </c>
      <c r="BE133" s="213">
        <f>IF(N133="základní",J133,0)</f>
        <v>0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13" t="s">
        <v>87</v>
      </c>
      <c r="BK133" s="213">
        <f>ROUND(I133*H133,2)</f>
        <v>0</v>
      </c>
      <c r="BL133" s="13" t="s">
        <v>123</v>
      </c>
      <c r="BM133" s="212" t="s">
        <v>166</v>
      </c>
    </row>
    <row r="134" s="2" customFormat="1" ht="24.15" customHeight="1">
      <c r="A134" s="34"/>
      <c r="B134" s="35"/>
      <c r="C134" s="202" t="s">
        <v>142</v>
      </c>
      <c r="D134" s="202" t="s">
        <v>118</v>
      </c>
      <c r="E134" s="203" t="s">
        <v>167</v>
      </c>
      <c r="F134" s="204" t="s">
        <v>168</v>
      </c>
      <c r="G134" s="205" t="s">
        <v>121</v>
      </c>
      <c r="H134" s="206">
        <v>1</v>
      </c>
      <c r="I134" s="207"/>
      <c r="J134" s="206">
        <f>ROUND(I134*H134,2)</f>
        <v>0</v>
      </c>
      <c r="K134" s="204" t="s">
        <v>122</v>
      </c>
      <c r="L134" s="40"/>
      <c r="M134" s="208" t="s">
        <v>1</v>
      </c>
      <c r="N134" s="209" t="s">
        <v>44</v>
      </c>
      <c r="O134" s="87"/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2" t="s">
        <v>123</v>
      </c>
      <c r="AT134" s="212" t="s">
        <v>118</v>
      </c>
      <c r="AU134" s="212" t="s">
        <v>87</v>
      </c>
      <c r="AY134" s="13" t="s">
        <v>117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3" t="s">
        <v>87</v>
      </c>
      <c r="BK134" s="213">
        <f>ROUND(I134*H134,2)</f>
        <v>0</v>
      </c>
      <c r="BL134" s="13" t="s">
        <v>123</v>
      </c>
      <c r="BM134" s="212" t="s">
        <v>169</v>
      </c>
    </row>
    <row r="135" s="2" customFormat="1" ht="24.15" customHeight="1">
      <c r="A135" s="34"/>
      <c r="B135" s="35"/>
      <c r="C135" s="214" t="s">
        <v>170</v>
      </c>
      <c r="D135" s="214" t="s">
        <v>151</v>
      </c>
      <c r="E135" s="215" t="s">
        <v>171</v>
      </c>
      <c r="F135" s="216" t="s">
        <v>172</v>
      </c>
      <c r="G135" s="217" t="s">
        <v>121</v>
      </c>
      <c r="H135" s="218">
        <v>1</v>
      </c>
      <c r="I135" s="219"/>
      <c r="J135" s="218">
        <f>ROUND(I135*H135,2)</f>
        <v>0</v>
      </c>
      <c r="K135" s="216" t="s">
        <v>122</v>
      </c>
      <c r="L135" s="220"/>
      <c r="M135" s="221" t="s">
        <v>1</v>
      </c>
      <c r="N135" s="222" t="s">
        <v>44</v>
      </c>
      <c r="O135" s="87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2" t="s">
        <v>154</v>
      </c>
      <c r="AT135" s="212" t="s">
        <v>151</v>
      </c>
      <c r="AU135" s="212" t="s">
        <v>87</v>
      </c>
      <c r="AY135" s="13" t="s">
        <v>117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3" t="s">
        <v>87</v>
      </c>
      <c r="BK135" s="213">
        <f>ROUND(I135*H135,2)</f>
        <v>0</v>
      </c>
      <c r="BL135" s="13" t="s">
        <v>123</v>
      </c>
      <c r="BM135" s="212" t="s">
        <v>123</v>
      </c>
    </row>
    <row r="136" s="2" customFormat="1" ht="33" customHeight="1">
      <c r="A136" s="34"/>
      <c r="B136" s="35"/>
      <c r="C136" s="202" t="s">
        <v>173</v>
      </c>
      <c r="D136" s="202" t="s">
        <v>118</v>
      </c>
      <c r="E136" s="203" t="s">
        <v>174</v>
      </c>
      <c r="F136" s="204" t="s">
        <v>175</v>
      </c>
      <c r="G136" s="205" t="s">
        <v>121</v>
      </c>
      <c r="H136" s="206">
        <v>14</v>
      </c>
      <c r="I136" s="207"/>
      <c r="J136" s="206">
        <f>ROUND(I136*H136,2)</f>
        <v>0</v>
      </c>
      <c r="K136" s="204" t="s">
        <v>122</v>
      </c>
      <c r="L136" s="40"/>
      <c r="M136" s="208" t="s">
        <v>1</v>
      </c>
      <c r="N136" s="209" t="s">
        <v>44</v>
      </c>
      <c r="O136" s="87"/>
      <c r="P136" s="210">
        <f>O136*H136</f>
        <v>0</v>
      </c>
      <c r="Q136" s="210">
        <v>0</v>
      </c>
      <c r="R136" s="210">
        <f>Q136*H136</f>
        <v>0</v>
      </c>
      <c r="S136" s="210">
        <v>0</v>
      </c>
      <c r="T136" s="21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2" t="s">
        <v>123</v>
      </c>
      <c r="AT136" s="212" t="s">
        <v>118</v>
      </c>
      <c r="AU136" s="212" t="s">
        <v>87</v>
      </c>
      <c r="AY136" s="13" t="s">
        <v>117</v>
      </c>
      <c r="BE136" s="213">
        <f>IF(N136="základní",J136,0)</f>
        <v>0</v>
      </c>
      <c r="BF136" s="213">
        <f>IF(N136="snížená",J136,0)</f>
        <v>0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13" t="s">
        <v>87</v>
      </c>
      <c r="BK136" s="213">
        <f>ROUND(I136*H136,2)</f>
        <v>0</v>
      </c>
      <c r="BL136" s="13" t="s">
        <v>123</v>
      </c>
      <c r="BM136" s="212" t="s">
        <v>176</v>
      </c>
    </row>
    <row r="137" s="2" customFormat="1" ht="16.5" customHeight="1">
      <c r="A137" s="34"/>
      <c r="B137" s="35"/>
      <c r="C137" s="214" t="s">
        <v>177</v>
      </c>
      <c r="D137" s="214" t="s">
        <v>151</v>
      </c>
      <c r="E137" s="215" t="s">
        <v>178</v>
      </c>
      <c r="F137" s="216" t="s">
        <v>179</v>
      </c>
      <c r="G137" s="217" t="s">
        <v>180</v>
      </c>
      <c r="H137" s="218">
        <v>14</v>
      </c>
      <c r="I137" s="219"/>
      <c r="J137" s="218">
        <f>ROUND(I137*H137,2)</f>
        <v>0</v>
      </c>
      <c r="K137" s="216" t="s">
        <v>1</v>
      </c>
      <c r="L137" s="220"/>
      <c r="M137" s="221" t="s">
        <v>1</v>
      </c>
      <c r="N137" s="222" t="s">
        <v>44</v>
      </c>
      <c r="O137" s="87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2" t="s">
        <v>154</v>
      </c>
      <c r="AT137" s="212" t="s">
        <v>151</v>
      </c>
      <c r="AU137" s="212" t="s">
        <v>87</v>
      </c>
      <c r="AY137" s="13" t="s">
        <v>117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3" t="s">
        <v>87</v>
      </c>
      <c r="BK137" s="213">
        <f>ROUND(I137*H137,2)</f>
        <v>0</v>
      </c>
      <c r="BL137" s="13" t="s">
        <v>123</v>
      </c>
      <c r="BM137" s="212" t="s">
        <v>181</v>
      </c>
    </row>
    <row r="138" s="2" customFormat="1" ht="24.15" customHeight="1">
      <c r="A138" s="34"/>
      <c r="B138" s="35"/>
      <c r="C138" s="202" t="s">
        <v>182</v>
      </c>
      <c r="D138" s="202" t="s">
        <v>118</v>
      </c>
      <c r="E138" s="203" t="s">
        <v>183</v>
      </c>
      <c r="F138" s="204" t="s">
        <v>184</v>
      </c>
      <c r="G138" s="205" t="s">
        <v>185</v>
      </c>
      <c r="H138" s="206">
        <v>62</v>
      </c>
      <c r="I138" s="207"/>
      <c r="J138" s="206">
        <f>ROUND(I138*H138,2)</f>
        <v>0</v>
      </c>
      <c r="K138" s="204" t="s">
        <v>122</v>
      </c>
      <c r="L138" s="40"/>
      <c r="M138" s="208" t="s">
        <v>1</v>
      </c>
      <c r="N138" s="209" t="s">
        <v>44</v>
      </c>
      <c r="O138" s="87"/>
      <c r="P138" s="210">
        <f>O138*H138</f>
        <v>0</v>
      </c>
      <c r="Q138" s="210">
        <v>0</v>
      </c>
      <c r="R138" s="210">
        <f>Q138*H138</f>
        <v>0</v>
      </c>
      <c r="S138" s="210">
        <v>0</v>
      </c>
      <c r="T138" s="211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2" t="s">
        <v>123</v>
      </c>
      <c r="AT138" s="212" t="s">
        <v>118</v>
      </c>
      <c r="AU138" s="212" t="s">
        <v>87</v>
      </c>
      <c r="AY138" s="13" t="s">
        <v>117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3" t="s">
        <v>87</v>
      </c>
      <c r="BK138" s="213">
        <f>ROUND(I138*H138,2)</f>
        <v>0</v>
      </c>
      <c r="BL138" s="13" t="s">
        <v>123</v>
      </c>
      <c r="BM138" s="212" t="s">
        <v>186</v>
      </c>
    </row>
    <row r="139" s="2" customFormat="1" ht="24.15" customHeight="1">
      <c r="A139" s="34"/>
      <c r="B139" s="35"/>
      <c r="C139" s="214" t="s">
        <v>187</v>
      </c>
      <c r="D139" s="214" t="s">
        <v>151</v>
      </c>
      <c r="E139" s="215" t="s">
        <v>188</v>
      </c>
      <c r="F139" s="216" t="s">
        <v>189</v>
      </c>
      <c r="G139" s="217" t="s">
        <v>185</v>
      </c>
      <c r="H139" s="218">
        <v>62</v>
      </c>
      <c r="I139" s="219"/>
      <c r="J139" s="218">
        <f>ROUND(I139*H139,2)</f>
        <v>0</v>
      </c>
      <c r="K139" s="216" t="s">
        <v>122</v>
      </c>
      <c r="L139" s="220"/>
      <c r="M139" s="221" t="s">
        <v>1</v>
      </c>
      <c r="N139" s="222" t="s">
        <v>44</v>
      </c>
      <c r="O139" s="87"/>
      <c r="P139" s="210">
        <f>O139*H139</f>
        <v>0</v>
      </c>
      <c r="Q139" s="210">
        <v>0.00016000000000000001</v>
      </c>
      <c r="R139" s="210">
        <f>Q139*H139</f>
        <v>0.00992</v>
      </c>
      <c r="S139" s="210">
        <v>0</v>
      </c>
      <c r="T139" s="21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2" t="s">
        <v>190</v>
      </c>
      <c r="AT139" s="212" t="s">
        <v>151</v>
      </c>
      <c r="AU139" s="212" t="s">
        <v>87</v>
      </c>
      <c r="AY139" s="13" t="s">
        <v>117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13" t="s">
        <v>87</v>
      </c>
      <c r="BK139" s="213">
        <f>ROUND(I139*H139,2)</f>
        <v>0</v>
      </c>
      <c r="BL139" s="13" t="s">
        <v>190</v>
      </c>
      <c r="BM139" s="212" t="s">
        <v>191</v>
      </c>
    </row>
    <row r="140" s="2" customFormat="1" ht="37.8" customHeight="1">
      <c r="A140" s="34"/>
      <c r="B140" s="35"/>
      <c r="C140" s="202" t="s">
        <v>192</v>
      </c>
      <c r="D140" s="202" t="s">
        <v>118</v>
      </c>
      <c r="E140" s="203" t="s">
        <v>193</v>
      </c>
      <c r="F140" s="204" t="s">
        <v>194</v>
      </c>
      <c r="G140" s="205" t="s">
        <v>121</v>
      </c>
      <c r="H140" s="206">
        <v>60</v>
      </c>
      <c r="I140" s="207"/>
      <c r="J140" s="206">
        <f>ROUND(I140*H140,2)</f>
        <v>0</v>
      </c>
      <c r="K140" s="204" t="s">
        <v>122</v>
      </c>
      <c r="L140" s="40"/>
      <c r="M140" s="208" t="s">
        <v>1</v>
      </c>
      <c r="N140" s="209" t="s">
        <v>44</v>
      </c>
      <c r="O140" s="87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2" t="s">
        <v>123</v>
      </c>
      <c r="AT140" s="212" t="s">
        <v>118</v>
      </c>
      <c r="AU140" s="212" t="s">
        <v>87</v>
      </c>
      <c r="AY140" s="13" t="s">
        <v>117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3" t="s">
        <v>87</v>
      </c>
      <c r="BK140" s="213">
        <f>ROUND(I140*H140,2)</f>
        <v>0</v>
      </c>
      <c r="BL140" s="13" t="s">
        <v>123</v>
      </c>
      <c r="BM140" s="212" t="s">
        <v>195</v>
      </c>
    </row>
    <row r="141" s="2" customFormat="1" ht="37.8" customHeight="1">
      <c r="A141" s="34"/>
      <c r="B141" s="35"/>
      <c r="C141" s="202" t="s">
        <v>7</v>
      </c>
      <c r="D141" s="202" t="s">
        <v>118</v>
      </c>
      <c r="E141" s="203" t="s">
        <v>196</v>
      </c>
      <c r="F141" s="204" t="s">
        <v>197</v>
      </c>
      <c r="G141" s="205" t="s">
        <v>121</v>
      </c>
      <c r="H141" s="206">
        <v>40</v>
      </c>
      <c r="I141" s="207"/>
      <c r="J141" s="206">
        <f>ROUND(I141*H141,2)</f>
        <v>0</v>
      </c>
      <c r="K141" s="204" t="s">
        <v>122</v>
      </c>
      <c r="L141" s="40"/>
      <c r="M141" s="208" t="s">
        <v>1</v>
      </c>
      <c r="N141" s="209" t="s">
        <v>44</v>
      </c>
      <c r="O141" s="87"/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2" t="s">
        <v>123</v>
      </c>
      <c r="AT141" s="212" t="s">
        <v>118</v>
      </c>
      <c r="AU141" s="212" t="s">
        <v>87</v>
      </c>
      <c r="AY141" s="13" t="s">
        <v>117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3" t="s">
        <v>87</v>
      </c>
      <c r="BK141" s="213">
        <f>ROUND(I141*H141,2)</f>
        <v>0</v>
      </c>
      <c r="BL141" s="13" t="s">
        <v>123</v>
      </c>
      <c r="BM141" s="212" t="s">
        <v>198</v>
      </c>
    </row>
    <row r="142" s="2" customFormat="1" ht="33" customHeight="1">
      <c r="A142" s="34"/>
      <c r="B142" s="35"/>
      <c r="C142" s="202" t="s">
        <v>199</v>
      </c>
      <c r="D142" s="202" t="s">
        <v>118</v>
      </c>
      <c r="E142" s="203" t="s">
        <v>200</v>
      </c>
      <c r="F142" s="204" t="s">
        <v>201</v>
      </c>
      <c r="G142" s="205" t="s">
        <v>121</v>
      </c>
      <c r="H142" s="206">
        <v>8</v>
      </c>
      <c r="I142" s="207"/>
      <c r="J142" s="206">
        <f>ROUND(I142*H142,2)</f>
        <v>0</v>
      </c>
      <c r="K142" s="204" t="s">
        <v>122</v>
      </c>
      <c r="L142" s="40"/>
      <c r="M142" s="208" t="s">
        <v>1</v>
      </c>
      <c r="N142" s="209" t="s">
        <v>44</v>
      </c>
      <c r="O142" s="87"/>
      <c r="P142" s="210">
        <f>O142*H142</f>
        <v>0</v>
      </c>
      <c r="Q142" s="210">
        <v>0</v>
      </c>
      <c r="R142" s="210">
        <f>Q142*H142</f>
        <v>0</v>
      </c>
      <c r="S142" s="210">
        <v>0</v>
      </c>
      <c r="T142" s="21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2" t="s">
        <v>123</v>
      </c>
      <c r="AT142" s="212" t="s">
        <v>118</v>
      </c>
      <c r="AU142" s="212" t="s">
        <v>87</v>
      </c>
      <c r="AY142" s="13" t="s">
        <v>117</v>
      </c>
      <c r="BE142" s="213">
        <f>IF(N142="základní",J142,0)</f>
        <v>0</v>
      </c>
      <c r="BF142" s="213">
        <f>IF(N142="snížená",J142,0)</f>
        <v>0</v>
      </c>
      <c r="BG142" s="213">
        <f>IF(N142="zákl. přenesená",J142,0)</f>
        <v>0</v>
      </c>
      <c r="BH142" s="213">
        <f>IF(N142="sníž. přenesená",J142,0)</f>
        <v>0</v>
      </c>
      <c r="BI142" s="213">
        <f>IF(N142="nulová",J142,0)</f>
        <v>0</v>
      </c>
      <c r="BJ142" s="13" t="s">
        <v>87</v>
      </c>
      <c r="BK142" s="213">
        <f>ROUND(I142*H142,2)</f>
        <v>0</v>
      </c>
      <c r="BL142" s="13" t="s">
        <v>123</v>
      </c>
      <c r="BM142" s="212" t="s">
        <v>202</v>
      </c>
    </row>
    <row r="143" s="2" customFormat="1" ht="24.15" customHeight="1">
      <c r="A143" s="34"/>
      <c r="B143" s="35"/>
      <c r="C143" s="214" t="s">
        <v>203</v>
      </c>
      <c r="D143" s="214" t="s">
        <v>151</v>
      </c>
      <c r="E143" s="215" t="s">
        <v>204</v>
      </c>
      <c r="F143" s="216" t="s">
        <v>205</v>
      </c>
      <c r="G143" s="217" t="s">
        <v>180</v>
      </c>
      <c r="H143" s="218">
        <v>8</v>
      </c>
      <c r="I143" s="219"/>
      <c r="J143" s="218">
        <f>ROUND(I143*H143,2)</f>
        <v>0</v>
      </c>
      <c r="K143" s="216" t="s">
        <v>1</v>
      </c>
      <c r="L143" s="220"/>
      <c r="M143" s="221" t="s">
        <v>1</v>
      </c>
      <c r="N143" s="222" t="s">
        <v>44</v>
      </c>
      <c r="O143" s="87"/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2" t="s">
        <v>154</v>
      </c>
      <c r="AT143" s="212" t="s">
        <v>151</v>
      </c>
      <c r="AU143" s="212" t="s">
        <v>87</v>
      </c>
      <c r="AY143" s="13" t="s">
        <v>117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3" t="s">
        <v>87</v>
      </c>
      <c r="BK143" s="213">
        <f>ROUND(I143*H143,2)</f>
        <v>0</v>
      </c>
      <c r="BL143" s="13" t="s">
        <v>123</v>
      </c>
      <c r="BM143" s="212" t="s">
        <v>206</v>
      </c>
    </row>
    <row r="144" s="2" customFormat="1" ht="24.15" customHeight="1">
      <c r="A144" s="34"/>
      <c r="B144" s="35"/>
      <c r="C144" s="202" t="s">
        <v>207</v>
      </c>
      <c r="D144" s="202" t="s">
        <v>118</v>
      </c>
      <c r="E144" s="203" t="s">
        <v>208</v>
      </c>
      <c r="F144" s="204" t="s">
        <v>209</v>
      </c>
      <c r="G144" s="205" t="s">
        <v>185</v>
      </c>
      <c r="H144" s="206">
        <v>14</v>
      </c>
      <c r="I144" s="207"/>
      <c r="J144" s="206">
        <f>ROUND(I144*H144,2)</f>
        <v>0</v>
      </c>
      <c r="K144" s="204" t="s">
        <v>122</v>
      </c>
      <c r="L144" s="40"/>
      <c r="M144" s="208" t="s">
        <v>1</v>
      </c>
      <c r="N144" s="209" t="s">
        <v>44</v>
      </c>
      <c r="O144" s="87"/>
      <c r="P144" s="210">
        <f>O144*H144</f>
        <v>0</v>
      </c>
      <c r="Q144" s="210">
        <v>0</v>
      </c>
      <c r="R144" s="210">
        <f>Q144*H144</f>
        <v>0</v>
      </c>
      <c r="S144" s="210">
        <v>0</v>
      </c>
      <c r="T144" s="21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2" t="s">
        <v>123</v>
      </c>
      <c r="AT144" s="212" t="s">
        <v>118</v>
      </c>
      <c r="AU144" s="212" t="s">
        <v>87</v>
      </c>
      <c r="AY144" s="13" t="s">
        <v>117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3" t="s">
        <v>87</v>
      </c>
      <c r="BK144" s="213">
        <f>ROUND(I144*H144,2)</f>
        <v>0</v>
      </c>
      <c r="BL144" s="13" t="s">
        <v>123</v>
      </c>
      <c r="BM144" s="212" t="s">
        <v>210</v>
      </c>
    </row>
    <row r="145" s="2" customFormat="1" ht="16.5" customHeight="1">
      <c r="A145" s="34"/>
      <c r="B145" s="35"/>
      <c r="C145" s="214" t="s">
        <v>211</v>
      </c>
      <c r="D145" s="214" t="s">
        <v>151</v>
      </c>
      <c r="E145" s="215" t="s">
        <v>212</v>
      </c>
      <c r="F145" s="216" t="s">
        <v>213</v>
      </c>
      <c r="G145" s="217" t="s">
        <v>214</v>
      </c>
      <c r="H145" s="218">
        <v>9.0999999999999996</v>
      </c>
      <c r="I145" s="219"/>
      <c r="J145" s="218">
        <f>ROUND(I145*H145,2)</f>
        <v>0</v>
      </c>
      <c r="K145" s="216" t="s">
        <v>122</v>
      </c>
      <c r="L145" s="220"/>
      <c r="M145" s="221" t="s">
        <v>1</v>
      </c>
      <c r="N145" s="222" t="s">
        <v>44</v>
      </c>
      <c r="O145" s="87"/>
      <c r="P145" s="210">
        <f>O145*H145</f>
        <v>0</v>
      </c>
      <c r="Q145" s="210">
        <v>0.001</v>
      </c>
      <c r="R145" s="210">
        <f>Q145*H145</f>
        <v>0.0091000000000000004</v>
      </c>
      <c r="S145" s="210">
        <v>0</v>
      </c>
      <c r="T145" s="21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2" t="s">
        <v>154</v>
      </c>
      <c r="AT145" s="212" t="s">
        <v>151</v>
      </c>
      <c r="AU145" s="212" t="s">
        <v>87</v>
      </c>
      <c r="AY145" s="13" t="s">
        <v>117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3" t="s">
        <v>87</v>
      </c>
      <c r="BK145" s="213">
        <f>ROUND(I145*H145,2)</f>
        <v>0</v>
      </c>
      <c r="BL145" s="13" t="s">
        <v>123</v>
      </c>
      <c r="BM145" s="212" t="s">
        <v>215</v>
      </c>
    </row>
    <row r="146" s="2" customFormat="1" ht="16.5" customHeight="1">
      <c r="A146" s="34"/>
      <c r="B146" s="35"/>
      <c r="C146" s="202" t="s">
        <v>216</v>
      </c>
      <c r="D146" s="202" t="s">
        <v>118</v>
      </c>
      <c r="E146" s="203" t="s">
        <v>217</v>
      </c>
      <c r="F146" s="204" t="s">
        <v>218</v>
      </c>
      <c r="G146" s="205" t="s">
        <v>121</v>
      </c>
      <c r="H146" s="206">
        <v>14</v>
      </c>
      <c r="I146" s="207"/>
      <c r="J146" s="206">
        <f>ROUND(I146*H146,2)</f>
        <v>0</v>
      </c>
      <c r="K146" s="204" t="s">
        <v>122</v>
      </c>
      <c r="L146" s="40"/>
      <c r="M146" s="208" t="s">
        <v>1</v>
      </c>
      <c r="N146" s="209" t="s">
        <v>44</v>
      </c>
      <c r="O146" s="87"/>
      <c r="P146" s="210">
        <f>O146*H146</f>
        <v>0</v>
      </c>
      <c r="Q146" s="210">
        <v>0</v>
      </c>
      <c r="R146" s="210">
        <f>Q146*H146</f>
        <v>0</v>
      </c>
      <c r="S146" s="210">
        <v>0</v>
      </c>
      <c r="T146" s="21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2" t="s">
        <v>123</v>
      </c>
      <c r="AT146" s="212" t="s">
        <v>118</v>
      </c>
      <c r="AU146" s="212" t="s">
        <v>87</v>
      </c>
      <c r="AY146" s="13" t="s">
        <v>117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3" t="s">
        <v>87</v>
      </c>
      <c r="BK146" s="213">
        <f>ROUND(I146*H146,2)</f>
        <v>0</v>
      </c>
      <c r="BL146" s="13" t="s">
        <v>123</v>
      </c>
      <c r="BM146" s="212" t="s">
        <v>219</v>
      </c>
    </row>
    <row r="147" s="2" customFormat="1" ht="24.15" customHeight="1">
      <c r="A147" s="34"/>
      <c r="B147" s="35"/>
      <c r="C147" s="214" t="s">
        <v>220</v>
      </c>
      <c r="D147" s="214" t="s">
        <v>151</v>
      </c>
      <c r="E147" s="215" t="s">
        <v>221</v>
      </c>
      <c r="F147" s="216" t="s">
        <v>222</v>
      </c>
      <c r="G147" s="217" t="s">
        <v>121</v>
      </c>
      <c r="H147" s="218">
        <v>7</v>
      </c>
      <c r="I147" s="219"/>
      <c r="J147" s="218">
        <f>ROUND(I147*H147,2)</f>
        <v>0</v>
      </c>
      <c r="K147" s="216" t="s">
        <v>122</v>
      </c>
      <c r="L147" s="220"/>
      <c r="M147" s="221" t="s">
        <v>1</v>
      </c>
      <c r="N147" s="222" t="s">
        <v>44</v>
      </c>
      <c r="O147" s="87"/>
      <c r="P147" s="210">
        <f>O147*H147</f>
        <v>0</v>
      </c>
      <c r="Q147" s="210">
        <v>0.00069999999999999999</v>
      </c>
      <c r="R147" s="210">
        <f>Q147*H147</f>
        <v>0.0048999999999999998</v>
      </c>
      <c r="S147" s="210">
        <v>0</v>
      </c>
      <c r="T147" s="21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2" t="s">
        <v>154</v>
      </c>
      <c r="AT147" s="212" t="s">
        <v>151</v>
      </c>
      <c r="AU147" s="212" t="s">
        <v>87</v>
      </c>
      <c r="AY147" s="13" t="s">
        <v>117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3" t="s">
        <v>87</v>
      </c>
      <c r="BK147" s="213">
        <f>ROUND(I147*H147,2)</f>
        <v>0</v>
      </c>
      <c r="BL147" s="13" t="s">
        <v>123</v>
      </c>
      <c r="BM147" s="212" t="s">
        <v>223</v>
      </c>
    </row>
    <row r="148" s="2" customFormat="1" ht="16.5" customHeight="1">
      <c r="A148" s="34"/>
      <c r="B148" s="35"/>
      <c r="C148" s="214" t="s">
        <v>224</v>
      </c>
      <c r="D148" s="214" t="s">
        <v>151</v>
      </c>
      <c r="E148" s="215" t="s">
        <v>225</v>
      </c>
      <c r="F148" s="216" t="s">
        <v>226</v>
      </c>
      <c r="G148" s="217" t="s">
        <v>121</v>
      </c>
      <c r="H148" s="218">
        <v>7</v>
      </c>
      <c r="I148" s="219"/>
      <c r="J148" s="218">
        <f>ROUND(I148*H148,2)</f>
        <v>0</v>
      </c>
      <c r="K148" s="216" t="s">
        <v>122</v>
      </c>
      <c r="L148" s="220"/>
      <c r="M148" s="221" t="s">
        <v>1</v>
      </c>
      <c r="N148" s="222" t="s">
        <v>44</v>
      </c>
      <c r="O148" s="87"/>
      <c r="P148" s="210">
        <f>O148*H148</f>
        <v>0</v>
      </c>
      <c r="Q148" s="210">
        <v>0.00016000000000000001</v>
      </c>
      <c r="R148" s="210">
        <f>Q148*H148</f>
        <v>0.0011200000000000001</v>
      </c>
      <c r="S148" s="210">
        <v>0</v>
      </c>
      <c r="T148" s="21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2" t="s">
        <v>154</v>
      </c>
      <c r="AT148" s="212" t="s">
        <v>151</v>
      </c>
      <c r="AU148" s="212" t="s">
        <v>87</v>
      </c>
      <c r="AY148" s="13" t="s">
        <v>117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13" t="s">
        <v>87</v>
      </c>
      <c r="BK148" s="213">
        <f>ROUND(I148*H148,2)</f>
        <v>0</v>
      </c>
      <c r="BL148" s="13" t="s">
        <v>123</v>
      </c>
      <c r="BM148" s="212" t="s">
        <v>227</v>
      </c>
    </row>
    <row r="149" s="2" customFormat="1" ht="24.15" customHeight="1">
      <c r="A149" s="34"/>
      <c r="B149" s="35"/>
      <c r="C149" s="202" t="s">
        <v>228</v>
      </c>
      <c r="D149" s="202" t="s">
        <v>118</v>
      </c>
      <c r="E149" s="203" t="s">
        <v>229</v>
      </c>
      <c r="F149" s="204" t="s">
        <v>230</v>
      </c>
      <c r="G149" s="205" t="s">
        <v>185</v>
      </c>
      <c r="H149" s="206">
        <v>214</v>
      </c>
      <c r="I149" s="207"/>
      <c r="J149" s="206">
        <f>ROUND(I149*H149,2)</f>
        <v>0</v>
      </c>
      <c r="K149" s="204" t="s">
        <v>122</v>
      </c>
      <c r="L149" s="40"/>
      <c r="M149" s="208" t="s">
        <v>1</v>
      </c>
      <c r="N149" s="209" t="s">
        <v>44</v>
      </c>
      <c r="O149" s="87"/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2" t="s">
        <v>123</v>
      </c>
      <c r="AT149" s="212" t="s">
        <v>118</v>
      </c>
      <c r="AU149" s="212" t="s">
        <v>87</v>
      </c>
      <c r="AY149" s="13" t="s">
        <v>117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3" t="s">
        <v>87</v>
      </c>
      <c r="BK149" s="213">
        <f>ROUND(I149*H149,2)</f>
        <v>0</v>
      </c>
      <c r="BL149" s="13" t="s">
        <v>123</v>
      </c>
      <c r="BM149" s="212" t="s">
        <v>231</v>
      </c>
    </row>
    <row r="150" s="2" customFormat="1" ht="24.15" customHeight="1">
      <c r="A150" s="34"/>
      <c r="B150" s="35"/>
      <c r="C150" s="214" t="s">
        <v>232</v>
      </c>
      <c r="D150" s="214" t="s">
        <v>151</v>
      </c>
      <c r="E150" s="215" t="s">
        <v>233</v>
      </c>
      <c r="F150" s="216" t="s">
        <v>234</v>
      </c>
      <c r="G150" s="217" t="s">
        <v>185</v>
      </c>
      <c r="H150" s="218">
        <v>214</v>
      </c>
      <c r="I150" s="219"/>
      <c r="J150" s="218">
        <f>ROUND(I150*H150,2)</f>
        <v>0</v>
      </c>
      <c r="K150" s="216" t="s">
        <v>122</v>
      </c>
      <c r="L150" s="220"/>
      <c r="M150" s="221" t="s">
        <v>1</v>
      </c>
      <c r="N150" s="222" t="s">
        <v>44</v>
      </c>
      <c r="O150" s="87"/>
      <c r="P150" s="210">
        <f>O150*H150</f>
        <v>0</v>
      </c>
      <c r="Q150" s="210">
        <v>0.0011000000000000001</v>
      </c>
      <c r="R150" s="210">
        <f>Q150*H150</f>
        <v>0.23540000000000003</v>
      </c>
      <c r="S150" s="210">
        <v>0</v>
      </c>
      <c r="T150" s="21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2" t="s">
        <v>154</v>
      </c>
      <c r="AT150" s="212" t="s">
        <v>151</v>
      </c>
      <c r="AU150" s="212" t="s">
        <v>87</v>
      </c>
      <c r="AY150" s="13" t="s">
        <v>117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3" t="s">
        <v>87</v>
      </c>
      <c r="BK150" s="213">
        <f>ROUND(I150*H150,2)</f>
        <v>0</v>
      </c>
      <c r="BL150" s="13" t="s">
        <v>123</v>
      </c>
      <c r="BM150" s="212" t="s">
        <v>192</v>
      </c>
    </row>
    <row r="151" s="2" customFormat="1" ht="37.8" customHeight="1">
      <c r="A151" s="34"/>
      <c r="B151" s="35"/>
      <c r="C151" s="202" t="s">
        <v>235</v>
      </c>
      <c r="D151" s="202" t="s">
        <v>118</v>
      </c>
      <c r="E151" s="203" t="s">
        <v>236</v>
      </c>
      <c r="F151" s="204" t="s">
        <v>237</v>
      </c>
      <c r="G151" s="205" t="s">
        <v>185</v>
      </c>
      <c r="H151" s="206">
        <v>180</v>
      </c>
      <c r="I151" s="207"/>
      <c r="J151" s="206">
        <f>ROUND(I151*H151,2)</f>
        <v>0</v>
      </c>
      <c r="K151" s="204" t="s">
        <v>122</v>
      </c>
      <c r="L151" s="40"/>
      <c r="M151" s="208" t="s">
        <v>1</v>
      </c>
      <c r="N151" s="209" t="s">
        <v>44</v>
      </c>
      <c r="O151" s="87"/>
      <c r="P151" s="210">
        <f>O151*H151</f>
        <v>0</v>
      </c>
      <c r="Q151" s="210">
        <v>0</v>
      </c>
      <c r="R151" s="210">
        <f>Q151*H151</f>
        <v>0</v>
      </c>
      <c r="S151" s="210">
        <v>0</v>
      </c>
      <c r="T151" s="21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2" t="s">
        <v>126</v>
      </c>
      <c r="AT151" s="212" t="s">
        <v>118</v>
      </c>
      <c r="AU151" s="212" t="s">
        <v>87</v>
      </c>
      <c r="AY151" s="13" t="s">
        <v>117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3" t="s">
        <v>87</v>
      </c>
      <c r="BK151" s="213">
        <f>ROUND(I151*H151,2)</f>
        <v>0</v>
      </c>
      <c r="BL151" s="13" t="s">
        <v>126</v>
      </c>
      <c r="BM151" s="212" t="s">
        <v>238</v>
      </c>
    </row>
    <row r="152" s="2" customFormat="1" ht="16.5" customHeight="1">
      <c r="A152" s="34"/>
      <c r="B152" s="35"/>
      <c r="C152" s="214" t="s">
        <v>150</v>
      </c>
      <c r="D152" s="214" t="s">
        <v>151</v>
      </c>
      <c r="E152" s="215" t="s">
        <v>239</v>
      </c>
      <c r="F152" s="216" t="s">
        <v>240</v>
      </c>
      <c r="G152" s="217" t="s">
        <v>214</v>
      </c>
      <c r="H152" s="218">
        <v>180</v>
      </c>
      <c r="I152" s="219"/>
      <c r="J152" s="218">
        <f>ROUND(I152*H152,2)</f>
        <v>0</v>
      </c>
      <c r="K152" s="216" t="s">
        <v>122</v>
      </c>
      <c r="L152" s="220"/>
      <c r="M152" s="221" t="s">
        <v>1</v>
      </c>
      <c r="N152" s="222" t="s">
        <v>44</v>
      </c>
      <c r="O152" s="87"/>
      <c r="P152" s="210">
        <f>O152*H152</f>
        <v>0</v>
      </c>
      <c r="Q152" s="210">
        <v>0.001</v>
      </c>
      <c r="R152" s="210">
        <f>Q152*H152</f>
        <v>0.17999999999999999</v>
      </c>
      <c r="S152" s="210">
        <v>0</v>
      </c>
      <c r="T152" s="21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2" t="s">
        <v>132</v>
      </c>
      <c r="AT152" s="212" t="s">
        <v>151</v>
      </c>
      <c r="AU152" s="212" t="s">
        <v>87</v>
      </c>
      <c r="AY152" s="13" t="s">
        <v>117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3" t="s">
        <v>87</v>
      </c>
      <c r="BK152" s="213">
        <f>ROUND(I152*H152,2)</f>
        <v>0</v>
      </c>
      <c r="BL152" s="13" t="s">
        <v>126</v>
      </c>
      <c r="BM152" s="212" t="s">
        <v>241</v>
      </c>
    </row>
    <row r="153" s="2" customFormat="1" ht="21.75" customHeight="1">
      <c r="A153" s="34"/>
      <c r="B153" s="35"/>
      <c r="C153" s="202" t="s">
        <v>242</v>
      </c>
      <c r="D153" s="202" t="s">
        <v>118</v>
      </c>
      <c r="E153" s="203" t="s">
        <v>243</v>
      </c>
      <c r="F153" s="204" t="s">
        <v>244</v>
      </c>
      <c r="G153" s="205" t="s">
        <v>121</v>
      </c>
      <c r="H153" s="206">
        <v>8</v>
      </c>
      <c r="I153" s="207"/>
      <c r="J153" s="206">
        <f>ROUND(I153*H153,2)</f>
        <v>0</v>
      </c>
      <c r="K153" s="204" t="s">
        <v>122</v>
      </c>
      <c r="L153" s="40"/>
      <c r="M153" s="208" t="s">
        <v>1</v>
      </c>
      <c r="N153" s="209" t="s">
        <v>44</v>
      </c>
      <c r="O153" s="87"/>
      <c r="P153" s="210">
        <f>O153*H153</f>
        <v>0</v>
      </c>
      <c r="Q153" s="210">
        <v>0</v>
      </c>
      <c r="R153" s="210">
        <f>Q153*H153</f>
        <v>0</v>
      </c>
      <c r="S153" s="210">
        <v>0</v>
      </c>
      <c r="T153" s="21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2" t="s">
        <v>126</v>
      </c>
      <c r="AT153" s="212" t="s">
        <v>118</v>
      </c>
      <c r="AU153" s="212" t="s">
        <v>87</v>
      </c>
      <c r="AY153" s="13" t="s">
        <v>117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3" t="s">
        <v>87</v>
      </c>
      <c r="BK153" s="213">
        <f>ROUND(I153*H153,2)</f>
        <v>0</v>
      </c>
      <c r="BL153" s="13" t="s">
        <v>126</v>
      </c>
      <c r="BM153" s="212" t="s">
        <v>245</v>
      </c>
    </row>
    <row r="154" s="2" customFormat="1" ht="24.15" customHeight="1">
      <c r="A154" s="34"/>
      <c r="B154" s="35"/>
      <c r="C154" s="214" t="s">
        <v>155</v>
      </c>
      <c r="D154" s="214" t="s">
        <v>151</v>
      </c>
      <c r="E154" s="215" t="s">
        <v>246</v>
      </c>
      <c r="F154" s="216" t="s">
        <v>247</v>
      </c>
      <c r="G154" s="217" t="s">
        <v>121</v>
      </c>
      <c r="H154" s="218">
        <v>8</v>
      </c>
      <c r="I154" s="219"/>
      <c r="J154" s="218">
        <f>ROUND(I154*H154,2)</f>
        <v>0</v>
      </c>
      <c r="K154" s="216" t="s">
        <v>122</v>
      </c>
      <c r="L154" s="220"/>
      <c r="M154" s="221" t="s">
        <v>1</v>
      </c>
      <c r="N154" s="222" t="s">
        <v>44</v>
      </c>
      <c r="O154" s="87"/>
      <c r="P154" s="210">
        <f>O154*H154</f>
        <v>0</v>
      </c>
      <c r="Q154" s="210">
        <v>0.00025999999999999998</v>
      </c>
      <c r="R154" s="210">
        <f>Q154*H154</f>
        <v>0.0020799999999999998</v>
      </c>
      <c r="S154" s="210">
        <v>0</v>
      </c>
      <c r="T154" s="21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2" t="s">
        <v>132</v>
      </c>
      <c r="AT154" s="212" t="s">
        <v>151</v>
      </c>
      <c r="AU154" s="212" t="s">
        <v>87</v>
      </c>
      <c r="AY154" s="13" t="s">
        <v>117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3" t="s">
        <v>87</v>
      </c>
      <c r="BK154" s="213">
        <f>ROUND(I154*H154,2)</f>
        <v>0</v>
      </c>
      <c r="BL154" s="13" t="s">
        <v>126</v>
      </c>
      <c r="BM154" s="212" t="s">
        <v>248</v>
      </c>
    </row>
    <row r="155" s="2" customFormat="1" ht="16.5" customHeight="1">
      <c r="A155" s="34"/>
      <c r="B155" s="35"/>
      <c r="C155" s="202" t="s">
        <v>249</v>
      </c>
      <c r="D155" s="202" t="s">
        <v>118</v>
      </c>
      <c r="E155" s="203" t="s">
        <v>250</v>
      </c>
      <c r="F155" s="204" t="s">
        <v>251</v>
      </c>
      <c r="G155" s="205" t="s">
        <v>252</v>
      </c>
      <c r="H155" s="206">
        <v>2</v>
      </c>
      <c r="I155" s="207"/>
      <c r="J155" s="206">
        <f>ROUND(I155*H155,2)</f>
        <v>0</v>
      </c>
      <c r="K155" s="204" t="s">
        <v>1</v>
      </c>
      <c r="L155" s="40"/>
      <c r="M155" s="208" t="s">
        <v>1</v>
      </c>
      <c r="N155" s="209" t="s">
        <v>44</v>
      </c>
      <c r="O155" s="87"/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2" t="s">
        <v>123</v>
      </c>
      <c r="AT155" s="212" t="s">
        <v>118</v>
      </c>
      <c r="AU155" s="212" t="s">
        <v>87</v>
      </c>
      <c r="AY155" s="13" t="s">
        <v>117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3" t="s">
        <v>87</v>
      </c>
      <c r="BK155" s="213">
        <f>ROUND(I155*H155,2)</f>
        <v>0</v>
      </c>
      <c r="BL155" s="13" t="s">
        <v>123</v>
      </c>
      <c r="BM155" s="212" t="s">
        <v>232</v>
      </c>
    </row>
    <row r="156" s="2" customFormat="1" ht="37.8" customHeight="1">
      <c r="A156" s="34"/>
      <c r="B156" s="35"/>
      <c r="C156" s="202" t="s">
        <v>159</v>
      </c>
      <c r="D156" s="202" t="s">
        <v>118</v>
      </c>
      <c r="E156" s="203" t="s">
        <v>253</v>
      </c>
      <c r="F156" s="204" t="s">
        <v>254</v>
      </c>
      <c r="G156" s="205" t="s">
        <v>121</v>
      </c>
      <c r="H156" s="206">
        <v>1</v>
      </c>
      <c r="I156" s="207"/>
      <c r="J156" s="206">
        <f>ROUND(I156*H156,2)</f>
        <v>0</v>
      </c>
      <c r="K156" s="204" t="s">
        <v>122</v>
      </c>
      <c r="L156" s="40"/>
      <c r="M156" s="208" t="s">
        <v>1</v>
      </c>
      <c r="N156" s="209" t="s">
        <v>44</v>
      </c>
      <c r="O156" s="87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2" t="s">
        <v>123</v>
      </c>
      <c r="AT156" s="212" t="s">
        <v>118</v>
      </c>
      <c r="AU156" s="212" t="s">
        <v>87</v>
      </c>
      <c r="AY156" s="13" t="s">
        <v>117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3" t="s">
        <v>87</v>
      </c>
      <c r="BK156" s="213">
        <f>ROUND(I156*H156,2)</f>
        <v>0</v>
      </c>
      <c r="BL156" s="13" t="s">
        <v>123</v>
      </c>
      <c r="BM156" s="212" t="s">
        <v>255</v>
      </c>
    </row>
    <row r="157" s="2" customFormat="1" ht="16.5" customHeight="1">
      <c r="A157" s="34"/>
      <c r="B157" s="35"/>
      <c r="C157" s="202" t="s">
        <v>256</v>
      </c>
      <c r="D157" s="202" t="s">
        <v>118</v>
      </c>
      <c r="E157" s="203" t="s">
        <v>257</v>
      </c>
      <c r="F157" s="204" t="s">
        <v>258</v>
      </c>
      <c r="G157" s="205" t="s">
        <v>252</v>
      </c>
      <c r="H157" s="206">
        <v>1</v>
      </c>
      <c r="I157" s="207"/>
      <c r="J157" s="206">
        <f>ROUND(I157*H157,2)</f>
        <v>0</v>
      </c>
      <c r="K157" s="204" t="s">
        <v>122</v>
      </c>
      <c r="L157" s="40"/>
      <c r="M157" s="208" t="s">
        <v>1</v>
      </c>
      <c r="N157" s="209" t="s">
        <v>44</v>
      </c>
      <c r="O157" s="87"/>
      <c r="P157" s="210">
        <f>O157*H157</f>
        <v>0</v>
      </c>
      <c r="Q157" s="210">
        <v>0</v>
      </c>
      <c r="R157" s="210">
        <f>Q157*H157</f>
        <v>0</v>
      </c>
      <c r="S157" s="210">
        <v>0</v>
      </c>
      <c r="T157" s="21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2" t="s">
        <v>123</v>
      </c>
      <c r="AT157" s="212" t="s">
        <v>118</v>
      </c>
      <c r="AU157" s="212" t="s">
        <v>87</v>
      </c>
      <c r="AY157" s="13" t="s">
        <v>117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3" t="s">
        <v>87</v>
      </c>
      <c r="BK157" s="213">
        <f>ROUND(I157*H157,2)</f>
        <v>0</v>
      </c>
      <c r="BL157" s="13" t="s">
        <v>123</v>
      </c>
      <c r="BM157" s="212" t="s">
        <v>259</v>
      </c>
    </row>
    <row r="158" s="11" customFormat="1" ht="25.92" customHeight="1">
      <c r="A158" s="11"/>
      <c r="B158" s="188"/>
      <c r="C158" s="189"/>
      <c r="D158" s="190" t="s">
        <v>78</v>
      </c>
      <c r="E158" s="191" t="s">
        <v>260</v>
      </c>
      <c r="F158" s="191" t="s">
        <v>261</v>
      </c>
      <c r="G158" s="189"/>
      <c r="H158" s="189"/>
      <c r="I158" s="192"/>
      <c r="J158" s="193">
        <f>BK158</f>
        <v>0</v>
      </c>
      <c r="K158" s="189"/>
      <c r="L158" s="194"/>
      <c r="M158" s="195"/>
      <c r="N158" s="196"/>
      <c r="O158" s="196"/>
      <c r="P158" s="197">
        <f>SUM(P159:P198)</f>
        <v>0</v>
      </c>
      <c r="Q158" s="196"/>
      <c r="R158" s="197">
        <f>SUM(R159:R198)</f>
        <v>74.276263999999983</v>
      </c>
      <c r="S158" s="196"/>
      <c r="T158" s="198">
        <f>SUM(T159:T198)</f>
        <v>42.210000000000001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9" t="s">
        <v>116</v>
      </c>
      <c r="AT158" s="200" t="s">
        <v>78</v>
      </c>
      <c r="AU158" s="200" t="s">
        <v>79</v>
      </c>
      <c r="AY158" s="199" t="s">
        <v>117</v>
      </c>
      <c r="BK158" s="201">
        <f>SUM(BK159:BK198)</f>
        <v>0</v>
      </c>
    </row>
    <row r="159" s="2" customFormat="1" ht="24.15" customHeight="1">
      <c r="A159" s="34"/>
      <c r="B159" s="35"/>
      <c r="C159" s="202" t="s">
        <v>176</v>
      </c>
      <c r="D159" s="202" t="s">
        <v>118</v>
      </c>
      <c r="E159" s="203" t="s">
        <v>262</v>
      </c>
      <c r="F159" s="204" t="s">
        <v>263</v>
      </c>
      <c r="G159" s="205" t="s">
        <v>264</v>
      </c>
      <c r="H159" s="206">
        <v>0.17999999999999999</v>
      </c>
      <c r="I159" s="207"/>
      <c r="J159" s="206">
        <f>ROUND(I159*H159,2)</f>
        <v>0</v>
      </c>
      <c r="K159" s="204" t="s">
        <v>122</v>
      </c>
      <c r="L159" s="40"/>
      <c r="M159" s="208" t="s">
        <v>1</v>
      </c>
      <c r="N159" s="209" t="s">
        <v>44</v>
      </c>
      <c r="O159" s="87"/>
      <c r="P159" s="210">
        <f>O159*H159</f>
        <v>0</v>
      </c>
      <c r="Q159" s="210">
        <v>0.0088000000000000005</v>
      </c>
      <c r="R159" s="210">
        <f>Q159*H159</f>
        <v>0.0015840000000000001</v>
      </c>
      <c r="S159" s="210">
        <v>0</v>
      </c>
      <c r="T159" s="21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2" t="s">
        <v>123</v>
      </c>
      <c r="AT159" s="212" t="s">
        <v>118</v>
      </c>
      <c r="AU159" s="212" t="s">
        <v>87</v>
      </c>
      <c r="AY159" s="13" t="s">
        <v>117</v>
      </c>
      <c r="BE159" s="213">
        <f>IF(N159="základní",J159,0)</f>
        <v>0</v>
      </c>
      <c r="BF159" s="213">
        <f>IF(N159="snížená",J159,0)</f>
        <v>0</v>
      </c>
      <c r="BG159" s="213">
        <f>IF(N159="zákl. přenesená",J159,0)</f>
        <v>0</v>
      </c>
      <c r="BH159" s="213">
        <f>IF(N159="sníž. přenesená",J159,0)</f>
        <v>0</v>
      </c>
      <c r="BI159" s="213">
        <f>IF(N159="nulová",J159,0)</f>
        <v>0</v>
      </c>
      <c r="BJ159" s="13" t="s">
        <v>87</v>
      </c>
      <c r="BK159" s="213">
        <f>ROUND(I159*H159,2)</f>
        <v>0</v>
      </c>
      <c r="BL159" s="13" t="s">
        <v>123</v>
      </c>
      <c r="BM159" s="212" t="s">
        <v>265</v>
      </c>
    </row>
    <row r="160" s="2" customFormat="1" ht="16.5" customHeight="1">
      <c r="A160" s="34"/>
      <c r="B160" s="35"/>
      <c r="C160" s="202" t="s">
        <v>266</v>
      </c>
      <c r="D160" s="202" t="s">
        <v>118</v>
      </c>
      <c r="E160" s="203" t="s">
        <v>267</v>
      </c>
      <c r="F160" s="204" t="s">
        <v>268</v>
      </c>
      <c r="G160" s="205" t="s">
        <v>252</v>
      </c>
      <c r="H160" s="206">
        <v>1</v>
      </c>
      <c r="I160" s="207"/>
      <c r="J160" s="206">
        <f>ROUND(I160*H160,2)</f>
        <v>0</v>
      </c>
      <c r="K160" s="204" t="s">
        <v>122</v>
      </c>
      <c r="L160" s="40"/>
      <c r="M160" s="208" t="s">
        <v>1</v>
      </c>
      <c r="N160" s="209" t="s">
        <v>44</v>
      </c>
      <c r="O160" s="87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2" t="s">
        <v>123</v>
      </c>
      <c r="AT160" s="212" t="s">
        <v>118</v>
      </c>
      <c r="AU160" s="212" t="s">
        <v>87</v>
      </c>
      <c r="AY160" s="13" t="s">
        <v>117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3" t="s">
        <v>87</v>
      </c>
      <c r="BK160" s="213">
        <f>ROUND(I160*H160,2)</f>
        <v>0</v>
      </c>
      <c r="BL160" s="13" t="s">
        <v>123</v>
      </c>
      <c r="BM160" s="212" t="s">
        <v>269</v>
      </c>
    </row>
    <row r="161" s="2" customFormat="1" ht="24.15" customHeight="1">
      <c r="A161" s="34"/>
      <c r="B161" s="35"/>
      <c r="C161" s="202" t="s">
        <v>181</v>
      </c>
      <c r="D161" s="202" t="s">
        <v>118</v>
      </c>
      <c r="E161" s="203" t="s">
        <v>270</v>
      </c>
      <c r="F161" s="204" t="s">
        <v>271</v>
      </c>
      <c r="G161" s="205" t="s">
        <v>272</v>
      </c>
      <c r="H161" s="206">
        <v>7</v>
      </c>
      <c r="I161" s="207"/>
      <c r="J161" s="206">
        <f>ROUND(I161*H161,2)</f>
        <v>0</v>
      </c>
      <c r="K161" s="204" t="s">
        <v>122</v>
      </c>
      <c r="L161" s="40"/>
      <c r="M161" s="208" t="s">
        <v>1</v>
      </c>
      <c r="N161" s="209" t="s">
        <v>44</v>
      </c>
      <c r="O161" s="87"/>
      <c r="P161" s="210">
        <f>O161*H161</f>
        <v>0</v>
      </c>
      <c r="Q161" s="210">
        <v>0</v>
      </c>
      <c r="R161" s="210">
        <f>Q161*H161</f>
        <v>0</v>
      </c>
      <c r="S161" s="210">
        <v>0</v>
      </c>
      <c r="T161" s="21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2" t="s">
        <v>123</v>
      </c>
      <c r="AT161" s="212" t="s">
        <v>118</v>
      </c>
      <c r="AU161" s="212" t="s">
        <v>87</v>
      </c>
      <c r="AY161" s="13" t="s">
        <v>117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13" t="s">
        <v>87</v>
      </c>
      <c r="BK161" s="213">
        <f>ROUND(I161*H161,2)</f>
        <v>0</v>
      </c>
      <c r="BL161" s="13" t="s">
        <v>123</v>
      </c>
      <c r="BM161" s="212" t="s">
        <v>273</v>
      </c>
    </row>
    <row r="162" s="2" customFormat="1" ht="24.15" customHeight="1">
      <c r="A162" s="34"/>
      <c r="B162" s="35"/>
      <c r="C162" s="202" t="s">
        <v>274</v>
      </c>
      <c r="D162" s="202" t="s">
        <v>118</v>
      </c>
      <c r="E162" s="203" t="s">
        <v>275</v>
      </c>
      <c r="F162" s="204" t="s">
        <v>276</v>
      </c>
      <c r="G162" s="205" t="s">
        <v>272</v>
      </c>
      <c r="H162" s="206">
        <v>7</v>
      </c>
      <c r="I162" s="207"/>
      <c r="J162" s="206">
        <f>ROUND(I162*H162,2)</f>
        <v>0</v>
      </c>
      <c r="K162" s="204" t="s">
        <v>122</v>
      </c>
      <c r="L162" s="40"/>
      <c r="M162" s="208" t="s">
        <v>1</v>
      </c>
      <c r="N162" s="209" t="s">
        <v>44</v>
      </c>
      <c r="O162" s="87"/>
      <c r="P162" s="210">
        <f>O162*H162</f>
        <v>0</v>
      </c>
      <c r="Q162" s="210">
        <v>2.3010199999999998</v>
      </c>
      <c r="R162" s="210">
        <f>Q162*H162</f>
        <v>16.107139999999998</v>
      </c>
      <c r="S162" s="210">
        <v>0</v>
      </c>
      <c r="T162" s="21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2" t="s">
        <v>123</v>
      </c>
      <c r="AT162" s="212" t="s">
        <v>118</v>
      </c>
      <c r="AU162" s="212" t="s">
        <v>87</v>
      </c>
      <c r="AY162" s="13" t="s">
        <v>117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3" t="s">
        <v>87</v>
      </c>
      <c r="BK162" s="213">
        <f>ROUND(I162*H162,2)</f>
        <v>0</v>
      </c>
      <c r="BL162" s="13" t="s">
        <v>123</v>
      </c>
      <c r="BM162" s="212" t="s">
        <v>277</v>
      </c>
    </row>
    <row r="163" s="2" customFormat="1" ht="33" customHeight="1">
      <c r="A163" s="34"/>
      <c r="B163" s="35"/>
      <c r="C163" s="202" t="s">
        <v>210</v>
      </c>
      <c r="D163" s="202" t="s">
        <v>118</v>
      </c>
      <c r="E163" s="203" t="s">
        <v>278</v>
      </c>
      <c r="F163" s="204" t="s">
        <v>279</v>
      </c>
      <c r="G163" s="205" t="s">
        <v>185</v>
      </c>
      <c r="H163" s="206">
        <v>7</v>
      </c>
      <c r="I163" s="207"/>
      <c r="J163" s="206">
        <f>ROUND(I163*H163,2)</f>
        <v>0</v>
      </c>
      <c r="K163" s="204" t="s">
        <v>122</v>
      </c>
      <c r="L163" s="40"/>
      <c r="M163" s="208" t="s">
        <v>1</v>
      </c>
      <c r="N163" s="209" t="s">
        <v>44</v>
      </c>
      <c r="O163" s="87"/>
      <c r="P163" s="210">
        <f>O163*H163</f>
        <v>0</v>
      </c>
      <c r="Q163" s="210">
        <v>2.0000000000000002E-05</v>
      </c>
      <c r="R163" s="210">
        <f>Q163*H163</f>
        <v>0.00014000000000000002</v>
      </c>
      <c r="S163" s="210">
        <v>0</v>
      </c>
      <c r="T163" s="21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2" t="s">
        <v>123</v>
      </c>
      <c r="AT163" s="212" t="s">
        <v>118</v>
      </c>
      <c r="AU163" s="212" t="s">
        <v>87</v>
      </c>
      <c r="AY163" s="13" t="s">
        <v>117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13" t="s">
        <v>87</v>
      </c>
      <c r="BK163" s="213">
        <f>ROUND(I163*H163,2)</f>
        <v>0</v>
      </c>
      <c r="BL163" s="13" t="s">
        <v>123</v>
      </c>
      <c r="BM163" s="212" t="s">
        <v>280</v>
      </c>
    </row>
    <row r="164" s="2" customFormat="1" ht="16.5" customHeight="1">
      <c r="A164" s="34"/>
      <c r="B164" s="35"/>
      <c r="C164" s="214" t="s">
        <v>281</v>
      </c>
      <c r="D164" s="214" t="s">
        <v>151</v>
      </c>
      <c r="E164" s="215" t="s">
        <v>282</v>
      </c>
      <c r="F164" s="216" t="s">
        <v>283</v>
      </c>
      <c r="G164" s="217" t="s">
        <v>185</v>
      </c>
      <c r="H164" s="218">
        <v>7</v>
      </c>
      <c r="I164" s="219"/>
      <c r="J164" s="218">
        <f>ROUND(I164*H164,2)</f>
        <v>0</v>
      </c>
      <c r="K164" s="216" t="s">
        <v>122</v>
      </c>
      <c r="L164" s="220"/>
      <c r="M164" s="221" t="s">
        <v>1</v>
      </c>
      <c r="N164" s="222" t="s">
        <v>44</v>
      </c>
      <c r="O164" s="87"/>
      <c r="P164" s="210">
        <f>O164*H164</f>
        <v>0</v>
      </c>
      <c r="Q164" s="210">
        <v>0.0081399999999999997</v>
      </c>
      <c r="R164" s="210">
        <f>Q164*H164</f>
        <v>0.056979999999999996</v>
      </c>
      <c r="S164" s="210">
        <v>0</v>
      </c>
      <c r="T164" s="21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2" t="s">
        <v>154</v>
      </c>
      <c r="AT164" s="212" t="s">
        <v>151</v>
      </c>
      <c r="AU164" s="212" t="s">
        <v>87</v>
      </c>
      <c r="AY164" s="13" t="s">
        <v>117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3" t="s">
        <v>87</v>
      </c>
      <c r="BK164" s="213">
        <f>ROUND(I164*H164,2)</f>
        <v>0</v>
      </c>
      <c r="BL164" s="13" t="s">
        <v>123</v>
      </c>
      <c r="BM164" s="212" t="s">
        <v>284</v>
      </c>
    </row>
    <row r="165" s="2" customFormat="1" ht="24.15" customHeight="1">
      <c r="A165" s="34"/>
      <c r="B165" s="35"/>
      <c r="C165" s="202" t="s">
        <v>215</v>
      </c>
      <c r="D165" s="202" t="s">
        <v>118</v>
      </c>
      <c r="E165" s="203" t="s">
        <v>285</v>
      </c>
      <c r="F165" s="204" t="s">
        <v>286</v>
      </c>
      <c r="G165" s="205" t="s">
        <v>185</v>
      </c>
      <c r="H165" s="206">
        <v>34</v>
      </c>
      <c r="I165" s="207"/>
      <c r="J165" s="206">
        <f>ROUND(I165*H165,2)</f>
        <v>0</v>
      </c>
      <c r="K165" s="204" t="s">
        <v>122</v>
      </c>
      <c r="L165" s="40"/>
      <c r="M165" s="208" t="s">
        <v>1</v>
      </c>
      <c r="N165" s="209" t="s">
        <v>44</v>
      </c>
      <c r="O165" s="87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2" t="s">
        <v>123</v>
      </c>
      <c r="AT165" s="212" t="s">
        <v>118</v>
      </c>
      <c r="AU165" s="212" t="s">
        <v>87</v>
      </c>
      <c r="AY165" s="13" t="s">
        <v>117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3" t="s">
        <v>87</v>
      </c>
      <c r="BK165" s="213">
        <f>ROUND(I165*H165,2)</f>
        <v>0</v>
      </c>
      <c r="BL165" s="13" t="s">
        <v>123</v>
      </c>
      <c r="BM165" s="212" t="s">
        <v>287</v>
      </c>
    </row>
    <row r="166" s="2" customFormat="1" ht="24.15" customHeight="1">
      <c r="A166" s="34"/>
      <c r="B166" s="35"/>
      <c r="C166" s="214" t="s">
        <v>288</v>
      </c>
      <c r="D166" s="214" t="s">
        <v>151</v>
      </c>
      <c r="E166" s="215" t="s">
        <v>289</v>
      </c>
      <c r="F166" s="216" t="s">
        <v>290</v>
      </c>
      <c r="G166" s="217" t="s">
        <v>185</v>
      </c>
      <c r="H166" s="218">
        <v>34</v>
      </c>
      <c r="I166" s="219"/>
      <c r="J166" s="218">
        <f>ROUND(I166*H166,2)</f>
        <v>0</v>
      </c>
      <c r="K166" s="216" t="s">
        <v>122</v>
      </c>
      <c r="L166" s="220"/>
      <c r="M166" s="221" t="s">
        <v>1</v>
      </c>
      <c r="N166" s="222" t="s">
        <v>44</v>
      </c>
      <c r="O166" s="87"/>
      <c r="P166" s="210">
        <f>O166*H166</f>
        <v>0</v>
      </c>
      <c r="Q166" s="210">
        <v>0.00019000000000000001</v>
      </c>
      <c r="R166" s="210">
        <f>Q166*H166</f>
        <v>0.0064600000000000005</v>
      </c>
      <c r="S166" s="210">
        <v>0</v>
      </c>
      <c r="T166" s="21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2" t="s">
        <v>154</v>
      </c>
      <c r="AT166" s="212" t="s">
        <v>151</v>
      </c>
      <c r="AU166" s="212" t="s">
        <v>87</v>
      </c>
      <c r="AY166" s="13" t="s">
        <v>117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13" t="s">
        <v>87</v>
      </c>
      <c r="BK166" s="213">
        <f>ROUND(I166*H166,2)</f>
        <v>0</v>
      </c>
      <c r="BL166" s="13" t="s">
        <v>123</v>
      </c>
      <c r="BM166" s="212" t="s">
        <v>291</v>
      </c>
    </row>
    <row r="167" s="2" customFormat="1" ht="24.15" customHeight="1">
      <c r="A167" s="34"/>
      <c r="B167" s="35"/>
      <c r="C167" s="202" t="s">
        <v>219</v>
      </c>
      <c r="D167" s="202" t="s">
        <v>118</v>
      </c>
      <c r="E167" s="203" t="s">
        <v>292</v>
      </c>
      <c r="F167" s="204" t="s">
        <v>293</v>
      </c>
      <c r="G167" s="205" t="s">
        <v>185</v>
      </c>
      <c r="H167" s="206">
        <v>360</v>
      </c>
      <c r="I167" s="207"/>
      <c r="J167" s="206">
        <f>ROUND(I167*H167,2)</f>
        <v>0</v>
      </c>
      <c r="K167" s="204" t="s">
        <v>122</v>
      </c>
      <c r="L167" s="40"/>
      <c r="M167" s="208" t="s">
        <v>1</v>
      </c>
      <c r="N167" s="209" t="s">
        <v>44</v>
      </c>
      <c r="O167" s="87"/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2" t="s">
        <v>123</v>
      </c>
      <c r="AT167" s="212" t="s">
        <v>118</v>
      </c>
      <c r="AU167" s="212" t="s">
        <v>87</v>
      </c>
      <c r="AY167" s="13" t="s">
        <v>117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3" t="s">
        <v>87</v>
      </c>
      <c r="BK167" s="213">
        <f>ROUND(I167*H167,2)</f>
        <v>0</v>
      </c>
      <c r="BL167" s="13" t="s">
        <v>123</v>
      </c>
      <c r="BM167" s="212" t="s">
        <v>294</v>
      </c>
    </row>
    <row r="168" s="2" customFormat="1" ht="21.75" customHeight="1">
      <c r="A168" s="34"/>
      <c r="B168" s="35"/>
      <c r="C168" s="214" t="s">
        <v>295</v>
      </c>
      <c r="D168" s="214" t="s">
        <v>151</v>
      </c>
      <c r="E168" s="215" t="s">
        <v>296</v>
      </c>
      <c r="F168" s="216" t="s">
        <v>297</v>
      </c>
      <c r="G168" s="217" t="s">
        <v>151</v>
      </c>
      <c r="H168" s="218">
        <v>360</v>
      </c>
      <c r="I168" s="219"/>
      <c r="J168" s="218">
        <f>ROUND(I168*H168,2)</f>
        <v>0</v>
      </c>
      <c r="K168" s="216" t="s">
        <v>1</v>
      </c>
      <c r="L168" s="220"/>
      <c r="M168" s="221" t="s">
        <v>1</v>
      </c>
      <c r="N168" s="222" t="s">
        <v>44</v>
      </c>
      <c r="O168" s="87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2" t="s">
        <v>154</v>
      </c>
      <c r="AT168" s="212" t="s">
        <v>151</v>
      </c>
      <c r="AU168" s="212" t="s">
        <v>87</v>
      </c>
      <c r="AY168" s="13" t="s">
        <v>117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3" t="s">
        <v>87</v>
      </c>
      <c r="BK168" s="213">
        <f>ROUND(I168*H168,2)</f>
        <v>0</v>
      </c>
      <c r="BL168" s="13" t="s">
        <v>123</v>
      </c>
      <c r="BM168" s="212" t="s">
        <v>298</v>
      </c>
    </row>
    <row r="169" s="2" customFormat="1" ht="16.5" customHeight="1">
      <c r="A169" s="34"/>
      <c r="B169" s="35"/>
      <c r="C169" s="214" t="s">
        <v>223</v>
      </c>
      <c r="D169" s="214" t="s">
        <v>151</v>
      </c>
      <c r="E169" s="215" t="s">
        <v>299</v>
      </c>
      <c r="F169" s="216" t="s">
        <v>300</v>
      </c>
      <c r="G169" s="217" t="s">
        <v>301</v>
      </c>
      <c r="H169" s="218">
        <v>5</v>
      </c>
      <c r="I169" s="219"/>
      <c r="J169" s="218">
        <f>ROUND(I169*H169,2)</f>
        <v>0</v>
      </c>
      <c r="K169" s="216" t="s">
        <v>1</v>
      </c>
      <c r="L169" s="220"/>
      <c r="M169" s="221" t="s">
        <v>1</v>
      </c>
      <c r="N169" s="222" t="s">
        <v>44</v>
      </c>
      <c r="O169" s="87"/>
      <c r="P169" s="210">
        <f>O169*H169</f>
        <v>0</v>
      </c>
      <c r="Q169" s="210">
        <v>0</v>
      </c>
      <c r="R169" s="210">
        <f>Q169*H169</f>
        <v>0</v>
      </c>
      <c r="S169" s="210">
        <v>0</v>
      </c>
      <c r="T169" s="21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2" t="s">
        <v>154</v>
      </c>
      <c r="AT169" s="212" t="s">
        <v>151</v>
      </c>
      <c r="AU169" s="212" t="s">
        <v>87</v>
      </c>
      <c r="AY169" s="13" t="s">
        <v>117</v>
      </c>
      <c r="BE169" s="213">
        <f>IF(N169="základní",J169,0)</f>
        <v>0</v>
      </c>
      <c r="BF169" s="213">
        <f>IF(N169="snížená",J169,0)</f>
        <v>0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3" t="s">
        <v>87</v>
      </c>
      <c r="BK169" s="213">
        <f>ROUND(I169*H169,2)</f>
        <v>0</v>
      </c>
      <c r="BL169" s="13" t="s">
        <v>123</v>
      </c>
      <c r="BM169" s="212" t="s">
        <v>302</v>
      </c>
    </row>
    <row r="170" s="2" customFormat="1" ht="16.5" customHeight="1">
      <c r="A170" s="34"/>
      <c r="B170" s="35"/>
      <c r="C170" s="214" t="s">
        <v>303</v>
      </c>
      <c r="D170" s="214" t="s">
        <v>151</v>
      </c>
      <c r="E170" s="215" t="s">
        <v>304</v>
      </c>
      <c r="F170" s="216" t="s">
        <v>305</v>
      </c>
      <c r="G170" s="217" t="s">
        <v>301</v>
      </c>
      <c r="H170" s="218">
        <v>14</v>
      </c>
      <c r="I170" s="219"/>
      <c r="J170" s="218">
        <f>ROUND(I170*H170,2)</f>
        <v>0</v>
      </c>
      <c r="K170" s="216" t="s">
        <v>1</v>
      </c>
      <c r="L170" s="220"/>
      <c r="M170" s="221" t="s">
        <v>1</v>
      </c>
      <c r="N170" s="222" t="s">
        <v>44</v>
      </c>
      <c r="O170" s="87"/>
      <c r="P170" s="210">
        <f>O170*H170</f>
        <v>0</v>
      </c>
      <c r="Q170" s="210">
        <v>0</v>
      </c>
      <c r="R170" s="210">
        <f>Q170*H170</f>
        <v>0</v>
      </c>
      <c r="S170" s="210">
        <v>0</v>
      </c>
      <c r="T170" s="21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2" t="s">
        <v>154</v>
      </c>
      <c r="AT170" s="212" t="s">
        <v>151</v>
      </c>
      <c r="AU170" s="212" t="s">
        <v>87</v>
      </c>
      <c r="AY170" s="13" t="s">
        <v>117</v>
      </c>
      <c r="BE170" s="213">
        <f>IF(N170="základní",J170,0)</f>
        <v>0</v>
      </c>
      <c r="BF170" s="213">
        <f>IF(N170="snížená",J170,0)</f>
        <v>0</v>
      </c>
      <c r="BG170" s="213">
        <f>IF(N170="zákl. přenesená",J170,0)</f>
        <v>0</v>
      </c>
      <c r="BH170" s="213">
        <f>IF(N170="sníž. přenesená",J170,0)</f>
        <v>0</v>
      </c>
      <c r="BI170" s="213">
        <f>IF(N170="nulová",J170,0)</f>
        <v>0</v>
      </c>
      <c r="BJ170" s="13" t="s">
        <v>87</v>
      </c>
      <c r="BK170" s="213">
        <f>ROUND(I170*H170,2)</f>
        <v>0</v>
      </c>
      <c r="BL170" s="13" t="s">
        <v>123</v>
      </c>
      <c r="BM170" s="212" t="s">
        <v>306</v>
      </c>
    </row>
    <row r="171" s="2" customFormat="1" ht="24.15" customHeight="1">
      <c r="A171" s="34"/>
      <c r="B171" s="35"/>
      <c r="C171" s="202" t="s">
        <v>227</v>
      </c>
      <c r="D171" s="202" t="s">
        <v>118</v>
      </c>
      <c r="E171" s="203" t="s">
        <v>307</v>
      </c>
      <c r="F171" s="204" t="s">
        <v>308</v>
      </c>
      <c r="G171" s="205" t="s">
        <v>185</v>
      </c>
      <c r="H171" s="206">
        <v>40</v>
      </c>
      <c r="I171" s="207"/>
      <c r="J171" s="206">
        <f>ROUND(I171*H171,2)</f>
        <v>0</v>
      </c>
      <c r="K171" s="204" t="s">
        <v>122</v>
      </c>
      <c r="L171" s="40"/>
      <c r="M171" s="208" t="s">
        <v>1</v>
      </c>
      <c r="N171" s="209" t="s">
        <v>44</v>
      </c>
      <c r="O171" s="87"/>
      <c r="P171" s="210">
        <f>O171*H171</f>
        <v>0</v>
      </c>
      <c r="Q171" s="210">
        <v>0</v>
      </c>
      <c r="R171" s="210">
        <f>Q171*H171</f>
        <v>0</v>
      </c>
      <c r="S171" s="210">
        <v>0</v>
      </c>
      <c r="T171" s="21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2" t="s">
        <v>126</v>
      </c>
      <c r="AT171" s="212" t="s">
        <v>118</v>
      </c>
      <c r="AU171" s="212" t="s">
        <v>87</v>
      </c>
      <c r="AY171" s="13" t="s">
        <v>117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3" t="s">
        <v>87</v>
      </c>
      <c r="BK171" s="213">
        <f>ROUND(I171*H171,2)</f>
        <v>0</v>
      </c>
      <c r="BL171" s="13" t="s">
        <v>126</v>
      </c>
      <c r="BM171" s="212" t="s">
        <v>309</v>
      </c>
    </row>
    <row r="172" s="2" customFormat="1" ht="24.15" customHeight="1">
      <c r="A172" s="34"/>
      <c r="B172" s="35"/>
      <c r="C172" s="202" t="s">
        <v>310</v>
      </c>
      <c r="D172" s="202" t="s">
        <v>118</v>
      </c>
      <c r="E172" s="203" t="s">
        <v>311</v>
      </c>
      <c r="F172" s="204" t="s">
        <v>312</v>
      </c>
      <c r="G172" s="205" t="s">
        <v>313</v>
      </c>
      <c r="H172" s="206">
        <v>10</v>
      </c>
      <c r="I172" s="207"/>
      <c r="J172" s="206">
        <f>ROUND(I172*H172,2)</f>
        <v>0</v>
      </c>
      <c r="K172" s="204" t="s">
        <v>122</v>
      </c>
      <c r="L172" s="40"/>
      <c r="M172" s="208" t="s">
        <v>1</v>
      </c>
      <c r="N172" s="209" t="s">
        <v>44</v>
      </c>
      <c r="O172" s="87"/>
      <c r="P172" s="210">
        <f>O172*H172</f>
        <v>0</v>
      </c>
      <c r="Q172" s="210">
        <v>0</v>
      </c>
      <c r="R172" s="210">
        <f>Q172*H172</f>
        <v>0</v>
      </c>
      <c r="S172" s="210">
        <v>0.316</v>
      </c>
      <c r="T172" s="211">
        <f>S172*H172</f>
        <v>3.1600000000000001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2" t="s">
        <v>126</v>
      </c>
      <c r="AT172" s="212" t="s">
        <v>118</v>
      </c>
      <c r="AU172" s="212" t="s">
        <v>87</v>
      </c>
      <c r="AY172" s="13" t="s">
        <v>117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3" t="s">
        <v>87</v>
      </c>
      <c r="BK172" s="213">
        <f>ROUND(I172*H172,2)</f>
        <v>0</v>
      </c>
      <c r="BL172" s="13" t="s">
        <v>126</v>
      </c>
      <c r="BM172" s="212" t="s">
        <v>314</v>
      </c>
    </row>
    <row r="173" s="2" customFormat="1" ht="24.15" customHeight="1">
      <c r="A173" s="34"/>
      <c r="B173" s="35"/>
      <c r="C173" s="202" t="s">
        <v>162</v>
      </c>
      <c r="D173" s="202" t="s">
        <v>118</v>
      </c>
      <c r="E173" s="203" t="s">
        <v>315</v>
      </c>
      <c r="F173" s="204" t="s">
        <v>316</v>
      </c>
      <c r="G173" s="205" t="s">
        <v>185</v>
      </c>
      <c r="H173" s="206">
        <v>40</v>
      </c>
      <c r="I173" s="207"/>
      <c r="J173" s="206">
        <f>ROUND(I173*H173,2)</f>
        <v>0</v>
      </c>
      <c r="K173" s="204" t="s">
        <v>122</v>
      </c>
      <c r="L173" s="40"/>
      <c r="M173" s="208" t="s">
        <v>1</v>
      </c>
      <c r="N173" s="209" t="s">
        <v>44</v>
      </c>
      <c r="O173" s="87"/>
      <c r="P173" s="210">
        <f>O173*H173</f>
        <v>0</v>
      </c>
      <c r="Q173" s="210">
        <v>3.0000000000000001E-05</v>
      </c>
      <c r="R173" s="210">
        <f>Q173*H173</f>
        <v>0.0012000000000000001</v>
      </c>
      <c r="S173" s="210">
        <v>0</v>
      </c>
      <c r="T173" s="21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2" t="s">
        <v>126</v>
      </c>
      <c r="AT173" s="212" t="s">
        <v>118</v>
      </c>
      <c r="AU173" s="212" t="s">
        <v>87</v>
      </c>
      <c r="AY173" s="13" t="s">
        <v>117</v>
      </c>
      <c r="BE173" s="213">
        <f>IF(N173="základní",J173,0)</f>
        <v>0</v>
      </c>
      <c r="BF173" s="213">
        <f>IF(N173="snížená",J173,0)</f>
        <v>0</v>
      </c>
      <c r="BG173" s="213">
        <f>IF(N173="zákl. přenesená",J173,0)</f>
        <v>0</v>
      </c>
      <c r="BH173" s="213">
        <f>IF(N173="sníž. přenesená",J173,0)</f>
        <v>0</v>
      </c>
      <c r="BI173" s="213">
        <f>IF(N173="nulová",J173,0)</f>
        <v>0</v>
      </c>
      <c r="BJ173" s="13" t="s">
        <v>87</v>
      </c>
      <c r="BK173" s="213">
        <f>ROUND(I173*H173,2)</f>
        <v>0</v>
      </c>
      <c r="BL173" s="13" t="s">
        <v>126</v>
      </c>
      <c r="BM173" s="212" t="s">
        <v>317</v>
      </c>
    </row>
    <row r="174" s="2" customFormat="1" ht="24.15" customHeight="1">
      <c r="A174" s="34"/>
      <c r="B174" s="35"/>
      <c r="C174" s="202" t="s">
        <v>318</v>
      </c>
      <c r="D174" s="202" t="s">
        <v>118</v>
      </c>
      <c r="E174" s="203" t="s">
        <v>319</v>
      </c>
      <c r="F174" s="204" t="s">
        <v>320</v>
      </c>
      <c r="G174" s="205" t="s">
        <v>313</v>
      </c>
      <c r="H174" s="206">
        <v>10</v>
      </c>
      <c r="I174" s="207"/>
      <c r="J174" s="206">
        <f>ROUND(I174*H174,2)</f>
        <v>0</v>
      </c>
      <c r="K174" s="204" t="s">
        <v>122</v>
      </c>
      <c r="L174" s="40"/>
      <c r="M174" s="208" t="s">
        <v>1</v>
      </c>
      <c r="N174" s="209" t="s">
        <v>44</v>
      </c>
      <c r="O174" s="87"/>
      <c r="P174" s="210">
        <f>O174*H174</f>
        <v>0</v>
      </c>
      <c r="Q174" s="210">
        <v>0</v>
      </c>
      <c r="R174" s="210">
        <f>Q174*H174</f>
        <v>0</v>
      </c>
      <c r="S174" s="210">
        <v>0.32500000000000001</v>
      </c>
      <c r="T174" s="211">
        <f>S174*H174</f>
        <v>3.25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2" t="s">
        <v>126</v>
      </c>
      <c r="AT174" s="212" t="s">
        <v>118</v>
      </c>
      <c r="AU174" s="212" t="s">
        <v>87</v>
      </c>
      <c r="AY174" s="13" t="s">
        <v>117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3" t="s">
        <v>87</v>
      </c>
      <c r="BK174" s="213">
        <f>ROUND(I174*H174,2)</f>
        <v>0</v>
      </c>
      <c r="BL174" s="13" t="s">
        <v>126</v>
      </c>
      <c r="BM174" s="212" t="s">
        <v>321</v>
      </c>
    </row>
    <row r="175" s="2" customFormat="1" ht="24.15" customHeight="1">
      <c r="A175" s="34"/>
      <c r="B175" s="35"/>
      <c r="C175" s="202" t="s">
        <v>166</v>
      </c>
      <c r="D175" s="202" t="s">
        <v>118</v>
      </c>
      <c r="E175" s="203" t="s">
        <v>322</v>
      </c>
      <c r="F175" s="204" t="s">
        <v>323</v>
      </c>
      <c r="G175" s="205" t="s">
        <v>185</v>
      </c>
      <c r="H175" s="206">
        <v>20</v>
      </c>
      <c r="I175" s="207"/>
      <c r="J175" s="206">
        <f>ROUND(I175*H175,2)</f>
        <v>0</v>
      </c>
      <c r="K175" s="204" t="s">
        <v>122</v>
      </c>
      <c r="L175" s="40"/>
      <c r="M175" s="208" t="s">
        <v>1</v>
      </c>
      <c r="N175" s="209" t="s">
        <v>44</v>
      </c>
      <c r="O175" s="87"/>
      <c r="P175" s="210">
        <f>O175*H175</f>
        <v>0</v>
      </c>
      <c r="Q175" s="210">
        <v>0</v>
      </c>
      <c r="R175" s="210">
        <f>Q175*H175</f>
        <v>0</v>
      </c>
      <c r="S175" s="210">
        <v>0</v>
      </c>
      <c r="T175" s="21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2" t="s">
        <v>126</v>
      </c>
      <c r="AT175" s="212" t="s">
        <v>118</v>
      </c>
      <c r="AU175" s="212" t="s">
        <v>87</v>
      </c>
      <c r="AY175" s="13" t="s">
        <v>117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13" t="s">
        <v>87</v>
      </c>
      <c r="BK175" s="213">
        <f>ROUND(I175*H175,2)</f>
        <v>0</v>
      </c>
      <c r="BL175" s="13" t="s">
        <v>126</v>
      </c>
      <c r="BM175" s="212" t="s">
        <v>324</v>
      </c>
    </row>
    <row r="176" s="2" customFormat="1" ht="21.75" customHeight="1">
      <c r="A176" s="34"/>
      <c r="B176" s="35"/>
      <c r="C176" s="202" t="s">
        <v>325</v>
      </c>
      <c r="D176" s="202" t="s">
        <v>118</v>
      </c>
      <c r="E176" s="203" t="s">
        <v>326</v>
      </c>
      <c r="F176" s="204" t="s">
        <v>327</v>
      </c>
      <c r="G176" s="205" t="s">
        <v>313</v>
      </c>
      <c r="H176" s="206">
        <v>44</v>
      </c>
      <c r="I176" s="207"/>
      <c r="J176" s="206">
        <f>ROUND(I176*H176,2)</f>
        <v>0</v>
      </c>
      <c r="K176" s="204" t="s">
        <v>122</v>
      </c>
      <c r="L176" s="40"/>
      <c r="M176" s="208" t="s">
        <v>1</v>
      </c>
      <c r="N176" s="209" t="s">
        <v>44</v>
      </c>
      <c r="O176" s="87"/>
      <c r="P176" s="210">
        <f>O176*H176</f>
        <v>0</v>
      </c>
      <c r="Q176" s="210">
        <v>0.00084000000000000003</v>
      </c>
      <c r="R176" s="210">
        <f>Q176*H176</f>
        <v>0.03696</v>
      </c>
      <c r="S176" s="210">
        <v>0</v>
      </c>
      <c r="T176" s="211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2" t="s">
        <v>126</v>
      </c>
      <c r="AT176" s="212" t="s">
        <v>118</v>
      </c>
      <c r="AU176" s="212" t="s">
        <v>87</v>
      </c>
      <c r="AY176" s="13" t="s">
        <v>117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3" t="s">
        <v>87</v>
      </c>
      <c r="BK176" s="213">
        <f>ROUND(I176*H176,2)</f>
        <v>0</v>
      </c>
      <c r="BL176" s="13" t="s">
        <v>126</v>
      </c>
      <c r="BM176" s="212" t="s">
        <v>328</v>
      </c>
    </row>
    <row r="177" s="2" customFormat="1" ht="24.15" customHeight="1">
      <c r="A177" s="34"/>
      <c r="B177" s="35"/>
      <c r="C177" s="202" t="s">
        <v>195</v>
      </c>
      <c r="D177" s="202" t="s">
        <v>118</v>
      </c>
      <c r="E177" s="203" t="s">
        <v>329</v>
      </c>
      <c r="F177" s="204" t="s">
        <v>330</v>
      </c>
      <c r="G177" s="205" t="s">
        <v>185</v>
      </c>
      <c r="H177" s="206">
        <v>180</v>
      </c>
      <c r="I177" s="207"/>
      <c r="J177" s="206">
        <f>ROUND(I177*H177,2)</f>
        <v>0</v>
      </c>
      <c r="K177" s="204" t="s">
        <v>122</v>
      </c>
      <c r="L177" s="40"/>
      <c r="M177" s="208" t="s">
        <v>1</v>
      </c>
      <c r="N177" s="209" t="s">
        <v>44</v>
      </c>
      <c r="O177" s="87"/>
      <c r="P177" s="210">
        <f>O177*H177</f>
        <v>0</v>
      </c>
      <c r="Q177" s="210">
        <v>0.14000000000000001</v>
      </c>
      <c r="R177" s="210">
        <f>Q177*H177</f>
        <v>25.200000000000003</v>
      </c>
      <c r="S177" s="210">
        <v>0</v>
      </c>
      <c r="T177" s="21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2" t="s">
        <v>126</v>
      </c>
      <c r="AT177" s="212" t="s">
        <v>118</v>
      </c>
      <c r="AU177" s="212" t="s">
        <v>87</v>
      </c>
      <c r="AY177" s="13" t="s">
        <v>117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3" t="s">
        <v>87</v>
      </c>
      <c r="BK177" s="213">
        <f>ROUND(I177*H177,2)</f>
        <v>0</v>
      </c>
      <c r="BL177" s="13" t="s">
        <v>126</v>
      </c>
      <c r="BM177" s="212" t="s">
        <v>331</v>
      </c>
    </row>
    <row r="178" s="2" customFormat="1" ht="24.15" customHeight="1">
      <c r="A178" s="34"/>
      <c r="B178" s="35"/>
      <c r="C178" s="202" t="s">
        <v>332</v>
      </c>
      <c r="D178" s="202" t="s">
        <v>118</v>
      </c>
      <c r="E178" s="203" t="s">
        <v>333</v>
      </c>
      <c r="F178" s="204" t="s">
        <v>334</v>
      </c>
      <c r="G178" s="205" t="s">
        <v>185</v>
      </c>
      <c r="H178" s="206">
        <v>20</v>
      </c>
      <c r="I178" s="207"/>
      <c r="J178" s="206">
        <f>ROUND(I178*H178,2)</f>
        <v>0</v>
      </c>
      <c r="K178" s="204" t="s">
        <v>122</v>
      </c>
      <c r="L178" s="40"/>
      <c r="M178" s="208" t="s">
        <v>1</v>
      </c>
      <c r="N178" s="209" t="s">
        <v>44</v>
      </c>
      <c r="O178" s="87"/>
      <c r="P178" s="210">
        <f>O178*H178</f>
        <v>0</v>
      </c>
      <c r="Q178" s="210">
        <v>0</v>
      </c>
      <c r="R178" s="210">
        <f>Q178*H178</f>
        <v>0</v>
      </c>
      <c r="S178" s="210">
        <v>0</v>
      </c>
      <c r="T178" s="21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2" t="s">
        <v>126</v>
      </c>
      <c r="AT178" s="212" t="s">
        <v>118</v>
      </c>
      <c r="AU178" s="212" t="s">
        <v>87</v>
      </c>
      <c r="AY178" s="13" t="s">
        <v>117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3" t="s">
        <v>87</v>
      </c>
      <c r="BK178" s="213">
        <f>ROUND(I178*H178,2)</f>
        <v>0</v>
      </c>
      <c r="BL178" s="13" t="s">
        <v>126</v>
      </c>
      <c r="BM178" s="212" t="s">
        <v>335</v>
      </c>
    </row>
    <row r="179" s="2" customFormat="1" ht="33" customHeight="1">
      <c r="A179" s="34"/>
      <c r="B179" s="35"/>
      <c r="C179" s="214" t="s">
        <v>336</v>
      </c>
      <c r="D179" s="214" t="s">
        <v>151</v>
      </c>
      <c r="E179" s="215" t="s">
        <v>337</v>
      </c>
      <c r="F179" s="216" t="s">
        <v>338</v>
      </c>
      <c r="G179" s="217" t="s">
        <v>185</v>
      </c>
      <c r="H179" s="218">
        <v>20</v>
      </c>
      <c r="I179" s="219"/>
      <c r="J179" s="218">
        <f>ROUND(I179*H179,2)</f>
        <v>0</v>
      </c>
      <c r="K179" s="216" t="s">
        <v>122</v>
      </c>
      <c r="L179" s="220"/>
      <c r="M179" s="221" t="s">
        <v>1</v>
      </c>
      <c r="N179" s="222" t="s">
        <v>44</v>
      </c>
      <c r="O179" s="87"/>
      <c r="P179" s="210">
        <f>O179*H179</f>
        <v>0</v>
      </c>
      <c r="Q179" s="210">
        <v>0.00068999999999999997</v>
      </c>
      <c r="R179" s="210">
        <f>Q179*H179</f>
        <v>0.0138</v>
      </c>
      <c r="S179" s="210">
        <v>0</v>
      </c>
      <c r="T179" s="21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2" t="s">
        <v>132</v>
      </c>
      <c r="AT179" s="212" t="s">
        <v>151</v>
      </c>
      <c r="AU179" s="212" t="s">
        <v>87</v>
      </c>
      <c r="AY179" s="13" t="s">
        <v>117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13" t="s">
        <v>87</v>
      </c>
      <c r="BK179" s="213">
        <f>ROUND(I179*H179,2)</f>
        <v>0</v>
      </c>
      <c r="BL179" s="13" t="s">
        <v>126</v>
      </c>
      <c r="BM179" s="212" t="s">
        <v>339</v>
      </c>
    </row>
    <row r="180" s="2" customFormat="1" ht="24.15" customHeight="1">
      <c r="A180" s="34"/>
      <c r="B180" s="35"/>
      <c r="C180" s="202" t="s">
        <v>340</v>
      </c>
      <c r="D180" s="202" t="s">
        <v>118</v>
      </c>
      <c r="E180" s="203" t="s">
        <v>341</v>
      </c>
      <c r="F180" s="204" t="s">
        <v>342</v>
      </c>
      <c r="G180" s="205" t="s">
        <v>185</v>
      </c>
      <c r="H180" s="206">
        <v>20</v>
      </c>
      <c r="I180" s="207"/>
      <c r="J180" s="206">
        <f>ROUND(I180*H180,2)</f>
        <v>0</v>
      </c>
      <c r="K180" s="204" t="s">
        <v>122</v>
      </c>
      <c r="L180" s="40"/>
      <c r="M180" s="208" t="s">
        <v>1</v>
      </c>
      <c r="N180" s="209" t="s">
        <v>44</v>
      </c>
      <c r="O180" s="87"/>
      <c r="P180" s="210">
        <f>O180*H180</f>
        <v>0</v>
      </c>
      <c r="Q180" s="210">
        <v>0.13538</v>
      </c>
      <c r="R180" s="210">
        <f>Q180*H180</f>
        <v>2.7076000000000002</v>
      </c>
      <c r="S180" s="210">
        <v>0</v>
      </c>
      <c r="T180" s="211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2" t="s">
        <v>126</v>
      </c>
      <c r="AT180" s="212" t="s">
        <v>118</v>
      </c>
      <c r="AU180" s="212" t="s">
        <v>87</v>
      </c>
      <c r="AY180" s="13" t="s">
        <v>117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13" t="s">
        <v>87</v>
      </c>
      <c r="BK180" s="213">
        <f>ROUND(I180*H180,2)</f>
        <v>0</v>
      </c>
      <c r="BL180" s="13" t="s">
        <v>126</v>
      </c>
      <c r="BM180" s="212" t="s">
        <v>343</v>
      </c>
    </row>
    <row r="181" s="2" customFormat="1" ht="24.15" customHeight="1">
      <c r="A181" s="34"/>
      <c r="B181" s="35"/>
      <c r="C181" s="202" t="s">
        <v>344</v>
      </c>
      <c r="D181" s="202" t="s">
        <v>118</v>
      </c>
      <c r="E181" s="203" t="s">
        <v>345</v>
      </c>
      <c r="F181" s="204" t="s">
        <v>346</v>
      </c>
      <c r="G181" s="205" t="s">
        <v>313</v>
      </c>
      <c r="H181" s="206">
        <v>44</v>
      </c>
      <c r="I181" s="207"/>
      <c r="J181" s="206">
        <f>ROUND(I181*H181,2)</f>
        <v>0</v>
      </c>
      <c r="K181" s="204" t="s">
        <v>122</v>
      </c>
      <c r="L181" s="40"/>
      <c r="M181" s="208" t="s">
        <v>1</v>
      </c>
      <c r="N181" s="209" t="s">
        <v>44</v>
      </c>
      <c r="O181" s="87"/>
      <c r="P181" s="210">
        <f>O181*H181</f>
        <v>0</v>
      </c>
      <c r="Q181" s="210">
        <v>0</v>
      </c>
      <c r="R181" s="210">
        <f>Q181*H181</f>
        <v>0</v>
      </c>
      <c r="S181" s="210">
        <v>0</v>
      </c>
      <c r="T181" s="21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2" t="s">
        <v>126</v>
      </c>
      <c r="AT181" s="212" t="s">
        <v>118</v>
      </c>
      <c r="AU181" s="212" t="s">
        <v>87</v>
      </c>
      <c r="AY181" s="13" t="s">
        <v>117</v>
      </c>
      <c r="BE181" s="213">
        <f>IF(N181="základní",J181,0)</f>
        <v>0</v>
      </c>
      <c r="BF181" s="213">
        <f>IF(N181="snížená",J181,0)</f>
        <v>0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3" t="s">
        <v>87</v>
      </c>
      <c r="BK181" s="213">
        <f>ROUND(I181*H181,2)</f>
        <v>0</v>
      </c>
      <c r="BL181" s="13" t="s">
        <v>126</v>
      </c>
      <c r="BM181" s="212" t="s">
        <v>347</v>
      </c>
    </row>
    <row r="182" s="2" customFormat="1" ht="21.75" customHeight="1">
      <c r="A182" s="34"/>
      <c r="B182" s="35"/>
      <c r="C182" s="202" t="s">
        <v>348</v>
      </c>
      <c r="D182" s="202" t="s">
        <v>118</v>
      </c>
      <c r="E182" s="203" t="s">
        <v>349</v>
      </c>
      <c r="F182" s="204" t="s">
        <v>350</v>
      </c>
      <c r="G182" s="205" t="s">
        <v>185</v>
      </c>
      <c r="H182" s="206">
        <v>180</v>
      </c>
      <c r="I182" s="207"/>
      <c r="J182" s="206">
        <f>ROUND(I182*H182,2)</f>
        <v>0</v>
      </c>
      <c r="K182" s="204" t="s">
        <v>122</v>
      </c>
      <c r="L182" s="40"/>
      <c r="M182" s="208" t="s">
        <v>1</v>
      </c>
      <c r="N182" s="209" t="s">
        <v>44</v>
      </c>
      <c r="O182" s="87"/>
      <c r="P182" s="210">
        <f>O182*H182</f>
        <v>0</v>
      </c>
      <c r="Q182" s="210">
        <v>0.00077999999999999999</v>
      </c>
      <c r="R182" s="210">
        <f>Q182*H182</f>
        <v>0.1404</v>
      </c>
      <c r="S182" s="210">
        <v>0</v>
      </c>
      <c r="T182" s="211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2" t="s">
        <v>126</v>
      </c>
      <c r="AT182" s="212" t="s">
        <v>118</v>
      </c>
      <c r="AU182" s="212" t="s">
        <v>87</v>
      </c>
      <c r="AY182" s="13" t="s">
        <v>117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13" t="s">
        <v>87</v>
      </c>
      <c r="BK182" s="213">
        <f>ROUND(I182*H182,2)</f>
        <v>0</v>
      </c>
      <c r="BL182" s="13" t="s">
        <v>126</v>
      </c>
      <c r="BM182" s="212" t="s">
        <v>351</v>
      </c>
    </row>
    <row r="183" s="2" customFormat="1" ht="16.5" customHeight="1">
      <c r="A183" s="34"/>
      <c r="B183" s="35"/>
      <c r="C183" s="214" t="s">
        <v>169</v>
      </c>
      <c r="D183" s="214" t="s">
        <v>151</v>
      </c>
      <c r="E183" s="215" t="s">
        <v>352</v>
      </c>
      <c r="F183" s="216" t="s">
        <v>353</v>
      </c>
      <c r="G183" s="217" t="s">
        <v>185</v>
      </c>
      <c r="H183" s="218">
        <v>180</v>
      </c>
      <c r="I183" s="219"/>
      <c r="J183" s="218">
        <f>ROUND(I183*H183,2)</f>
        <v>0</v>
      </c>
      <c r="K183" s="216" t="s">
        <v>122</v>
      </c>
      <c r="L183" s="220"/>
      <c r="M183" s="221" t="s">
        <v>1</v>
      </c>
      <c r="N183" s="222" t="s">
        <v>44</v>
      </c>
      <c r="O183" s="87"/>
      <c r="P183" s="210">
        <f>O183*H183</f>
        <v>0</v>
      </c>
      <c r="Q183" s="210">
        <v>0.00077999999999999999</v>
      </c>
      <c r="R183" s="210">
        <f>Q183*H183</f>
        <v>0.1404</v>
      </c>
      <c r="S183" s="210">
        <v>0</v>
      </c>
      <c r="T183" s="21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2" t="s">
        <v>132</v>
      </c>
      <c r="AT183" s="212" t="s">
        <v>151</v>
      </c>
      <c r="AU183" s="212" t="s">
        <v>87</v>
      </c>
      <c r="AY183" s="13" t="s">
        <v>117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3" t="s">
        <v>87</v>
      </c>
      <c r="BK183" s="213">
        <f>ROUND(I183*H183,2)</f>
        <v>0</v>
      </c>
      <c r="BL183" s="13" t="s">
        <v>126</v>
      </c>
      <c r="BM183" s="212" t="s">
        <v>354</v>
      </c>
    </row>
    <row r="184" s="2" customFormat="1" ht="24.15" customHeight="1">
      <c r="A184" s="34"/>
      <c r="B184" s="35"/>
      <c r="C184" s="202" t="s">
        <v>355</v>
      </c>
      <c r="D184" s="202" t="s">
        <v>118</v>
      </c>
      <c r="E184" s="203" t="s">
        <v>356</v>
      </c>
      <c r="F184" s="204" t="s">
        <v>357</v>
      </c>
      <c r="G184" s="205" t="s">
        <v>185</v>
      </c>
      <c r="H184" s="206">
        <v>20</v>
      </c>
      <c r="I184" s="207"/>
      <c r="J184" s="206">
        <f>ROUND(I184*H184,2)</f>
        <v>0</v>
      </c>
      <c r="K184" s="204" t="s">
        <v>122</v>
      </c>
      <c r="L184" s="40"/>
      <c r="M184" s="208" t="s">
        <v>1</v>
      </c>
      <c r="N184" s="209" t="s">
        <v>44</v>
      </c>
      <c r="O184" s="87"/>
      <c r="P184" s="210">
        <f>O184*H184</f>
        <v>0</v>
      </c>
      <c r="Q184" s="210">
        <v>0</v>
      </c>
      <c r="R184" s="210">
        <f>Q184*H184</f>
        <v>0</v>
      </c>
      <c r="S184" s="210">
        <v>0</v>
      </c>
      <c r="T184" s="21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2" t="s">
        <v>126</v>
      </c>
      <c r="AT184" s="212" t="s">
        <v>118</v>
      </c>
      <c r="AU184" s="212" t="s">
        <v>87</v>
      </c>
      <c r="AY184" s="13" t="s">
        <v>117</v>
      </c>
      <c r="BE184" s="213">
        <f>IF(N184="základní",J184,0)</f>
        <v>0</v>
      </c>
      <c r="BF184" s="213">
        <f>IF(N184="snížená",J184,0)</f>
        <v>0</v>
      </c>
      <c r="BG184" s="213">
        <f>IF(N184="zákl. přenesená",J184,0)</f>
        <v>0</v>
      </c>
      <c r="BH184" s="213">
        <f>IF(N184="sníž. přenesená",J184,0)</f>
        <v>0</v>
      </c>
      <c r="BI184" s="213">
        <f>IF(N184="nulová",J184,0)</f>
        <v>0</v>
      </c>
      <c r="BJ184" s="13" t="s">
        <v>87</v>
      </c>
      <c r="BK184" s="213">
        <f>ROUND(I184*H184,2)</f>
        <v>0</v>
      </c>
      <c r="BL184" s="13" t="s">
        <v>126</v>
      </c>
      <c r="BM184" s="212" t="s">
        <v>358</v>
      </c>
    </row>
    <row r="185" s="2" customFormat="1" ht="33" customHeight="1">
      <c r="A185" s="34"/>
      <c r="B185" s="35"/>
      <c r="C185" s="202" t="s">
        <v>123</v>
      </c>
      <c r="D185" s="202" t="s">
        <v>118</v>
      </c>
      <c r="E185" s="203" t="s">
        <v>359</v>
      </c>
      <c r="F185" s="204" t="s">
        <v>360</v>
      </c>
      <c r="G185" s="205" t="s">
        <v>313</v>
      </c>
      <c r="H185" s="206">
        <v>90</v>
      </c>
      <c r="I185" s="207"/>
      <c r="J185" s="206">
        <f>ROUND(I185*H185,2)</f>
        <v>0</v>
      </c>
      <c r="K185" s="204" t="s">
        <v>122</v>
      </c>
      <c r="L185" s="40"/>
      <c r="M185" s="208" t="s">
        <v>1</v>
      </c>
      <c r="N185" s="209" t="s">
        <v>44</v>
      </c>
      <c r="O185" s="87"/>
      <c r="P185" s="210">
        <f>O185*H185</f>
        <v>0</v>
      </c>
      <c r="Q185" s="210">
        <v>0.2024</v>
      </c>
      <c r="R185" s="210">
        <f>Q185*H185</f>
        <v>18.216000000000001</v>
      </c>
      <c r="S185" s="210">
        <v>0</v>
      </c>
      <c r="T185" s="21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2" t="s">
        <v>126</v>
      </c>
      <c r="AT185" s="212" t="s">
        <v>118</v>
      </c>
      <c r="AU185" s="212" t="s">
        <v>87</v>
      </c>
      <c r="AY185" s="13" t="s">
        <v>117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3" t="s">
        <v>87</v>
      </c>
      <c r="BK185" s="213">
        <f>ROUND(I185*H185,2)</f>
        <v>0</v>
      </c>
      <c r="BL185" s="13" t="s">
        <v>126</v>
      </c>
      <c r="BM185" s="212" t="s">
        <v>361</v>
      </c>
    </row>
    <row r="186" s="2" customFormat="1" ht="24.15" customHeight="1">
      <c r="A186" s="34"/>
      <c r="B186" s="35"/>
      <c r="C186" s="202" t="s">
        <v>362</v>
      </c>
      <c r="D186" s="202" t="s">
        <v>118</v>
      </c>
      <c r="E186" s="203" t="s">
        <v>363</v>
      </c>
      <c r="F186" s="204" t="s">
        <v>364</v>
      </c>
      <c r="G186" s="205" t="s">
        <v>313</v>
      </c>
      <c r="H186" s="206">
        <v>10</v>
      </c>
      <c r="I186" s="207"/>
      <c r="J186" s="206">
        <f>ROUND(I186*H186,2)</f>
        <v>0</v>
      </c>
      <c r="K186" s="204" t="s">
        <v>122</v>
      </c>
      <c r="L186" s="40"/>
      <c r="M186" s="208" t="s">
        <v>1</v>
      </c>
      <c r="N186" s="209" t="s">
        <v>44</v>
      </c>
      <c r="O186" s="87"/>
      <c r="P186" s="210">
        <f>O186*H186</f>
        <v>0</v>
      </c>
      <c r="Q186" s="210">
        <v>0.34011999999999998</v>
      </c>
      <c r="R186" s="210">
        <f>Q186*H186</f>
        <v>3.4011999999999998</v>
      </c>
      <c r="S186" s="210">
        <v>0</v>
      </c>
      <c r="T186" s="21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2" t="s">
        <v>126</v>
      </c>
      <c r="AT186" s="212" t="s">
        <v>118</v>
      </c>
      <c r="AU186" s="212" t="s">
        <v>87</v>
      </c>
      <c r="AY186" s="13" t="s">
        <v>117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13" t="s">
        <v>87</v>
      </c>
      <c r="BK186" s="213">
        <f>ROUND(I186*H186,2)</f>
        <v>0</v>
      </c>
      <c r="BL186" s="13" t="s">
        <v>126</v>
      </c>
      <c r="BM186" s="212" t="s">
        <v>365</v>
      </c>
    </row>
    <row r="187" s="2" customFormat="1" ht="24.15" customHeight="1">
      <c r="A187" s="34"/>
      <c r="B187" s="35"/>
      <c r="C187" s="202" t="s">
        <v>202</v>
      </c>
      <c r="D187" s="202" t="s">
        <v>118</v>
      </c>
      <c r="E187" s="203" t="s">
        <v>366</v>
      </c>
      <c r="F187" s="204" t="s">
        <v>367</v>
      </c>
      <c r="G187" s="205" t="s">
        <v>313</v>
      </c>
      <c r="H187" s="206">
        <v>10</v>
      </c>
      <c r="I187" s="207"/>
      <c r="J187" s="206">
        <f>ROUND(I187*H187,2)</f>
        <v>0</v>
      </c>
      <c r="K187" s="204" t="s">
        <v>122</v>
      </c>
      <c r="L187" s="40"/>
      <c r="M187" s="208" t="s">
        <v>1</v>
      </c>
      <c r="N187" s="209" t="s">
        <v>44</v>
      </c>
      <c r="O187" s="87"/>
      <c r="P187" s="210">
        <f>O187*H187</f>
        <v>0</v>
      </c>
      <c r="Q187" s="210">
        <v>0.14504</v>
      </c>
      <c r="R187" s="210">
        <f>Q187*H187</f>
        <v>1.4504000000000001</v>
      </c>
      <c r="S187" s="210">
        <v>0</v>
      </c>
      <c r="T187" s="21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2" t="s">
        <v>126</v>
      </c>
      <c r="AT187" s="212" t="s">
        <v>118</v>
      </c>
      <c r="AU187" s="212" t="s">
        <v>87</v>
      </c>
      <c r="AY187" s="13" t="s">
        <v>117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3" t="s">
        <v>87</v>
      </c>
      <c r="BK187" s="213">
        <f>ROUND(I187*H187,2)</f>
        <v>0</v>
      </c>
      <c r="BL187" s="13" t="s">
        <v>126</v>
      </c>
      <c r="BM187" s="212" t="s">
        <v>368</v>
      </c>
    </row>
    <row r="188" s="2" customFormat="1" ht="33" customHeight="1">
      <c r="A188" s="34"/>
      <c r="B188" s="35"/>
      <c r="C188" s="202" t="s">
        <v>369</v>
      </c>
      <c r="D188" s="202" t="s">
        <v>118</v>
      </c>
      <c r="E188" s="203" t="s">
        <v>370</v>
      </c>
      <c r="F188" s="204" t="s">
        <v>371</v>
      </c>
      <c r="G188" s="205" t="s">
        <v>313</v>
      </c>
      <c r="H188" s="206">
        <v>80</v>
      </c>
      <c r="I188" s="207"/>
      <c r="J188" s="206">
        <f>ROUND(I188*H188,2)</f>
        <v>0</v>
      </c>
      <c r="K188" s="204" t="s">
        <v>122</v>
      </c>
      <c r="L188" s="40"/>
      <c r="M188" s="208" t="s">
        <v>1</v>
      </c>
      <c r="N188" s="209" t="s">
        <v>44</v>
      </c>
      <c r="O188" s="87"/>
      <c r="P188" s="210">
        <f>O188*H188</f>
        <v>0</v>
      </c>
      <c r="Q188" s="210">
        <v>0</v>
      </c>
      <c r="R188" s="210">
        <f>Q188*H188</f>
        <v>0</v>
      </c>
      <c r="S188" s="210">
        <v>0.255</v>
      </c>
      <c r="T188" s="211">
        <f>S188*H188</f>
        <v>20.399999999999999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2" t="s">
        <v>126</v>
      </c>
      <c r="AT188" s="212" t="s">
        <v>118</v>
      </c>
      <c r="AU188" s="212" t="s">
        <v>87</v>
      </c>
      <c r="AY188" s="13" t="s">
        <v>117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3" t="s">
        <v>87</v>
      </c>
      <c r="BK188" s="213">
        <f>ROUND(I188*H188,2)</f>
        <v>0</v>
      </c>
      <c r="BL188" s="13" t="s">
        <v>126</v>
      </c>
      <c r="BM188" s="212" t="s">
        <v>372</v>
      </c>
    </row>
    <row r="189" s="2" customFormat="1" ht="24.15" customHeight="1">
      <c r="A189" s="34"/>
      <c r="B189" s="35"/>
      <c r="C189" s="202" t="s">
        <v>206</v>
      </c>
      <c r="D189" s="202" t="s">
        <v>118</v>
      </c>
      <c r="E189" s="203" t="s">
        <v>373</v>
      </c>
      <c r="F189" s="204" t="s">
        <v>374</v>
      </c>
      <c r="G189" s="205" t="s">
        <v>185</v>
      </c>
      <c r="H189" s="206">
        <v>160</v>
      </c>
      <c r="I189" s="207"/>
      <c r="J189" s="206">
        <f>ROUND(I189*H189,2)</f>
        <v>0</v>
      </c>
      <c r="K189" s="204" t="s">
        <v>122</v>
      </c>
      <c r="L189" s="40"/>
      <c r="M189" s="208" t="s">
        <v>1</v>
      </c>
      <c r="N189" s="209" t="s">
        <v>44</v>
      </c>
      <c r="O189" s="87"/>
      <c r="P189" s="210">
        <f>O189*H189</f>
        <v>0</v>
      </c>
      <c r="Q189" s="210">
        <v>0</v>
      </c>
      <c r="R189" s="210">
        <f>Q189*H189</f>
        <v>0</v>
      </c>
      <c r="S189" s="210">
        <v>0</v>
      </c>
      <c r="T189" s="211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2" t="s">
        <v>123</v>
      </c>
      <c r="AT189" s="212" t="s">
        <v>118</v>
      </c>
      <c r="AU189" s="212" t="s">
        <v>87</v>
      </c>
      <c r="AY189" s="13" t="s">
        <v>117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13" t="s">
        <v>87</v>
      </c>
      <c r="BK189" s="213">
        <f>ROUND(I189*H189,2)</f>
        <v>0</v>
      </c>
      <c r="BL189" s="13" t="s">
        <v>123</v>
      </c>
      <c r="BM189" s="212" t="s">
        <v>375</v>
      </c>
    </row>
    <row r="190" s="2" customFormat="1" ht="24.15" customHeight="1">
      <c r="A190" s="34"/>
      <c r="B190" s="35"/>
      <c r="C190" s="202" t="s">
        <v>376</v>
      </c>
      <c r="D190" s="202" t="s">
        <v>118</v>
      </c>
      <c r="E190" s="203" t="s">
        <v>377</v>
      </c>
      <c r="F190" s="204" t="s">
        <v>378</v>
      </c>
      <c r="G190" s="205" t="s">
        <v>185</v>
      </c>
      <c r="H190" s="206">
        <v>160</v>
      </c>
      <c r="I190" s="207"/>
      <c r="J190" s="206">
        <f>ROUND(I190*H190,2)</f>
        <v>0</v>
      </c>
      <c r="K190" s="204" t="s">
        <v>122</v>
      </c>
      <c r="L190" s="40"/>
      <c r="M190" s="208" t="s">
        <v>1</v>
      </c>
      <c r="N190" s="209" t="s">
        <v>44</v>
      </c>
      <c r="O190" s="87"/>
      <c r="P190" s="210">
        <f>O190*H190</f>
        <v>0</v>
      </c>
      <c r="Q190" s="210">
        <v>0</v>
      </c>
      <c r="R190" s="210">
        <f>Q190*H190</f>
        <v>0</v>
      </c>
      <c r="S190" s="210">
        <v>0</v>
      </c>
      <c r="T190" s="21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2" t="s">
        <v>123</v>
      </c>
      <c r="AT190" s="212" t="s">
        <v>118</v>
      </c>
      <c r="AU190" s="212" t="s">
        <v>87</v>
      </c>
      <c r="AY190" s="13" t="s">
        <v>117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3" t="s">
        <v>87</v>
      </c>
      <c r="BK190" s="213">
        <f>ROUND(I190*H190,2)</f>
        <v>0</v>
      </c>
      <c r="BL190" s="13" t="s">
        <v>123</v>
      </c>
      <c r="BM190" s="212" t="s">
        <v>379</v>
      </c>
    </row>
    <row r="191" s="2" customFormat="1" ht="24.15" customHeight="1">
      <c r="A191" s="34"/>
      <c r="B191" s="35"/>
      <c r="C191" s="214" t="s">
        <v>380</v>
      </c>
      <c r="D191" s="214" t="s">
        <v>151</v>
      </c>
      <c r="E191" s="215" t="s">
        <v>381</v>
      </c>
      <c r="F191" s="216" t="s">
        <v>382</v>
      </c>
      <c r="G191" s="217" t="s">
        <v>185</v>
      </c>
      <c r="H191" s="218">
        <v>160</v>
      </c>
      <c r="I191" s="219"/>
      <c r="J191" s="218">
        <f>ROUND(I191*H191,2)</f>
        <v>0</v>
      </c>
      <c r="K191" s="216" t="s">
        <v>122</v>
      </c>
      <c r="L191" s="220"/>
      <c r="M191" s="221" t="s">
        <v>1</v>
      </c>
      <c r="N191" s="222" t="s">
        <v>44</v>
      </c>
      <c r="O191" s="87"/>
      <c r="P191" s="210">
        <f>O191*H191</f>
        <v>0</v>
      </c>
      <c r="Q191" s="210">
        <v>0.00035</v>
      </c>
      <c r="R191" s="210">
        <f>Q191*H191</f>
        <v>0.056000000000000001</v>
      </c>
      <c r="S191" s="210">
        <v>0</v>
      </c>
      <c r="T191" s="21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2" t="s">
        <v>154</v>
      </c>
      <c r="AT191" s="212" t="s">
        <v>151</v>
      </c>
      <c r="AU191" s="212" t="s">
        <v>87</v>
      </c>
      <c r="AY191" s="13" t="s">
        <v>117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13" t="s">
        <v>87</v>
      </c>
      <c r="BK191" s="213">
        <f>ROUND(I191*H191,2)</f>
        <v>0</v>
      </c>
      <c r="BL191" s="13" t="s">
        <v>123</v>
      </c>
      <c r="BM191" s="212" t="s">
        <v>383</v>
      </c>
    </row>
    <row r="192" s="2" customFormat="1" ht="24.15" customHeight="1">
      <c r="A192" s="34"/>
      <c r="B192" s="35"/>
      <c r="C192" s="202" t="s">
        <v>384</v>
      </c>
      <c r="D192" s="202" t="s">
        <v>118</v>
      </c>
      <c r="E192" s="203" t="s">
        <v>385</v>
      </c>
      <c r="F192" s="204" t="s">
        <v>386</v>
      </c>
      <c r="G192" s="205" t="s">
        <v>185</v>
      </c>
      <c r="H192" s="206">
        <v>160</v>
      </c>
      <c r="I192" s="207"/>
      <c r="J192" s="206">
        <f>ROUND(I192*H192,2)</f>
        <v>0</v>
      </c>
      <c r="K192" s="204" t="s">
        <v>122</v>
      </c>
      <c r="L192" s="40"/>
      <c r="M192" s="208" t="s">
        <v>1</v>
      </c>
      <c r="N192" s="209" t="s">
        <v>44</v>
      </c>
      <c r="O192" s="87"/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2" t="s">
        <v>123</v>
      </c>
      <c r="AT192" s="212" t="s">
        <v>118</v>
      </c>
      <c r="AU192" s="212" t="s">
        <v>87</v>
      </c>
      <c r="AY192" s="13" t="s">
        <v>117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13" t="s">
        <v>87</v>
      </c>
      <c r="BK192" s="213">
        <f>ROUND(I192*H192,2)</f>
        <v>0</v>
      </c>
      <c r="BL192" s="13" t="s">
        <v>123</v>
      </c>
      <c r="BM192" s="212" t="s">
        <v>387</v>
      </c>
    </row>
    <row r="193" s="2" customFormat="1" ht="37.8" customHeight="1">
      <c r="A193" s="34"/>
      <c r="B193" s="35"/>
      <c r="C193" s="202" t="s">
        <v>198</v>
      </c>
      <c r="D193" s="202" t="s">
        <v>118</v>
      </c>
      <c r="E193" s="203" t="s">
        <v>388</v>
      </c>
      <c r="F193" s="204" t="s">
        <v>389</v>
      </c>
      <c r="G193" s="205" t="s">
        <v>313</v>
      </c>
      <c r="H193" s="206">
        <v>80</v>
      </c>
      <c r="I193" s="207"/>
      <c r="J193" s="206">
        <f>ROUND(I193*H193,2)</f>
        <v>0</v>
      </c>
      <c r="K193" s="204" t="s">
        <v>122</v>
      </c>
      <c r="L193" s="40"/>
      <c r="M193" s="208" t="s">
        <v>1</v>
      </c>
      <c r="N193" s="209" t="s">
        <v>44</v>
      </c>
      <c r="O193" s="87"/>
      <c r="P193" s="210">
        <f>O193*H193</f>
        <v>0</v>
      </c>
      <c r="Q193" s="210">
        <v>0.084250000000000005</v>
      </c>
      <c r="R193" s="210">
        <f>Q193*H193</f>
        <v>6.7400000000000002</v>
      </c>
      <c r="S193" s="210">
        <v>0</v>
      </c>
      <c r="T193" s="21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2" t="s">
        <v>126</v>
      </c>
      <c r="AT193" s="212" t="s">
        <v>118</v>
      </c>
      <c r="AU193" s="212" t="s">
        <v>87</v>
      </c>
      <c r="AY193" s="13" t="s">
        <v>117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3" t="s">
        <v>87</v>
      </c>
      <c r="BK193" s="213">
        <f>ROUND(I193*H193,2)</f>
        <v>0</v>
      </c>
      <c r="BL193" s="13" t="s">
        <v>126</v>
      </c>
      <c r="BM193" s="212" t="s">
        <v>390</v>
      </c>
    </row>
    <row r="194" s="2" customFormat="1" ht="16.5" customHeight="1">
      <c r="A194" s="34"/>
      <c r="B194" s="35"/>
      <c r="C194" s="202" t="s">
        <v>391</v>
      </c>
      <c r="D194" s="202" t="s">
        <v>118</v>
      </c>
      <c r="E194" s="203" t="s">
        <v>392</v>
      </c>
      <c r="F194" s="204" t="s">
        <v>393</v>
      </c>
      <c r="G194" s="205" t="s">
        <v>272</v>
      </c>
      <c r="H194" s="206">
        <v>7</v>
      </c>
      <c r="I194" s="207"/>
      <c r="J194" s="206">
        <f>ROUND(I194*H194,2)</f>
        <v>0</v>
      </c>
      <c r="K194" s="204" t="s">
        <v>122</v>
      </c>
      <c r="L194" s="40"/>
      <c r="M194" s="208" t="s">
        <v>1</v>
      </c>
      <c r="N194" s="209" t="s">
        <v>44</v>
      </c>
      <c r="O194" s="87"/>
      <c r="P194" s="210">
        <f>O194*H194</f>
        <v>0</v>
      </c>
      <c r="Q194" s="210">
        <v>0</v>
      </c>
      <c r="R194" s="210">
        <f>Q194*H194</f>
        <v>0</v>
      </c>
      <c r="S194" s="210">
        <v>2.2000000000000002</v>
      </c>
      <c r="T194" s="211">
        <f>S194*H194</f>
        <v>15.400000000000002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12" t="s">
        <v>123</v>
      </c>
      <c r="AT194" s="212" t="s">
        <v>118</v>
      </c>
      <c r="AU194" s="212" t="s">
        <v>87</v>
      </c>
      <c r="AY194" s="13" t="s">
        <v>117</v>
      </c>
      <c r="BE194" s="213">
        <f>IF(N194="základní",J194,0)</f>
        <v>0</v>
      </c>
      <c r="BF194" s="213">
        <f>IF(N194="snížená",J194,0)</f>
        <v>0</v>
      </c>
      <c r="BG194" s="213">
        <f>IF(N194="zákl. přenesená",J194,0)</f>
        <v>0</v>
      </c>
      <c r="BH194" s="213">
        <f>IF(N194="sníž. přenesená",J194,0)</f>
        <v>0</v>
      </c>
      <c r="BI194" s="213">
        <f>IF(N194="nulová",J194,0)</f>
        <v>0</v>
      </c>
      <c r="BJ194" s="13" t="s">
        <v>87</v>
      </c>
      <c r="BK194" s="213">
        <f>ROUND(I194*H194,2)</f>
        <v>0</v>
      </c>
      <c r="BL194" s="13" t="s">
        <v>123</v>
      </c>
      <c r="BM194" s="212" t="s">
        <v>394</v>
      </c>
    </row>
    <row r="195" s="2" customFormat="1" ht="24.15" customHeight="1">
      <c r="A195" s="34"/>
      <c r="B195" s="35"/>
      <c r="C195" s="202" t="s">
        <v>255</v>
      </c>
      <c r="D195" s="202" t="s">
        <v>118</v>
      </c>
      <c r="E195" s="203" t="s">
        <v>395</v>
      </c>
      <c r="F195" s="204" t="s">
        <v>396</v>
      </c>
      <c r="G195" s="205" t="s">
        <v>272</v>
      </c>
      <c r="H195" s="206">
        <v>7</v>
      </c>
      <c r="I195" s="207"/>
      <c r="J195" s="206">
        <f>ROUND(I195*H195,2)</f>
        <v>0</v>
      </c>
      <c r="K195" s="204" t="s">
        <v>122</v>
      </c>
      <c r="L195" s="40"/>
      <c r="M195" s="208" t="s">
        <v>1</v>
      </c>
      <c r="N195" s="209" t="s">
        <v>44</v>
      </c>
      <c r="O195" s="87"/>
      <c r="P195" s="210">
        <f>O195*H195</f>
        <v>0</v>
      </c>
      <c r="Q195" s="210">
        <v>0</v>
      </c>
      <c r="R195" s="210">
        <f>Q195*H195</f>
        <v>0</v>
      </c>
      <c r="S195" s="210">
        <v>0</v>
      </c>
      <c r="T195" s="21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12" t="s">
        <v>123</v>
      </c>
      <c r="AT195" s="212" t="s">
        <v>118</v>
      </c>
      <c r="AU195" s="212" t="s">
        <v>87</v>
      </c>
      <c r="AY195" s="13" t="s">
        <v>117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13" t="s">
        <v>87</v>
      </c>
      <c r="BK195" s="213">
        <f>ROUND(I195*H195,2)</f>
        <v>0</v>
      </c>
      <c r="BL195" s="13" t="s">
        <v>123</v>
      </c>
      <c r="BM195" s="212" t="s">
        <v>397</v>
      </c>
    </row>
    <row r="196" s="2" customFormat="1" ht="16.5" customHeight="1">
      <c r="A196" s="34"/>
      <c r="B196" s="35"/>
      <c r="C196" s="202" t="s">
        <v>398</v>
      </c>
      <c r="D196" s="202" t="s">
        <v>118</v>
      </c>
      <c r="E196" s="203" t="s">
        <v>399</v>
      </c>
      <c r="F196" s="204" t="s">
        <v>400</v>
      </c>
      <c r="G196" s="205" t="s">
        <v>145</v>
      </c>
      <c r="H196" s="206">
        <v>7</v>
      </c>
      <c r="I196" s="207"/>
      <c r="J196" s="206">
        <f>ROUND(I196*H196,2)</f>
        <v>0</v>
      </c>
      <c r="K196" s="204" t="s">
        <v>1</v>
      </c>
      <c r="L196" s="40"/>
      <c r="M196" s="208" t="s">
        <v>1</v>
      </c>
      <c r="N196" s="209" t="s">
        <v>44</v>
      </c>
      <c r="O196" s="87"/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2" t="s">
        <v>123</v>
      </c>
      <c r="AT196" s="212" t="s">
        <v>118</v>
      </c>
      <c r="AU196" s="212" t="s">
        <v>87</v>
      </c>
      <c r="AY196" s="13" t="s">
        <v>117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3" t="s">
        <v>87</v>
      </c>
      <c r="BK196" s="213">
        <f>ROUND(I196*H196,2)</f>
        <v>0</v>
      </c>
      <c r="BL196" s="13" t="s">
        <v>123</v>
      </c>
      <c r="BM196" s="212" t="s">
        <v>401</v>
      </c>
    </row>
    <row r="197" s="2" customFormat="1" ht="16.5" customHeight="1">
      <c r="A197" s="34"/>
      <c r="B197" s="35"/>
      <c r="C197" s="202" t="s">
        <v>259</v>
      </c>
      <c r="D197" s="202" t="s">
        <v>118</v>
      </c>
      <c r="E197" s="203" t="s">
        <v>402</v>
      </c>
      <c r="F197" s="204" t="s">
        <v>403</v>
      </c>
      <c r="G197" s="205" t="s">
        <v>145</v>
      </c>
      <c r="H197" s="206">
        <v>7</v>
      </c>
      <c r="I197" s="207"/>
      <c r="J197" s="206">
        <f>ROUND(I197*H197,2)</f>
        <v>0</v>
      </c>
      <c r="K197" s="204" t="s">
        <v>122</v>
      </c>
      <c r="L197" s="40"/>
      <c r="M197" s="208" t="s">
        <v>1</v>
      </c>
      <c r="N197" s="209" t="s">
        <v>44</v>
      </c>
      <c r="O197" s="87"/>
      <c r="P197" s="210">
        <f>O197*H197</f>
        <v>0</v>
      </c>
      <c r="Q197" s="210">
        <v>0</v>
      </c>
      <c r="R197" s="210">
        <f>Q197*H197</f>
        <v>0</v>
      </c>
      <c r="S197" s="210">
        <v>0</v>
      </c>
      <c r="T197" s="211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2" t="s">
        <v>123</v>
      </c>
      <c r="AT197" s="212" t="s">
        <v>118</v>
      </c>
      <c r="AU197" s="212" t="s">
        <v>87</v>
      </c>
      <c r="AY197" s="13" t="s">
        <v>117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3" t="s">
        <v>87</v>
      </c>
      <c r="BK197" s="213">
        <f>ROUND(I197*H197,2)</f>
        <v>0</v>
      </c>
      <c r="BL197" s="13" t="s">
        <v>123</v>
      </c>
      <c r="BM197" s="212" t="s">
        <v>404</v>
      </c>
    </row>
    <row r="198" s="2" customFormat="1" ht="16.5" customHeight="1">
      <c r="A198" s="34"/>
      <c r="B198" s="35"/>
      <c r="C198" s="202" t="s">
        <v>405</v>
      </c>
      <c r="D198" s="202" t="s">
        <v>118</v>
      </c>
      <c r="E198" s="203" t="s">
        <v>406</v>
      </c>
      <c r="F198" s="204" t="s">
        <v>407</v>
      </c>
      <c r="G198" s="205" t="s">
        <v>145</v>
      </c>
      <c r="H198" s="206">
        <v>7</v>
      </c>
      <c r="I198" s="207"/>
      <c r="J198" s="206">
        <f>ROUND(I198*H198,2)</f>
        <v>0</v>
      </c>
      <c r="K198" s="204" t="s">
        <v>122</v>
      </c>
      <c r="L198" s="40"/>
      <c r="M198" s="208" t="s">
        <v>1</v>
      </c>
      <c r="N198" s="209" t="s">
        <v>44</v>
      </c>
      <c r="O198" s="87"/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12" t="s">
        <v>123</v>
      </c>
      <c r="AT198" s="212" t="s">
        <v>118</v>
      </c>
      <c r="AU198" s="212" t="s">
        <v>87</v>
      </c>
      <c r="AY198" s="13" t="s">
        <v>117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13" t="s">
        <v>87</v>
      </c>
      <c r="BK198" s="213">
        <f>ROUND(I198*H198,2)</f>
        <v>0</v>
      </c>
      <c r="BL198" s="13" t="s">
        <v>123</v>
      </c>
      <c r="BM198" s="212" t="s">
        <v>408</v>
      </c>
    </row>
    <row r="199" s="11" customFormat="1" ht="25.92" customHeight="1">
      <c r="A199" s="11"/>
      <c r="B199" s="188"/>
      <c r="C199" s="189"/>
      <c r="D199" s="190" t="s">
        <v>78</v>
      </c>
      <c r="E199" s="191" t="s">
        <v>409</v>
      </c>
      <c r="F199" s="191" t="s">
        <v>410</v>
      </c>
      <c r="G199" s="189"/>
      <c r="H199" s="189"/>
      <c r="I199" s="192"/>
      <c r="J199" s="193">
        <f>BK199</f>
        <v>0</v>
      </c>
      <c r="K199" s="189"/>
      <c r="L199" s="194"/>
      <c r="M199" s="195"/>
      <c r="N199" s="196"/>
      <c r="O199" s="196"/>
      <c r="P199" s="197">
        <f>SUM(P200:P214)</f>
        <v>0</v>
      </c>
      <c r="Q199" s="196"/>
      <c r="R199" s="197">
        <f>SUM(R200:R214)</f>
        <v>0</v>
      </c>
      <c r="S199" s="196"/>
      <c r="T199" s="198">
        <f>SUM(T200:T214)</f>
        <v>0</v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R199" s="199" t="s">
        <v>133</v>
      </c>
      <c r="AT199" s="200" t="s">
        <v>78</v>
      </c>
      <c r="AU199" s="200" t="s">
        <v>79</v>
      </c>
      <c r="AY199" s="199" t="s">
        <v>117</v>
      </c>
      <c r="BK199" s="201">
        <f>SUM(BK200:BK214)</f>
        <v>0</v>
      </c>
    </row>
    <row r="200" s="2" customFormat="1" ht="16.5" customHeight="1">
      <c r="A200" s="34"/>
      <c r="B200" s="35"/>
      <c r="C200" s="214" t="s">
        <v>265</v>
      </c>
      <c r="D200" s="214" t="s">
        <v>151</v>
      </c>
      <c r="E200" s="215" t="s">
        <v>411</v>
      </c>
      <c r="F200" s="216" t="s">
        <v>412</v>
      </c>
      <c r="G200" s="217" t="s">
        <v>413</v>
      </c>
      <c r="H200" s="219"/>
      <c r="I200" s="219"/>
      <c r="J200" s="218">
        <f>ROUND(I200*H200,2)</f>
        <v>0</v>
      </c>
      <c r="K200" s="216" t="s">
        <v>1</v>
      </c>
      <c r="L200" s="220"/>
      <c r="M200" s="221" t="s">
        <v>1</v>
      </c>
      <c r="N200" s="222" t="s">
        <v>44</v>
      </c>
      <c r="O200" s="87"/>
      <c r="P200" s="210">
        <f>O200*H200</f>
        <v>0</v>
      </c>
      <c r="Q200" s="210">
        <v>0</v>
      </c>
      <c r="R200" s="210">
        <f>Q200*H200</f>
        <v>0</v>
      </c>
      <c r="S200" s="210">
        <v>0</v>
      </c>
      <c r="T200" s="21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2" t="s">
        <v>132</v>
      </c>
      <c r="AT200" s="212" t="s">
        <v>151</v>
      </c>
      <c r="AU200" s="212" t="s">
        <v>87</v>
      </c>
      <c r="AY200" s="13" t="s">
        <v>117</v>
      </c>
      <c r="BE200" s="213">
        <f>IF(N200="základní",J200,0)</f>
        <v>0</v>
      </c>
      <c r="BF200" s="213">
        <f>IF(N200="snížená",J200,0)</f>
        <v>0</v>
      </c>
      <c r="BG200" s="213">
        <f>IF(N200="zákl. přenesená",J200,0)</f>
        <v>0</v>
      </c>
      <c r="BH200" s="213">
        <f>IF(N200="sníž. přenesená",J200,0)</f>
        <v>0</v>
      </c>
      <c r="BI200" s="213">
        <f>IF(N200="nulová",J200,0)</f>
        <v>0</v>
      </c>
      <c r="BJ200" s="13" t="s">
        <v>87</v>
      </c>
      <c r="BK200" s="213">
        <f>ROUND(I200*H200,2)</f>
        <v>0</v>
      </c>
      <c r="BL200" s="13" t="s">
        <v>126</v>
      </c>
      <c r="BM200" s="212" t="s">
        <v>414</v>
      </c>
    </row>
    <row r="201" s="2" customFormat="1" ht="16.5" customHeight="1">
      <c r="A201" s="34"/>
      <c r="B201" s="35"/>
      <c r="C201" s="202" t="s">
        <v>415</v>
      </c>
      <c r="D201" s="202" t="s">
        <v>118</v>
      </c>
      <c r="E201" s="203" t="s">
        <v>416</v>
      </c>
      <c r="F201" s="204" t="s">
        <v>417</v>
      </c>
      <c r="G201" s="205" t="s">
        <v>252</v>
      </c>
      <c r="H201" s="206">
        <v>1</v>
      </c>
      <c r="I201" s="207"/>
      <c r="J201" s="206">
        <f>ROUND(I201*H201,2)</f>
        <v>0</v>
      </c>
      <c r="K201" s="204" t="s">
        <v>122</v>
      </c>
      <c r="L201" s="40"/>
      <c r="M201" s="208" t="s">
        <v>1</v>
      </c>
      <c r="N201" s="209" t="s">
        <v>44</v>
      </c>
      <c r="O201" s="87"/>
      <c r="P201" s="210">
        <f>O201*H201</f>
        <v>0</v>
      </c>
      <c r="Q201" s="210">
        <v>0</v>
      </c>
      <c r="R201" s="210">
        <f>Q201*H201</f>
        <v>0</v>
      </c>
      <c r="S201" s="210">
        <v>0</v>
      </c>
      <c r="T201" s="211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12" t="s">
        <v>126</v>
      </c>
      <c r="AT201" s="212" t="s">
        <v>118</v>
      </c>
      <c r="AU201" s="212" t="s">
        <v>87</v>
      </c>
      <c r="AY201" s="13" t="s">
        <v>117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3" t="s">
        <v>87</v>
      </c>
      <c r="BK201" s="213">
        <f>ROUND(I201*H201,2)</f>
        <v>0</v>
      </c>
      <c r="BL201" s="13" t="s">
        <v>126</v>
      </c>
      <c r="BM201" s="212" t="s">
        <v>418</v>
      </c>
    </row>
    <row r="202" s="2" customFormat="1" ht="16.5" customHeight="1">
      <c r="A202" s="34"/>
      <c r="B202" s="35"/>
      <c r="C202" s="202" t="s">
        <v>269</v>
      </c>
      <c r="D202" s="202" t="s">
        <v>118</v>
      </c>
      <c r="E202" s="203" t="s">
        <v>419</v>
      </c>
      <c r="F202" s="204" t="s">
        <v>420</v>
      </c>
      <c r="G202" s="205" t="s">
        <v>252</v>
      </c>
      <c r="H202" s="206">
        <v>1</v>
      </c>
      <c r="I202" s="207"/>
      <c r="J202" s="206">
        <f>ROUND(I202*H202,2)</f>
        <v>0</v>
      </c>
      <c r="K202" s="204" t="s">
        <v>1</v>
      </c>
      <c r="L202" s="40"/>
      <c r="M202" s="208" t="s">
        <v>1</v>
      </c>
      <c r="N202" s="209" t="s">
        <v>44</v>
      </c>
      <c r="O202" s="87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12" t="s">
        <v>126</v>
      </c>
      <c r="AT202" s="212" t="s">
        <v>118</v>
      </c>
      <c r="AU202" s="212" t="s">
        <v>87</v>
      </c>
      <c r="AY202" s="13" t="s">
        <v>117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3" t="s">
        <v>87</v>
      </c>
      <c r="BK202" s="213">
        <f>ROUND(I202*H202,2)</f>
        <v>0</v>
      </c>
      <c r="BL202" s="13" t="s">
        <v>126</v>
      </c>
      <c r="BM202" s="212" t="s">
        <v>421</v>
      </c>
    </row>
    <row r="203" s="2" customFormat="1" ht="16.5" customHeight="1">
      <c r="A203" s="34"/>
      <c r="B203" s="35"/>
      <c r="C203" s="202" t="s">
        <v>422</v>
      </c>
      <c r="D203" s="202" t="s">
        <v>118</v>
      </c>
      <c r="E203" s="203" t="s">
        <v>423</v>
      </c>
      <c r="F203" s="204" t="s">
        <v>424</v>
      </c>
      <c r="G203" s="205" t="s">
        <v>413</v>
      </c>
      <c r="H203" s="207"/>
      <c r="I203" s="207"/>
      <c r="J203" s="206">
        <f>ROUND(I203*H203,2)</f>
        <v>0</v>
      </c>
      <c r="K203" s="204" t="s">
        <v>122</v>
      </c>
      <c r="L203" s="40"/>
      <c r="M203" s="208" t="s">
        <v>1</v>
      </c>
      <c r="N203" s="209" t="s">
        <v>44</v>
      </c>
      <c r="O203" s="87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12" t="s">
        <v>126</v>
      </c>
      <c r="AT203" s="212" t="s">
        <v>118</v>
      </c>
      <c r="AU203" s="212" t="s">
        <v>87</v>
      </c>
      <c r="AY203" s="13" t="s">
        <v>117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3" t="s">
        <v>87</v>
      </c>
      <c r="BK203" s="213">
        <f>ROUND(I203*H203,2)</f>
        <v>0</v>
      </c>
      <c r="BL203" s="13" t="s">
        <v>126</v>
      </c>
      <c r="BM203" s="212" t="s">
        <v>425</v>
      </c>
    </row>
    <row r="204" s="2" customFormat="1" ht="16.5" customHeight="1">
      <c r="A204" s="34"/>
      <c r="B204" s="35"/>
      <c r="C204" s="202" t="s">
        <v>394</v>
      </c>
      <c r="D204" s="202" t="s">
        <v>118</v>
      </c>
      <c r="E204" s="203" t="s">
        <v>426</v>
      </c>
      <c r="F204" s="204" t="s">
        <v>427</v>
      </c>
      <c r="G204" s="205" t="s">
        <v>413</v>
      </c>
      <c r="H204" s="207"/>
      <c r="I204" s="207"/>
      <c r="J204" s="206">
        <f>ROUND(I204*H204,2)</f>
        <v>0</v>
      </c>
      <c r="K204" s="204" t="s">
        <v>122</v>
      </c>
      <c r="L204" s="40"/>
      <c r="M204" s="208" t="s">
        <v>1</v>
      </c>
      <c r="N204" s="209" t="s">
        <v>44</v>
      </c>
      <c r="O204" s="87"/>
      <c r="P204" s="210">
        <f>O204*H204</f>
        <v>0</v>
      </c>
      <c r="Q204" s="210">
        <v>0</v>
      </c>
      <c r="R204" s="210">
        <f>Q204*H204</f>
        <v>0</v>
      </c>
      <c r="S204" s="210">
        <v>0</v>
      </c>
      <c r="T204" s="211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12" t="s">
        <v>126</v>
      </c>
      <c r="AT204" s="212" t="s">
        <v>118</v>
      </c>
      <c r="AU204" s="212" t="s">
        <v>87</v>
      </c>
      <c r="AY204" s="13" t="s">
        <v>117</v>
      </c>
      <c r="BE204" s="213">
        <f>IF(N204="základní",J204,0)</f>
        <v>0</v>
      </c>
      <c r="BF204" s="213">
        <f>IF(N204="snížená",J204,0)</f>
        <v>0</v>
      </c>
      <c r="BG204" s="213">
        <f>IF(N204="zákl. přenesená",J204,0)</f>
        <v>0</v>
      </c>
      <c r="BH204" s="213">
        <f>IF(N204="sníž. přenesená",J204,0)</f>
        <v>0</v>
      </c>
      <c r="BI204" s="213">
        <f>IF(N204="nulová",J204,0)</f>
        <v>0</v>
      </c>
      <c r="BJ204" s="13" t="s">
        <v>87</v>
      </c>
      <c r="BK204" s="213">
        <f>ROUND(I204*H204,2)</f>
        <v>0</v>
      </c>
      <c r="BL204" s="13" t="s">
        <v>126</v>
      </c>
      <c r="BM204" s="212" t="s">
        <v>428</v>
      </c>
    </row>
    <row r="205" s="2" customFormat="1" ht="16.5" customHeight="1">
      <c r="A205" s="34"/>
      <c r="B205" s="35"/>
      <c r="C205" s="202" t="s">
        <v>429</v>
      </c>
      <c r="D205" s="202" t="s">
        <v>118</v>
      </c>
      <c r="E205" s="203" t="s">
        <v>430</v>
      </c>
      <c r="F205" s="204" t="s">
        <v>431</v>
      </c>
      <c r="G205" s="205" t="s">
        <v>413</v>
      </c>
      <c r="H205" s="207"/>
      <c r="I205" s="207"/>
      <c r="J205" s="206">
        <f>ROUND(I205*H205,2)</f>
        <v>0</v>
      </c>
      <c r="K205" s="204" t="s">
        <v>122</v>
      </c>
      <c r="L205" s="40"/>
      <c r="M205" s="208" t="s">
        <v>1</v>
      </c>
      <c r="N205" s="209" t="s">
        <v>44</v>
      </c>
      <c r="O205" s="87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12" t="s">
        <v>126</v>
      </c>
      <c r="AT205" s="212" t="s">
        <v>118</v>
      </c>
      <c r="AU205" s="212" t="s">
        <v>87</v>
      </c>
      <c r="AY205" s="13" t="s">
        <v>117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3" t="s">
        <v>87</v>
      </c>
      <c r="BK205" s="213">
        <f>ROUND(I205*H205,2)</f>
        <v>0</v>
      </c>
      <c r="BL205" s="13" t="s">
        <v>126</v>
      </c>
      <c r="BM205" s="212" t="s">
        <v>432</v>
      </c>
    </row>
    <row r="206" s="2" customFormat="1" ht="16.5" customHeight="1">
      <c r="A206" s="34"/>
      <c r="B206" s="35"/>
      <c r="C206" s="202" t="s">
        <v>397</v>
      </c>
      <c r="D206" s="202" t="s">
        <v>118</v>
      </c>
      <c r="E206" s="203" t="s">
        <v>433</v>
      </c>
      <c r="F206" s="204" t="s">
        <v>434</v>
      </c>
      <c r="G206" s="205" t="s">
        <v>413</v>
      </c>
      <c r="H206" s="207"/>
      <c r="I206" s="207"/>
      <c r="J206" s="206">
        <f>ROUND(I206*H206,2)</f>
        <v>0</v>
      </c>
      <c r="K206" s="204" t="s">
        <v>1</v>
      </c>
      <c r="L206" s="40"/>
      <c r="M206" s="208" t="s">
        <v>1</v>
      </c>
      <c r="N206" s="209" t="s">
        <v>44</v>
      </c>
      <c r="O206" s="87"/>
      <c r="P206" s="210">
        <f>O206*H206</f>
        <v>0</v>
      </c>
      <c r="Q206" s="210">
        <v>0</v>
      </c>
      <c r="R206" s="210">
        <f>Q206*H206</f>
        <v>0</v>
      </c>
      <c r="S206" s="210">
        <v>0</v>
      </c>
      <c r="T206" s="211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12" t="s">
        <v>126</v>
      </c>
      <c r="AT206" s="212" t="s">
        <v>118</v>
      </c>
      <c r="AU206" s="212" t="s">
        <v>87</v>
      </c>
      <c r="AY206" s="13" t="s">
        <v>117</v>
      </c>
      <c r="BE206" s="213">
        <f>IF(N206="základní",J206,0)</f>
        <v>0</v>
      </c>
      <c r="BF206" s="213">
        <f>IF(N206="snížená",J206,0)</f>
        <v>0</v>
      </c>
      <c r="BG206" s="213">
        <f>IF(N206="zákl. přenesená",J206,0)</f>
        <v>0</v>
      </c>
      <c r="BH206" s="213">
        <f>IF(N206="sníž. přenesená",J206,0)</f>
        <v>0</v>
      </c>
      <c r="BI206" s="213">
        <f>IF(N206="nulová",J206,0)</f>
        <v>0</v>
      </c>
      <c r="BJ206" s="13" t="s">
        <v>87</v>
      </c>
      <c r="BK206" s="213">
        <f>ROUND(I206*H206,2)</f>
        <v>0</v>
      </c>
      <c r="BL206" s="13" t="s">
        <v>126</v>
      </c>
      <c r="BM206" s="212" t="s">
        <v>435</v>
      </c>
    </row>
    <row r="207" s="2" customFormat="1" ht="16.5" customHeight="1">
      <c r="A207" s="34"/>
      <c r="B207" s="35"/>
      <c r="C207" s="202" t="s">
        <v>436</v>
      </c>
      <c r="D207" s="202" t="s">
        <v>118</v>
      </c>
      <c r="E207" s="203" t="s">
        <v>437</v>
      </c>
      <c r="F207" s="204" t="s">
        <v>438</v>
      </c>
      <c r="G207" s="205" t="s">
        <v>413</v>
      </c>
      <c r="H207" s="207"/>
      <c r="I207" s="207"/>
      <c r="J207" s="206">
        <f>ROUND(I207*H207,2)</f>
        <v>0</v>
      </c>
      <c r="K207" s="204" t="s">
        <v>1</v>
      </c>
      <c r="L207" s="40"/>
      <c r="M207" s="208" t="s">
        <v>1</v>
      </c>
      <c r="N207" s="209" t="s">
        <v>44</v>
      </c>
      <c r="O207" s="87"/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12" t="s">
        <v>126</v>
      </c>
      <c r="AT207" s="212" t="s">
        <v>118</v>
      </c>
      <c r="AU207" s="212" t="s">
        <v>87</v>
      </c>
      <c r="AY207" s="13" t="s">
        <v>117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3" t="s">
        <v>87</v>
      </c>
      <c r="BK207" s="213">
        <f>ROUND(I207*H207,2)</f>
        <v>0</v>
      </c>
      <c r="BL207" s="13" t="s">
        <v>126</v>
      </c>
      <c r="BM207" s="212" t="s">
        <v>439</v>
      </c>
    </row>
    <row r="208" s="2" customFormat="1" ht="24.15" customHeight="1">
      <c r="A208" s="34"/>
      <c r="B208" s="35"/>
      <c r="C208" s="202" t="s">
        <v>440</v>
      </c>
      <c r="D208" s="202" t="s">
        <v>118</v>
      </c>
      <c r="E208" s="203" t="s">
        <v>441</v>
      </c>
      <c r="F208" s="204" t="s">
        <v>442</v>
      </c>
      <c r="G208" s="205" t="s">
        <v>443</v>
      </c>
      <c r="H208" s="206">
        <v>24</v>
      </c>
      <c r="I208" s="207"/>
      <c r="J208" s="206">
        <f>ROUND(I208*H208,2)</f>
        <v>0</v>
      </c>
      <c r="K208" s="204" t="s">
        <v>122</v>
      </c>
      <c r="L208" s="40"/>
      <c r="M208" s="208" t="s">
        <v>1</v>
      </c>
      <c r="N208" s="209" t="s">
        <v>44</v>
      </c>
      <c r="O208" s="87"/>
      <c r="P208" s="210">
        <f>O208*H208</f>
        <v>0</v>
      </c>
      <c r="Q208" s="210">
        <v>0</v>
      </c>
      <c r="R208" s="210">
        <f>Q208*H208</f>
        <v>0</v>
      </c>
      <c r="S208" s="210">
        <v>0</v>
      </c>
      <c r="T208" s="21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2" t="s">
        <v>126</v>
      </c>
      <c r="AT208" s="212" t="s">
        <v>118</v>
      </c>
      <c r="AU208" s="212" t="s">
        <v>87</v>
      </c>
      <c r="AY208" s="13" t="s">
        <v>117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13" t="s">
        <v>87</v>
      </c>
      <c r="BK208" s="213">
        <f>ROUND(I208*H208,2)</f>
        <v>0</v>
      </c>
      <c r="BL208" s="13" t="s">
        <v>126</v>
      </c>
      <c r="BM208" s="212" t="s">
        <v>444</v>
      </c>
    </row>
    <row r="209" s="2" customFormat="1" ht="24.15" customHeight="1">
      <c r="A209" s="34"/>
      <c r="B209" s="35"/>
      <c r="C209" s="202" t="s">
        <v>445</v>
      </c>
      <c r="D209" s="202" t="s">
        <v>118</v>
      </c>
      <c r="E209" s="203" t="s">
        <v>446</v>
      </c>
      <c r="F209" s="204" t="s">
        <v>447</v>
      </c>
      <c r="G209" s="205" t="s">
        <v>443</v>
      </c>
      <c r="H209" s="206">
        <v>480</v>
      </c>
      <c r="I209" s="207"/>
      <c r="J209" s="206">
        <f>ROUND(I209*H209,2)</f>
        <v>0</v>
      </c>
      <c r="K209" s="204" t="s">
        <v>122</v>
      </c>
      <c r="L209" s="40"/>
      <c r="M209" s="208" t="s">
        <v>1</v>
      </c>
      <c r="N209" s="209" t="s">
        <v>44</v>
      </c>
      <c r="O209" s="87"/>
      <c r="P209" s="210">
        <f>O209*H209</f>
        <v>0</v>
      </c>
      <c r="Q209" s="210">
        <v>0</v>
      </c>
      <c r="R209" s="210">
        <f>Q209*H209</f>
        <v>0</v>
      </c>
      <c r="S209" s="210">
        <v>0</v>
      </c>
      <c r="T209" s="21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12" t="s">
        <v>126</v>
      </c>
      <c r="AT209" s="212" t="s">
        <v>118</v>
      </c>
      <c r="AU209" s="212" t="s">
        <v>87</v>
      </c>
      <c r="AY209" s="13" t="s">
        <v>117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3" t="s">
        <v>87</v>
      </c>
      <c r="BK209" s="213">
        <f>ROUND(I209*H209,2)</f>
        <v>0</v>
      </c>
      <c r="BL209" s="13" t="s">
        <v>126</v>
      </c>
      <c r="BM209" s="212" t="s">
        <v>448</v>
      </c>
    </row>
    <row r="210" s="2" customFormat="1" ht="37.8" customHeight="1">
      <c r="A210" s="34"/>
      <c r="B210" s="35"/>
      <c r="C210" s="202" t="s">
        <v>449</v>
      </c>
      <c r="D210" s="202" t="s">
        <v>118</v>
      </c>
      <c r="E210" s="203" t="s">
        <v>450</v>
      </c>
      <c r="F210" s="204" t="s">
        <v>451</v>
      </c>
      <c r="G210" s="205" t="s">
        <v>443</v>
      </c>
      <c r="H210" s="206">
        <v>20.399999999999999</v>
      </c>
      <c r="I210" s="207"/>
      <c r="J210" s="206">
        <f>ROUND(I210*H210,2)</f>
        <v>0</v>
      </c>
      <c r="K210" s="204" t="s">
        <v>122</v>
      </c>
      <c r="L210" s="40"/>
      <c r="M210" s="208" t="s">
        <v>1</v>
      </c>
      <c r="N210" s="209" t="s">
        <v>44</v>
      </c>
      <c r="O210" s="87"/>
      <c r="P210" s="210">
        <f>O210*H210</f>
        <v>0</v>
      </c>
      <c r="Q210" s="210">
        <v>0</v>
      </c>
      <c r="R210" s="210">
        <f>Q210*H210</f>
        <v>0</v>
      </c>
      <c r="S210" s="210">
        <v>0</v>
      </c>
      <c r="T210" s="211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12" t="s">
        <v>126</v>
      </c>
      <c r="AT210" s="212" t="s">
        <v>118</v>
      </c>
      <c r="AU210" s="212" t="s">
        <v>87</v>
      </c>
      <c r="AY210" s="13" t="s">
        <v>117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13" t="s">
        <v>87</v>
      </c>
      <c r="BK210" s="213">
        <f>ROUND(I210*H210,2)</f>
        <v>0</v>
      </c>
      <c r="BL210" s="13" t="s">
        <v>126</v>
      </c>
      <c r="BM210" s="212" t="s">
        <v>452</v>
      </c>
    </row>
    <row r="211" s="2" customFormat="1" ht="44.25" customHeight="1">
      <c r="A211" s="34"/>
      <c r="B211" s="35"/>
      <c r="C211" s="202" t="s">
        <v>453</v>
      </c>
      <c r="D211" s="202" t="s">
        <v>118</v>
      </c>
      <c r="E211" s="203" t="s">
        <v>454</v>
      </c>
      <c r="F211" s="204" t="s">
        <v>455</v>
      </c>
      <c r="G211" s="205" t="s">
        <v>443</v>
      </c>
      <c r="H211" s="206">
        <v>3.6000000000000001</v>
      </c>
      <c r="I211" s="207"/>
      <c r="J211" s="206">
        <f>ROUND(I211*H211,2)</f>
        <v>0</v>
      </c>
      <c r="K211" s="204" t="s">
        <v>122</v>
      </c>
      <c r="L211" s="40"/>
      <c r="M211" s="208" t="s">
        <v>1</v>
      </c>
      <c r="N211" s="209" t="s">
        <v>44</v>
      </c>
      <c r="O211" s="87"/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12" t="s">
        <v>126</v>
      </c>
      <c r="AT211" s="212" t="s">
        <v>118</v>
      </c>
      <c r="AU211" s="212" t="s">
        <v>87</v>
      </c>
      <c r="AY211" s="13" t="s">
        <v>117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13" t="s">
        <v>87</v>
      </c>
      <c r="BK211" s="213">
        <f>ROUND(I211*H211,2)</f>
        <v>0</v>
      </c>
      <c r="BL211" s="13" t="s">
        <v>126</v>
      </c>
      <c r="BM211" s="212" t="s">
        <v>456</v>
      </c>
    </row>
    <row r="212" s="2" customFormat="1" ht="24.15" customHeight="1">
      <c r="A212" s="34"/>
      <c r="B212" s="35"/>
      <c r="C212" s="202" t="s">
        <v>457</v>
      </c>
      <c r="D212" s="202" t="s">
        <v>118</v>
      </c>
      <c r="E212" s="203" t="s">
        <v>458</v>
      </c>
      <c r="F212" s="204" t="s">
        <v>459</v>
      </c>
      <c r="G212" s="205" t="s">
        <v>443</v>
      </c>
      <c r="H212" s="206">
        <v>16.829999999999998</v>
      </c>
      <c r="I212" s="207"/>
      <c r="J212" s="206">
        <f>ROUND(I212*H212,2)</f>
        <v>0</v>
      </c>
      <c r="K212" s="204" t="s">
        <v>122</v>
      </c>
      <c r="L212" s="40"/>
      <c r="M212" s="208" t="s">
        <v>1</v>
      </c>
      <c r="N212" s="209" t="s">
        <v>44</v>
      </c>
      <c r="O212" s="87"/>
      <c r="P212" s="210">
        <f>O212*H212</f>
        <v>0</v>
      </c>
      <c r="Q212" s="210">
        <v>0</v>
      </c>
      <c r="R212" s="210">
        <f>Q212*H212</f>
        <v>0</v>
      </c>
      <c r="S212" s="210">
        <v>0</v>
      </c>
      <c r="T212" s="211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2" t="s">
        <v>126</v>
      </c>
      <c r="AT212" s="212" t="s">
        <v>118</v>
      </c>
      <c r="AU212" s="212" t="s">
        <v>87</v>
      </c>
      <c r="AY212" s="13" t="s">
        <v>117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3" t="s">
        <v>87</v>
      </c>
      <c r="BK212" s="213">
        <f>ROUND(I212*H212,2)</f>
        <v>0</v>
      </c>
      <c r="BL212" s="13" t="s">
        <v>126</v>
      </c>
      <c r="BM212" s="212" t="s">
        <v>460</v>
      </c>
    </row>
    <row r="213" s="2" customFormat="1" ht="37.8" customHeight="1">
      <c r="A213" s="34"/>
      <c r="B213" s="35"/>
      <c r="C213" s="202" t="s">
        <v>461</v>
      </c>
      <c r="D213" s="202" t="s">
        <v>118</v>
      </c>
      <c r="E213" s="203" t="s">
        <v>462</v>
      </c>
      <c r="F213" s="204" t="s">
        <v>463</v>
      </c>
      <c r="G213" s="205" t="s">
        <v>272</v>
      </c>
      <c r="H213" s="206">
        <v>9.9000000000000004</v>
      </c>
      <c r="I213" s="207"/>
      <c r="J213" s="206">
        <f>ROUND(I213*H213,2)</f>
        <v>0</v>
      </c>
      <c r="K213" s="204" t="s">
        <v>122</v>
      </c>
      <c r="L213" s="40"/>
      <c r="M213" s="208" t="s">
        <v>1</v>
      </c>
      <c r="N213" s="209" t="s">
        <v>44</v>
      </c>
      <c r="O213" s="87"/>
      <c r="P213" s="210">
        <f>O213*H213</f>
        <v>0</v>
      </c>
      <c r="Q213" s="210">
        <v>0</v>
      </c>
      <c r="R213" s="210">
        <f>Q213*H213</f>
        <v>0</v>
      </c>
      <c r="S213" s="210">
        <v>0</v>
      </c>
      <c r="T213" s="21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12" t="s">
        <v>126</v>
      </c>
      <c r="AT213" s="212" t="s">
        <v>118</v>
      </c>
      <c r="AU213" s="212" t="s">
        <v>87</v>
      </c>
      <c r="AY213" s="13" t="s">
        <v>117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13" t="s">
        <v>87</v>
      </c>
      <c r="BK213" s="213">
        <f>ROUND(I213*H213,2)</f>
        <v>0</v>
      </c>
      <c r="BL213" s="13" t="s">
        <v>126</v>
      </c>
      <c r="BM213" s="212" t="s">
        <v>464</v>
      </c>
    </row>
    <row r="214" s="2" customFormat="1" ht="37.8" customHeight="1">
      <c r="A214" s="34"/>
      <c r="B214" s="35"/>
      <c r="C214" s="202" t="s">
        <v>465</v>
      </c>
      <c r="D214" s="202" t="s">
        <v>118</v>
      </c>
      <c r="E214" s="203" t="s">
        <v>466</v>
      </c>
      <c r="F214" s="204" t="s">
        <v>467</v>
      </c>
      <c r="G214" s="205" t="s">
        <v>272</v>
      </c>
      <c r="H214" s="206">
        <v>198</v>
      </c>
      <c r="I214" s="207"/>
      <c r="J214" s="206">
        <f>ROUND(I214*H214,2)</f>
        <v>0</v>
      </c>
      <c r="K214" s="204" t="s">
        <v>122</v>
      </c>
      <c r="L214" s="40"/>
      <c r="M214" s="223" t="s">
        <v>1</v>
      </c>
      <c r="N214" s="224" t="s">
        <v>44</v>
      </c>
      <c r="O214" s="225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12" t="s">
        <v>126</v>
      </c>
      <c r="AT214" s="212" t="s">
        <v>118</v>
      </c>
      <c r="AU214" s="212" t="s">
        <v>87</v>
      </c>
      <c r="AY214" s="13" t="s">
        <v>117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3" t="s">
        <v>87</v>
      </c>
      <c r="BK214" s="213">
        <f>ROUND(I214*H214,2)</f>
        <v>0</v>
      </c>
      <c r="BL214" s="13" t="s">
        <v>126</v>
      </c>
      <c r="BM214" s="212" t="s">
        <v>468</v>
      </c>
    </row>
    <row r="215" s="2" customFormat="1" ht="6.96" customHeight="1">
      <c r="A215" s="34"/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40"/>
      <c r="M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</row>
  </sheetData>
  <sheetProtection sheet="1" autoFilter="0" formatColumns="0" formatRows="0" objects="1" scenarios="1" spinCount="100000" saltValue="fK/U2hwYdk9pDHQC9zwR71YTAeXN7Rjt6U5wafalyDrdi5K7T21OJvOV7JVbLxu6QmNHZZvU3F53KxqtK9ztKA==" hashValue="t6NNanTbiYrwc5UVxd6ZmcxJEcWeHG5bwJt3w/dRX3k3qgKK9As/kIuVRKDKjw9DVAaQlUaPMCb94qJjF9tT5g==" algorithmName="SHA-512" password="CC35"/>
  <autoFilter ref="C118:K21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DESKTOP-SSUDDLJ\Adminn</dc:creator>
  <cp:lastModifiedBy>DESKTOP-SSUDDLJ\Adminn</cp:lastModifiedBy>
  <dcterms:created xsi:type="dcterms:W3CDTF">2025-02-06T22:28:31Z</dcterms:created>
  <dcterms:modified xsi:type="dcterms:W3CDTF">2025-02-06T22:28:33Z</dcterms:modified>
</cp:coreProperties>
</file>