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vozabal" reservationPassword="0"/>
  <workbookPr/>
  <bookViews>
    <workbookView xWindow="240" yWindow="120" windowWidth="14940" windowHeight="9225" activeTab="0"/>
  </bookViews>
  <sheets>
    <sheet name="01" sheetId="1" r:id="rId1"/>
  </sheets>
  <definedNames/>
  <calcPr/>
  <webPublishing/>
</workbook>
</file>

<file path=xl/sharedStrings.xml><?xml version="1.0" encoding="utf-8"?>
<sst xmlns="http://schemas.openxmlformats.org/spreadsheetml/2006/main" count="304" uniqueCount="145">
  <si>
    <t>ASPE10</t>
  </si>
  <si>
    <t>S</t>
  </si>
  <si>
    <t>Firma: Ing. Jan Rambousek</t>
  </si>
  <si>
    <t>Soupis prací objektu</t>
  </si>
  <si>
    <t xml:space="preserve">Stavba: </t>
  </si>
  <si>
    <t>2204</t>
  </si>
  <si>
    <t>Cyklotrasa T 02.1 Hrobčice zastávka - Bílina zahrádky</t>
  </si>
  <si>
    <t>O</t>
  </si>
  <si>
    <t>Rozpočet:</t>
  </si>
  <si>
    <t>0,00</t>
  </si>
  <si>
    <t>15,00</t>
  </si>
  <si>
    <t>21,00</t>
  </si>
  <si>
    <t>3</t>
  </si>
  <si>
    <t>2</t>
  </si>
  <si>
    <t>01</t>
  </si>
  <si>
    <t>Cyklotrasa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</si>
  <si>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</si>
  <si>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</si>
  <si>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</si>
  <si>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</si>
  <si>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</si>
  <si>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</si>
  <si>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</si>
  <si>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</si>
  <si>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</si>
  <si>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</si>
  <si>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</si>
  <si>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</si>
  <si>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</si>
  <si>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</si>
  <si>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</si>
  <si>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</si>
  <si>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</si>
  <si>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</si>
  <si>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</si>
  <si>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</si>
  <si>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</si>
  <si>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>a</t>
  </si>
  <si>
    <t>POPLATKY ZA SKLÁDKU</t>
  </si>
  <si>
    <t>T</t>
  </si>
  <si>
    <t>PP</t>
  </si>
  <si>
    <t>zemina, kamenivo</t>
  </si>
  <si>
    <t>VV</t>
  </si>
  <si>
    <t>dle pol. 121104: 100,90=100,900 [A] 
dle pol. 122734: 55,35=55,350 [B] 
Celkem: (A+B)*1,8=281,250 [C]</t>
  </si>
  <si>
    <t>b</t>
  </si>
  <si>
    <t>beton, železobeton</t>
  </si>
  <si>
    <t>dle pol. 113154: 3,6*2,5=9,000 [A]</t>
  </si>
  <si>
    <t>02720</t>
  </si>
  <si>
    <t/>
  </si>
  <si>
    <t>POMOC PRÁCE ZŘÍZ NEBO ZAJIŠŤ REGULACI A OCHRANU DOPRAVY</t>
  </si>
  <si>
    <t>KPL</t>
  </si>
  <si>
    <t>Uzavírka stavby pro pěší po dobu výstavby a do doby povrchového vysušení cesty - dle zvolené technologie - pro celou stavbu. 
Termín a provedení uzavírky dle nabídky zhotovitele.</t>
  </si>
  <si>
    <t>02811</t>
  </si>
  <si>
    <t>PRŮZKUMNÉ PRÁCE GEOTECHNICKÉ NA POVRCHU</t>
  </si>
  <si>
    <t>Posouzení podloží cyklostezky vč. zatěžovacích zkoušek pláně</t>
  </si>
  <si>
    <t>029113</t>
  </si>
  <si>
    <t>OSTATNÍ POŽADAVKY - GEODETICKÉ ZAMĚŘENÍ - CELKY</t>
  </si>
  <si>
    <t>KUS</t>
  </si>
  <si>
    <t>práce geodeta vč. závěrečného zaměření stavby</t>
  </si>
  <si>
    <t>02944</t>
  </si>
  <si>
    <t>OSTAT POŽADAVKY - DOKUMENTACE SKUTEČ PROVEDENÍ V DIGIT FORMĚ</t>
  </si>
  <si>
    <t>vč. příp. tištěné, dle SOD</t>
  </si>
  <si>
    <t>7</t>
  </si>
  <si>
    <t>03100</t>
  </si>
  <si>
    <t>ZAŘÍZENÍ STAVENIŠTĚ - ZŘÍZENÍ, PROVOZ, DEMONTÁŽ</t>
  </si>
  <si>
    <t>vč. zajištění BOZP na stavbě</t>
  </si>
  <si>
    <t>Zemní práce</t>
  </si>
  <si>
    <t>8</t>
  </si>
  <si>
    <t>11120</t>
  </si>
  <si>
    <t>ODSTRANĚNÍ KŘOVIN</t>
  </si>
  <si>
    <t>M2</t>
  </si>
  <si>
    <t>vč. likvidace dřevní hmoty dle dispozic zhotovitele</t>
  </si>
  <si>
    <t>Bourací, přípravné a zemní práce 
Mýcení křovin vč. náletů D do 100mm: 506=506,000 [A]</t>
  </si>
  <si>
    <t>11204</t>
  </si>
  <si>
    <t>KÁCENÍ STROMŮ D KMENE DO 0,3M S ODSTRANĚNÍM PAŘEZŮ</t>
  </si>
  <si>
    <t>vč. likvidace dřevní hmoty dle dispozic zhotovitele 
příp. s ponecháním pařezů - dle PD nebo požadavku objednatele</t>
  </si>
  <si>
    <t>Bourací, přípravné a zemní práce 
Kácení suchých náletů D do 300mm: 2=2,000 [A]</t>
  </si>
  <si>
    <t>113154</t>
  </si>
  <si>
    <t>ODSTRANĚNÍ KRYTU ZPEVNĚNÝCH PLOCH Z BETONU, ODVOZ DO 5KM</t>
  </si>
  <si>
    <t>M3</t>
  </si>
  <si>
    <t>vč. odvozu  a uložení na recyklační středisko / trvalou skládku dle dispozic zhotovitele, vzdálenost uvedena orientačně</t>
  </si>
  <si>
    <t>Bourací, přípravné a zemní práce 
Vybourání stavajících panelů / betonového podkladu v odhadované tl. 0,2m: 18,0*0,2=3,600 [A]</t>
  </si>
  <si>
    <t>11</t>
  </si>
  <si>
    <t>12110</t>
  </si>
  <si>
    <t>SEJMUTÍ ORNICE NEBO LESNÍ PŮDY</t>
  </si>
  <si>
    <t>s ponecháním v místě stavby 
Kvalitní ornice - výzisk - součástí položky je i výběr vhodného materiálu! 
Výpočet celkového objemu sejmutí ornice viz. pol. 121104.</t>
  </si>
  <si>
    <t>Vybraný materiál pro zpětné použití: 369*2,0*0,2=147,600 [A]</t>
  </si>
  <si>
    <t>12</t>
  </si>
  <si>
    <t>121104</t>
  </si>
  <si>
    <t>SEJMUTÍ ORNICE NEBO LESNÍ PŮDY S ODVOZEM DO 5KM</t>
  </si>
  <si>
    <t>vč. odvozu na recyklační středisko / trvalou skládku dle dispozic zhotovitele, vzdálenost uvedena orientačně 
vrchní část stávajících ploch (zemina, drn, degradovaná ornice nevhodná pro další použití) 
POZN.: Kvalitní ornice bude ponechána v místě stavby pro zpětné použití - viz. pol. 12110.</t>
  </si>
  <si>
    <t>Bourací, přípravné a zemní práce 
Sejmutí ornice v prům. tl. 200mm: 355*3,5*0,2=248,500 [A] 
Odpočet vybraného materiálu pro zpětné použití: -369*2,0*0,2=- 147,600 [B] 
Celkem: A+B=100,900 [C]</t>
  </si>
  <si>
    <t>13</t>
  </si>
  <si>
    <t>12273</t>
  </si>
  <si>
    <t>ODKOPÁVKY A PROKOPÁVKY OBECNÉ TŘ. I</t>
  </si>
  <si>
    <t>s ponecháním v místě stavby 
Kvalitní zemina - výzisk - součástí položky je i výběr vhodného materiálu! 
Výpočet celkového objemu odkopávek viz. pol. 122734.</t>
  </si>
  <si>
    <t>Vybraný materiál pro zpětné použití (prům. mn. 0,05 m3/m'): 369*0,05=18,450 [A]</t>
  </si>
  <si>
    <t>14</t>
  </si>
  <si>
    <t>122734</t>
  </si>
  <si>
    <t>ODKOPÁVKY A PROKOPÁVKY OBECNÉ TŘ. I, ODVOZ DO 5KM</t>
  </si>
  <si>
    <t>vč. odvozu na recyklační středisko / trvalou skládku dle dispozic zhotovitele, vzdálenost uvedena orientačně 
odkopávky s větším množstvím organických přísad, nevhodné pro další použití 
POZN.: Kvalitní zemina bude ponechána v místě stavby pro zpětné použití - viz. pol. 12273.</t>
  </si>
  <si>
    <t>Bourací, přípravné a zemní práce 
Odkopávky pro srovnání terénu (prům. mn. 0,2 m3/m'): 369*0,2=73,800 [A] 
Odpočet vybraného materiálu pro zpětné použití (prům. mn. 0,05 m3/m'): -369*0,05=-18,450 [B] 
Celkem: A+B=55,350 [C]</t>
  </si>
  <si>
    <t>15</t>
  </si>
  <si>
    <t>17110</t>
  </si>
  <si>
    <t>ULOŽENÍ SYPANINY DO NÁSYPŮ SE ZHUTNĚNÍM</t>
  </si>
  <si>
    <t>z výzisku stavby, vč. příp. vodorovné přepravy v rámci staveniště</t>
  </si>
  <si>
    <t>Násyp (prům. mn. 0,05 m3/m'): 369*0,05=18,450 [A]</t>
  </si>
  <si>
    <t>16</t>
  </si>
  <si>
    <t>17120</t>
  </si>
  <si>
    <t>ULOŽENÍ SYPANINY DO NÁSYPŮ A NA SKLÁDKY BEZ ZHUTNĚNÍ</t>
  </si>
  <si>
    <t>dle pol. 121104: 100,90=100,900 [A] 
dle pol. 122734: 55,35=55,350 [B] 
Celkem: A+B=156,250 [C]</t>
  </si>
  <si>
    <t>17</t>
  </si>
  <si>
    <t>17180</t>
  </si>
  <si>
    <t>ULOŽENÍ SYPANINY DO NÁSYPŮ Z NAKUPOVANÝCH MATERIÁLŮ</t>
  </si>
  <si>
    <t>POZN.: Položka bude čerpána po odsouhlasení objednatelem, na základě výsledků zatěžovacích zkoušek, v rozsahu dle pokynů geotechnického dozoru a se souhlasem TDI !</t>
  </si>
  <si>
    <t>Nové konstrukce   
sanace aktivní zóny - výměna za vhodnou zeminu v tl. 150 mm - předpoklad 30%: (369*2,5)*0,15*0,30=41,513 [A]</t>
  </si>
  <si>
    <t>18</t>
  </si>
  <si>
    <t>18110</t>
  </si>
  <si>
    <t>ÚPRAVA PLÁNĚ SE ZHUTNĚNÍM V HORNINĚ TŘ. I</t>
  </si>
  <si>
    <t>provedení vibračním válcem š. do 2m, ve více nájezdech</t>
  </si>
  <si>
    <t>Ostatní  
Zhutnění podloží po provedení sejmutí ornice + 1x přehutnění vrstvy cyklostezky: (369*2,5)*2=1 845,000 [A]</t>
  </si>
  <si>
    <t>19</t>
  </si>
  <si>
    <t>18130</t>
  </si>
  <si>
    <t>ÚPRAVA PLÁNĚ BEZ ZHUTNĚNÍ</t>
  </si>
  <si>
    <t>Bourací, přípravné a zemní práce 
Příprava plochy pro ohumusování: 369*2,0=738,000 [A]</t>
  </si>
  <si>
    <t>20</t>
  </si>
  <si>
    <t>18223</t>
  </si>
  <si>
    <t>ROZPROSTŘENÍ ORNICE VE SVAHU V TL DO 0,20M</t>
  </si>
  <si>
    <t>Nové konstrukce 
Ohumusování přilehlých ploch stezky převážně ve svahu (prům. š. celkem 2,0m/m'): 369*2,0=738,000 [A]</t>
  </si>
  <si>
    <t>Komunikace</t>
  </si>
  <si>
    <t>21</t>
  </si>
  <si>
    <t>56335</t>
  </si>
  <si>
    <t>VOZOVKOVÉ VRSTVY ZE ŠTĚRKODRTI TL. DO 250MM</t>
  </si>
  <si>
    <t>Štěrkodrť fr. 0/32; ŠDA ; tl. min. 200mm</t>
  </si>
  <si>
    <t>Nové konstrukce   
ŠD pro provedení konstrukce cyklostezky: 369*2,5=922,500 [A]</t>
  </si>
  <si>
    <t>22</t>
  </si>
  <si>
    <t>57633.R</t>
  </si>
  <si>
    <t>VOZOVKOVÉ VRSTVY Z LOMOVÝCH VÝSIVEK TL. 20MM</t>
  </si>
  <si>
    <t>vápencová lomová výsivka tl. cca 20mm, se zapracováním do vrstvy ŠD</t>
  </si>
  <si>
    <t>Nové konstrukce   
Lomová výsivka pro provedení konstrukce cyklostezky: 369*2,5=922,500 [A]</t>
  </si>
  <si>
    <t>Ostatní konstrukce a práce</t>
  </si>
  <si>
    <t>23</t>
  </si>
  <si>
    <t>91692</t>
  </si>
  <si>
    <t>ZVÝRAZŇUJÍCÍ SLOUPKY PLASTOVÉ</t>
  </si>
  <si>
    <t>Ostatní 
Z11g červené sloupky: 2=2,000 [A]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</si>
</sst>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6">
    <font>
      <sz val="10"/>
      <name val="Arial"/>
      <family val="0"/>
    </font>
    <font>
      <b/>
      <sz val="16"/>
      <color rgb="FF000000"/>
      <name val="Arial"/>
      <family val="0"/>
    </font>
    <font>
      <b/>
      <sz val="11"/>
      <name val="Arial"/>
      <family val="0"/>
    </font>
    <font>
      <sz val="10"/>
      <color rgb="FFFFFF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 style="thin"/>
      <top/>
      <bottom/>
    </border>
    <border>
      <left/>
      <right/>
      <top/>
      <bottom style="thin"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6" xfId="0" applyFill="1" applyBorder="1"/>
    <xf numFmtId="0" fontId="4" fillId="2" borderId="5" xfId="0" applyFont="1" applyFill="1" applyBorder="1" applyAlignment="1">
      <alignment horizontal="right"/>
    </xf>
    <xf numFmtId="177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177" fontId="4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top"/>
    </xf>
    <xf numFmtId="0" fontId="4" fillId="2" borderId="0" xfId="0" applyFont="1" applyFill="1" applyAlignment="1">
      <alignment horizontal="right"/>
    </xf>
    <xf numFmtId="177" fontId="4" fillId="2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0"/>
  <sheetViews>
    <sheetView tabSelected="1"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0</v>
      </c>
      <c s="1"/>
      <c s="1"/>
      <c s="1"/>
      <c s="1" t="s">
        <v>2</v>
      </c>
      <c s="1"/>
      <c s="1"/>
      <c s="1"/>
      <c s="1"/>
      <c r="P1" t="s">
        <v>12</v>
      </c>
    </row>
    <row r="2" spans="2:16" ht="25" customHeight="1">
      <c r="B2" s="1"/>
      <c s="1"/>
      <c s="1"/>
      <c s="2" t="s">
        <v>3</v>
      </c>
      <c s="1"/>
      <c s="1"/>
      <c s="5"/>
      <c s="5"/>
      <c r="O2">
        <f>0+O8+O30+O70+O77</f>
      </c>
      <c t="s">
        <v>12</v>
      </c>
    </row>
    <row r="3" spans="1:16" ht="15" customHeight="1">
      <c r="A3" t="s">
        <v>1</v>
      </c>
      <c s="8" t="s">
        <v>4</v>
      </c>
      <c s="9" t="s">
        <v>5</v>
      </c>
      <c s="1"/>
      <c s="10" t="s">
        <v>6</v>
      </c>
      <c s="1"/>
      <c s="4"/>
      <c s="3" t="s">
        <v>14</v>
      </c>
      <c s="38">
        <f>0+I8+I30+I70+I77</f>
      </c>
      <c r="O3" t="s">
        <v>9</v>
      </c>
      <c t="s">
        <v>13</v>
      </c>
    </row>
    <row r="4" spans="1:16" ht="15" customHeight="1">
      <c r="A4" t="s">
        <v>7</v>
      </c>
      <c s="12" t="s">
        <v>8</v>
      </c>
      <c s="13" t="s">
        <v>14</v>
      </c>
      <c s="5"/>
      <c s="14" t="s">
        <v>15</v>
      </c>
      <c s="5"/>
      <c s="5"/>
      <c s="15"/>
      <c s="15"/>
      <c r="O4" t="s">
        <v>10</v>
      </c>
      <c t="s">
        <v>13</v>
      </c>
    </row>
    <row r="5" spans="1:16" ht="12.75" customHeight="1">
      <c r="A5" s="11" t="s">
        <v>16</v>
      </c>
      <c s="11" t="s">
        <v>18</v>
      </c>
      <c s="11" t="s">
        <v>20</v>
      </c>
      <c s="11" t="s">
        <v>21</v>
      </c>
      <c s="11" t="s">
        <v>22</v>
      </c>
      <c s="11" t="s">
        <v>24</v>
      </c>
      <c s="11" t="s">
        <v>26</v>
      </c>
      <c s="11" t="s">
        <v>28</v>
      </c>
      <c s="11"/>
      <c r="O5" t="s">
        <v>11</v>
      </c>
      <c t="s">
        <v>13</v>
      </c>
    </row>
    <row r="6" spans="1:9" ht="12.75" customHeight="1">
      <c r="A6" s="11"/>
      <c s="11"/>
      <c s="11"/>
      <c s="11"/>
      <c s="11"/>
      <c s="11"/>
      <c s="11"/>
      <c s="11" t="s">
        <v>29</v>
      </c>
      <c s="11" t="s">
        <v>31</v>
      </c>
    </row>
    <row r="7" spans="1:9" ht="12.75" customHeight="1">
      <c r="A7" s="11" t="s">
        <v>17</v>
      </c>
      <c s="11" t="s">
        <v>19</v>
      </c>
      <c s="11" t="s">
        <v>13</v>
      </c>
      <c s="11" t="s">
        <v>12</v>
      </c>
      <c s="11" t="s">
        <v>23</v>
      </c>
      <c s="11" t="s">
        <v>25</v>
      </c>
      <c s="11" t="s">
        <v>27</v>
      </c>
      <c s="11" t="s">
        <v>30</v>
      </c>
      <c s="11" t="s">
        <v>32</v>
      </c>
    </row>
    <row r="8" spans="1:18" ht="12.75" customHeight="1">
      <c r="A8" s="15" t="s">
        <v>33</v>
      </c>
      <c s="15"/>
      <c s="20" t="s">
        <v>17</v>
      </c>
      <c s="15"/>
      <c s="21" t="s">
        <v>34</v>
      </c>
      <c s="15"/>
      <c s="15"/>
      <c s="15"/>
      <c s="22">
        <f>0+Q8</f>
      </c>
      <c r="O8">
        <f>0+R8</f>
      </c>
      <c r="Q8">
        <f>0+I9+I12+I15+I18+I21+I24+I27</f>
      </c>
      <c>
        <f>0+O9+O12+O15+O18+O21+O24+O27</f>
      </c>
    </row>
    <row r="9" spans="1:16" ht="12.75">
      <c r="A9" s="19" t="s">
        <v>35</v>
      </c>
      <c s="23" t="s">
        <v>19</v>
      </c>
      <c s="23" t="s">
        <v>36</v>
      </c>
      <c s="19" t="s">
        <v>37</v>
      </c>
      <c s="24" t="s">
        <v>38</v>
      </c>
      <c s="25" t="s">
        <v>39</v>
      </c>
      <c s="26">
        <v>281.25</v>
      </c>
      <c s="27">
        <v>0</v>
      </c>
      <c s="28">
        <f>ROUND(ROUND(H9,2)*ROUND(G9,3),2)</f>
      </c>
      <c r="O9">
        <f>(I9*21)/100</f>
      </c>
      <c t="s">
        <v>13</v>
      </c>
    </row>
    <row r="10" spans="1:5" ht="12.75">
      <c r="A10" s="29" t="s">
        <v>40</v>
      </c>
      <c r="E10" s="30" t="s">
        <v>41</v>
      </c>
    </row>
    <row r="11" spans="1:5" ht="38.25">
      <c r="A11" s="33" t="s">
        <v>42</v>
      </c>
      <c r="E11" s="32" t="s">
        <v>43</v>
      </c>
    </row>
    <row r="12" spans="1:16" ht="12.75">
      <c r="A12" s="19" t="s">
        <v>35</v>
      </c>
      <c s="23" t="s">
        <v>13</v>
      </c>
      <c s="23" t="s">
        <v>36</v>
      </c>
      <c s="19" t="s">
        <v>44</v>
      </c>
      <c s="24" t="s">
        <v>38</v>
      </c>
      <c s="25" t="s">
        <v>39</v>
      </c>
      <c s="26">
        <v>9</v>
      </c>
      <c s="27">
        <v>0</v>
      </c>
      <c s="28">
        <f>ROUND(ROUND(H12,2)*ROUND(G12,3),2)</f>
      </c>
      <c r="O12">
        <f>(I12*21)/100</f>
      </c>
      <c t="s">
        <v>13</v>
      </c>
    </row>
    <row r="13" spans="1:5" ht="12.75">
      <c r="A13" s="29" t="s">
        <v>40</v>
      </c>
      <c r="E13" s="30" t="s">
        <v>45</v>
      </c>
    </row>
    <row r="14" spans="1:5" ht="12.75">
      <c r="A14" s="33" t="s">
        <v>42</v>
      </c>
      <c r="E14" s="32" t="s">
        <v>46</v>
      </c>
    </row>
    <row r="15" spans="1:16" ht="12.75">
      <c r="A15" s="19" t="s">
        <v>35</v>
      </c>
      <c s="23" t="s">
        <v>12</v>
      </c>
      <c s="23" t="s">
        <v>47</v>
      </c>
      <c s="19" t="s">
        <v>48</v>
      </c>
      <c s="24" t="s">
        <v>49</v>
      </c>
      <c s="25" t="s">
        <v>50</v>
      </c>
      <c s="26">
        <v>1</v>
      </c>
      <c s="27">
        <v>0</v>
      </c>
      <c s="28">
        <f>ROUND(ROUND(H15,2)*ROUND(G15,3),2)</f>
      </c>
      <c r="O15">
        <f>(I15*21)/100</f>
      </c>
      <c t="s">
        <v>13</v>
      </c>
    </row>
    <row r="16" spans="1:5" ht="38.25">
      <c r="A16" s="29" t="s">
        <v>40</v>
      </c>
      <c r="E16" s="30" t="s">
        <v>51</v>
      </c>
    </row>
    <row r="17" spans="1:5" ht="12.75">
      <c r="A17" s="33" t="s">
        <v>42</v>
      </c>
      <c r="E17" s="32" t="s">
        <v>48</v>
      </c>
    </row>
    <row r="18" spans="1:16" ht="12.75">
      <c r="A18" s="19" t="s">
        <v>35</v>
      </c>
      <c s="23" t="s">
        <v>23</v>
      </c>
      <c s="23" t="s">
        <v>52</v>
      </c>
      <c s="19" t="s">
        <v>48</v>
      </c>
      <c s="24" t="s">
        <v>53</v>
      </c>
      <c s="25" t="s">
        <v>50</v>
      </c>
      <c s="26">
        <v>1</v>
      </c>
      <c s="27">
        <v>0</v>
      </c>
      <c s="28">
        <f>ROUND(ROUND(H18,2)*ROUND(G18,3),2)</f>
      </c>
      <c r="O18">
        <f>(I18*21)/100</f>
      </c>
      <c t="s">
        <v>13</v>
      </c>
    </row>
    <row r="19" spans="1:5" ht="12.75">
      <c r="A19" s="29" t="s">
        <v>40</v>
      </c>
      <c r="E19" s="30" t="s">
        <v>54</v>
      </c>
    </row>
    <row r="20" spans="1:5" ht="12.75">
      <c r="A20" s="33" t="s">
        <v>42</v>
      </c>
      <c r="E20" s="32" t="s">
        <v>48</v>
      </c>
    </row>
    <row r="21" spans="1:16" ht="12.75">
      <c r="A21" s="19" t="s">
        <v>35</v>
      </c>
      <c s="23" t="s">
        <v>25</v>
      </c>
      <c s="23" t="s">
        <v>55</v>
      </c>
      <c s="19" t="s">
        <v>48</v>
      </c>
      <c s="24" t="s">
        <v>56</v>
      </c>
      <c s="25" t="s">
        <v>57</v>
      </c>
      <c s="26">
        <v>1</v>
      </c>
      <c s="27">
        <v>0</v>
      </c>
      <c s="28">
        <f>ROUND(ROUND(H21,2)*ROUND(G21,3),2)</f>
      </c>
      <c r="O21">
        <f>(I21*21)/100</f>
      </c>
      <c t="s">
        <v>13</v>
      </c>
    </row>
    <row r="22" spans="1:5" ht="12.75">
      <c r="A22" s="29" t="s">
        <v>40</v>
      </c>
      <c r="E22" s="30" t="s">
        <v>58</v>
      </c>
    </row>
    <row r="23" spans="1:5" ht="12.75">
      <c r="A23" s="33" t="s">
        <v>42</v>
      </c>
      <c r="E23" s="32" t="s">
        <v>48</v>
      </c>
    </row>
    <row r="24" spans="1:16" ht="12.75">
      <c r="A24" s="19" t="s">
        <v>35</v>
      </c>
      <c s="23" t="s">
        <v>27</v>
      </c>
      <c s="23" t="s">
        <v>59</v>
      </c>
      <c s="19" t="s">
        <v>48</v>
      </c>
      <c s="24" t="s">
        <v>60</v>
      </c>
      <c s="25" t="s">
        <v>50</v>
      </c>
      <c s="26">
        <v>1</v>
      </c>
      <c s="27">
        <v>0</v>
      </c>
      <c s="28">
        <f>ROUND(ROUND(H24,2)*ROUND(G24,3),2)</f>
      </c>
      <c r="O24">
        <f>(I24*21)/100</f>
      </c>
      <c t="s">
        <v>13</v>
      </c>
    </row>
    <row r="25" spans="1:5" ht="12.75">
      <c r="A25" s="29" t="s">
        <v>40</v>
      </c>
      <c r="E25" s="30" t="s">
        <v>61</v>
      </c>
    </row>
    <row r="26" spans="1:5" ht="12.75">
      <c r="A26" s="33" t="s">
        <v>42</v>
      </c>
      <c r="E26" s="32" t="s">
        <v>48</v>
      </c>
    </row>
    <row r="27" spans="1:16" ht="12.75">
      <c r="A27" s="19" t="s">
        <v>35</v>
      </c>
      <c s="23" t="s">
        <v>62</v>
      </c>
      <c s="23" t="s">
        <v>63</v>
      </c>
      <c s="19" t="s">
        <v>48</v>
      </c>
      <c s="24" t="s">
        <v>64</v>
      </c>
      <c s="25" t="s">
        <v>50</v>
      </c>
      <c s="26">
        <v>1</v>
      </c>
      <c s="27">
        <v>0</v>
      </c>
      <c s="28">
        <f>ROUND(ROUND(H27,2)*ROUND(G27,3),2)</f>
      </c>
      <c r="O27">
        <f>(I27*21)/100</f>
      </c>
      <c t="s">
        <v>13</v>
      </c>
    </row>
    <row r="28" spans="1:5" ht="12.75">
      <c r="A28" s="29" t="s">
        <v>40</v>
      </c>
      <c r="E28" s="30" t="s">
        <v>65</v>
      </c>
    </row>
    <row r="29" spans="1:5" ht="12.75">
      <c r="A29" s="31" t="s">
        <v>42</v>
      </c>
      <c r="E29" s="32" t="s">
        <v>48</v>
      </c>
    </row>
    <row r="30" spans="1:18" ht="12.75" customHeight="1">
      <c r="A30" s="5" t="s">
        <v>33</v>
      </c>
      <c s="5"/>
      <c s="36" t="s">
        <v>19</v>
      </c>
      <c s="5"/>
      <c s="21" t="s">
        <v>66</v>
      </c>
      <c s="5"/>
      <c s="5"/>
      <c s="5"/>
      <c s="37">
        <f>0+Q30</f>
      </c>
      <c r="O30">
        <f>0+R30</f>
      </c>
      <c r="Q30">
        <f>0+I31+I34+I37+I40+I43+I46+I49+I52+I55+I58+I61+I64+I67</f>
      </c>
      <c>
        <f>0+O31+O34+O37+O40+O43+O46+O49+O52+O55+O58+O61+O64+O67</f>
      </c>
    </row>
    <row r="31" spans="1:16" ht="12.75">
      <c r="A31" s="19" t="s">
        <v>35</v>
      </c>
      <c s="23" t="s">
        <v>67</v>
      </c>
      <c s="23" t="s">
        <v>68</v>
      </c>
      <c s="19" t="s">
        <v>48</v>
      </c>
      <c s="24" t="s">
        <v>69</v>
      </c>
      <c s="25" t="s">
        <v>70</v>
      </c>
      <c s="26">
        <v>506</v>
      </c>
      <c s="27">
        <v>0</v>
      </c>
      <c s="28">
        <f>ROUND(ROUND(H31,2)*ROUND(G31,3),2)</f>
      </c>
      <c r="O31">
        <f>(I31*21)/100</f>
      </c>
      <c t="s">
        <v>13</v>
      </c>
    </row>
    <row r="32" spans="1:5" ht="12.75">
      <c r="A32" s="29" t="s">
        <v>40</v>
      </c>
      <c r="E32" s="30" t="s">
        <v>71</v>
      </c>
    </row>
    <row r="33" spans="1:5" ht="25.5">
      <c r="A33" s="33" t="s">
        <v>42</v>
      </c>
      <c r="E33" s="32" t="s">
        <v>72</v>
      </c>
    </row>
    <row r="34" spans="1:16" ht="12.75">
      <c r="A34" s="19" t="s">
        <v>35</v>
      </c>
      <c s="23" t="s">
        <v>30</v>
      </c>
      <c s="23" t="s">
        <v>73</v>
      </c>
      <c s="19" t="s">
        <v>48</v>
      </c>
      <c s="24" t="s">
        <v>74</v>
      </c>
      <c s="25" t="s">
        <v>57</v>
      </c>
      <c s="26">
        <v>2</v>
      </c>
      <c s="27">
        <v>0</v>
      </c>
      <c s="28">
        <f>ROUND(ROUND(H34,2)*ROUND(G34,3),2)</f>
      </c>
      <c r="O34">
        <f>(I34*21)/100</f>
      </c>
      <c t="s">
        <v>13</v>
      </c>
    </row>
    <row r="35" spans="1:5" ht="25.5">
      <c r="A35" s="29" t="s">
        <v>40</v>
      </c>
      <c r="E35" s="30" t="s">
        <v>75</v>
      </c>
    </row>
    <row r="36" spans="1:5" ht="25.5">
      <c r="A36" s="33" t="s">
        <v>42</v>
      </c>
      <c r="E36" s="32" t="s">
        <v>76</v>
      </c>
    </row>
    <row r="37" spans="1:16" ht="12.75">
      <c r="A37" s="19" t="s">
        <v>35</v>
      </c>
      <c s="23" t="s">
        <v>32</v>
      </c>
      <c s="23" t="s">
        <v>77</v>
      </c>
      <c s="19" t="s">
        <v>48</v>
      </c>
      <c s="24" t="s">
        <v>78</v>
      </c>
      <c s="25" t="s">
        <v>79</v>
      </c>
      <c s="26">
        <v>3.6</v>
      </c>
      <c s="27">
        <v>0</v>
      </c>
      <c s="28">
        <f>ROUND(ROUND(H37,2)*ROUND(G37,3),2)</f>
      </c>
      <c r="O37">
        <f>(I37*21)/100</f>
      </c>
      <c t="s">
        <v>13</v>
      </c>
    </row>
    <row r="38" spans="1:5" ht="25.5">
      <c r="A38" s="29" t="s">
        <v>40</v>
      </c>
      <c r="E38" s="30" t="s">
        <v>80</v>
      </c>
    </row>
    <row r="39" spans="1:5" ht="38.25">
      <c r="A39" s="33" t="s">
        <v>42</v>
      </c>
      <c r="E39" s="32" t="s">
        <v>81</v>
      </c>
    </row>
    <row r="40" spans="1:16" ht="12.75">
      <c r="A40" s="19" t="s">
        <v>35</v>
      </c>
      <c s="23" t="s">
        <v>82</v>
      </c>
      <c s="23" t="s">
        <v>83</v>
      </c>
      <c s="19" t="s">
        <v>48</v>
      </c>
      <c s="24" t="s">
        <v>84</v>
      </c>
      <c s="25" t="s">
        <v>79</v>
      </c>
      <c s="26">
        <v>147.6</v>
      </c>
      <c s="27">
        <v>0</v>
      </c>
      <c s="28">
        <f>ROUND(ROUND(H40,2)*ROUND(G40,3),2)</f>
      </c>
      <c r="O40">
        <f>(I40*21)/100</f>
      </c>
      <c t="s">
        <v>13</v>
      </c>
    </row>
    <row r="41" spans="1:5" ht="38.25">
      <c r="A41" s="29" t="s">
        <v>40</v>
      </c>
      <c r="E41" s="30" t="s">
        <v>85</v>
      </c>
    </row>
    <row r="42" spans="1:5" ht="12.75">
      <c r="A42" s="33" t="s">
        <v>42</v>
      </c>
      <c r="E42" s="32" t="s">
        <v>86</v>
      </c>
    </row>
    <row r="43" spans="1:16" ht="12.75">
      <c r="A43" s="19" t="s">
        <v>35</v>
      </c>
      <c s="23" t="s">
        <v>87</v>
      </c>
      <c s="23" t="s">
        <v>88</v>
      </c>
      <c s="19" t="s">
        <v>48</v>
      </c>
      <c s="24" t="s">
        <v>89</v>
      </c>
      <c s="25" t="s">
        <v>79</v>
      </c>
      <c s="26">
        <v>100.9</v>
      </c>
      <c s="27">
        <v>0</v>
      </c>
      <c s="28">
        <f>ROUND(ROUND(H43,2)*ROUND(G43,3),2)</f>
      </c>
      <c r="O43">
        <f>(I43*21)/100</f>
      </c>
      <c t="s">
        <v>13</v>
      </c>
    </row>
    <row r="44" spans="1:5" ht="76.5">
      <c r="A44" s="29" t="s">
        <v>40</v>
      </c>
      <c r="E44" s="30" t="s">
        <v>90</v>
      </c>
    </row>
    <row r="45" spans="1:5" ht="51">
      <c r="A45" s="33" t="s">
        <v>42</v>
      </c>
      <c r="E45" s="32" t="s">
        <v>91</v>
      </c>
    </row>
    <row r="46" spans="1:16" ht="12.75">
      <c r="A46" s="19" t="s">
        <v>35</v>
      </c>
      <c s="23" t="s">
        <v>92</v>
      </c>
      <c s="23" t="s">
        <v>93</v>
      </c>
      <c s="19" t="s">
        <v>48</v>
      </c>
      <c s="24" t="s">
        <v>94</v>
      </c>
      <c s="25" t="s">
        <v>79</v>
      </c>
      <c s="26">
        <v>18.45</v>
      </c>
      <c s="27">
        <v>0</v>
      </c>
      <c s="28">
        <f>ROUND(ROUND(H46,2)*ROUND(G46,3),2)</f>
      </c>
      <c r="O46">
        <f>(I46*21)/100</f>
      </c>
      <c t="s">
        <v>13</v>
      </c>
    </row>
    <row r="47" spans="1:5" ht="38.25">
      <c r="A47" s="29" t="s">
        <v>40</v>
      </c>
      <c r="E47" s="30" t="s">
        <v>95</v>
      </c>
    </row>
    <row r="48" spans="1:5" ht="12.75">
      <c r="A48" s="33" t="s">
        <v>42</v>
      </c>
      <c r="E48" s="32" t="s">
        <v>96</v>
      </c>
    </row>
    <row r="49" spans="1:16" ht="12.75">
      <c r="A49" s="19" t="s">
        <v>35</v>
      </c>
      <c s="23" t="s">
        <v>97</v>
      </c>
      <c s="23" t="s">
        <v>98</v>
      </c>
      <c s="19" t="s">
        <v>48</v>
      </c>
      <c s="24" t="s">
        <v>99</v>
      </c>
      <c s="25" t="s">
        <v>79</v>
      </c>
      <c s="26">
        <v>55.35</v>
      </c>
      <c s="27">
        <v>0</v>
      </c>
      <c s="28">
        <f>ROUND(ROUND(H49,2)*ROUND(G49,3),2)</f>
      </c>
      <c r="O49">
        <f>(I49*21)/100</f>
      </c>
      <c t="s">
        <v>13</v>
      </c>
    </row>
    <row r="50" spans="1:5" ht="63.75">
      <c r="A50" s="29" t="s">
        <v>40</v>
      </c>
      <c r="E50" s="30" t="s">
        <v>100</v>
      </c>
    </row>
    <row r="51" spans="1:5" ht="63.75">
      <c r="A51" s="33" t="s">
        <v>42</v>
      </c>
      <c r="E51" s="32" t="s">
        <v>101</v>
      </c>
    </row>
    <row r="52" spans="1:16" ht="12.75">
      <c r="A52" s="19" t="s">
        <v>35</v>
      </c>
      <c s="23" t="s">
        <v>102</v>
      </c>
      <c s="23" t="s">
        <v>103</v>
      </c>
      <c s="19" t="s">
        <v>48</v>
      </c>
      <c s="24" t="s">
        <v>104</v>
      </c>
      <c s="25" t="s">
        <v>79</v>
      </c>
      <c s="26">
        <v>18.45</v>
      </c>
      <c s="27">
        <v>0</v>
      </c>
      <c s="28">
        <f>ROUND(ROUND(H52,2)*ROUND(G52,3),2)</f>
      </c>
      <c r="O52">
        <f>(I52*21)/100</f>
      </c>
      <c t="s">
        <v>13</v>
      </c>
    </row>
    <row r="53" spans="1:5" ht="12.75">
      <c r="A53" s="29" t="s">
        <v>40</v>
      </c>
      <c r="E53" s="30" t="s">
        <v>105</v>
      </c>
    </row>
    <row r="54" spans="1:5" ht="12.75">
      <c r="A54" s="33" t="s">
        <v>42</v>
      </c>
      <c r="E54" s="32" t="s">
        <v>106</v>
      </c>
    </row>
    <row r="55" spans="1:16" ht="12.75">
      <c r="A55" s="19" t="s">
        <v>35</v>
      </c>
      <c s="23" t="s">
        <v>107</v>
      </c>
      <c s="23" t="s">
        <v>108</v>
      </c>
      <c s="19" t="s">
        <v>48</v>
      </c>
      <c s="24" t="s">
        <v>109</v>
      </c>
      <c s="25" t="s">
        <v>79</v>
      </c>
      <c s="26">
        <v>156.25</v>
      </c>
      <c s="27">
        <v>0</v>
      </c>
      <c s="28">
        <f>ROUND(ROUND(H55,2)*ROUND(G55,3),2)</f>
      </c>
      <c r="O55">
        <f>(I55*21)/100</f>
      </c>
      <c t="s">
        <v>13</v>
      </c>
    </row>
    <row r="56" spans="1:5" ht="12.75">
      <c r="A56" s="29" t="s">
        <v>40</v>
      </c>
      <c r="E56" s="30" t="s">
        <v>48</v>
      </c>
    </row>
    <row r="57" spans="1:5" ht="38.25">
      <c r="A57" s="33" t="s">
        <v>42</v>
      </c>
      <c r="E57" s="32" t="s">
        <v>110</v>
      </c>
    </row>
    <row r="58" spans="1:16" ht="12.75">
      <c r="A58" s="19" t="s">
        <v>35</v>
      </c>
      <c s="23" t="s">
        <v>111</v>
      </c>
      <c s="23" t="s">
        <v>112</v>
      </c>
      <c s="19" t="s">
        <v>48</v>
      </c>
      <c s="24" t="s">
        <v>113</v>
      </c>
      <c s="25" t="s">
        <v>79</v>
      </c>
      <c s="26">
        <v>41.513</v>
      </c>
      <c s="27">
        <v>0</v>
      </c>
      <c s="28">
        <f>ROUND(ROUND(H58,2)*ROUND(G58,3),2)</f>
      </c>
      <c r="O58">
        <f>(I58*21)/100</f>
      </c>
      <c t="s">
        <v>13</v>
      </c>
    </row>
    <row r="59" spans="1:5" ht="38.25">
      <c r="A59" s="29" t="s">
        <v>40</v>
      </c>
      <c r="E59" s="30" t="s">
        <v>114</v>
      </c>
    </row>
    <row r="60" spans="1:5" ht="38.25">
      <c r="A60" s="33" t="s">
        <v>42</v>
      </c>
      <c r="E60" s="32" t="s">
        <v>115</v>
      </c>
    </row>
    <row r="61" spans="1:16" ht="12.75">
      <c r="A61" s="19" t="s">
        <v>35</v>
      </c>
      <c s="23" t="s">
        <v>116</v>
      </c>
      <c s="23" t="s">
        <v>117</v>
      </c>
      <c s="19" t="s">
        <v>48</v>
      </c>
      <c s="24" t="s">
        <v>118</v>
      </c>
      <c s="25" t="s">
        <v>70</v>
      </c>
      <c s="26">
        <v>1845</v>
      </c>
      <c s="27">
        <v>0</v>
      </c>
      <c s="28">
        <f>ROUND(ROUND(H61,2)*ROUND(G61,3),2)</f>
      </c>
      <c r="O61">
        <f>(I61*21)/100</f>
      </c>
      <c t="s">
        <v>13</v>
      </c>
    </row>
    <row r="62" spans="1:5" ht="12.75">
      <c r="A62" s="29" t="s">
        <v>40</v>
      </c>
      <c r="E62" s="30" t="s">
        <v>119</v>
      </c>
    </row>
    <row r="63" spans="1:5" ht="38.25">
      <c r="A63" s="33" t="s">
        <v>42</v>
      </c>
      <c r="E63" s="32" t="s">
        <v>120</v>
      </c>
    </row>
    <row r="64" spans="1:16" ht="12.75">
      <c r="A64" s="19" t="s">
        <v>35</v>
      </c>
      <c s="23" t="s">
        <v>121</v>
      </c>
      <c s="23" t="s">
        <v>122</v>
      </c>
      <c s="19" t="s">
        <v>48</v>
      </c>
      <c s="24" t="s">
        <v>123</v>
      </c>
      <c s="25" t="s">
        <v>70</v>
      </c>
      <c s="26">
        <v>738</v>
      </c>
      <c s="27">
        <v>0</v>
      </c>
      <c s="28">
        <f>ROUND(ROUND(H64,2)*ROUND(G64,3),2)</f>
      </c>
      <c r="O64">
        <f>(I64*21)/100</f>
      </c>
      <c t="s">
        <v>13</v>
      </c>
    </row>
    <row r="65" spans="1:5" ht="12.75">
      <c r="A65" s="29" t="s">
        <v>40</v>
      </c>
      <c r="E65" s="30" t="s">
        <v>48</v>
      </c>
    </row>
    <row r="66" spans="1:5" ht="25.5">
      <c r="A66" s="33" t="s">
        <v>42</v>
      </c>
      <c r="E66" s="32" t="s">
        <v>124</v>
      </c>
    </row>
    <row r="67" spans="1:16" ht="12.75">
      <c r="A67" s="19" t="s">
        <v>35</v>
      </c>
      <c s="23" t="s">
        <v>125</v>
      </c>
      <c s="23" t="s">
        <v>126</v>
      </c>
      <c s="19" t="s">
        <v>48</v>
      </c>
      <c s="24" t="s">
        <v>127</v>
      </c>
      <c s="25" t="s">
        <v>70</v>
      </c>
      <c s="26">
        <v>738</v>
      </c>
      <c s="27">
        <v>0</v>
      </c>
      <c s="28">
        <f>ROUND(ROUND(H67,2)*ROUND(G67,3),2)</f>
      </c>
      <c r="O67">
        <f>(I67*21)/100</f>
      </c>
      <c t="s">
        <v>13</v>
      </c>
    </row>
    <row r="68" spans="1:5" ht="12.75">
      <c r="A68" s="29" t="s">
        <v>40</v>
      </c>
      <c r="E68" s="30" t="s">
        <v>105</v>
      </c>
    </row>
    <row r="69" spans="1:5" ht="38.25">
      <c r="A69" s="31" t="s">
        <v>42</v>
      </c>
      <c r="E69" s="32" t="s">
        <v>128</v>
      </c>
    </row>
    <row r="70" spans="1:18" ht="12.75" customHeight="1">
      <c r="A70" s="5" t="s">
        <v>33</v>
      </c>
      <c s="5"/>
      <c s="36" t="s">
        <v>25</v>
      </c>
      <c s="5"/>
      <c s="21" t="s">
        <v>129</v>
      </c>
      <c s="5"/>
      <c s="5"/>
      <c s="5"/>
      <c s="37">
        <f>0+Q70</f>
      </c>
      <c r="O70">
        <f>0+R70</f>
      </c>
      <c r="Q70">
        <f>0+I71+I74</f>
      </c>
      <c>
        <f>0+O71+O74</f>
      </c>
    </row>
    <row r="71" spans="1:16" ht="12.75">
      <c r="A71" s="19" t="s">
        <v>35</v>
      </c>
      <c s="23" t="s">
        <v>130</v>
      </c>
      <c s="23" t="s">
        <v>131</v>
      </c>
      <c s="19" t="s">
        <v>48</v>
      </c>
      <c s="24" t="s">
        <v>132</v>
      </c>
      <c s="25" t="s">
        <v>70</v>
      </c>
      <c s="26">
        <v>922.5</v>
      </c>
      <c s="27">
        <v>0</v>
      </c>
      <c s="28">
        <f>ROUND(ROUND(H71,2)*ROUND(G71,3),2)</f>
      </c>
      <c r="O71">
        <f>(I71*21)/100</f>
      </c>
      <c t="s">
        <v>13</v>
      </c>
    </row>
    <row r="72" spans="1:5" ht="12.75">
      <c r="A72" s="29" t="s">
        <v>40</v>
      </c>
      <c r="E72" s="30" t="s">
        <v>133</v>
      </c>
    </row>
    <row r="73" spans="1:5" ht="25.5">
      <c r="A73" s="33" t="s">
        <v>42</v>
      </c>
      <c r="E73" s="32" t="s">
        <v>134</v>
      </c>
    </row>
    <row r="74" spans="1:16" ht="12.75">
      <c r="A74" s="19" t="s">
        <v>35</v>
      </c>
      <c s="23" t="s">
        <v>135</v>
      </c>
      <c s="23" t="s">
        <v>136</v>
      </c>
      <c s="19" t="s">
        <v>48</v>
      </c>
      <c s="24" t="s">
        <v>137</v>
      </c>
      <c s="25" t="s">
        <v>70</v>
      </c>
      <c s="26">
        <v>922.5</v>
      </c>
      <c s="27">
        <v>0</v>
      </c>
      <c s="28">
        <f>ROUND(ROUND(H74,2)*ROUND(G74,3),2)</f>
      </c>
      <c r="O74">
        <f>(I74*21)/100</f>
      </c>
      <c t="s">
        <v>13</v>
      </c>
    </row>
    <row r="75" spans="1:5" ht="12.75">
      <c r="A75" s="29" t="s">
        <v>40</v>
      </c>
      <c r="E75" s="30" t="s">
        <v>138</v>
      </c>
    </row>
    <row r="76" spans="1:5" ht="25.5">
      <c r="A76" s="31" t="s">
        <v>42</v>
      </c>
      <c r="E76" s="32" t="s">
        <v>139</v>
      </c>
    </row>
    <row r="77" spans="1:18" ht="12.75" customHeight="1">
      <c r="A77" s="5" t="s">
        <v>33</v>
      </c>
      <c s="5"/>
      <c s="36" t="s">
        <v>30</v>
      </c>
      <c s="5"/>
      <c s="21" t="s">
        <v>140</v>
      </c>
      <c s="5"/>
      <c s="5"/>
      <c s="5"/>
      <c s="37">
        <f>0+Q77</f>
      </c>
      <c r="O77">
        <f>0+R77</f>
      </c>
      <c r="Q77">
        <f>0+I78</f>
      </c>
      <c>
        <f>0+O78</f>
      </c>
    </row>
    <row r="78" spans="1:16" ht="12.75">
      <c r="A78" s="19" t="s">
        <v>35</v>
      </c>
      <c s="23" t="s">
        <v>141</v>
      </c>
      <c s="23" t="s">
        <v>142</v>
      </c>
      <c s="19" t="s">
        <v>48</v>
      </c>
      <c s="24" t="s">
        <v>143</v>
      </c>
      <c s="25" t="s">
        <v>57</v>
      </c>
      <c s="26">
        <v>2</v>
      </c>
      <c s="27">
        <v>0</v>
      </c>
      <c s="28">
        <f>ROUND(ROUND(H78,2)*ROUND(G78,3),2)</f>
      </c>
      <c r="O78">
        <f>(I78*21)/100</f>
      </c>
      <c t="s">
        <v>13</v>
      </c>
    </row>
    <row r="79" spans="1:5" ht="12.75">
      <c r="A79" s="29" t="s">
        <v>40</v>
      </c>
      <c r="E79" s="30" t="s">
        <v>48</v>
      </c>
    </row>
    <row r="80" spans="1:5" ht="25.5">
      <c r="A80" s="31" t="s">
        <v>42</v>
      </c>
      <c r="E80" s="32" t="s">
        <v>144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