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išek Bažant\Desktop\kros - excel\"/>
    </mc:Choice>
  </mc:AlternateContent>
  <bookViews>
    <workbookView xWindow="0" yWindow="0" windowWidth="0" windowHeight="0"/>
  </bookViews>
  <sheets>
    <sheet name="Rekapitulace stavby" sheetId="1" r:id="rId1"/>
    <sheet name="001 - Objekt CH" sheetId="2" r:id="rId2"/>
    <sheet name="002 - Objekt I" sheetId="3" r:id="rId3"/>
    <sheet name="003 - Objekt J" sheetId="4" r:id="rId4"/>
    <sheet name="004 - Objekt K" sheetId="5" r:id="rId5"/>
    <sheet name="005 - Objekt L" sheetId="6" r:id="rId6"/>
    <sheet name="006 - Hromosvod Bílina ob..." sheetId="7" r:id="rId7"/>
    <sheet name="999 - vedlejší a ostatní ...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'001 - Objekt CH'!$C$132:$K$965</definedName>
    <definedName name="_xlnm.Print_Area" localSheetId="1">'001 - Objekt CH'!$C$4:$J$76,'001 - Objekt CH'!$C$82:$J$112,'001 - Objekt CH'!$C$118:$K$965</definedName>
    <definedName name="_xlnm.Print_Titles" localSheetId="1">'001 - Objekt CH'!$132:$132</definedName>
    <definedName name="_xlnm._FilterDatabase" localSheetId="2" hidden="1">'002 - Objekt I'!$C$131:$K$590</definedName>
    <definedName name="_xlnm.Print_Area" localSheetId="2">'002 - Objekt I'!$C$4:$J$76,'002 - Objekt I'!$C$82:$J$111,'002 - Objekt I'!$C$117:$K$590</definedName>
    <definedName name="_xlnm.Print_Titles" localSheetId="2">'002 - Objekt I'!$131:$131</definedName>
    <definedName name="_xlnm._FilterDatabase" localSheetId="3" hidden="1">'003 - Objekt J'!$C$131:$K$471</definedName>
    <definedName name="_xlnm.Print_Area" localSheetId="3">'003 - Objekt J'!$C$4:$J$76,'003 - Objekt J'!$C$82:$J$111,'003 - Objekt J'!$C$117:$K$471</definedName>
    <definedName name="_xlnm.Print_Titles" localSheetId="3">'003 - Objekt J'!$131:$131</definedName>
    <definedName name="_xlnm._FilterDatabase" localSheetId="4" hidden="1">'004 - Objekt K'!$C$131:$K$540</definedName>
    <definedName name="_xlnm.Print_Area" localSheetId="4">'004 - Objekt K'!$C$4:$J$76,'004 - Objekt K'!$C$82:$J$111,'004 - Objekt K'!$C$117:$K$540</definedName>
    <definedName name="_xlnm.Print_Titles" localSheetId="4">'004 - Objekt K'!$131:$131</definedName>
    <definedName name="_xlnm._FilterDatabase" localSheetId="5" hidden="1">'005 - Objekt L'!$C$132:$K$515</definedName>
    <definedName name="_xlnm.Print_Area" localSheetId="5">'005 - Objekt L'!$C$4:$J$76,'005 - Objekt L'!$C$82:$J$112,'005 - Objekt L'!$C$118:$K$515</definedName>
    <definedName name="_xlnm.Print_Titles" localSheetId="5">'005 - Objekt L'!$132:$132</definedName>
    <definedName name="_xlnm._FilterDatabase" localSheetId="6" hidden="1">'006 - Hromosvod Bílina ob...'!$C$128:$K$229</definedName>
    <definedName name="_xlnm.Print_Area" localSheetId="6">'006 - Hromosvod Bílina ob...'!$C$4:$J$76,'006 - Hromosvod Bílina ob...'!$C$82:$J$108,'006 - Hromosvod Bílina ob...'!$C$114:$K$229</definedName>
    <definedName name="_xlnm.Print_Titles" localSheetId="6">'006 - Hromosvod Bílina ob...'!$128:$128</definedName>
    <definedName name="_xlnm._FilterDatabase" localSheetId="7" hidden="1">'999 - vedlejší a ostatní ...'!$C$123:$K$158</definedName>
    <definedName name="_xlnm.Print_Area" localSheetId="7">'999 - vedlejší a ostatní ...'!$C$4:$J$76,'999 - vedlejší a ostatní ...'!$C$82:$J$103,'999 - vedlejší a ostatní ...'!$C$109:$K$158</definedName>
    <definedName name="_xlnm.Print_Titles" localSheetId="7">'999 - vedlejší a ostatní ...'!$123:$123</definedName>
  </definedNames>
  <calcPr/>
</workbook>
</file>

<file path=xl/calcChain.xml><?xml version="1.0" encoding="utf-8"?>
<calcChain xmlns="http://schemas.openxmlformats.org/spreadsheetml/2006/main">
  <c i="8" l="1" r="J39"/>
  <c r="J38"/>
  <c i="1" r="AY102"/>
  <c i="8" r="J37"/>
  <c i="1" r="AX102"/>
  <c i="8"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91"/>
  <c r="E7"/>
  <c r="E85"/>
  <c i="7" r="J39"/>
  <c r="J38"/>
  <c i="1" r="AY101"/>
  <c i="7" r="J37"/>
  <c i="1" r="AX101"/>
  <c i="7" r="BI228"/>
  <c r="BH228"/>
  <c r="BG228"/>
  <c r="BF228"/>
  <c r="T228"/>
  <c r="T227"/>
  <c r="T226"/>
  <c r="R228"/>
  <c r="R227"/>
  <c r="R226"/>
  <c r="P228"/>
  <c r="P227"/>
  <c r="P226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2"/>
  <c r="BH132"/>
  <c r="BG132"/>
  <c r="BF132"/>
  <c r="T132"/>
  <c r="T131"/>
  <c r="T130"/>
  <c r="R132"/>
  <c r="R131"/>
  <c r="R130"/>
  <c r="P132"/>
  <c r="P131"/>
  <c r="P130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6" r="J39"/>
  <c r="J38"/>
  <c i="1" r="AY100"/>
  <c i="6" r="J37"/>
  <c i="1" r="AX100"/>
  <c i="6" r="BI510"/>
  <c r="BH510"/>
  <c r="BG510"/>
  <c r="BF510"/>
  <c r="T510"/>
  <c r="R510"/>
  <c r="P510"/>
  <c r="BI508"/>
  <c r="BH508"/>
  <c r="BG508"/>
  <c r="BF508"/>
  <c r="T508"/>
  <c r="R508"/>
  <c r="P508"/>
  <c r="BI502"/>
  <c r="BH502"/>
  <c r="BG502"/>
  <c r="BF502"/>
  <c r="T502"/>
  <c r="T495"/>
  <c r="R502"/>
  <c r="R495"/>
  <c r="P502"/>
  <c r="P495"/>
  <c r="BI496"/>
  <c r="BH496"/>
  <c r="BG496"/>
  <c r="BF496"/>
  <c r="T496"/>
  <c r="R496"/>
  <c r="P496"/>
  <c r="BI492"/>
  <c r="BH492"/>
  <c r="BG492"/>
  <c r="BF492"/>
  <c r="T492"/>
  <c r="R492"/>
  <c r="P492"/>
  <c r="BI486"/>
  <c r="BH486"/>
  <c r="BG486"/>
  <c r="BF486"/>
  <c r="T486"/>
  <c r="R486"/>
  <c r="P486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67"/>
  <c r="BH467"/>
  <c r="BG467"/>
  <c r="BF467"/>
  <c r="T467"/>
  <c r="R467"/>
  <c r="P467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4"/>
  <c r="BH444"/>
  <c r="BG444"/>
  <c r="BF444"/>
  <c r="T444"/>
  <c r="R444"/>
  <c r="P444"/>
  <c r="BI440"/>
  <c r="BH440"/>
  <c r="BG440"/>
  <c r="BF440"/>
  <c r="T440"/>
  <c r="R440"/>
  <c r="P440"/>
  <c r="BI433"/>
  <c r="BH433"/>
  <c r="BG433"/>
  <c r="BF433"/>
  <c r="T433"/>
  <c r="R433"/>
  <c r="P433"/>
  <c r="BI428"/>
  <c r="BH428"/>
  <c r="BG428"/>
  <c r="BF428"/>
  <c r="T428"/>
  <c r="R428"/>
  <c r="P428"/>
  <c r="BI421"/>
  <c r="BH421"/>
  <c r="BG421"/>
  <c r="BF421"/>
  <c r="T421"/>
  <c r="R421"/>
  <c r="P421"/>
  <c r="BI412"/>
  <c r="BH412"/>
  <c r="BG412"/>
  <c r="BF412"/>
  <c r="T412"/>
  <c r="R412"/>
  <c r="P412"/>
  <c r="BI406"/>
  <c r="BH406"/>
  <c r="BG406"/>
  <c r="BF406"/>
  <c r="T406"/>
  <c r="R406"/>
  <c r="P406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80"/>
  <c r="BH380"/>
  <c r="BG380"/>
  <c r="BF380"/>
  <c r="T380"/>
  <c r="R380"/>
  <c r="P380"/>
  <c r="BI375"/>
  <c r="BH375"/>
  <c r="BG375"/>
  <c r="BF375"/>
  <c r="T375"/>
  <c r="R375"/>
  <c r="P375"/>
  <c r="BI369"/>
  <c r="BH369"/>
  <c r="BG369"/>
  <c r="BF369"/>
  <c r="T369"/>
  <c r="R369"/>
  <c r="P369"/>
  <c r="BI352"/>
  <c r="BH352"/>
  <c r="BG352"/>
  <c r="BF352"/>
  <c r="T352"/>
  <c r="R352"/>
  <c r="P352"/>
  <c r="BI333"/>
  <c r="BH333"/>
  <c r="BG333"/>
  <c r="BF333"/>
  <c r="T333"/>
  <c r="R333"/>
  <c r="P333"/>
  <c r="BI314"/>
  <c r="BH314"/>
  <c r="BG314"/>
  <c r="BF314"/>
  <c r="T314"/>
  <c r="R314"/>
  <c r="P314"/>
  <c r="BI308"/>
  <c r="BH308"/>
  <c r="BG308"/>
  <c r="BF308"/>
  <c r="T308"/>
  <c r="R308"/>
  <c r="P308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T270"/>
  <c r="R271"/>
  <c r="R270"/>
  <c r="P271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T153"/>
  <c r="R154"/>
  <c r="R153"/>
  <c r="P154"/>
  <c r="P153"/>
  <c r="BI147"/>
  <c r="BH147"/>
  <c r="BG147"/>
  <c r="BF147"/>
  <c r="T147"/>
  <c r="T146"/>
  <c r="R147"/>
  <c r="R146"/>
  <c r="P147"/>
  <c r="P146"/>
  <c r="BI140"/>
  <c r="BH140"/>
  <c r="BG140"/>
  <c r="BF140"/>
  <c r="T140"/>
  <c r="T135"/>
  <c r="R140"/>
  <c r="R135"/>
  <c r="P140"/>
  <c r="P135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93"/>
  <c r="J22"/>
  <c r="J20"/>
  <c r="E20"/>
  <c r="F130"/>
  <c r="J19"/>
  <c r="J17"/>
  <c r="E17"/>
  <c r="F129"/>
  <c r="J16"/>
  <c r="J14"/>
  <c r="J91"/>
  <c r="E7"/>
  <c r="E85"/>
  <c i="5" r="J39"/>
  <c r="J38"/>
  <c i="1" r="AY99"/>
  <c i="5" r="J37"/>
  <c i="1" r="AX99"/>
  <c i="5" r="BI535"/>
  <c r="BH535"/>
  <c r="BG535"/>
  <c r="BF535"/>
  <c r="T535"/>
  <c r="R535"/>
  <c r="P535"/>
  <c r="BI533"/>
  <c r="BH533"/>
  <c r="BG533"/>
  <c r="BF533"/>
  <c r="T533"/>
  <c r="R533"/>
  <c r="P533"/>
  <c r="BI527"/>
  <c r="BH527"/>
  <c r="BG527"/>
  <c r="BF527"/>
  <c r="T527"/>
  <c r="R527"/>
  <c r="P527"/>
  <c r="BI521"/>
  <c r="BH521"/>
  <c r="BG521"/>
  <c r="BF521"/>
  <c r="T521"/>
  <c r="R521"/>
  <c r="P521"/>
  <c r="BI517"/>
  <c r="BH517"/>
  <c r="BG517"/>
  <c r="BF517"/>
  <c r="T517"/>
  <c r="R517"/>
  <c r="P517"/>
  <c r="BI511"/>
  <c r="BH511"/>
  <c r="BG511"/>
  <c r="BF511"/>
  <c r="T511"/>
  <c r="R511"/>
  <c r="P511"/>
  <c r="BI509"/>
  <c r="BH509"/>
  <c r="BG509"/>
  <c r="BF509"/>
  <c r="T509"/>
  <c r="R509"/>
  <c r="P509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2"/>
  <c r="BH482"/>
  <c r="BG482"/>
  <c r="BF482"/>
  <c r="T482"/>
  <c r="R482"/>
  <c r="P482"/>
  <c r="BI477"/>
  <c r="BH477"/>
  <c r="BG477"/>
  <c r="BF477"/>
  <c r="T477"/>
  <c r="R477"/>
  <c r="P477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60"/>
  <c r="BH460"/>
  <c r="BG460"/>
  <c r="BF460"/>
  <c r="T460"/>
  <c r="R460"/>
  <c r="P460"/>
  <c r="BI454"/>
  <c r="BH454"/>
  <c r="BG454"/>
  <c r="BF454"/>
  <c r="T454"/>
  <c r="R454"/>
  <c r="P454"/>
  <c r="BI450"/>
  <c r="BH450"/>
  <c r="BG450"/>
  <c r="BF450"/>
  <c r="T450"/>
  <c r="R450"/>
  <c r="P450"/>
  <c r="BI443"/>
  <c r="BH443"/>
  <c r="BG443"/>
  <c r="BF443"/>
  <c r="T443"/>
  <c r="R443"/>
  <c r="P443"/>
  <c r="BI438"/>
  <c r="BH438"/>
  <c r="BG438"/>
  <c r="BF438"/>
  <c r="T438"/>
  <c r="R438"/>
  <c r="P438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4"/>
  <c r="BH394"/>
  <c r="BG394"/>
  <c r="BF394"/>
  <c r="T394"/>
  <c r="R394"/>
  <c r="P394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R377"/>
  <c r="P377"/>
  <c r="BI360"/>
  <c r="BH360"/>
  <c r="BG360"/>
  <c r="BF360"/>
  <c r="T360"/>
  <c r="R360"/>
  <c r="P360"/>
  <c r="BI352"/>
  <c r="BH352"/>
  <c r="BG352"/>
  <c r="BF352"/>
  <c r="T352"/>
  <c r="R352"/>
  <c r="P352"/>
  <c r="BI344"/>
  <c r="BH344"/>
  <c r="BG344"/>
  <c r="BF344"/>
  <c r="T344"/>
  <c r="R344"/>
  <c r="P344"/>
  <c r="BI325"/>
  <c r="BH325"/>
  <c r="BG325"/>
  <c r="BF325"/>
  <c r="T325"/>
  <c r="R325"/>
  <c r="P325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T145"/>
  <c r="R146"/>
  <c r="R145"/>
  <c r="P146"/>
  <c r="P145"/>
  <c r="BI139"/>
  <c r="BH139"/>
  <c r="BG139"/>
  <c r="BF139"/>
  <c r="T139"/>
  <c r="T134"/>
  <c r="R139"/>
  <c r="R134"/>
  <c r="P139"/>
  <c r="P134"/>
  <c r="BI135"/>
  <c r="BH135"/>
  <c r="BG135"/>
  <c r="BF135"/>
  <c r="T135"/>
  <c r="R135"/>
  <c r="P135"/>
  <c r="F126"/>
  <c r="E124"/>
  <c r="F91"/>
  <c r="E89"/>
  <c r="J26"/>
  <c r="E26"/>
  <c r="J94"/>
  <c r="J25"/>
  <c r="J23"/>
  <c r="E23"/>
  <c r="J128"/>
  <c r="J22"/>
  <c r="J20"/>
  <c r="E20"/>
  <c r="F94"/>
  <c r="J19"/>
  <c r="J17"/>
  <c r="E17"/>
  <c r="F128"/>
  <c r="J16"/>
  <c r="J14"/>
  <c r="J126"/>
  <c r="E7"/>
  <c r="E85"/>
  <c i="4" r="J39"/>
  <c r="J38"/>
  <c i="1" r="AY98"/>
  <c i="4" r="J37"/>
  <c i="1" r="AX98"/>
  <c i="4" r="BI466"/>
  <c r="BH466"/>
  <c r="BG466"/>
  <c r="BF466"/>
  <c r="T466"/>
  <c r="R466"/>
  <c r="P466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7"/>
  <c r="BH447"/>
  <c r="BG447"/>
  <c r="BF447"/>
  <c r="T447"/>
  <c r="R447"/>
  <c r="P447"/>
  <c r="BI443"/>
  <c r="BH443"/>
  <c r="BG443"/>
  <c r="BF443"/>
  <c r="T443"/>
  <c r="R443"/>
  <c r="P443"/>
  <c r="BI437"/>
  <c r="BH437"/>
  <c r="BG437"/>
  <c r="BF437"/>
  <c r="T437"/>
  <c r="R437"/>
  <c r="P437"/>
  <c r="BI435"/>
  <c r="BH435"/>
  <c r="BG435"/>
  <c r="BF435"/>
  <c r="T435"/>
  <c r="R435"/>
  <c r="P435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6"/>
  <c r="BH396"/>
  <c r="BG396"/>
  <c r="BF396"/>
  <c r="T396"/>
  <c r="R396"/>
  <c r="P396"/>
  <c r="BI390"/>
  <c r="BH390"/>
  <c r="BG390"/>
  <c r="BF390"/>
  <c r="T390"/>
  <c r="R390"/>
  <c r="P390"/>
  <c r="BI387"/>
  <c r="BH387"/>
  <c r="BG387"/>
  <c r="BF387"/>
  <c r="T387"/>
  <c r="R387"/>
  <c r="P387"/>
  <c r="BI379"/>
  <c r="BH379"/>
  <c r="BG379"/>
  <c r="BF379"/>
  <c r="T379"/>
  <c r="R379"/>
  <c r="P379"/>
  <c r="BI376"/>
  <c r="BH376"/>
  <c r="BG376"/>
  <c r="BF376"/>
  <c r="T376"/>
  <c r="R376"/>
  <c r="P376"/>
  <c r="BI370"/>
  <c r="BH370"/>
  <c r="BG370"/>
  <c r="BF370"/>
  <c r="T370"/>
  <c r="R370"/>
  <c r="P370"/>
  <c r="BI366"/>
  <c r="BH366"/>
  <c r="BG366"/>
  <c r="BF366"/>
  <c r="T366"/>
  <c r="R366"/>
  <c r="P366"/>
  <c r="BI359"/>
  <c r="BH359"/>
  <c r="BG359"/>
  <c r="BF359"/>
  <c r="T359"/>
  <c r="R359"/>
  <c r="P359"/>
  <c r="BI354"/>
  <c r="BH354"/>
  <c r="BG354"/>
  <c r="BF354"/>
  <c r="T354"/>
  <c r="R354"/>
  <c r="P354"/>
  <c r="BI347"/>
  <c r="BH347"/>
  <c r="BG347"/>
  <c r="BF347"/>
  <c r="T347"/>
  <c r="R347"/>
  <c r="P347"/>
  <c r="BI338"/>
  <c r="BH338"/>
  <c r="BG338"/>
  <c r="BF338"/>
  <c r="T338"/>
  <c r="R338"/>
  <c r="P338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T134"/>
  <c r="R139"/>
  <c r="R134"/>
  <c r="P139"/>
  <c r="P134"/>
  <c r="BI135"/>
  <c r="BH135"/>
  <c r="BG135"/>
  <c r="BF135"/>
  <c r="T135"/>
  <c r="R135"/>
  <c r="P135"/>
  <c r="F126"/>
  <c r="E124"/>
  <c r="F91"/>
  <c r="E89"/>
  <c r="J26"/>
  <c r="E26"/>
  <c r="J94"/>
  <c r="J25"/>
  <c r="J23"/>
  <c r="E23"/>
  <c r="J128"/>
  <c r="J22"/>
  <c r="J20"/>
  <c r="E20"/>
  <c r="F94"/>
  <c r="J19"/>
  <c r="J17"/>
  <c r="E17"/>
  <c r="F128"/>
  <c r="J16"/>
  <c r="J14"/>
  <c r="J91"/>
  <c r="E7"/>
  <c r="E85"/>
  <c i="3" r="J39"/>
  <c r="J38"/>
  <c i="1" r="AY97"/>
  <c i="3" r="J37"/>
  <c i="1" r="AX97"/>
  <c i="3" r="BI585"/>
  <c r="BH585"/>
  <c r="BG585"/>
  <c r="BF585"/>
  <c r="T585"/>
  <c r="R585"/>
  <c r="P585"/>
  <c r="BI583"/>
  <c r="BH583"/>
  <c r="BG583"/>
  <c r="BF583"/>
  <c r="T583"/>
  <c r="R583"/>
  <c r="P583"/>
  <c r="BI577"/>
  <c r="BH577"/>
  <c r="BG577"/>
  <c r="BF577"/>
  <c r="T577"/>
  <c r="R577"/>
  <c r="P577"/>
  <c r="BI572"/>
  <c r="BH572"/>
  <c r="BG572"/>
  <c r="BF572"/>
  <c r="T572"/>
  <c r="R572"/>
  <c r="P572"/>
  <c r="BI566"/>
  <c r="BH566"/>
  <c r="BG566"/>
  <c r="BF566"/>
  <c r="T566"/>
  <c r="R566"/>
  <c r="P566"/>
  <c r="BI562"/>
  <c r="BH562"/>
  <c r="BG562"/>
  <c r="BF562"/>
  <c r="T562"/>
  <c r="R562"/>
  <c r="P562"/>
  <c r="BI556"/>
  <c r="BH556"/>
  <c r="BG556"/>
  <c r="BF556"/>
  <c r="T556"/>
  <c r="R556"/>
  <c r="P556"/>
  <c r="BI554"/>
  <c r="BH554"/>
  <c r="BG554"/>
  <c r="BF554"/>
  <c r="T554"/>
  <c r="R554"/>
  <c r="P554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38"/>
  <c r="BH538"/>
  <c r="BG538"/>
  <c r="BF538"/>
  <c r="T538"/>
  <c r="R538"/>
  <c r="P538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5"/>
  <c r="BH505"/>
  <c r="BG505"/>
  <c r="BF505"/>
  <c r="T505"/>
  <c r="R505"/>
  <c r="P505"/>
  <c r="BI499"/>
  <c r="BH499"/>
  <c r="BG499"/>
  <c r="BF499"/>
  <c r="T499"/>
  <c r="R499"/>
  <c r="P499"/>
  <c r="BI495"/>
  <c r="BH495"/>
  <c r="BG495"/>
  <c r="BF495"/>
  <c r="T495"/>
  <c r="R495"/>
  <c r="P495"/>
  <c r="BI488"/>
  <c r="BH488"/>
  <c r="BG488"/>
  <c r="BF488"/>
  <c r="T488"/>
  <c r="R488"/>
  <c r="P488"/>
  <c r="BI483"/>
  <c r="BH483"/>
  <c r="BG483"/>
  <c r="BF483"/>
  <c r="T483"/>
  <c r="R483"/>
  <c r="P483"/>
  <c r="BI476"/>
  <c r="BH476"/>
  <c r="BG476"/>
  <c r="BF476"/>
  <c r="T476"/>
  <c r="R476"/>
  <c r="P476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51"/>
  <c r="BH451"/>
  <c r="BG451"/>
  <c r="BF451"/>
  <c r="T451"/>
  <c r="R451"/>
  <c r="P451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19"/>
  <c r="BH419"/>
  <c r="BG419"/>
  <c r="BF419"/>
  <c r="T419"/>
  <c r="R419"/>
  <c r="P419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85"/>
  <c r="BH385"/>
  <c r="BG385"/>
  <c r="BF385"/>
  <c r="T385"/>
  <c r="R385"/>
  <c r="P385"/>
  <c r="BI377"/>
  <c r="BH377"/>
  <c r="BG377"/>
  <c r="BF377"/>
  <c r="T377"/>
  <c r="R377"/>
  <c r="P377"/>
  <c r="BI369"/>
  <c r="BH369"/>
  <c r="BG369"/>
  <c r="BF369"/>
  <c r="T369"/>
  <c r="R369"/>
  <c r="P369"/>
  <c r="BI350"/>
  <c r="BH350"/>
  <c r="BG350"/>
  <c r="BF350"/>
  <c r="T350"/>
  <c r="R350"/>
  <c r="P350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T276"/>
  <c r="R277"/>
  <c r="R276"/>
  <c r="P277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T134"/>
  <c r="R139"/>
  <c r="R134"/>
  <c r="P139"/>
  <c r="P134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93"/>
  <c r="J22"/>
  <c r="J20"/>
  <c r="E20"/>
  <c r="F129"/>
  <c r="J19"/>
  <c r="J17"/>
  <c r="E17"/>
  <c r="F93"/>
  <c r="J16"/>
  <c r="J14"/>
  <c r="J126"/>
  <c r="E7"/>
  <c r="E120"/>
  <c i="2" r="J39"/>
  <c r="J38"/>
  <c i="1" r="AY96"/>
  <c i="2" r="J37"/>
  <c i="1" r="AX96"/>
  <c i="2" r="BI960"/>
  <c r="BH960"/>
  <c r="BG960"/>
  <c r="BF960"/>
  <c r="T960"/>
  <c r="R960"/>
  <c r="P960"/>
  <c r="BI958"/>
  <c r="BH958"/>
  <c r="BG958"/>
  <c r="BF958"/>
  <c r="T958"/>
  <c r="R958"/>
  <c r="P958"/>
  <c r="BI952"/>
  <c r="BH952"/>
  <c r="BG952"/>
  <c r="BF952"/>
  <c r="T952"/>
  <c r="R952"/>
  <c r="P952"/>
  <c r="BI947"/>
  <c r="BH947"/>
  <c r="BG947"/>
  <c r="BF947"/>
  <c r="T947"/>
  <c r="R947"/>
  <c r="P947"/>
  <c r="BI941"/>
  <c r="BH941"/>
  <c r="BG941"/>
  <c r="BF941"/>
  <c r="T941"/>
  <c r="R941"/>
  <c r="P941"/>
  <c r="BI937"/>
  <c r="BH937"/>
  <c r="BG937"/>
  <c r="BF937"/>
  <c r="T937"/>
  <c r="R937"/>
  <c r="P937"/>
  <c r="BI932"/>
  <c r="BH932"/>
  <c r="BG932"/>
  <c r="BF932"/>
  <c r="T932"/>
  <c r="R932"/>
  <c r="P932"/>
  <c r="BI926"/>
  <c r="BH926"/>
  <c r="BG926"/>
  <c r="BF926"/>
  <c r="T926"/>
  <c r="R926"/>
  <c r="P926"/>
  <c r="BI922"/>
  <c r="BH922"/>
  <c r="BG922"/>
  <c r="BF922"/>
  <c r="T922"/>
  <c r="R922"/>
  <c r="P922"/>
  <c r="BI916"/>
  <c r="BH916"/>
  <c r="BG916"/>
  <c r="BF916"/>
  <c r="T916"/>
  <c r="R916"/>
  <c r="P916"/>
  <c r="BI914"/>
  <c r="BH914"/>
  <c r="BG914"/>
  <c r="BF914"/>
  <c r="T914"/>
  <c r="R914"/>
  <c r="P914"/>
  <c r="BI908"/>
  <c r="BH908"/>
  <c r="BG908"/>
  <c r="BF908"/>
  <c r="T908"/>
  <c r="R908"/>
  <c r="P908"/>
  <c r="BI906"/>
  <c r="BH906"/>
  <c r="BG906"/>
  <c r="BF906"/>
  <c r="T906"/>
  <c r="R906"/>
  <c r="P906"/>
  <c r="BI903"/>
  <c r="BH903"/>
  <c r="BG903"/>
  <c r="BF903"/>
  <c r="T903"/>
  <c r="R903"/>
  <c r="P903"/>
  <c r="BI896"/>
  <c r="BH896"/>
  <c r="BG896"/>
  <c r="BF896"/>
  <c r="T896"/>
  <c r="R896"/>
  <c r="P896"/>
  <c r="BI891"/>
  <c r="BH891"/>
  <c r="BG891"/>
  <c r="BF891"/>
  <c r="T891"/>
  <c r="R891"/>
  <c r="P891"/>
  <c r="BI885"/>
  <c r="BH885"/>
  <c r="BG885"/>
  <c r="BF885"/>
  <c r="T885"/>
  <c r="R885"/>
  <c r="P885"/>
  <c r="BI880"/>
  <c r="BH880"/>
  <c r="BG880"/>
  <c r="BF880"/>
  <c r="T880"/>
  <c r="R880"/>
  <c r="P880"/>
  <c r="BI874"/>
  <c r="BH874"/>
  <c r="BG874"/>
  <c r="BF874"/>
  <c r="T874"/>
  <c r="R874"/>
  <c r="P874"/>
  <c r="BI871"/>
  <c r="BH871"/>
  <c r="BG871"/>
  <c r="BF871"/>
  <c r="T871"/>
  <c r="R871"/>
  <c r="P871"/>
  <c r="BI866"/>
  <c r="BH866"/>
  <c r="BG866"/>
  <c r="BF866"/>
  <c r="T866"/>
  <c r="R866"/>
  <c r="P866"/>
  <c r="BI863"/>
  <c r="BH863"/>
  <c r="BG863"/>
  <c r="BF863"/>
  <c r="T863"/>
  <c r="R863"/>
  <c r="P863"/>
  <c r="BI857"/>
  <c r="BH857"/>
  <c r="BG857"/>
  <c r="BF857"/>
  <c r="T857"/>
  <c r="R857"/>
  <c r="P857"/>
  <c r="BI851"/>
  <c r="BH851"/>
  <c r="BG851"/>
  <c r="BF851"/>
  <c r="T851"/>
  <c r="R851"/>
  <c r="P851"/>
  <c r="BI845"/>
  <c r="BH845"/>
  <c r="BG845"/>
  <c r="BF845"/>
  <c r="T845"/>
  <c r="R845"/>
  <c r="P845"/>
  <c r="BI841"/>
  <c r="BH841"/>
  <c r="BG841"/>
  <c r="BF841"/>
  <c r="T841"/>
  <c r="R841"/>
  <c r="P841"/>
  <c r="BI834"/>
  <c r="BH834"/>
  <c r="BG834"/>
  <c r="BF834"/>
  <c r="T834"/>
  <c r="R834"/>
  <c r="P834"/>
  <c r="BI829"/>
  <c r="BH829"/>
  <c r="BG829"/>
  <c r="BF829"/>
  <c r="T829"/>
  <c r="R829"/>
  <c r="P829"/>
  <c r="BI822"/>
  <c r="BH822"/>
  <c r="BG822"/>
  <c r="BF822"/>
  <c r="T822"/>
  <c r="R822"/>
  <c r="P822"/>
  <c r="BI813"/>
  <c r="BH813"/>
  <c r="BG813"/>
  <c r="BF813"/>
  <c r="T813"/>
  <c r="R813"/>
  <c r="P813"/>
  <c r="BI806"/>
  <c r="BH806"/>
  <c r="BG806"/>
  <c r="BF806"/>
  <c r="T806"/>
  <c r="R806"/>
  <c r="P806"/>
  <c r="BI800"/>
  <c r="BH800"/>
  <c r="BG800"/>
  <c r="BF800"/>
  <c r="T800"/>
  <c r="R800"/>
  <c r="P800"/>
  <c r="BI794"/>
  <c r="BH794"/>
  <c r="BG794"/>
  <c r="BF794"/>
  <c r="T794"/>
  <c r="R794"/>
  <c r="P794"/>
  <c r="BI788"/>
  <c r="BH788"/>
  <c r="BG788"/>
  <c r="BF788"/>
  <c r="T788"/>
  <c r="R788"/>
  <c r="P788"/>
  <c r="BI782"/>
  <c r="BH782"/>
  <c r="BG782"/>
  <c r="BF782"/>
  <c r="T782"/>
  <c r="R782"/>
  <c r="P782"/>
  <c r="BI778"/>
  <c r="BH778"/>
  <c r="BG778"/>
  <c r="BF778"/>
  <c r="T778"/>
  <c r="R778"/>
  <c r="P778"/>
  <c r="BI772"/>
  <c r="BH772"/>
  <c r="BG772"/>
  <c r="BF772"/>
  <c r="T772"/>
  <c r="R772"/>
  <c r="P772"/>
  <c r="BI767"/>
  <c r="BH767"/>
  <c r="BG767"/>
  <c r="BF767"/>
  <c r="T767"/>
  <c r="R767"/>
  <c r="P767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9"/>
  <c r="BH749"/>
  <c r="BG749"/>
  <c r="BF749"/>
  <c r="T749"/>
  <c r="R749"/>
  <c r="P749"/>
  <c r="BI738"/>
  <c r="BH738"/>
  <c r="BG738"/>
  <c r="BF738"/>
  <c r="T738"/>
  <c r="R738"/>
  <c r="P738"/>
  <c r="BI727"/>
  <c r="BH727"/>
  <c r="BG727"/>
  <c r="BF727"/>
  <c r="T727"/>
  <c r="R727"/>
  <c r="P727"/>
  <c r="BI721"/>
  <c r="BH721"/>
  <c r="BG721"/>
  <c r="BF721"/>
  <c r="T721"/>
  <c r="R721"/>
  <c r="P721"/>
  <c r="BI716"/>
  <c r="BH716"/>
  <c r="BG716"/>
  <c r="BF716"/>
  <c r="T716"/>
  <c r="R716"/>
  <c r="P716"/>
  <c r="BI710"/>
  <c r="BH710"/>
  <c r="BG710"/>
  <c r="BF710"/>
  <c r="T710"/>
  <c r="R710"/>
  <c r="P710"/>
  <c r="BI689"/>
  <c r="BH689"/>
  <c r="BG689"/>
  <c r="BF689"/>
  <c r="T689"/>
  <c r="R689"/>
  <c r="P689"/>
  <c r="BI665"/>
  <c r="BH665"/>
  <c r="BG665"/>
  <c r="BF665"/>
  <c r="T665"/>
  <c r="R665"/>
  <c r="P665"/>
  <c r="BI657"/>
  <c r="BH657"/>
  <c r="BG657"/>
  <c r="BF657"/>
  <c r="T657"/>
  <c r="R657"/>
  <c r="P657"/>
  <c r="BI618"/>
  <c r="BH618"/>
  <c r="BG618"/>
  <c r="BF618"/>
  <c r="T618"/>
  <c r="R618"/>
  <c r="P618"/>
  <c r="BI595"/>
  <c r="BH595"/>
  <c r="BG595"/>
  <c r="BF595"/>
  <c r="T595"/>
  <c r="R595"/>
  <c r="P595"/>
  <c r="BI572"/>
  <c r="BH572"/>
  <c r="BG572"/>
  <c r="BF572"/>
  <c r="T572"/>
  <c r="R572"/>
  <c r="P572"/>
  <c r="BI546"/>
  <c r="BH546"/>
  <c r="BG546"/>
  <c r="BF546"/>
  <c r="T546"/>
  <c r="R546"/>
  <c r="P546"/>
  <c r="BI520"/>
  <c r="BH520"/>
  <c r="BG520"/>
  <c r="BF520"/>
  <c r="T520"/>
  <c r="R520"/>
  <c r="P520"/>
  <c r="BI510"/>
  <c r="BH510"/>
  <c r="BG510"/>
  <c r="BF510"/>
  <c r="T510"/>
  <c r="R510"/>
  <c r="P510"/>
  <c r="BI500"/>
  <c r="BH500"/>
  <c r="BG500"/>
  <c r="BF500"/>
  <c r="T500"/>
  <c r="R500"/>
  <c r="P500"/>
  <c r="BI459"/>
  <c r="BH459"/>
  <c r="BG459"/>
  <c r="BF459"/>
  <c r="T459"/>
  <c r="R459"/>
  <c r="P459"/>
  <c r="BI418"/>
  <c r="BH418"/>
  <c r="BG418"/>
  <c r="BF418"/>
  <c r="T418"/>
  <c r="R418"/>
  <c r="P418"/>
  <c r="BI397"/>
  <c r="BH397"/>
  <c r="BG397"/>
  <c r="BF397"/>
  <c r="T397"/>
  <c r="R397"/>
  <c r="P397"/>
  <c r="BI373"/>
  <c r="BH373"/>
  <c r="BG373"/>
  <c r="BF373"/>
  <c r="T373"/>
  <c r="R373"/>
  <c r="P373"/>
  <c r="BI365"/>
  <c r="BH365"/>
  <c r="BG365"/>
  <c r="BF365"/>
  <c r="T365"/>
  <c r="R365"/>
  <c r="P365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94"/>
  <c r="J19"/>
  <c r="J17"/>
  <c r="E17"/>
  <c r="F93"/>
  <c r="J16"/>
  <c r="J14"/>
  <c r="J127"/>
  <c r="E7"/>
  <c r="E85"/>
  <c i="1" r="L90"/>
  <c r="AM90"/>
  <c r="AM89"/>
  <c r="L89"/>
  <c r="AM87"/>
  <c r="L87"/>
  <c r="L85"/>
  <c r="L84"/>
  <c i="2" r="BK937"/>
  <c r="BK866"/>
  <c r="J738"/>
  <c r="BK657"/>
  <c r="J294"/>
  <c r="BK206"/>
  <c r="J947"/>
  <c r="J903"/>
  <c r="BK851"/>
  <c r="BK418"/>
  <c r="BK290"/>
  <c r="J197"/>
  <c r="J937"/>
  <c r="J857"/>
  <c r="BK767"/>
  <c r="J546"/>
  <c r="BK267"/>
  <c r="J165"/>
  <c r="BK926"/>
  <c r="J863"/>
  <c r="BK782"/>
  <c r="BK546"/>
  <c r="BK286"/>
  <c r="J206"/>
  <c r="BK165"/>
  <c r="J926"/>
  <c r="BK857"/>
  <c r="J778"/>
  <c r="J657"/>
  <c r="BK459"/>
  <c r="BK271"/>
  <c r="J232"/>
  <c r="J767"/>
  <c r="BK510"/>
  <c r="BK294"/>
  <c r="J200"/>
  <c r="J142"/>
  <c i="3" r="BK476"/>
  <c r="BK282"/>
  <c r="BK214"/>
  <c r="BK572"/>
  <c r="J499"/>
  <c r="BK331"/>
  <c r="J196"/>
  <c r="BK533"/>
  <c r="J451"/>
  <c r="J414"/>
  <c r="BK288"/>
  <c r="BK220"/>
  <c r="BK585"/>
  <c r="J522"/>
  <c r="BK451"/>
  <c r="J270"/>
  <c r="BK208"/>
  <c r="BK139"/>
  <c r="BK577"/>
  <c r="BK527"/>
  <c r="J455"/>
  <c r="BK302"/>
  <c r="J233"/>
  <c r="BK274"/>
  <c r="J190"/>
  <c r="BK161"/>
  <c i="4" r="J424"/>
  <c r="J306"/>
  <c r="BK226"/>
  <c r="J135"/>
  <c r="BK447"/>
  <c r="J379"/>
  <c r="J274"/>
  <c r="J139"/>
  <c r="J376"/>
  <c r="J270"/>
  <c r="J190"/>
  <c r="J435"/>
  <c r="BK366"/>
  <c r="J236"/>
  <c r="BK171"/>
  <c r="BK424"/>
  <c r="J354"/>
  <c r="BK277"/>
  <c r="BK258"/>
  <c r="BK338"/>
  <c r="BK208"/>
  <c r="J161"/>
  <c i="5" r="J463"/>
  <c r="BK419"/>
  <c r="BK277"/>
  <c r="J223"/>
  <c r="J450"/>
  <c r="J200"/>
  <c r="BK521"/>
  <c r="J493"/>
  <c r="J344"/>
  <c r="BK268"/>
  <c r="J188"/>
  <c r="J535"/>
  <c r="J438"/>
  <c r="BK405"/>
  <c r="BK220"/>
  <c r="BK503"/>
  <c r="J383"/>
  <c r="BK200"/>
  <c r="BK135"/>
  <c r="J410"/>
  <c r="J254"/>
  <c r="J170"/>
  <c i="6" r="BK461"/>
  <c r="BK369"/>
  <c r="J241"/>
  <c r="J161"/>
  <c r="J496"/>
  <c r="J400"/>
  <c r="J282"/>
  <c r="J510"/>
  <c r="J421"/>
  <c r="J244"/>
  <c r="J202"/>
  <c r="J492"/>
  <c i="7" r="J178"/>
  <c r="J140"/>
  <c r="BK176"/>
  <c r="BK216"/>
  <c r="J180"/>
  <c i="8" r="J133"/>
  <c r="BK135"/>
  <c r="J153"/>
  <c r="J155"/>
  <c i="2" r="BK922"/>
  <c r="J880"/>
  <c r="J800"/>
  <c r="BK716"/>
  <c r="BK500"/>
  <c r="J267"/>
  <c r="BK136"/>
  <c r="J922"/>
  <c r="J871"/>
  <c r="BK710"/>
  <c r="BK312"/>
  <c r="J278"/>
  <c r="BK947"/>
  <c r="J914"/>
  <c r="J788"/>
  <c r="J665"/>
  <c r="BK306"/>
  <c r="BK171"/>
  <c r="J952"/>
  <c r="J874"/>
  <c r="J841"/>
  <c r="BK665"/>
  <c r="BK373"/>
  <c r="J271"/>
  <c r="BK200"/>
  <c r="J932"/>
  <c r="J885"/>
  <c r="BK806"/>
  <c r="J721"/>
  <c r="J510"/>
  <c r="J244"/>
  <c r="BK813"/>
  <c r="BK752"/>
  <c r="BK301"/>
  <c r="J257"/>
  <c r="J194"/>
  <c i="3" r="BK522"/>
  <c r="BK414"/>
  <c r="BK229"/>
  <c r="J139"/>
  <c r="J556"/>
  <c r="BK508"/>
  <c r="BK488"/>
  <c r="BK402"/>
  <c r="J240"/>
  <c r="J135"/>
  <c r="BK455"/>
  <c r="BK425"/>
  <c r="J298"/>
  <c r="BK247"/>
  <c r="J184"/>
  <c r="BK556"/>
  <c r="BK516"/>
  <c r="J402"/>
  <c r="J274"/>
  <c r="J236"/>
  <c r="BK135"/>
  <c r="J543"/>
  <c r="BK467"/>
  <c r="BK377"/>
  <c r="BK270"/>
  <c r="J226"/>
  <c r="BK266"/>
  <c r="BK202"/>
  <c r="BK158"/>
  <c i="4" r="J326"/>
  <c r="J247"/>
  <c r="BK161"/>
  <c r="J464"/>
  <c r="J414"/>
  <c r="BK347"/>
  <c r="J258"/>
  <c r="J437"/>
  <c r="J294"/>
  <c r="J220"/>
  <c r="J453"/>
  <c r="J402"/>
  <c r="J332"/>
  <c r="BK247"/>
  <c r="BK196"/>
  <c r="J447"/>
  <c r="BK387"/>
  <c r="BK294"/>
  <c r="BK243"/>
  <c r="BK370"/>
  <c r="BK229"/>
  <c r="BK139"/>
  <c i="5" r="BK460"/>
  <c r="J389"/>
  <c r="BK294"/>
  <c r="BK213"/>
  <c r="BK463"/>
  <c r="J360"/>
  <c r="J216"/>
  <c r="J503"/>
  <c r="J415"/>
  <c r="BK273"/>
  <c r="BK227"/>
  <c r="BK164"/>
  <c r="J488"/>
  <c r="J419"/>
  <c r="BK389"/>
  <c r="BK223"/>
  <c r="J517"/>
  <c r="BK443"/>
  <c r="BK216"/>
  <c r="J146"/>
  <c r="J509"/>
  <c r="J400"/>
  <c r="J227"/>
  <c r="BK146"/>
  <c i="6" r="J450"/>
  <c r="BK252"/>
  <c r="BK184"/>
  <c r="J472"/>
  <c r="BK352"/>
  <c r="BK140"/>
  <c r="BK450"/>
  <c r="J264"/>
  <c r="J190"/>
  <c r="J467"/>
  <c i="7" r="J174"/>
  <c r="J132"/>
  <c r="BK172"/>
  <c r="BK207"/>
  <c r="J142"/>
  <c i="8" r="BK153"/>
  <c r="J143"/>
  <c r="BK130"/>
  <c r="J126"/>
  <c i="2" r="BK960"/>
  <c r="BK903"/>
  <c r="J757"/>
  <c r="BK721"/>
  <c r="BK618"/>
  <c r="J301"/>
  <c r="BK197"/>
  <c r="J941"/>
  <c r="BK885"/>
  <c r="J749"/>
  <c r="J306"/>
  <c r="BK264"/>
  <c r="J190"/>
  <c r="BK891"/>
  <c r="J829"/>
  <c r="J772"/>
  <c r="J373"/>
  <c r="J212"/>
  <c r="BK142"/>
  <c r="J896"/>
  <c r="BK845"/>
  <c r="BK738"/>
  <c r="J459"/>
  <c r="J312"/>
  <c r="BK226"/>
  <c r="J171"/>
  <c r="BK916"/>
  <c r="J822"/>
  <c r="J618"/>
  <c r="J290"/>
  <c r="J238"/>
  <c r="J794"/>
  <c r="BK689"/>
  <c r="BK260"/>
  <c r="BK190"/>
  <c i="3" r="BK546"/>
  <c r="J430"/>
  <c r="J254"/>
  <c r="BK187"/>
  <c r="J583"/>
  <c r="J546"/>
  <c r="J476"/>
  <c r="BK369"/>
  <c r="J214"/>
  <c r="BK152"/>
  <c r="J467"/>
  <c r="BK430"/>
  <c r="J331"/>
  <c r="BK240"/>
  <c r="BK190"/>
  <c r="J572"/>
  <c r="J527"/>
  <c r="J440"/>
  <c r="BK319"/>
  <c r="BK250"/>
  <c r="J158"/>
  <c r="BK554"/>
  <c r="BK505"/>
  <c r="BK385"/>
  <c r="J277"/>
  <c r="BK298"/>
  <c r="BK236"/>
  <c r="BK146"/>
  <c i="4" r="BK435"/>
  <c r="J317"/>
  <c r="J266"/>
  <c r="J208"/>
  <c r="BK466"/>
  <c r="BK427"/>
  <c r="BK390"/>
  <c r="J277"/>
  <c r="BK146"/>
  <c r="J387"/>
  <c r="J282"/>
  <c r="BK236"/>
  <c r="J443"/>
  <c r="BK306"/>
  <c r="J226"/>
  <c r="BK184"/>
  <c r="BK443"/>
  <c r="J347"/>
  <c r="BK288"/>
  <c r="J233"/>
  <c r="J158"/>
  <c r="BK311"/>
  <c r="J187"/>
  <c i="5" r="BK493"/>
  <c r="BK431"/>
  <c r="BK344"/>
  <c r="J242"/>
  <c r="BK170"/>
  <c r="BK383"/>
  <c r="BK262"/>
  <c r="J164"/>
  <c r="BK517"/>
  <c r="BK498"/>
  <c r="BK360"/>
  <c r="BK254"/>
  <c r="BK167"/>
  <c r="J135"/>
  <c r="BK415"/>
  <c r="BK352"/>
  <c r="J250"/>
  <c r="BK188"/>
  <c r="BK488"/>
  <c r="J405"/>
  <c r="J206"/>
  <c r="BK160"/>
  <c r="BK477"/>
  <c r="BK377"/>
  <c r="J234"/>
  <c i="6" r="BK484"/>
  <c r="J386"/>
  <c r="BK264"/>
  <c r="BK214"/>
  <c r="BK478"/>
  <c r="J375"/>
  <c r="J252"/>
  <c r="J168"/>
  <c r="BK467"/>
  <c r="BK433"/>
  <c r="BK260"/>
  <c r="J178"/>
  <c r="BK458"/>
  <c i="7" r="J164"/>
  <c r="BK190"/>
  <c r="BK160"/>
  <c r="J198"/>
  <c r="BK132"/>
  <c i="8" r="BK126"/>
  <c r="BK128"/>
  <c r="J130"/>
  <c i="2" r="J916"/>
  <c r="BK822"/>
  <c r="J710"/>
  <c r="J326"/>
  <c r="J286"/>
  <c r="J960"/>
  <c r="BK896"/>
  <c r="BK800"/>
  <c r="BK365"/>
  <c r="BK212"/>
  <c r="BK941"/>
  <c r="BK863"/>
  <c r="J782"/>
  <c r="BK757"/>
  <c r="BK520"/>
  <c r="BK326"/>
  <c r="BK257"/>
  <c r="J136"/>
  <c r="J866"/>
  <c r="BK727"/>
  <c r="J365"/>
  <c r="BK238"/>
  <c i="1" r="AS95"/>
  <c i="2" r="J260"/>
  <c r="BK220"/>
  <c r="BK778"/>
  <c r="BK317"/>
  <c r="BK282"/>
  <c r="J220"/>
  <c r="BK153"/>
  <c i="3" r="J461"/>
  <c r="J293"/>
  <c r="BK196"/>
  <c r="BK566"/>
  <c r="BK543"/>
  <c r="J435"/>
  <c r="J377"/>
  <c r="BK254"/>
  <c r="J516"/>
  <c r="BK435"/>
  <c r="BK408"/>
  <c r="BK233"/>
  <c r="J146"/>
  <c r="J554"/>
  <c r="BK513"/>
  <c r="BK445"/>
  <c r="J325"/>
  <c r="J262"/>
  <c r="BK171"/>
  <c r="J562"/>
  <c r="BK495"/>
  <c r="J319"/>
  <c r="J243"/>
  <c r="BK258"/>
  <c r="J171"/>
  <c i="4" r="J458"/>
  <c r="BK359"/>
  <c r="BK274"/>
  <c r="BK180"/>
  <c r="BK464"/>
  <c r="BK354"/>
  <c r="J229"/>
  <c r="BK453"/>
  <c r="J366"/>
  <c r="BK254"/>
  <c r="J171"/>
  <c r="J408"/>
  <c r="BK379"/>
  <c r="BK300"/>
  <c r="BK220"/>
  <c r="BK135"/>
  <c r="BK402"/>
  <c r="BK332"/>
  <c r="BK266"/>
  <c r="J214"/>
  <c r="BK376"/>
  <c r="J250"/>
  <c r="J180"/>
  <c i="5" r="J533"/>
  <c r="BK450"/>
  <c r="BK306"/>
  <c r="BK238"/>
  <c r="BK182"/>
  <c r="BK425"/>
  <c r="BK230"/>
  <c r="J139"/>
  <c r="BK501"/>
  <c r="J460"/>
  <c r="J306"/>
  <c r="BK250"/>
  <c r="J194"/>
  <c r="J527"/>
  <c r="J443"/>
  <c r="BK400"/>
  <c r="J262"/>
  <c r="BK153"/>
  <c r="J477"/>
  <c r="J352"/>
  <c r="J182"/>
  <c r="BK527"/>
  <c r="J431"/>
  <c r="J257"/>
  <c r="BK206"/>
  <c i="6" r="J486"/>
  <c r="J406"/>
  <c r="BK268"/>
  <c r="J230"/>
  <c r="BK502"/>
  <c r="BK421"/>
  <c r="BK220"/>
  <c r="J508"/>
  <c r="BK444"/>
  <c r="J237"/>
  <c r="J184"/>
  <c r="J433"/>
  <c r="BK406"/>
  <c r="BK400"/>
  <c r="J396"/>
  <c r="BK380"/>
  <c r="BK375"/>
  <c r="BK314"/>
  <c r="BK271"/>
  <c r="J268"/>
  <c r="BK256"/>
  <c r="BK241"/>
  <c r="BK227"/>
  <c r="J223"/>
  <c r="J214"/>
  <c r="BK202"/>
  <c r="J196"/>
  <c r="BK190"/>
  <c r="BK178"/>
  <c r="BK172"/>
  <c r="BK154"/>
  <c r="BK147"/>
  <c r="J136"/>
  <c r="J458"/>
  <c r="BK453"/>
  <c r="BK440"/>
  <c r="BK412"/>
  <c r="BK396"/>
  <c r="BK333"/>
  <c r="J308"/>
  <c r="BK287"/>
  <c r="J276"/>
  <c r="J271"/>
  <c r="J256"/>
  <c r="J248"/>
  <c r="BK237"/>
  <c r="J227"/>
  <c r="BK175"/>
  <c r="J172"/>
  <c r="BK161"/>
  <c r="BK492"/>
  <c r="BK486"/>
  <c r="BK472"/>
  <c r="J440"/>
  <c r="BK428"/>
  <c r="J412"/>
  <c r="BK391"/>
  <c r="BK386"/>
  <c r="J380"/>
  <c r="J369"/>
  <c r="J314"/>
  <c r="J291"/>
  <c r="J287"/>
  <c r="BK282"/>
  <c r="BK248"/>
  <c r="BK244"/>
  <c r="BK234"/>
  <c r="BK223"/>
  <c r="J208"/>
  <c r="BK196"/>
  <c r="BK168"/>
  <c r="J147"/>
  <c r="J140"/>
  <c i="7" r="BK218"/>
  <c r="BK198"/>
  <c r="BK196"/>
  <c r="BK192"/>
  <c r="BK186"/>
  <c r="J176"/>
  <c r="J158"/>
  <c r="BK154"/>
  <c r="BK142"/>
  <c r="BK220"/>
  <c r="J207"/>
  <c r="BK201"/>
  <c r="BK194"/>
  <c r="J188"/>
  <c r="BK174"/>
  <c r="BK166"/>
  <c r="J162"/>
  <c r="J160"/>
  <c r="BK156"/>
  <c r="J154"/>
  <c r="J145"/>
  <c r="J218"/>
  <c r="J205"/>
  <c r="J201"/>
  <c r="J196"/>
  <c r="J190"/>
  <c r="BK188"/>
  <c r="J184"/>
  <c r="BK182"/>
  <c r="BK178"/>
  <c r="J172"/>
  <c r="J166"/>
  <c r="BK164"/>
  <c r="BK158"/>
  <c r="J156"/>
  <c r="BK149"/>
  <c r="BK140"/>
  <c r="J228"/>
  <c r="J216"/>
  <c r="BK209"/>
  <c r="BK205"/>
  <c r="J203"/>
  <c r="J192"/>
  <c r="BK184"/>
  <c r="BK180"/>
  <c r="BK145"/>
  <c r="J182"/>
  <c r="J220"/>
  <c r="J194"/>
  <c i="8" r="J140"/>
  <c r="BK146"/>
  <c r="BK138"/>
  <c r="J128"/>
  <c i="2" r="BK794"/>
  <c r="BK322"/>
  <c r="J226"/>
  <c r="J958"/>
  <c r="J906"/>
  <c r="BK880"/>
  <c r="J322"/>
  <c r="J282"/>
  <c r="BK841"/>
  <c r="J762"/>
  <c r="J418"/>
  <c r="BK298"/>
  <c r="J153"/>
  <c r="J908"/>
  <c r="J851"/>
  <c r="BK762"/>
  <c r="J520"/>
  <c r="J253"/>
  <c r="J178"/>
  <c r="BK914"/>
  <c r="J845"/>
  <c r="BK788"/>
  <c r="J716"/>
  <c r="J397"/>
  <c r="J250"/>
  <c r="J159"/>
  <c r="BK749"/>
  <c r="J298"/>
  <c r="BK253"/>
  <c r="BK178"/>
  <c i="3" r="J488"/>
  <c r="J302"/>
  <c r="J220"/>
  <c r="J152"/>
  <c r="J548"/>
  <c r="J425"/>
  <c r="BK293"/>
  <c r="J180"/>
  <c r="BK483"/>
  <c r="BK440"/>
  <c r="J369"/>
  <c r="J266"/>
  <c r="J208"/>
  <c r="BK562"/>
  <c r="J533"/>
  <c r="J483"/>
  <c r="J350"/>
  <c r="J229"/>
  <c r="BK184"/>
  <c r="J566"/>
  <c r="J508"/>
  <c r="BK419"/>
  <c r="J247"/>
  <c r="BK277"/>
  <c r="J250"/>
  <c r="BK164"/>
  <c i="4" r="J396"/>
  <c r="BK282"/>
  <c r="BK233"/>
  <c r="BK152"/>
  <c r="BK458"/>
  <c r="BK419"/>
  <c r="J300"/>
  <c r="BK202"/>
  <c r="BK429"/>
  <c r="J359"/>
  <c r="BK240"/>
  <c r="J184"/>
  <c r="J427"/>
  <c r="J370"/>
  <c r="BK262"/>
  <c r="J202"/>
  <c r="J429"/>
  <c r="J390"/>
  <c r="BK317"/>
  <c r="BK270"/>
  <c r="BK190"/>
  <c r="J322"/>
  <c r="J243"/>
  <c r="J164"/>
  <c i="5" r="J471"/>
  <c r="BK454"/>
  <c r="J377"/>
  <c r="J246"/>
  <c r="BK194"/>
  <c r="BK438"/>
  <c r="J220"/>
  <c r="J160"/>
  <c r="BK511"/>
  <c r="J482"/>
  <c r="BK300"/>
  <c r="J238"/>
  <c r="BK209"/>
  <c r="J501"/>
  <c r="J425"/>
  <c r="J277"/>
  <c r="BK242"/>
  <c r="BK535"/>
  <c r="BK471"/>
  <c r="J300"/>
  <c r="BK176"/>
  <c r="J498"/>
  <c r="J268"/>
  <c r="J230"/>
  <c r="BK139"/>
  <c i="6" r="J428"/>
  <c r="BK276"/>
  <c r="J234"/>
  <c r="BK136"/>
  <c r="J461"/>
  <c r="J333"/>
  <c r="J154"/>
  <c r="J478"/>
  <c r="BK291"/>
  <c r="BK208"/>
  <c r="J502"/>
  <c i="7" r="BK170"/>
  <c r="J209"/>
  <c r="J149"/>
  <c r="BK203"/>
  <c i="8" r="BK155"/>
  <c r="J146"/>
  <c r="BK143"/>
  <c r="BK140"/>
  <c i="2" r="BK958"/>
  <c r="BK908"/>
  <c r="J806"/>
  <c r="J727"/>
  <c r="J595"/>
  <c r="J317"/>
  <c r="J264"/>
  <c r="BK952"/>
  <c r="J891"/>
  <c r="BK829"/>
  <c r="J689"/>
  <c r="BK232"/>
  <c r="J168"/>
  <c r="BK874"/>
  <c r="J813"/>
  <c r="J752"/>
  <c r="J500"/>
  <c r="J274"/>
  <c r="BK159"/>
  <c r="BK932"/>
  <c r="BK871"/>
  <c r="BK834"/>
  <c r="BK595"/>
  <c r="BK397"/>
  <c r="BK244"/>
  <c r="BK194"/>
  <c r="J146"/>
  <c r="BK906"/>
  <c r="J834"/>
  <c r="BK772"/>
  <c r="BK572"/>
  <c r="BK278"/>
  <c r="BK146"/>
  <c r="J572"/>
  <c r="BK274"/>
  <c r="BK250"/>
  <c r="BK168"/>
  <c i="3" r="J513"/>
  <c r="J419"/>
  <c r="BK243"/>
  <c r="J161"/>
  <c r="J577"/>
  <c r="J538"/>
  <c r="J495"/>
  <c r="BK350"/>
  <c r="J187"/>
  <c r="J505"/>
  <c r="J445"/>
  <c r="J385"/>
  <c r="J282"/>
  <c r="J202"/>
  <c r="BK583"/>
  <c r="BK548"/>
  <c r="BK499"/>
  <c r="J408"/>
  <c r="J288"/>
  <c r="BK226"/>
  <c r="J164"/>
  <c r="J585"/>
  <c r="BK538"/>
  <c r="BK461"/>
  <c r="BK325"/>
  <c r="J258"/>
  <c r="BK262"/>
  <c r="BK180"/>
  <c i="4" r="BK437"/>
  <c r="J311"/>
  <c r="J240"/>
  <c r="J196"/>
  <c r="J466"/>
  <c r="BK408"/>
  <c r="BK326"/>
  <c r="BK164"/>
  <c r="J419"/>
  <c r="J338"/>
  <c r="BK250"/>
  <c r="J152"/>
  <c r="BK396"/>
  <c r="J288"/>
  <c r="BK187"/>
  <c r="BK414"/>
  <c r="BK322"/>
  <c r="J262"/>
  <c r="J146"/>
  <c r="J254"/>
  <c r="BK214"/>
  <c r="BK158"/>
  <c i="5" r="BK394"/>
  <c r="BK257"/>
  <c r="BK234"/>
  <c r="BK482"/>
  <c r="J294"/>
  <c r="J167"/>
  <c r="BK533"/>
  <c r="BK509"/>
  <c r="J394"/>
  <c r="BK246"/>
  <c r="J213"/>
  <c r="J153"/>
  <c r="BK468"/>
  <c r="BK410"/>
  <c r="J273"/>
  <c r="J511"/>
  <c r="J454"/>
  <c r="BK325"/>
  <c r="J176"/>
  <c r="J521"/>
  <c r="J468"/>
  <c r="J325"/>
  <c r="J209"/>
  <c i="6" r="J484"/>
  <c r="J352"/>
  <c r="J260"/>
  <c r="J220"/>
  <c r="BK510"/>
  <c r="J453"/>
  <c r="BK308"/>
  <c r="J175"/>
  <c r="BK496"/>
  <c r="J391"/>
  <c r="BK230"/>
  <c r="BK508"/>
  <c r="J444"/>
  <c i="7" r="BK162"/>
  <c r="J186"/>
  <c r="BK228"/>
  <c r="J170"/>
  <c i="8" r="J135"/>
  <c r="J138"/>
  <c r="BK133"/>
  <c i="2" l="1" r="BK135"/>
  <c r="J135"/>
  <c r="J100"/>
  <c r="R135"/>
  <c r="BK152"/>
  <c r="J152"/>
  <c r="J101"/>
  <c r="R152"/>
  <c r="BK177"/>
  <c r="J177"/>
  <c r="J102"/>
  <c r="R177"/>
  <c r="BK256"/>
  <c r="J256"/>
  <c r="J103"/>
  <c r="T256"/>
  <c r="BK781"/>
  <c r="J781"/>
  <c r="J107"/>
  <c r="T781"/>
  <c r="BK925"/>
  <c r="J925"/>
  <c r="J109"/>
  <c r="T940"/>
  <c i="3" r="P145"/>
  <c r="T170"/>
  <c r="P232"/>
  <c r="T232"/>
  <c r="P454"/>
  <c r="R454"/>
  <c r="BK565"/>
  <c r="J565"/>
  <c r="J109"/>
  <c r="T582"/>
  <c i="4" r="P145"/>
  <c r="P133"/>
  <c r="R170"/>
  <c r="T281"/>
  <c r="T369"/>
  <c r="BK463"/>
  <c r="J463"/>
  <c r="J110"/>
  <c i="5" r="BK261"/>
  <c r="J261"/>
  <c r="J106"/>
  <c r="T453"/>
  <c r="R532"/>
  <c i="6" r="P226"/>
  <c r="T226"/>
  <c r="P399"/>
  <c r="P443"/>
  <c i="7" r="T139"/>
  <c r="T138"/>
  <c r="R200"/>
  <c i="2" r="P135"/>
  <c r="T135"/>
  <c r="P152"/>
  <c r="T152"/>
  <c r="P177"/>
  <c r="T177"/>
  <c r="P256"/>
  <c r="R256"/>
  <c r="P781"/>
  <c r="R781"/>
  <c r="P925"/>
  <c r="R940"/>
  <c i="3" r="BK145"/>
  <c r="R170"/>
  <c r="BK232"/>
  <c r="J232"/>
  <c r="J103"/>
  <c r="R232"/>
  <c r="BK454"/>
  <c r="J454"/>
  <c r="J107"/>
  <c r="T454"/>
  <c r="P565"/>
  <c r="P582"/>
  <c i="4" r="BK170"/>
  <c r="J170"/>
  <c r="J102"/>
  <c r="BK232"/>
  <c r="J232"/>
  <c r="J103"/>
  <c r="BK281"/>
  <c r="J281"/>
  <c r="J106"/>
  <c r="P325"/>
  <c r="T325"/>
  <c r="BK446"/>
  <c r="J446"/>
  <c r="J109"/>
  <c r="P463"/>
  <c i="5" r="R152"/>
  <c r="R133"/>
  <c r="BK212"/>
  <c r="J212"/>
  <c r="J103"/>
  <c r="R212"/>
  <c r="P418"/>
  <c r="T418"/>
  <c r="P520"/>
  <c r="T532"/>
  <c i="6" r="P160"/>
  <c r="P134"/>
  <c r="T275"/>
  <c r="T443"/>
  <c r="P507"/>
  <c i="7" r="R139"/>
  <c r="R138"/>
  <c r="R169"/>
  <c r="R168"/>
  <c i="2" r="BK305"/>
  <c r="BK844"/>
  <c r="J844"/>
  <c r="J108"/>
  <c r="P940"/>
  <c r="P957"/>
  <c i="3" r="R145"/>
  <c r="R133"/>
  <c r="T281"/>
  <c r="P498"/>
  <c r="T565"/>
  <c i="4" r="R145"/>
  <c r="T232"/>
  <c r="P281"/>
  <c r="BK369"/>
  <c r="J369"/>
  <c r="J108"/>
  <c r="P446"/>
  <c r="R463"/>
  <c i="5" r="BK152"/>
  <c r="J152"/>
  <c r="J102"/>
  <c r="R261"/>
  <c r="BK453"/>
  <c r="J453"/>
  <c r="J108"/>
  <c r="R520"/>
  <c i="6" r="T160"/>
  <c r="T134"/>
  <c r="P275"/>
  <c r="P274"/>
  <c r="R399"/>
  <c i="7" r="BK169"/>
  <c r="BK200"/>
  <c r="J200"/>
  <c r="J105"/>
  <c i="8" r="T132"/>
  <c r="T125"/>
  <c r="T124"/>
  <c i="2" r="P305"/>
  <c r="T844"/>
  <c r="T925"/>
  <c r="T957"/>
  <c i="3" r="BK170"/>
  <c r="J170"/>
  <c r="J102"/>
  <c r="BK281"/>
  <c r="BK280"/>
  <c r="J280"/>
  <c r="J105"/>
  <c r="BK498"/>
  <c r="J498"/>
  <c r="J108"/>
  <c r="R565"/>
  <c i="4" r="T145"/>
  <c r="P232"/>
  <c r="BK325"/>
  <c r="J325"/>
  <c r="J107"/>
  <c r="P369"/>
  <c r="R446"/>
  <c r="T463"/>
  <c i="5" r="T261"/>
  <c r="T260"/>
  <c r="P453"/>
  <c r="T520"/>
  <c i="6" r="R160"/>
  <c r="BK275"/>
  <c r="J275"/>
  <c r="J107"/>
  <c r="T399"/>
  <c r="R507"/>
  <c i="7" r="BK139"/>
  <c r="BK138"/>
  <c r="J138"/>
  <c r="J101"/>
  <c r="T200"/>
  <c i="8" r="R132"/>
  <c r="R125"/>
  <c r="R124"/>
  <c i="2" r="R305"/>
  <c r="R304"/>
  <c r="R844"/>
  <c r="R925"/>
  <c r="BK957"/>
  <c r="J957"/>
  <c r="J111"/>
  <c i="3" r="T145"/>
  <c r="T133"/>
  <c r="P281"/>
  <c r="P280"/>
  <c r="T498"/>
  <c r="R582"/>
  <c i="4" r="BK145"/>
  <c r="J145"/>
  <c r="J101"/>
  <c r="T170"/>
  <c r="R325"/>
  <c i="5" r="T152"/>
  <c r="P212"/>
  <c r="T212"/>
  <c r="BK418"/>
  <c r="J418"/>
  <c r="J107"/>
  <c r="R418"/>
  <c r="BK520"/>
  <c r="J520"/>
  <c r="J109"/>
  <c r="P532"/>
  <c i="6" r="BK226"/>
  <c r="J226"/>
  <c r="J104"/>
  <c r="R226"/>
  <c r="BK399"/>
  <c r="J399"/>
  <c r="J108"/>
  <c r="R443"/>
  <c r="BK507"/>
  <c r="J507"/>
  <c r="J111"/>
  <c i="7" r="P169"/>
  <c r="P168"/>
  <c r="P200"/>
  <c i="8" r="BK132"/>
  <c r="J132"/>
  <c r="J100"/>
  <c r="BK142"/>
  <c r="J142"/>
  <c r="J101"/>
  <c r="R142"/>
  <c r="R152"/>
  <c i="2" r="T305"/>
  <c r="T304"/>
  <c r="P844"/>
  <c r="BK940"/>
  <c r="J940"/>
  <c r="J110"/>
  <c r="R957"/>
  <c i="3" r="P170"/>
  <c r="R281"/>
  <c r="R280"/>
  <c r="R498"/>
  <c r="BK582"/>
  <c r="J582"/>
  <c r="J110"/>
  <c i="4" r="P170"/>
  <c r="R232"/>
  <c r="R281"/>
  <c r="R369"/>
  <c r="T446"/>
  <c i="5" r="P152"/>
  <c r="P133"/>
  <c r="P261"/>
  <c r="P260"/>
  <c r="R453"/>
  <c r="BK532"/>
  <c r="J532"/>
  <c r="J110"/>
  <c i="6" r="BK160"/>
  <c r="J160"/>
  <c r="J103"/>
  <c r="R275"/>
  <c r="R274"/>
  <c r="BK443"/>
  <c r="J443"/>
  <c r="J109"/>
  <c r="T507"/>
  <c i="7" r="P139"/>
  <c r="P138"/>
  <c r="P129"/>
  <c i="1" r="AU101"/>
  <c i="7" r="T169"/>
  <c r="T168"/>
  <c i="8" r="P132"/>
  <c r="P125"/>
  <c r="P124"/>
  <c i="1" r="AU102"/>
  <c i="8" r="P142"/>
  <c r="T142"/>
  <c r="BK152"/>
  <c r="J152"/>
  <c r="J102"/>
  <c r="P152"/>
  <c r="T152"/>
  <c i="3" r="BK134"/>
  <c r="J134"/>
  <c r="J100"/>
  <c i="4" r="BK276"/>
  <c r="J276"/>
  <c r="J104"/>
  <c i="8" r="BK125"/>
  <c r="J125"/>
  <c r="J99"/>
  <c i="2" r="BK300"/>
  <c r="J300"/>
  <c r="J104"/>
  <c i="3" r="BK276"/>
  <c r="J276"/>
  <c r="J104"/>
  <c i="5" r="BK134"/>
  <c r="J134"/>
  <c r="J100"/>
  <c r="BK145"/>
  <c r="J145"/>
  <c r="J101"/>
  <c r="BK256"/>
  <c r="J256"/>
  <c r="J104"/>
  <c i="7" r="BK131"/>
  <c r="BK130"/>
  <c i="6" r="BK495"/>
  <c r="J495"/>
  <c r="J110"/>
  <c i="4" r="BK134"/>
  <c r="BK133"/>
  <c r="J133"/>
  <c r="J99"/>
  <c i="6" r="BK135"/>
  <c r="J135"/>
  <c r="J100"/>
  <c r="BK146"/>
  <c r="J146"/>
  <c r="J101"/>
  <c r="BK153"/>
  <c r="J153"/>
  <c r="J102"/>
  <c r="BK270"/>
  <c r="J270"/>
  <c r="J105"/>
  <c i="7" r="BK227"/>
  <c r="J227"/>
  <c r="J107"/>
  <c r="J130"/>
  <c r="J99"/>
  <c r="J131"/>
  <c r="J100"/>
  <c r="J169"/>
  <c r="J104"/>
  <c i="8" r="E112"/>
  <c r="J120"/>
  <c r="F94"/>
  <c r="BE133"/>
  <c r="BE146"/>
  <c r="BE155"/>
  <c r="BE143"/>
  <c r="BE153"/>
  <c i="7" r="J139"/>
  <c r="J102"/>
  <c i="8" r="F93"/>
  <c r="J118"/>
  <c r="BE126"/>
  <c r="BE135"/>
  <c r="J94"/>
  <c r="BE140"/>
  <c r="BE128"/>
  <c r="BE130"/>
  <c r="BE138"/>
  <c i="6" r="BK134"/>
  <c r="J134"/>
  <c r="J99"/>
  <c r="BK274"/>
  <c r="J274"/>
  <c r="J106"/>
  <c i="7" r="J123"/>
  <c r="BE149"/>
  <c r="BE166"/>
  <c r="BE145"/>
  <c r="BE170"/>
  <c r="BE174"/>
  <c r="BE178"/>
  <c r="BE188"/>
  <c r="BE192"/>
  <c r="BE194"/>
  <c r="BE201"/>
  <c r="BE132"/>
  <c r="BE142"/>
  <c r="BE154"/>
  <c r="BE160"/>
  <c r="BE172"/>
  <c r="BE176"/>
  <c r="BE182"/>
  <c r="BE196"/>
  <c r="BE198"/>
  <c r="BE207"/>
  <c r="BE218"/>
  <c r="BE220"/>
  <c r="F94"/>
  <c r="BE162"/>
  <c r="BE180"/>
  <c r="BE186"/>
  <c r="BE203"/>
  <c r="BE209"/>
  <c r="E85"/>
  <c r="BE158"/>
  <c r="BE164"/>
  <c r="BE205"/>
  <c r="BE228"/>
  <c r="BE140"/>
  <c r="BE156"/>
  <c r="BE184"/>
  <c r="BE190"/>
  <c r="BE216"/>
  <c i="5" r="BK260"/>
  <c r="J260"/>
  <c r="J105"/>
  <c i="6" r="F94"/>
  <c r="J129"/>
  <c r="BE136"/>
  <c r="BE237"/>
  <c r="BE252"/>
  <c r="BE352"/>
  <c r="BE375"/>
  <c r="BE400"/>
  <c r="BE421"/>
  <c r="BE458"/>
  <c r="BE467"/>
  <c r="BE478"/>
  <c r="E121"/>
  <c r="J130"/>
  <c r="BE244"/>
  <c r="BE386"/>
  <c r="BE391"/>
  <c r="BE406"/>
  <c r="F93"/>
  <c r="BE184"/>
  <c r="BE220"/>
  <c r="BE230"/>
  <c r="BE264"/>
  <c r="BE282"/>
  <c r="BE369"/>
  <c r="BE433"/>
  <c r="BE440"/>
  <c r="BE450"/>
  <c r="BE453"/>
  <c r="BE154"/>
  <c r="BE168"/>
  <c r="BE172"/>
  <c r="BE175"/>
  <c r="BE234"/>
  <c r="BE241"/>
  <c r="BE248"/>
  <c r="BE256"/>
  <c r="BE287"/>
  <c r="BE308"/>
  <c r="BE428"/>
  <c r="BE461"/>
  <c r="BE502"/>
  <c r="J127"/>
  <c r="BE147"/>
  <c r="BE161"/>
  <c r="BE196"/>
  <c r="BE202"/>
  <c r="BE214"/>
  <c r="BE223"/>
  <c r="BE260"/>
  <c r="BE268"/>
  <c r="BE271"/>
  <c r="BE276"/>
  <c r="BE486"/>
  <c r="BE492"/>
  <c r="BE496"/>
  <c r="BE508"/>
  <c r="BE510"/>
  <c r="BE140"/>
  <c r="BE178"/>
  <c r="BE190"/>
  <c r="BE208"/>
  <c r="BE227"/>
  <c r="BE291"/>
  <c r="BE314"/>
  <c r="BE333"/>
  <c r="BE380"/>
  <c r="BE396"/>
  <c r="BE412"/>
  <c r="BE444"/>
  <c r="BE472"/>
  <c r="BE484"/>
  <c i="5" r="F93"/>
  <c r="F129"/>
  <c r="BE135"/>
  <c r="BE153"/>
  <c r="BE160"/>
  <c r="BE223"/>
  <c r="BE262"/>
  <c r="BE277"/>
  <c r="BE300"/>
  <c r="BE360"/>
  <c r="BE394"/>
  <c r="BE415"/>
  <c r="BE450"/>
  <c r="BE454"/>
  <c r="BE471"/>
  <c r="BE493"/>
  <c i="4" r="J134"/>
  <c r="J100"/>
  <c i="5" r="E120"/>
  <c r="BE139"/>
  <c r="BE164"/>
  <c r="BE167"/>
  <c r="BE182"/>
  <c r="BE194"/>
  <c r="BE213"/>
  <c r="BE230"/>
  <c r="BE246"/>
  <c r="BE377"/>
  <c r="BE400"/>
  <c r="BE460"/>
  <c r="BE482"/>
  <c r="BE501"/>
  <c r="BE527"/>
  <c r="J129"/>
  <c r="BE170"/>
  <c r="BE238"/>
  <c r="BE257"/>
  <c r="BE306"/>
  <c r="BE344"/>
  <c r="BE431"/>
  <c r="BE511"/>
  <c r="BE517"/>
  <c r="BE533"/>
  <c r="J93"/>
  <c r="BE146"/>
  <c r="BE200"/>
  <c r="BE216"/>
  <c r="BE220"/>
  <c r="BE234"/>
  <c r="BE294"/>
  <c r="BE352"/>
  <c r="BE463"/>
  <c r="BE488"/>
  <c i="4" r="BK280"/>
  <c r="J280"/>
  <c r="J105"/>
  <c i="5" r="BE188"/>
  <c r="BE206"/>
  <c r="BE209"/>
  <c r="BE250"/>
  <c r="BE268"/>
  <c r="BE389"/>
  <c r="BE419"/>
  <c r="BE443"/>
  <c r="BE468"/>
  <c r="BE477"/>
  <c r="J91"/>
  <c r="BE176"/>
  <c r="BE227"/>
  <c r="BE242"/>
  <c r="BE254"/>
  <c r="BE273"/>
  <c r="BE325"/>
  <c r="BE383"/>
  <c r="BE405"/>
  <c r="BE410"/>
  <c r="BE425"/>
  <c r="BE438"/>
  <c r="BE498"/>
  <c r="BE503"/>
  <c r="BE509"/>
  <c r="BE521"/>
  <c r="BE535"/>
  <c i="3" r="J281"/>
  <c r="J106"/>
  <c i="4" r="J93"/>
  <c r="J126"/>
  <c r="J129"/>
  <c r="BE135"/>
  <c r="BE152"/>
  <c r="BE171"/>
  <c r="BE184"/>
  <c r="BE226"/>
  <c r="BE247"/>
  <c r="BE306"/>
  <c r="BE326"/>
  <c r="BE332"/>
  <c r="BE419"/>
  <c i="3" r="J145"/>
  <c r="J101"/>
  <c i="4" r="E120"/>
  <c r="F129"/>
  <c r="BE164"/>
  <c r="BE187"/>
  <c r="BE208"/>
  <c r="BE274"/>
  <c r="BE311"/>
  <c r="BE359"/>
  <c r="BE370"/>
  <c r="BE376"/>
  <c r="BE379"/>
  <c r="BE396"/>
  <c r="BE408"/>
  <c r="F93"/>
  <c r="BE180"/>
  <c r="BE190"/>
  <c r="BE233"/>
  <c r="BE240"/>
  <c r="BE258"/>
  <c r="BE266"/>
  <c r="BE270"/>
  <c r="BE282"/>
  <c r="BE294"/>
  <c r="BE317"/>
  <c r="BE427"/>
  <c r="BE429"/>
  <c r="BE437"/>
  <c r="BE146"/>
  <c r="BE214"/>
  <c r="BE229"/>
  <c r="BE347"/>
  <c r="BE402"/>
  <c r="BE414"/>
  <c r="BE424"/>
  <c r="BE447"/>
  <c r="BE161"/>
  <c r="BE196"/>
  <c r="BE250"/>
  <c r="BE254"/>
  <c r="BE288"/>
  <c r="BE338"/>
  <c r="BE366"/>
  <c r="BE387"/>
  <c r="BE435"/>
  <c r="BE458"/>
  <c r="BE464"/>
  <c r="BE466"/>
  <c r="BE139"/>
  <c r="BE158"/>
  <c r="BE202"/>
  <c r="BE220"/>
  <c r="BE236"/>
  <c r="BE243"/>
  <c r="BE262"/>
  <c r="BE277"/>
  <c r="BE300"/>
  <c r="BE322"/>
  <c r="BE354"/>
  <c r="BE390"/>
  <c r="BE443"/>
  <c r="BE453"/>
  <c i="2" r="J305"/>
  <c r="J106"/>
  <c i="3" r="F128"/>
  <c r="BE135"/>
  <c r="BE187"/>
  <c r="BE233"/>
  <c r="BE319"/>
  <c r="F94"/>
  <c r="BE214"/>
  <c r="BE220"/>
  <c r="BE254"/>
  <c r="BE266"/>
  <c r="BE274"/>
  <c r="BE331"/>
  <c r="BE369"/>
  <c r="BE425"/>
  <c r="BE451"/>
  <c r="BE522"/>
  <c r="BE554"/>
  <c r="BE556"/>
  <c r="BE566"/>
  <c r="BE572"/>
  <c r="E85"/>
  <c r="J91"/>
  <c r="BE152"/>
  <c r="BE161"/>
  <c r="BE190"/>
  <c r="BE196"/>
  <c r="BE247"/>
  <c r="BE258"/>
  <c r="BE282"/>
  <c r="BE302"/>
  <c r="BE414"/>
  <c r="BE419"/>
  <c r="BE435"/>
  <c r="BE455"/>
  <c r="BE476"/>
  <c r="BE546"/>
  <c r="BE577"/>
  <c r="J94"/>
  <c r="BE139"/>
  <c r="BE180"/>
  <c r="BE229"/>
  <c r="BE262"/>
  <c r="BE270"/>
  <c r="BE277"/>
  <c r="BE293"/>
  <c r="BE325"/>
  <c r="BE350"/>
  <c r="BE461"/>
  <c r="BE467"/>
  <c r="BE488"/>
  <c r="BE499"/>
  <c r="BE505"/>
  <c r="BE513"/>
  <c r="BE527"/>
  <c r="BE538"/>
  <c r="J128"/>
  <c r="BE146"/>
  <c r="BE164"/>
  <c r="BE171"/>
  <c r="BE184"/>
  <c r="BE236"/>
  <c r="BE243"/>
  <c r="BE250"/>
  <c r="BE430"/>
  <c r="BE440"/>
  <c r="BE445"/>
  <c r="BE516"/>
  <c r="BE533"/>
  <c r="BE562"/>
  <c r="BE583"/>
  <c r="BE585"/>
  <c r="BE158"/>
  <c r="BE202"/>
  <c r="BE208"/>
  <c r="BE226"/>
  <c r="BE240"/>
  <c r="BE288"/>
  <c r="BE298"/>
  <c r="BE377"/>
  <c r="BE385"/>
  <c r="BE402"/>
  <c r="BE408"/>
  <c r="BE483"/>
  <c r="BE495"/>
  <c r="BE508"/>
  <c r="BE543"/>
  <c r="BE548"/>
  <c i="2" r="J94"/>
  <c r="F130"/>
  <c r="BE165"/>
  <c r="BE171"/>
  <c r="BE244"/>
  <c r="BE267"/>
  <c r="BE286"/>
  <c r="BE312"/>
  <c r="BE365"/>
  <c r="BE500"/>
  <c r="BE665"/>
  <c r="BE738"/>
  <c r="BE762"/>
  <c r="BE772"/>
  <c r="BE845"/>
  <c r="BE874"/>
  <c r="J91"/>
  <c r="F129"/>
  <c r="BE142"/>
  <c r="BE212"/>
  <c r="BE226"/>
  <c r="BE257"/>
  <c r="BE373"/>
  <c r="BE520"/>
  <c r="BE546"/>
  <c r="BE710"/>
  <c r="BE727"/>
  <c r="BE767"/>
  <c r="BE782"/>
  <c r="BE800"/>
  <c r="BE829"/>
  <c r="BE841"/>
  <c r="BE851"/>
  <c r="BE871"/>
  <c r="BE903"/>
  <c r="E121"/>
  <c r="J129"/>
  <c r="BE136"/>
  <c r="BE153"/>
  <c r="BE159"/>
  <c r="BE168"/>
  <c r="BE197"/>
  <c r="BE232"/>
  <c r="BE250"/>
  <c r="BE282"/>
  <c r="BE290"/>
  <c r="BE294"/>
  <c r="BE306"/>
  <c r="BE326"/>
  <c r="BE418"/>
  <c r="BE510"/>
  <c r="BE572"/>
  <c r="BE618"/>
  <c r="BE657"/>
  <c r="BE721"/>
  <c r="BE757"/>
  <c r="BE778"/>
  <c r="BE806"/>
  <c r="BE891"/>
  <c r="BE906"/>
  <c r="BE914"/>
  <c r="BE916"/>
  <c r="BE937"/>
  <c r="BE958"/>
  <c r="BE220"/>
  <c r="BE253"/>
  <c r="BE264"/>
  <c r="BE317"/>
  <c r="BE322"/>
  <c r="BE459"/>
  <c r="BE595"/>
  <c r="BE689"/>
  <c r="BE716"/>
  <c r="BE822"/>
  <c r="BE880"/>
  <c r="BE885"/>
  <c r="BE896"/>
  <c r="BE922"/>
  <c r="BE932"/>
  <c r="BE952"/>
  <c r="BE146"/>
  <c r="BE200"/>
  <c r="BE206"/>
  <c r="BE271"/>
  <c r="BE274"/>
  <c r="BE301"/>
  <c r="BE788"/>
  <c r="BE794"/>
  <c r="BE857"/>
  <c r="BE866"/>
  <c r="BE908"/>
  <c r="BE960"/>
  <c r="BE178"/>
  <c r="BE190"/>
  <c r="BE194"/>
  <c r="BE238"/>
  <c r="BE260"/>
  <c r="BE278"/>
  <c r="BE298"/>
  <c r="BE397"/>
  <c r="BE749"/>
  <c r="BE752"/>
  <c r="BE813"/>
  <c r="BE834"/>
  <c r="BE863"/>
  <c r="BE926"/>
  <c r="BE941"/>
  <c r="BE947"/>
  <c r="F36"/>
  <c i="1" r="BA96"/>
  <c i="3" r="F38"/>
  <c i="1" r="BC97"/>
  <c i="5" r="F36"/>
  <c i="1" r="BA99"/>
  <c i="6" r="J36"/>
  <c i="1" r="AW100"/>
  <c i="7" r="F39"/>
  <c i="1" r="BD101"/>
  <c i="2" r="F38"/>
  <c i="1" r="BC96"/>
  <c i="4" r="J36"/>
  <c i="1" r="AW98"/>
  <c i="6" r="F36"/>
  <c i="1" r="BA100"/>
  <c i="7" r="J36"/>
  <c i="1" r="AW101"/>
  <c i="8" r="F36"/>
  <c i="1" r="BA102"/>
  <c i="8" r="J36"/>
  <c i="1" r="AW102"/>
  <c i="2" r="J36"/>
  <c i="1" r="AW96"/>
  <c i="3" r="J36"/>
  <c i="1" r="AW97"/>
  <c i="4" r="F38"/>
  <c i="1" r="BC98"/>
  <c i="5" r="J36"/>
  <c i="1" r="AW99"/>
  <c i="6" r="F39"/>
  <c i="1" r="BD100"/>
  <c i="7" r="F37"/>
  <c i="1" r="BB101"/>
  <c i="2" r="F37"/>
  <c i="1" r="BB96"/>
  <c i="4" r="F37"/>
  <c i="1" r="BB98"/>
  <c i="5" r="F39"/>
  <c i="1" r="BD99"/>
  <c i="7" r="F36"/>
  <c i="1" r="BA101"/>
  <c i="7" r="F38"/>
  <c i="1" r="BC101"/>
  <c r="AS94"/>
  <c i="3" r="F36"/>
  <c i="1" r="BA97"/>
  <c i="3" r="F37"/>
  <c i="1" r="BB97"/>
  <c i="3" r="F39"/>
  <c i="1" r="BD97"/>
  <c i="4" r="F39"/>
  <c i="1" r="BD98"/>
  <c i="5" r="F38"/>
  <c i="1" r="BC99"/>
  <c i="6" r="F38"/>
  <c i="1" r="BC100"/>
  <c i="8" r="F39"/>
  <c i="1" r="BD102"/>
  <c i="8" r="F37"/>
  <c i="1" r="BB102"/>
  <c i="2" r="F39"/>
  <c i="1" r="BD96"/>
  <c i="4" r="F36"/>
  <c i="1" r="BA98"/>
  <c i="5" r="F37"/>
  <c i="1" r="BB99"/>
  <c i="6" r="F37"/>
  <c i="1" r="BB100"/>
  <c i="8" r="F38"/>
  <c i="1" r="BC102"/>
  <c i="2" l="1" r="P304"/>
  <c i="6" r="P133"/>
  <c i="1" r="AU100"/>
  <c i="7" r="T129"/>
  <c i="5" r="T133"/>
  <c r="T132"/>
  <c i="4" r="R133"/>
  <c i="7" r="R129"/>
  <c i="6" r="R134"/>
  <c r="R133"/>
  <c i="4" r="T133"/>
  <c i="7" r="BK168"/>
  <c r="J168"/>
  <c r="J103"/>
  <c i="3" r="T280"/>
  <c r="T132"/>
  <c i="4" r="T280"/>
  <c i="3" r="P133"/>
  <c r="P132"/>
  <c i="1" r="AU97"/>
  <c i="5" r="P132"/>
  <c i="1" r="AU99"/>
  <c i="4" r="R280"/>
  <c i="2" r="BK304"/>
  <c r="P134"/>
  <c r="R134"/>
  <c r="R133"/>
  <c i="3" r="R132"/>
  <c i="5" r="R260"/>
  <c r="R132"/>
  <c i="6" r="T274"/>
  <c r="T133"/>
  <c i="4" r="P280"/>
  <c r="P132"/>
  <c i="1" r="AU98"/>
  <c i="3" r="BK133"/>
  <c r="J133"/>
  <c r="J99"/>
  <c i="2" r="T134"/>
  <c r="T133"/>
  <c i="7" r="BK226"/>
  <c r="J226"/>
  <c r="J106"/>
  <c i="2" r="BK134"/>
  <c r="J134"/>
  <c r="J99"/>
  <c i="5" r="BK133"/>
  <c r="J133"/>
  <c r="J99"/>
  <c i="8" r="BK124"/>
  <c r="J124"/>
  <c r="J98"/>
  <c i="6" r="BK133"/>
  <c r="J133"/>
  <c i="5" r="BK132"/>
  <c r="J132"/>
  <c r="J98"/>
  <c i="4" r="BK132"/>
  <c r="J132"/>
  <c r="J98"/>
  <c i="2" r="F35"/>
  <c i="1" r="AZ96"/>
  <c i="5" r="F35"/>
  <c i="1" r="AZ99"/>
  <c r="BD95"/>
  <c r="BD94"/>
  <c r="W33"/>
  <c i="3" r="J35"/>
  <c i="1" r="AV97"/>
  <c r="AT97"/>
  <c i="4" r="J35"/>
  <c i="1" r="AV98"/>
  <c r="AT98"/>
  <c i="6" r="J35"/>
  <c i="1" r="AV100"/>
  <c r="AT100"/>
  <c i="8" r="J35"/>
  <c i="1" r="AV102"/>
  <c r="AT102"/>
  <c i="3" r="F35"/>
  <c i="1" r="AZ97"/>
  <c i="4" r="F35"/>
  <c i="1" r="AZ98"/>
  <c i="6" r="F35"/>
  <c i="1" r="AZ100"/>
  <c r="BB95"/>
  <c r="BB94"/>
  <c r="W31"/>
  <c i="2" r="J35"/>
  <c i="1" r="AV96"/>
  <c r="AT96"/>
  <c i="5" r="J35"/>
  <c i="1" r="AV99"/>
  <c r="AT99"/>
  <c r="BC95"/>
  <c r="BC94"/>
  <c r="W32"/>
  <c i="6" r="J32"/>
  <c i="1" r="AG100"/>
  <c i="7" r="J35"/>
  <c i="1" r="AV101"/>
  <c r="AT101"/>
  <c i="7" r="F35"/>
  <c i="1" r="AZ101"/>
  <c i="8" r="F35"/>
  <c i="1" r="AZ102"/>
  <c r="BA95"/>
  <c r="BA94"/>
  <c r="W30"/>
  <c i="2" l="1" r="BK133"/>
  <c r="J133"/>
  <c r="J98"/>
  <c i="4" r="T132"/>
  <c r="R132"/>
  <c i="2" r="P133"/>
  <c i="1" r="AU96"/>
  <c i="2" r="J304"/>
  <c r="J105"/>
  <c i="7" r="BK129"/>
  <c r="J129"/>
  <c r="J98"/>
  <c i="3" r="BK132"/>
  <c r="J132"/>
  <c i="1" r="AN100"/>
  <c i="6" r="J98"/>
  <c r="J41"/>
  <c i="1" r="AU95"/>
  <c r="AU94"/>
  <c i="8" r="J32"/>
  <c i="1" r="AG102"/>
  <c i="5" r="J32"/>
  <c i="1" r="AG99"/>
  <c r="AN99"/>
  <c r="AX95"/>
  <c r="AY94"/>
  <c i="3" r="J32"/>
  <c i="1" r="AG97"/>
  <c i="4" r="J32"/>
  <c i="1" r="AG98"/>
  <c r="AW94"/>
  <c r="AK30"/>
  <c r="AY95"/>
  <c r="AW95"/>
  <c r="AX94"/>
  <c r="AZ95"/>
  <c r="AZ94"/>
  <c r="W29"/>
  <c i="3" l="1" r="J41"/>
  <c i="8" r="J41"/>
  <c i="3" r="J98"/>
  <c i="5" r="J41"/>
  <c i="4" r="J41"/>
  <c i="1" r="AN98"/>
  <c r="AN97"/>
  <c r="AN102"/>
  <c i="2" r="J32"/>
  <c i="1" r="AG96"/>
  <c i="7" r="J32"/>
  <c i="1" r="AG101"/>
  <c r="AV95"/>
  <c r="AT95"/>
  <c r="AV94"/>
  <c r="AK29"/>
  <c i="2" l="1" r="J41"/>
  <c i="7" r="J41"/>
  <c i="1" r="AN96"/>
  <c r="AN101"/>
  <c r="AG95"/>
  <c r="AG94"/>
  <c r="AK26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<sst xmlns="http://schemas.openxmlformats.org/spreadsheetml/2006/main">
  <si>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</si>
  <si>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</si>
  <si>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</si>
  <si>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</si>
  <si>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</si>
  <si>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{802d7b47-3226-4c10-9883-f8ccb4c101d6}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</si>
  <si>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</si>
  <si>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</si>
  <si>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</si>
  <si>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</si>
  <si>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</si>
  <si>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</si>
  <si>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</si>
  <si>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</si>
  <si>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24P-FAP01D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</si>
  <si>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</si>
  <si>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</si>
  <si>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Bílina - oprava střech objektů bývalého pivovaru - rev 07.05.25</t>
  </si>
  <si>
    <t>KSO:</t>
  </si>
  <si>
    <t>CC-CZ:</t>
  </si>
  <si>
    <t>Místo:</t>
  </si>
  <si>
    <t xml:space="preserve"> </t>
  </si>
  <si>
    <t>Datum:</t>
  </si>
  <si>
    <t>22. 11. 2024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</si>
  <si>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</si>
  <si>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</si>
  <si>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</si>
  <si>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</si>
  <si>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</si>
  <si>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</si>
  <si>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</si>
  <si>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</si>
  <si>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</si>
  <si>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</si>
  <si>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</si>
  <si>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</si>
  <si>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</si>
  <si>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</si>
  <si>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</si>
  <si>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</si>
  <si>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</si>
  <si>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</si>
  <si>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</si>
  <si>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</si>
  <si>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</si>
  <si>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</si>
  <si>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</si>
  <si>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</si>
  <si>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</si>
  <si>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</si>
  <si>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</si>
  <si>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</si>
  <si>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</si>
  <si>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</si>
  <si>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</si>
  <si>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</si>
  <si>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</si>
  <si>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</si>
  <si>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</si>
  <si>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</si>
  <si>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</si>
  <si>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</si>
  <si>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</si>
  <si>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</si>
  <si>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</si>
  <si>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</si>
  <si>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</si>
  <si>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</si>
  <si>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</si>
  <si>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</si>
  <si>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</si>
  <si>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</si>
  <si>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</si>
  <si>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</si>
  <si>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</si>
  <si>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</si>
  <si>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</si>
  <si>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SO-03</t>
  </si>
  <si>
    <t>č.p. 1/34</t>
  </si>
  <si>
    <t>STA</t>
  </si>
  <si>
    <t>1</t>
  </si>
  <si>
    <t>{e3d1589e-a3a4-4b73-ae88-c1ed17bce67b}</t>
  </si>
  <si>
    <t>2</t>
  </si>
  <si>
    <t>/</t>
  </si>
  <si>
    <t>001</t>
  </si>
  <si>
    <t>Objekt CH</t>
  </si>
  <si>
    <t>Soupis</t>
  </si>
  <si>
    <t>{0baa66e1-4b27-4221-aa53-9ae16ef27285}</t>
  </si>
  <si>
    <t>002</t>
  </si>
  <si>
    <t>Objekt I</t>
  </si>
  <si>
    <t>{2fa35631-4e0f-481e-b8cd-7bf46dfbcf70}</t>
  </si>
  <si>
    <t>003</t>
  </si>
  <si>
    <t>Objekt J</t>
  </si>
  <si>
    <t>{6c936134-1a2e-4163-a827-b27d217b58ba}</t>
  </si>
  <si>
    <t>004</t>
  </si>
  <si>
    <t>Objekt K</t>
  </si>
  <si>
    <t>{c26bb5c8-a299-490c-b3d7-c7473d9bd6d0}</t>
  </si>
  <si>
    <t>005</t>
  </si>
  <si>
    <t>Objekt L</t>
  </si>
  <si>
    <t>{51ded45d-ac34-4d57-ba65-16592e962574}</t>
  </si>
  <si>
    <t>006</t>
  </si>
  <si>
    <t>Hromosvod Bílina objekty č.p.1 CH,I,J,K,L</t>
  </si>
  <si>
    <t>{5e8facc2-73b1-467b-8da3-4e954c2841c3}</t>
  </si>
  <si>
    <t>999</t>
  </si>
  <si>
    <t>vedlejší a ostatní náklady stavby</t>
  </si>
  <si>
    <t>{61bf374f-c691-4366-8113-e7297a677720}</t>
  </si>
  <si>
    <t>KRYCÍ LIST SOUPISU PRACÍ</t>
  </si>
  <si>
    <t>Objekt:</t>
  </si>
  <si>
    <t>SO-03 - č.p. 1/34</t>
  </si>
  <si>
    <t>Soupis:</t>
  </si>
  <si>
    <t>001 - Objekt 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</si>
  <si>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</si>
  <si>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</si>
  <si>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</si>
  <si>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</si>
  <si>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</si>
  <si>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</si>
  <si>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</si>
  <si>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</si>
  <si>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</si>
  <si>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</si>
  <si>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</si>
  <si>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</si>
  <si>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</si>
  <si>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</si>
  <si>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</si>
  <si>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</si>
  <si>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</si>
  <si>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</si>
  <si>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</si>
  <si>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</si>
  <si>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</si>
  <si>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</si>
  <si>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</si>
  <si>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</si>
  <si>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</si>
  <si>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</si>
  <si>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</si>
  <si>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</si>
  <si>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</si>
  <si>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</si>
  <si>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</si>
  <si>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</si>
  <si>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</si>
  <si>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</si>
  <si>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</si>
  <si>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</si>
  <si>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</si>
  <si>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314231511</t>
  </si>
  <si>
    <t>Zdivo komínů nad střechou průduch do 150x150 na MC včetně spárování z cihel pálených dl 290 mm</t>
  </si>
  <si>
    <t>m3</t>
  </si>
  <si>
    <t>CS ÚRS 2024 02</t>
  </si>
  <si>
    <t>4</t>
  </si>
  <si>
    <t>-1749447798</t>
  </si>
  <si>
    <t>PP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</si>
  <si>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</si>
  <si>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Online PSC</t>
  </si>
  <si>
    <t>https://podminky.urs.cz/item/CS_URS_2024_02/314231511</t>
  </si>
  <si>
    <t>VV</t>
  </si>
  <si>
    <t>doplnění odbouráné části komínového tělesa</t>
  </si>
  <si>
    <t>(0,80*0,80*5+1,425*0,80)*1,50</t>
  </si>
  <si>
    <t>Součet</t>
  </si>
  <si>
    <t>31723 - x 1</t>
  </si>
  <si>
    <t>štuková profilace říms</t>
  </si>
  <si>
    <t>m</t>
  </si>
  <si>
    <t>-637964292</t>
  </si>
  <si>
    <t>4,69+13,98+22,35+11,18+9,37+19,55+6,05</t>
  </si>
  <si>
    <t>317235811</t>
  </si>
  <si>
    <t>Doplnění zdiva hlavních a kordónových říms cihlami pálenými na maltu</t>
  </si>
  <si>
    <t>2019565001</t>
  </si>
  <si>
    <t>Doplnění zdiva hlavních a kordonových říms s dodáním hmot, cihlami pálenými na maltu</t>
  </si>
  <si>
    <t>https://podminky.urs.cz/item/CS_URS_2024_02/317235811</t>
  </si>
  <si>
    <t>doplnění poškozených říms</t>
  </si>
  <si>
    <t>(4,69+13,98+22,35+11,18+9,37+19,55+6,05)*0,50*0,60</t>
  </si>
  <si>
    <t>6</t>
  </si>
  <si>
    <t>Úpravy povrchů, podlahy a osazování výplní</t>
  </si>
  <si>
    <t>622325459</t>
  </si>
  <si>
    <t>Oprava vnější vápenné omítky s celoplošným přeštukováním členitosti 3 v rozsahu přes 80 do 100 %</t>
  </si>
  <si>
    <t>m2</t>
  </si>
  <si>
    <t>340089114</t>
  </si>
  <si>
    <t>Oprava vápenné omítky s celoplošným přeštukováním vnějších ploch stupně členitosti 3, v rozsahu opravované plochy přes 80 do 100%</t>
  </si>
  <si>
    <t>https://podminky.urs.cz/item/CS_URS_2024_02/622325459</t>
  </si>
  <si>
    <t>oprava omítky římsy</t>
  </si>
  <si>
    <t>(4,69+13,98+22,35+11,18+9,37+19,55+6,05)*2,00</t>
  </si>
  <si>
    <t>5</t>
  </si>
  <si>
    <t>623131100</t>
  </si>
  <si>
    <t>Vápenný postřik vnějších pilířů nebo sloupů nanášený celoplošně ručně</t>
  </si>
  <si>
    <t>1980046503</t>
  </si>
  <si>
    <t>Podkladní a spojovací vrstva vnějších omítaných ploch vápenný postřik nanášený ručně celoplošně pilířů nebo sloupů</t>
  </si>
  <si>
    <t>https://podminky.urs.cz/item/CS_URS_2024_02/623131100</t>
  </si>
  <si>
    <t>komíny</t>
  </si>
  <si>
    <t>0,80*4*2,00*5+(1,50+0,80)*2*2,00</t>
  </si>
  <si>
    <t>623311121</t>
  </si>
  <si>
    <t>Vápenná omítka hladká jednovrstvá vnějších pilířů nebo sloupů nanášená ručně</t>
  </si>
  <si>
    <t>-394592764</t>
  </si>
  <si>
    <t>Omítka vápenná vnějších ploch nanášená ručně jednovrstvá, tloušťky do 15 mm hladká pilířů nebo sloupů</t>
  </si>
  <si>
    <t>https://podminky.urs.cz/item/CS_URS_2024_02/623311121</t>
  </si>
  <si>
    <t>7</t>
  </si>
  <si>
    <t>623311131</t>
  </si>
  <si>
    <t>Vápenný štuk vnějších pilířů nebo sloupů tloušťky do 3 mm</t>
  </si>
  <si>
    <t>1667664064</t>
  </si>
  <si>
    <t>Vápenný štuk vnějších ploch tloušťky do 3 mm pilířů nebo sloupů</t>
  </si>
  <si>
    <t>https://podminky.urs.cz/item/CS_URS_2024_02/623311131</t>
  </si>
  <si>
    <t>8</t>
  </si>
  <si>
    <t>623311191</t>
  </si>
  <si>
    <t>Příplatek k vápenné omítce vnějších sloupů za každých dalších 5 mm tloušťky ručně</t>
  </si>
  <si>
    <t>1714261213</t>
  </si>
  <si>
    <t>Omítka vápenná vnějších ploch nanášená ručně Příplatek k cenám za každých dalších i započatých 5 mm tloušťky omítky přes 15 mm pilířů nebo sloupů</t>
  </si>
  <si>
    <t>https://podminky.urs.cz/item/CS_URS_2024_02/623311191</t>
  </si>
  <si>
    <t>2 x</t>
  </si>
  <si>
    <t>41,20*2</t>
  </si>
  <si>
    <t>9</t>
  </si>
  <si>
    <t>Ostatní konstrukce a práce, bourání</t>
  </si>
  <si>
    <t>941111132</t>
  </si>
  <si>
    <t>Montáž lešení řadového trubkového lehkého s podlahami zatížení do 200 kg/m2 š od 1,2 do 1,5 m v přes 10 do 25 m</t>
  </si>
  <si>
    <t>-693890720</t>
  </si>
  <si>
    <t>Lešení řadové trubkové lehké pracovní s podlahami s provozním zatížením tř. 3 do 200 kg/m2 šířky tř. W12 od 1,2 do 1,5 m, výšky výšky přes 10 do 25 m montáž</t>
  </si>
  <si>
    <t>https://podminky.urs.cz/item/CS_URS_2024_02/941111132</t>
  </si>
  <si>
    <t>pro opravy</t>
  </si>
  <si>
    <t>(4,69+13,98+22,35+11,18+9,37+19,55+6,05+2*1,50)*12,00</t>
  </si>
  <si>
    <t>rezerva</t>
  </si>
  <si>
    <t>1082,04*0,20</t>
  </si>
  <si>
    <t>(00,80*2+1,50*2)*2*5,00*5+(1,50+0,80+1,50*2)*2*5,00</t>
  </si>
  <si>
    <t>přesahy, členitost</t>
  </si>
  <si>
    <t>1581,448*0,30</t>
  </si>
  <si>
    <t>10</t>
  </si>
  <si>
    <t>941111232</t>
  </si>
  <si>
    <t>Příplatek k lešení řadovému trubkovému lehkému s podlahami do 200 kg/m2 š od 1,2 do 1,5 m v přes 10 do 25 m za každý den použití</t>
  </si>
  <si>
    <t>397730315</t>
  </si>
  <si>
    <t>Lešení řadové trubkové lehké pracovní s podlahami s provozním zatížením tř. 3 do 200 kg/m2 šířky tř. W12 od 1,2 do 1,5 m, výšky výšky přes 10 do 25 m příplatek k ceně za každý den použití</t>
  </si>
  <si>
    <t>https://podminky.urs.cz/item/CS_URS_2024_02/941111232</t>
  </si>
  <si>
    <t>2055,882*90 'Přepočtené koeficientem množství</t>
  </si>
  <si>
    <t>11</t>
  </si>
  <si>
    <t>941111832</t>
  </si>
  <si>
    <t>Demontáž lešení řadového trubkového lehkého s podlahami zatížení do 200 kg/m2 š od 1,2 do 1,5 m v přes 10 do 25 m</t>
  </si>
  <si>
    <t>1299695528</t>
  </si>
  <si>
    <t>Lešení řadové trubkové lehké pracovní s podlahami s provozním zatížením tř. 3 do 200 kg/m2 šířky tř. W12 od 1,2 do 1,5 m, výšky výšky přes 10 do 25 m demontáž</t>
  </si>
  <si>
    <t>https://podminky.urs.cz/item/CS_URS_2024_02/941111832</t>
  </si>
  <si>
    <t>941121311</t>
  </si>
  <si>
    <t>Odborná prohlídka lešení řadového trubkového těžkého s podlahami zatížení do 300 kg/m2 š od 1,5 do 1,8 m v do 25 m pl do 500 m2 nezakrytého</t>
  </si>
  <si>
    <t>kus</t>
  </si>
  <si>
    <t>-1906845911</t>
  </si>
  <si>
    <t>Odborná prohlídka lešení řadového trubkového těžkého pracovního s podlahami s provozním zatížením tř. 4 do 300 kg/m2 šířky tř. W15 od 1,5 do 1,8 m výšky do 25 m, celkové plochy do 500 m2 nezakrytého</t>
  </si>
  <si>
    <t>https://podminky.urs.cz/item/CS_URS_2024_02/941121311</t>
  </si>
  <si>
    <t>13</t>
  </si>
  <si>
    <t>949101112</t>
  </si>
  <si>
    <t>Lešení pomocné pro objekty pozemních staveb s lešeňovou podlahou v přes 1,9 do 3,5 m zatížení do 150 kg/m2</t>
  </si>
  <si>
    <t>529859146</t>
  </si>
  <si>
    <t>Lešení pomocné pracovní pro objekty pozemních staveb pro zatížení do 150 kg/m2, o výšce lešeňové podlahy přes 1,9 do 3,5 m</t>
  </si>
  <si>
    <t>https://podminky.urs.cz/item/CS_URS_2024_02/949101112</t>
  </si>
  <si>
    <t>pro opravu krovu</t>
  </si>
  <si>
    <t>1264,10*cos(37)*2</t>
  </si>
  <si>
    <t>14</t>
  </si>
  <si>
    <t>952902601</t>
  </si>
  <si>
    <t>Čištění budov vysátí prachu z trámů</t>
  </si>
  <si>
    <t>-857918679</t>
  </si>
  <si>
    <t>Čištění budov při provádění oprav a udržovacích prací vysátím prachu z trámů, nosníků apod.</t>
  </si>
  <si>
    <t>https://podminky.urs.cz/item/CS_URS_2024_02/952902601</t>
  </si>
  <si>
    <t>plocha trámů</t>
  </si>
  <si>
    <t>1264,10*1,80</t>
  </si>
  <si>
    <t>15</t>
  </si>
  <si>
    <t>952902611</t>
  </si>
  <si>
    <t>Čištění budov vysátí prachu z ostatních ploch</t>
  </si>
  <si>
    <t>-1922821827</t>
  </si>
  <si>
    <t>Čištění budov při provádění oprav a udržovacích prací vysátím prachu z ostatních ploch</t>
  </si>
  <si>
    <t>https://podminky.urs.cz/item/CS_URS_2024_02/952902611</t>
  </si>
  <si>
    <t>půda</t>
  </si>
  <si>
    <t>9,00*10,00</t>
  </si>
  <si>
    <t>19,00*10,00</t>
  </si>
  <si>
    <t>10,00*1,00</t>
  </si>
  <si>
    <t>16</t>
  </si>
  <si>
    <t>952903001</t>
  </si>
  <si>
    <t>Čištění budov odstranění ptačího nebo netopýřího trusu z podlahy</t>
  </si>
  <si>
    <t>-1577798332</t>
  </si>
  <si>
    <t>Čištění budov při provádění oprav a udržovacích prací odstraněním ptačího nebo netopýřího trusu z podlahy</t>
  </si>
  <si>
    <t>https://podminky.urs.cz/item/CS_URS_2024_02/952903001</t>
  </si>
  <si>
    <t>půda 40 %</t>
  </si>
  <si>
    <t>290,00*0,40</t>
  </si>
  <si>
    <t>17</t>
  </si>
  <si>
    <t>962032641</t>
  </si>
  <si>
    <t>Bourání zdiva komínového z cihel z cihel pálených, šamotových nebo vápenopískových na MC</t>
  </si>
  <si>
    <t>362762392</t>
  </si>
  <si>
    <t>Bourání zdiva nadzákladového komínového z cihel pálených, šamotových nebo vápenopískových, na maltu cementovou</t>
  </si>
  <si>
    <t>https://podminky.urs.cz/item/CS_URS_2024_02/962032641</t>
  </si>
  <si>
    <t>odbourání části komínového tělesa</t>
  </si>
  <si>
    <t>18</t>
  </si>
  <si>
    <t>968062244</t>
  </si>
  <si>
    <t>Vybourání dřevěných rámů oken jednoduchých včetně křídel pl do 1 m2</t>
  </si>
  <si>
    <t>-1272126877</t>
  </si>
  <si>
    <t>Vybourání dřevěných rámů oken s křídly, dveřních zárubní, vrat, stěn, ostění nebo obkladů rámů oken s křídly jednoduchých, plochy do 1 m2</t>
  </si>
  <si>
    <t>https://podminky.urs.cz/item/CS_URS_2024_02/968062244</t>
  </si>
  <si>
    <t>okno dle ozn O - 02</t>
  </si>
  <si>
    <t>0,60*0,30*8</t>
  </si>
  <si>
    <t>19</t>
  </si>
  <si>
    <t>978019391</t>
  </si>
  <si>
    <t>Otlučení (osekání) vnější vápenné nebo vápenocementové omítky stupně členitosti 3 až 5 v rozsahu přes 80 do 100 %</t>
  </si>
  <si>
    <t>632102251</t>
  </si>
  <si>
    <t>Otlučení vápenných nebo vápenocementových omítek vnějších ploch s vyškrabáním spar a s očištěním zdiva stupně členitosti 3 až 5, v rozsahu přes 80 do 100 %</t>
  </si>
  <si>
    <t>https://podminky.urs.cz/item/CS_URS_2024_02/978019391</t>
  </si>
  <si>
    <t>20</t>
  </si>
  <si>
    <t>985221021</t>
  </si>
  <si>
    <t>Postupné rozebírání cihelného zdiva pro další použití do 1 m3</t>
  </si>
  <si>
    <t>1112833892</t>
  </si>
  <si>
    <t>Postupné rozebírání zdiva pro další použití cihelného, objemu do 1 m3</t>
  </si>
  <si>
    <t>https://podminky.urs.cz/item/CS_URS_2024_02/985221021</t>
  </si>
  <si>
    <t>oprava poškozených říms</t>
  </si>
  <si>
    <t>(4,69+13,98+22,35+11,18+9,37+19,55+6,05)*0,50*0,60*0,50</t>
  </si>
  <si>
    <t>993111111</t>
  </si>
  <si>
    <t>Dovoz a odvoz lešení řadového do 10 km včetně naložení a složení</t>
  </si>
  <si>
    <t>1529421780</t>
  </si>
  <si>
    <t>Dovoz a odvoz lešení včetně naložení a složení řadového, na vzdálenost do 10 km</t>
  </si>
  <si>
    <t>https://podminky.urs.cz/item/CS_URS_2024_02/993111111</t>
  </si>
  <si>
    <t>22</t>
  </si>
  <si>
    <t>993111119</t>
  </si>
  <si>
    <t>Příplatek k ceně dovozu a odvozu lešení řadového ZKD 10 km přes 10 km</t>
  </si>
  <si>
    <t>513194358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</si>
  <si>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</si>
  <si>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</si>
  <si>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997</t>
  </si>
  <si>
    <t>Přesun sutě</t>
  </si>
  <si>
    <t>23</t>
  </si>
  <si>
    <t>997013211</t>
  </si>
  <si>
    <t>Vnitrostaveništní doprava suti a vybouraných hmot pro budovy v do 6 m ručně</t>
  </si>
  <si>
    <t>t</t>
  </si>
  <si>
    <t>-122547353</t>
  </si>
  <si>
    <t>Vnitrostaveništní doprava suti a vybouraných hmot vodorovně do 50 m s naložením ručně pro budovy a haly výšky do 6 m</t>
  </si>
  <si>
    <t>https://podminky.urs.cz/item/CS_URS_2024_02/997013211</t>
  </si>
  <si>
    <t>24</t>
  </si>
  <si>
    <t>997013219</t>
  </si>
  <si>
    <t>Příplatek k vnitrostaveništní dopravě suti a vybouraných hmot za zvětšenou dopravu suti ZKD 10 m</t>
  </si>
  <si>
    <t>1140960650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</si>
  <si>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</si>
  <si>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</si>
  <si>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156,992*2 'Přepočtené koeficientem množství</t>
  </si>
  <si>
    <t>25</t>
  </si>
  <si>
    <t>997013312</t>
  </si>
  <si>
    <t>Montáž a demontáž shozu suti v přes 10 do 20 m</t>
  </si>
  <si>
    <t>377372430</t>
  </si>
  <si>
    <t>Shoz na stavební suť montáž a demontáž shozu výšky přes 10 do 20 m</t>
  </si>
  <si>
    <t>https://podminky.urs.cz/item/CS_URS_2024_02/997013312</t>
  </si>
  <si>
    <t>26</t>
  </si>
  <si>
    <t>997013322</t>
  </si>
  <si>
    <t>Příplatek k shozu suti v přes 10 do 20 m za první a ZKD den použití</t>
  </si>
  <si>
    <t>-738466940</t>
  </si>
  <si>
    <t>Shoz na stavební suť montáž a demontáž shozu výšky Příplatek za první a každý další den použití shozu výšky přes 10 do 20 m</t>
  </si>
  <si>
    <t>https://podminky.urs.cz/item/CS_URS_2024_02/997013322</t>
  </si>
  <si>
    <t>12*60 'Přepočtené koeficientem množství</t>
  </si>
  <si>
    <t>27</t>
  </si>
  <si>
    <t>997013501</t>
  </si>
  <si>
    <t>Odvoz suti a vybouraných hmot na skládku nebo meziskládku do 1 km se složením</t>
  </si>
  <si>
    <t>-1837766707</t>
  </si>
  <si>
    <t>Odvoz suti a vybouraných hmot na skládku nebo meziskládku se složením, na vzdálenost do 1 km</t>
  </si>
  <si>
    <t>https://podminky.urs.cz/item/CS_URS_2024_02/997013501</t>
  </si>
  <si>
    <t>28</t>
  </si>
  <si>
    <t>997013509</t>
  </si>
  <si>
    <t>Příplatek k odvozu suti a vybouraných hmot na skládku ZKD 1 km přes 1 km</t>
  </si>
  <si>
    <t>-2014259704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</si>
  <si>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</si>
  <si>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</si>
  <si>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156,992*15 'Přepočtené koeficientem množství</t>
  </si>
  <si>
    <t>29</t>
  </si>
  <si>
    <t>M</t>
  </si>
  <si>
    <t>94620170</t>
  </si>
  <si>
    <t>poplatek za uložení stavebního odpadu dřevěného zatříděného kódem 17 02 01</t>
  </si>
  <si>
    <t>997224450</t>
  </si>
  <si>
    <t>0,059+11,427</t>
  </si>
  <si>
    <t>30</t>
  </si>
  <si>
    <t>94620250</t>
  </si>
  <si>
    <t>poplatek za uložení směsného stavebního a demoličního odpadu zatříděného kódem 17 09 04</t>
  </si>
  <si>
    <t>-1118359992</t>
  </si>
  <si>
    <t>12,552*0,30</t>
  </si>
  <si>
    <t>31</t>
  </si>
  <si>
    <t>94620003</t>
  </si>
  <si>
    <t>poplatek za uložení stavebního odpadu cihelného zatříděného kódem 17 01 02</t>
  </si>
  <si>
    <t>1215154859</t>
  </si>
  <si>
    <t>(0,878+25,488+96,348)*0,30</t>
  </si>
  <si>
    <t>32</t>
  </si>
  <si>
    <t>94621002</t>
  </si>
  <si>
    <t>poplatek za uložení stavebního odpadu cihelného zatříděného kódem 17 01 02 na recyklační skládku</t>
  </si>
  <si>
    <t>623342740</t>
  </si>
  <si>
    <t>(0,878+25,488+96,348)*0,70</t>
  </si>
  <si>
    <t>33</t>
  </si>
  <si>
    <t>94621004</t>
  </si>
  <si>
    <t>poplatek za uložení směsného stavebního a demoličního odpadu zatříděného kódem 17 09 04 na recyklační skládku</t>
  </si>
  <si>
    <t>2039684535</t>
  </si>
  <si>
    <t>12,552*0,70</t>
  </si>
  <si>
    <t>34</t>
  </si>
  <si>
    <t>946žel</t>
  </si>
  <si>
    <t>železo do výkupu - výzisk</t>
  </si>
  <si>
    <t>-745981616</t>
  </si>
  <si>
    <t>998</t>
  </si>
  <si>
    <t>Přesun hmot</t>
  </si>
  <si>
    <t>35</t>
  </si>
  <si>
    <t>998011009</t>
  </si>
  <si>
    <t>Přesun hmot pro budovy zděné s omezením mechanizace pro budovy v přes 6 do 12 m</t>
  </si>
  <si>
    <t>2003388554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</si>
  <si>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</si>
  <si>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https://podminky.urs.cz/item/CS_URS_2024_02/998011009</t>
  </si>
  <si>
    <t>PSV</t>
  </si>
  <si>
    <t>Práce a dodávky PSV</t>
  </si>
  <si>
    <t>762</t>
  </si>
  <si>
    <t>Konstrukce tesařské</t>
  </si>
  <si>
    <t>36</t>
  </si>
  <si>
    <t>762083121</t>
  </si>
  <si>
    <t>Impregnace řeziva proti dřevokaznému hmyzu, houbám a plísním máčením třída ohrožení 1 a 2</t>
  </si>
  <si>
    <t>856026873</t>
  </si>
  <si>
    <t>Impregnace řeziva máčením proti dřevokaznému hmyzu, houbám a plísním, třída ohrožení 1 a 2 (dřevo v interiéru)</t>
  </si>
  <si>
    <t>https://podminky.urs.cz/item/CS_URS_2024_02/762083121</t>
  </si>
  <si>
    <t>spc</t>
  </si>
  <si>
    <t>1,868+0,39+4,192+4,654+2,406</t>
  </si>
  <si>
    <t>37</t>
  </si>
  <si>
    <t>762311004</t>
  </si>
  <si>
    <t>Celodřevěný plátový spoj s šikmými čely tříkolíkový pl přes 288 do 450 cm2</t>
  </si>
  <si>
    <t>-387135576</t>
  </si>
  <si>
    <t>Celodřevěný plátový spoj s šikmými čely tříkolíkový, průřezové plochy přes 288 do 450 cm2</t>
  </si>
  <si>
    <t>https://podminky.urs.cz/item/CS_URS_2024_02/762311004</t>
  </si>
  <si>
    <t>22+11</t>
  </si>
  <si>
    <t>38</t>
  </si>
  <si>
    <t>762311005</t>
  </si>
  <si>
    <t>Celodřevěný plátový spoj s šikmými čely tříkolíkový pl přes 450 do 600 cm2</t>
  </si>
  <si>
    <t>80411361</t>
  </si>
  <si>
    <t>Celodřevěný plátový spoj s šikmými čely tříkolíkový, průřezové plochy přes 450 do 600 cm2</t>
  </si>
  <si>
    <t>https://podminky.urs.cz/item/CS_URS_2024_02/762311005</t>
  </si>
  <si>
    <t>16+8</t>
  </si>
  <si>
    <t>39</t>
  </si>
  <si>
    <t>76233 - x 1</t>
  </si>
  <si>
    <t>spoj vazného trámu s ocelovými svorníky</t>
  </si>
  <si>
    <t>ks</t>
  </si>
  <si>
    <t>-2118984913</t>
  </si>
  <si>
    <t>10*2</t>
  </si>
  <si>
    <t>40</t>
  </si>
  <si>
    <t>762331911</t>
  </si>
  <si>
    <t>Vyřezání části střešní vazby průřezové pl řeziva do 120 cm2 dl do 3 m</t>
  </si>
  <si>
    <t>232905147</t>
  </si>
  <si>
    <t>Vyřezání části střešní vazby vázané konstrukce krovů průřezové plochy řeziva do 120 cm2, délky vyřezané části krovového prvku do 3 m</t>
  </si>
  <si>
    <t>https://podminky.urs.cz/item/CS_URS_2024_02/762331911</t>
  </si>
  <si>
    <t>námětek 100/100 mm</t>
  </si>
  <si>
    <t>3,00"CH7</t>
  </si>
  <si>
    <t>1,50"CH8</t>
  </si>
  <si>
    <t>1,50"CH9</t>
  </si>
  <si>
    <t>3,00"CH10</t>
  </si>
  <si>
    <t>3,00"CH11</t>
  </si>
  <si>
    <t>3,00"CH12</t>
  </si>
  <si>
    <t>3,00"CH13</t>
  </si>
  <si>
    <t>3,00"CH14</t>
  </si>
  <si>
    <t>1,50"CH15</t>
  </si>
  <si>
    <t>1,50"CH16</t>
  </si>
  <si>
    <t>1,50"CH17</t>
  </si>
  <si>
    <t>1,50"CH18</t>
  </si>
  <si>
    <t>2,80"CH19</t>
  </si>
  <si>
    <t>1,40"CH20</t>
  </si>
  <si>
    <t>2,80"CH21</t>
  </si>
  <si>
    <t>2,80"CH22</t>
  </si>
  <si>
    <t>2,80"CH23 - CH29</t>
  </si>
  <si>
    <t>2,80"CH30</t>
  </si>
  <si>
    <t>2,80"CH31</t>
  </si>
  <si>
    <t>2,80"CH32</t>
  </si>
  <si>
    <t>2,80"CH33</t>
  </si>
  <si>
    <t>2,80"CH34</t>
  </si>
  <si>
    <t>2,80"CH35</t>
  </si>
  <si>
    <t>1,40"CH36</t>
  </si>
  <si>
    <t>2,80"CH37</t>
  </si>
  <si>
    <t>1,40"CH38</t>
  </si>
  <si>
    <t>2,80"CH39</t>
  </si>
  <si>
    <t>2,80"CH40</t>
  </si>
  <si>
    <t>2,80"CH41</t>
  </si>
  <si>
    <t>2,80"CH42</t>
  </si>
  <si>
    <t>2,80"CH43</t>
  </si>
  <si>
    <t>2,80"CH44</t>
  </si>
  <si>
    <t>2,80"CH45</t>
  </si>
  <si>
    <t>2,80"CH46</t>
  </si>
  <si>
    <t>41</t>
  </si>
  <si>
    <t>762331931</t>
  </si>
  <si>
    <t>Vyřezání části střešní vazby průřezové pl řeziva přes 224 do 288 cm2 dl do 3 m</t>
  </si>
  <si>
    <t>-2103054434</t>
  </si>
  <si>
    <t>Vyřezání části střešní vazby vázané konstrukce krovů průřezové plochy řeziva přes 224 do 288 cm2, délky vyřezané části krovového prvku do 3 m</t>
  </si>
  <si>
    <t>https://podminky.urs.cz/item/CS_URS_2024_02/762331931</t>
  </si>
  <si>
    <t>vzpěra 150/150 mm</t>
  </si>
  <si>
    <t>2,60"CH42</t>
  </si>
  <si>
    <t>2,50"CH42</t>
  </si>
  <si>
    <t>42</t>
  </si>
  <si>
    <t>762331941</t>
  </si>
  <si>
    <t>Vyřezání části střešní vazby průřezové pl řeziva přes 288 do 450 cm2 dl do 3 m</t>
  </si>
  <si>
    <t>-67915141</t>
  </si>
  <si>
    <t>Vyřezání části střešní vazby vázané konstrukce krovů průřezové plochy řeziva přes 288 do 450 cm2, délky vyřezané části krovového prvku do 3 m</t>
  </si>
  <si>
    <t>https://podminky.urs.cz/item/CS_URS_2024_02/762331941</t>
  </si>
  <si>
    <t>krokev 170/180 mm</t>
  </si>
  <si>
    <t>12,21"CH6</t>
  </si>
  <si>
    <t>2,00"CH7</t>
  </si>
  <si>
    <t>1,00"CH14</t>
  </si>
  <si>
    <t>2,90"CH18</t>
  </si>
  <si>
    <t>4,30"CH19</t>
  </si>
  <si>
    <t>2,00"CH20</t>
  </si>
  <si>
    <t>1,00"CH21</t>
  </si>
  <si>
    <t>3,30"CH22</t>
  </si>
  <si>
    <t>3,30"CH30</t>
  </si>
  <si>
    <t>6,65"CH34</t>
  </si>
  <si>
    <t>2,00"CH36</t>
  </si>
  <si>
    <t>2,00"CH37</t>
  </si>
  <si>
    <t>2,00"CH38</t>
  </si>
  <si>
    <t>1,00"CH39</t>
  </si>
  <si>
    <t>hambálek 180/190 mm</t>
  </si>
  <si>
    <t>5,07"CH42</t>
  </si>
  <si>
    <t>pozednice 190/200 mm</t>
  </si>
  <si>
    <t>4,00"CH47</t>
  </si>
  <si>
    <t>4,80"CH52</t>
  </si>
  <si>
    <t>43</t>
  </si>
  <si>
    <t>762331951</t>
  </si>
  <si>
    <t>Vyřezání části střešní vazby průřezové pl řeziva přes 450 cm2 dl do 3 m</t>
  </si>
  <si>
    <t>1673648772</t>
  </si>
  <si>
    <t>Vyřezání části střešní vazby vázané konstrukce krovů průřezové plochy řeziva přes 450 cm2, délky vyřezané části krovového prvku do 3 m</t>
  </si>
  <si>
    <t>https://podminky.urs.cz/item/CS_URS_2024_02/762331951</t>
  </si>
  <si>
    <t xml:space="preserve">vazný trám  240/260 mm</t>
  </si>
  <si>
    <t>4,00"CH13</t>
  </si>
  <si>
    <t>3,50"CH19</t>
  </si>
  <si>
    <t>3,00"CH37</t>
  </si>
  <si>
    <t>3,00"CH42</t>
  </si>
  <si>
    <t>krátče 230/260 mm</t>
  </si>
  <si>
    <t>1,10"CH14</t>
  </si>
  <si>
    <t>0,97"CH18</t>
  </si>
  <si>
    <t>1,05"CH20</t>
  </si>
  <si>
    <t>1,10"CH21</t>
  </si>
  <si>
    <t>1,05"CH36</t>
  </si>
  <si>
    <t>1,05"CH38</t>
  </si>
  <si>
    <t>1,10"CH39</t>
  </si>
  <si>
    <t>výměna 190/240 mm</t>
  </si>
  <si>
    <t>4,09"CH48</t>
  </si>
  <si>
    <t>10,00"CH51</t>
  </si>
  <si>
    <t>44</t>
  </si>
  <si>
    <t>762332931</t>
  </si>
  <si>
    <t>Montáž doplnění části střešní vazby hranoly nehoblovanými průřezové pl do 120 cm2</t>
  </si>
  <si>
    <t>-1933788402</t>
  </si>
  <si>
    <t>Doplnění střešní vazby řezivem - montáž (materiál ve specifikaci) nehoblovaným, průřezové plochy do 120 cm2</t>
  </si>
  <si>
    <t>https://podminky.urs.cz/item/CS_URS_2024_02/762332931</t>
  </si>
  <si>
    <t>doplnění</t>
  </si>
  <si>
    <t>84,40</t>
  </si>
  <si>
    <t>45</t>
  </si>
  <si>
    <t>60512125</t>
  </si>
  <si>
    <t>hranol stavební řezivo průřezu do 120cm2 do dl 6m</t>
  </si>
  <si>
    <t>243142394</t>
  </si>
  <si>
    <t>specifikace materiálu</t>
  </si>
  <si>
    <t>3,00*0,10*0,10*1,10"CH7</t>
  </si>
  <si>
    <t>1,50*0,10*0,10*1,10"CH8</t>
  </si>
  <si>
    <t>1,50*0,10*0,10*1,10"CH9</t>
  </si>
  <si>
    <t>3,00*0,10*0,10*1,10"CH10</t>
  </si>
  <si>
    <t>3,00*0,10*0,10*1,10"CH11</t>
  </si>
  <si>
    <t>3,00*0,10*0,10*1,10"CH12</t>
  </si>
  <si>
    <t>3,00*0,10*0,10*1,10"CH13</t>
  </si>
  <si>
    <t>3,00*0,10*0,10*1,10"CH14</t>
  </si>
  <si>
    <t>1,50*0,10*0,10*1,10"CH15</t>
  </si>
  <si>
    <t>1,50*0,10*0,10*1,10"CH16</t>
  </si>
  <si>
    <t>1,50*0,10*0,10*1,10"CH17</t>
  </si>
  <si>
    <t>1,50*0,10*0,10*1,10"CH18</t>
  </si>
  <si>
    <t>2,80*0,10*0,10*1,10"CH19</t>
  </si>
  <si>
    <t>1,40*0,10*0,10*1,10"CH20</t>
  </si>
  <si>
    <t>2,80*0,10*0,10*1,10"CH21</t>
  </si>
  <si>
    <t>2,80*0,10*0,10*1,10"CH22</t>
  </si>
  <si>
    <t>2,80*0,10*0,10*1,10"CH23 - CH29</t>
  </si>
  <si>
    <t>2,80*0,10*0,10*1,10"CH30</t>
  </si>
  <si>
    <t>2,80*0,10*0,10*1,10"CH31</t>
  </si>
  <si>
    <t>2,80*0,10*0,10*1,10"CH32</t>
  </si>
  <si>
    <t>2,80*0,10*0,10*1,10"CH33</t>
  </si>
  <si>
    <t>2,80*0,10*0,10*1,10"CH34</t>
  </si>
  <si>
    <t>2,80*0,10*0,10*1,10"CH35</t>
  </si>
  <si>
    <t>1,40*0,10*0,10*1,10"CH36</t>
  </si>
  <si>
    <t>2,80*0,10*0,10*1,10"CH37</t>
  </si>
  <si>
    <t>1,40*0,10*0,10*1,10"CH38</t>
  </si>
  <si>
    <t>2,80*0,10*0,10*1,10"CH39</t>
  </si>
  <si>
    <t>2,80*0,10*0,10*1,10"CH40</t>
  </si>
  <si>
    <t>2,80*0,10*0,10*1,10"CH41</t>
  </si>
  <si>
    <t>2,80*0,10*0,10*1,10"CH42</t>
  </si>
  <si>
    <t>2,80*0,10*0,10*1,10"CH43</t>
  </si>
  <si>
    <t>2,80*0,10*0,10*1,10"CH44</t>
  </si>
  <si>
    <t>2,80*0,10*0,10*1,10"CH45</t>
  </si>
  <si>
    <t>2,80*0,10*0,10*1,10"CH46</t>
  </si>
  <si>
    <t>0,934</t>
  </si>
  <si>
    <t>46</t>
  </si>
  <si>
    <t>762332933</t>
  </si>
  <si>
    <t>Montáž doplnění části střešní vazby hranoly nehoblovanými průřezové pl přes 224 do 288 cm2</t>
  </si>
  <si>
    <t>433873874</t>
  </si>
  <si>
    <t>Doplnění střešní vazby řezivem - montáž (materiál ve specifikaci) nehoblovaným, průřezové plochy přes 224 do 288 cm2</t>
  </si>
  <si>
    <t>https://podminky.urs.cz/item/CS_URS_2024_02/762332933</t>
  </si>
  <si>
    <t>257,90</t>
  </si>
  <si>
    <t>47</t>
  </si>
  <si>
    <t>60512135</t>
  </si>
  <si>
    <t>hranol stavební řezivo průřezu do 288cm2 do dl 6m</t>
  </si>
  <si>
    <t>-2133888585</t>
  </si>
  <si>
    <t>2,80*0,15*0,15*1,10"CH19</t>
  </si>
  <si>
    <t>2,60*0,15*0,15*1,10"CH42</t>
  </si>
  <si>
    <t>2,50*0,15*0,15*1,10"CH42</t>
  </si>
  <si>
    <t>235,09*0,18*0,18*1,1</t>
  </si>
  <si>
    <t>48</t>
  </si>
  <si>
    <t>762332934</t>
  </si>
  <si>
    <t>Montáž doplnění části střešní vazby hranoly nehoblovanými průřezové pl přes 288 do 450 cm2</t>
  </si>
  <si>
    <t>1482422160</t>
  </si>
  <si>
    <t>Doplnění střešní vazby řezivem - montáž (materiál ve specifikaci) nehoblovaným, průřezové plochy přes 288 do 450 cm2</t>
  </si>
  <si>
    <t>https://podminky.urs.cz/item/CS_URS_2024_02/762332934</t>
  </si>
  <si>
    <t>59,53</t>
  </si>
  <si>
    <t>49</t>
  </si>
  <si>
    <t>60512140</t>
  </si>
  <si>
    <t>hranol stavební řezivo průřezu do 450cm2 do dl 6m</t>
  </si>
  <si>
    <t>1645624273</t>
  </si>
  <si>
    <t>12,21*0,17*0,18*1,10"CH6</t>
  </si>
  <si>
    <t>2,00*0,17*0,18*1,10"CH7</t>
  </si>
  <si>
    <t>1,00*0,17*0,18*1,10"CH14</t>
  </si>
  <si>
    <t>2,90*0,17*0,18*1,10"CH18</t>
  </si>
  <si>
    <t>4,30*0,17*0,18*1,10"CH19</t>
  </si>
  <si>
    <t>2,00*0,17*0,18*1,10"CH20</t>
  </si>
  <si>
    <t>1,00*0,17*0,18*1,10"CH21</t>
  </si>
  <si>
    <t>3,30*0,17*0,18*1,10"CH22</t>
  </si>
  <si>
    <t>3,30*0,17*0,18*1,10"CH30</t>
  </si>
  <si>
    <t>6,65*0,17*0,18*1,10"CH34</t>
  </si>
  <si>
    <t>2,00*0,17*0,18*1,10"CH36</t>
  </si>
  <si>
    <t>2,00*0,17*0,18*1,10"CH37</t>
  </si>
  <si>
    <t>2,00*0,17*0,18*1,10"CH38</t>
  </si>
  <si>
    <t>1,00*0,17*0,18*1,10"CH39</t>
  </si>
  <si>
    <t>5,07*0,18*0,19*1,10"CH42</t>
  </si>
  <si>
    <t>4,00*0,19*0,20*1,10"CH47</t>
  </si>
  <si>
    <t>4,80*0,19*0,20*1,10"CH52</t>
  </si>
  <si>
    <t>2,096</t>
  </si>
  <si>
    <t>50</t>
  </si>
  <si>
    <t>762332935</t>
  </si>
  <si>
    <t>Montáž doplnění části střešní vazby hranoly nehoblovanými průřezové pl přes 450 do 600 cm2</t>
  </si>
  <si>
    <t>-1552671679</t>
  </si>
  <si>
    <t>Doplnění střešní vazby řezivem - montáž (materiál ve specifikaci) nehoblovaným, průřezové plochy přes 450 do 600 cm2</t>
  </si>
  <si>
    <t>https://podminky.urs.cz/item/CS_URS_2024_02/762332935</t>
  </si>
  <si>
    <t>38,01</t>
  </si>
  <si>
    <t>51</t>
  </si>
  <si>
    <t>60512146</t>
  </si>
  <si>
    <t>hranol stavební řezivo průřezu nad 450cm2 dl 6-8m</t>
  </si>
  <si>
    <t>-1961184084</t>
  </si>
  <si>
    <t>3,00*0,24*0,26*1,10"CH7</t>
  </si>
  <si>
    <t>4,00*0,24*0,26*1,10"CH13</t>
  </si>
  <si>
    <t>3,50*0,24*0,26*1,10"CH19</t>
  </si>
  <si>
    <t>3,00*0,24*0,26*1,10"CH37</t>
  </si>
  <si>
    <t>3,00*0,24*0,26*1,10"CH42</t>
  </si>
  <si>
    <t>1,10*0,23*0,26*1,10"CH14</t>
  </si>
  <si>
    <t>0,97*0,23*0,26*1,10"CH18</t>
  </si>
  <si>
    <t>1,05*0,23*0,26*1,10"CH20</t>
  </si>
  <si>
    <t>1,10*0,23*0,26*1,10"CH21</t>
  </si>
  <si>
    <t>1,05*0,23*0,26*1,10"CH36</t>
  </si>
  <si>
    <t>1,05*0,23*0,26*1,10"CH38</t>
  </si>
  <si>
    <t>1,10*0,23*0,26*1,10"CH39</t>
  </si>
  <si>
    <t>4,09*0,19*0,24*1,10"CH48</t>
  </si>
  <si>
    <t>10,00*0,19*0,24*1,10"CH51</t>
  </si>
  <si>
    <t>2,327</t>
  </si>
  <si>
    <t>52</t>
  </si>
  <si>
    <t>762333911</t>
  </si>
  <si>
    <t>Otesání části střešní vazby z hranolů průřezové pl do 120 cm2</t>
  </si>
  <si>
    <t>-634587935</t>
  </si>
  <si>
    <t>Otesání střešní vazby z hranolů nebo hranolků, průřezové plochy do 120 cm2</t>
  </si>
  <si>
    <t>https://podminky.urs.cz/item/CS_URS_2024_02/762333911</t>
  </si>
  <si>
    <t>53</t>
  </si>
  <si>
    <t>762333913</t>
  </si>
  <si>
    <t>Otesání části střešní vazby z hranolů průřezové pl přes 224 do 288 cm2</t>
  </si>
  <si>
    <t>-1754942942</t>
  </si>
  <si>
    <t>Otesání střešní vazby z hranolů nebo hranolků, průřezové plochy přes 224 do 288 cm2</t>
  </si>
  <si>
    <t>https://podminky.urs.cz/item/CS_URS_2024_02/762333913</t>
  </si>
  <si>
    <t>54</t>
  </si>
  <si>
    <t>762333914</t>
  </si>
  <si>
    <t>Otesání části střešní vazby z hranolů průřezové pl přes 288 do 450 cm2</t>
  </si>
  <si>
    <t>-941300084</t>
  </si>
  <si>
    <t>Otesání střešní vazby z hranolů nebo hranolků, průřezové plochy přes 288 do 450 cm2</t>
  </si>
  <si>
    <t>https://podminky.urs.cz/item/CS_URS_2024_02/762333914</t>
  </si>
  <si>
    <t>55</t>
  </si>
  <si>
    <t>762333915</t>
  </si>
  <si>
    <t>Otesání části střešní vazby z hranolů průřezové pl přes 450 cm2</t>
  </si>
  <si>
    <t>1569264443</t>
  </si>
  <si>
    <t>Otesání střešní vazby z hranolů nebo hranolků, průřezové plochy přes 450 cm2</t>
  </si>
  <si>
    <t>https://podminky.urs.cz/item/CS_URS_2024_02/762333915</t>
  </si>
  <si>
    <t>56</t>
  </si>
  <si>
    <t>762342311</t>
  </si>
  <si>
    <t>Montáž laťování na střechách složitých sklonu do 60° osové vzdálenosti do 150 mm</t>
  </si>
  <si>
    <t>-245938311</t>
  </si>
  <si>
    <t>Montáž laťování střech složitých sklonu do 60° při osové vzdálenosti latí do 150 mm</t>
  </si>
  <si>
    <t>https://podminky.urs.cz/item/CS_URS_2024_02/762342311</t>
  </si>
  <si>
    <t>plocha střechy výměra z PD</t>
  </si>
  <si>
    <t>1264,10</t>
  </si>
  <si>
    <t>57</t>
  </si>
  <si>
    <t>60514114</t>
  </si>
  <si>
    <t>řezivo jehličnaté lať impregnovaná dl 4 m</t>
  </si>
  <si>
    <t>2040841290</t>
  </si>
  <si>
    <t>1264,10*7*0,04*0,06*1,10</t>
  </si>
  <si>
    <t>58</t>
  </si>
  <si>
    <t>762342812</t>
  </si>
  <si>
    <t>Demontáž laťování střech z latí osové vzdálenosti do 0,50 m</t>
  </si>
  <si>
    <t>-832741057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</si>
  <si>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</si>
  <si>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https://podminky.urs.cz/item/CS_URS_2024_02/762342812</t>
  </si>
  <si>
    <t>59</t>
  </si>
  <si>
    <t>762353510</t>
  </si>
  <si>
    <t>Montáž střešního vikýře volského oka z hraněného řeziva pl do 100 cm2</t>
  </si>
  <si>
    <t>-18332526</t>
  </si>
  <si>
    <t>Montáž nadstřešních konstrukcí střešních vikýřů z hraněného řeziva, volského oka, průřezové plochy do 100 cm2</t>
  </si>
  <si>
    <t>https://podminky.urs.cz/item/CS_URS_2024_02/762353510</t>
  </si>
  <si>
    <t xml:space="preserve">konstrukce volského oka </t>
  </si>
  <si>
    <t>3,00*2*8</t>
  </si>
  <si>
    <t>2,50*2*8</t>
  </si>
  <si>
    <t>0,50*11*8</t>
  </si>
  <si>
    <t>0,30*2*8</t>
  </si>
  <si>
    <t>136,80</t>
  </si>
  <si>
    <t>60</t>
  </si>
  <si>
    <t>-1555389058</t>
  </si>
  <si>
    <t>3,00*2*0,10*0,08*1,10*8</t>
  </si>
  <si>
    <t>2,50*2*0,10*0,08*1,10*8</t>
  </si>
  <si>
    <t>0,50*11*0,10*0,08*1,10*8</t>
  </si>
  <si>
    <t>0,30*2*0,10*0,08*1,10*8</t>
  </si>
  <si>
    <t>1,203</t>
  </si>
  <si>
    <t>61</t>
  </si>
  <si>
    <t>762354815</t>
  </si>
  <si>
    <t>Demontáž střešních vikýřů volského oka</t>
  </si>
  <si>
    <t>-263710834</t>
  </si>
  <si>
    <t>Demontáž nadstřešních konstrukcí krovů střešních vikýřů volského oka</t>
  </si>
  <si>
    <t>https://podminky.urs.cz/item/CS_URS_2024_02/762354815</t>
  </si>
  <si>
    <t>62</t>
  </si>
  <si>
    <t>762381012</t>
  </si>
  <si>
    <t>Heverování a podepření tesařských konstrukcí krovů, plná vazba přes 9 do 12,5 m</t>
  </si>
  <si>
    <t>-1367277284</t>
  </si>
  <si>
    <t>Heverování a podepření tesařských konstrukcí krovů plná vazba, rozpětí přes 9 do 12,5 m</t>
  </si>
  <si>
    <t>https://podminky.urs.cz/item/CS_URS_2024_02/762381012</t>
  </si>
  <si>
    <t>63</t>
  </si>
  <si>
    <t>762382012</t>
  </si>
  <si>
    <t>Heverování a podepření tesařských konstrukcí krovů, prázdná vazba přes 9 do 12,5 m</t>
  </si>
  <si>
    <t>954430126</t>
  </si>
  <si>
    <t>Heverování a podepření tesařských konstrukcí krovů prázdná vazba, rozpětí přes 9 do 12,5 m</t>
  </si>
  <si>
    <t>https://podminky.urs.cz/item/CS_URS_2024_02/762382012</t>
  </si>
  <si>
    <t>64</t>
  </si>
  <si>
    <t>762395000</t>
  </si>
  <si>
    <t>Spojovací prostředky krovů, bednění, laťování, nadstřešních konstrukcí</t>
  </si>
  <si>
    <t>276218030</t>
  </si>
  <si>
    <t>Spojovací prostředky krovů, bednění a laťování, nadstřešních konstrukcí svorníky, prkna, hřebíky, pásová ocel, vruty</t>
  </si>
  <si>
    <t>https://podminky.urs.cz/item/CS_URS_2024_02/762395000</t>
  </si>
  <si>
    <t>1,868+8,474+4,192+4,654+23,361+2,406</t>
  </si>
  <si>
    <t>65</t>
  </si>
  <si>
    <t>762521922</t>
  </si>
  <si>
    <t>Vyřezání části podlahy z prken tl do 32 mm bez polštářů pl jednotlivě přes 0,25 do 1 m2</t>
  </si>
  <si>
    <t>384822561</t>
  </si>
  <si>
    <t>Vyřezání části podlahy tesařské bez vyřezání polštářů z prken tl. do 32 mm, plochy otvoru jednotlivě přes 0,25 do 1,00 m2</t>
  </si>
  <si>
    <t>https://podminky.urs.cz/item/CS_URS_2024_02/762521922</t>
  </si>
  <si>
    <t>(1,00+1,50+1,50+1,00+4,50+1,50)*2</t>
  </si>
  <si>
    <t>66</t>
  </si>
  <si>
    <t>762523914</t>
  </si>
  <si>
    <t>Doplnění části podlah hrubými prkny tl do 32 mm pl jednotlivě přes 1 do 4 m2</t>
  </si>
  <si>
    <t>-875375293</t>
  </si>
  <si>
    <t>Doplnění tesařské podlahy prkny nebo fošnami (materiál v ceně) tl. do 32 mm nehoblovanými nebo podkladními, na sraz, plochy jednotlivě přes 1,00 do 4,00 m2</t>
  </si>
  <si>
    <t>https://podminky.urs.cz/item/CS_URS_2024_02/762523914</t>
  </si>
  <si>
    <t>doplnění podlahy</t>
  </si>
  <si>
    <t>(1,00*1,50*2+4,50*1,50)*2</t>
  </si>
  <si>
    <t>67</t>
  </si>
  <si>
    <t>998762112</t>
  </si>
  <si>
    <t>Přesun hmot tonážní pro kce tesařské s omezením mechanizace v objektech v přes 6 do 12 m</t>
  </si>
  <si>
    <t>-677564088</t>
  </si>
  <si>
    <t>Přesun hmot pro konstrukce tesařské stanovený z hmotnosti přesunovaného materiálu vodorovná dopravní vzdálenost do 50 m s omezením mechanizace v objektech výšky přes 6 do 12 m</t>
  </si>
  <si>
    <t>https://podminky.urs.cz/item/CS_URS_2024_02/998762112</t>
  </si>
  <si>
    <t>764</t>
  </si>
  <si>
    <t>Konstrukce klempířské</t>
  </si>
  <si>
    <t>68</t>
  </si>
  <si>
    <t>764001891</t>
  </si>
  <si>
    <t>Demontáž úžlabí do suti</t>
  </si>
  <si>
    <t>-817866790</t>
  </si>
  <si>
    <t>Demontáž klempířských konstrukcí oplechování úžlabí do suti</t>
  </si>
  <si>
    <t>https://podminky.urs.cz/item/CS_URS_2024_02/764001891</t>
  </si>
  <si>
    <t xml:space="preserve">dle spc. klempířských konstrukcí </t>
  </si>
  <si>
    <t>6,20</t>
  </si>
  <si>
    <t>69</t>
  </si>
  <si>
    <t>764004801</t>
  </si>
  <si>
    <t>Demontáž podokapního žlabu do suti</t>
  </si>
  <si>
    <t>-1936111423</t>
  </si>
  <si>
    <t>Demontáž klempířských konstrukcí žlabu podokapního do suti</t>
  </si>
  <si>
    <t>https://podminky.urs.cz/item/CS_URS_2024_02/764004801</t>
  </si>
  <si>
    <t>82,09</t>
  </si>
  <si>
    <t>70</t>
  </si>
  <si>
    <t>764004861</t>
  </si>
  <si>
    <t>Demontáž svodu do suti</t>
  </si>
  <si>
    <t>-1574805631</t>
  </si>
  <si>
    <t>Demontáž klempířských konstrukcí svodu do suti</t>
  </si>
  <si>
    <t>https://podminky.urs.cz/item/CS_URS_2024_02/764004861</t>
  </si>
  <si>
    <t>27,23</t>
  </si>
  <si>
    <t>71</t>
  </si>
  <si>
    <t>764111671</t>
  </si>
  <si>
    <t>Krytina železobetonových desek z Pz plechu s povrchovou úpravou</t>
  </si>
  <si>
    <t>-913195943</t>
  </si>
  <si>
    <t>Krytina ze svitků, ze šablon nebo taškových tabulí z pozinkovaného plechu s povrchovou úpravou s úpravou u okapů, prostupů a výčnělků desek železobetonových (vstupní stříška)</t>
  </si>
  <si>
    <t>https://podminky.urs.cz/item/CS_URS_2024_02/764111671</t>
  </si>
  <si>
    <t>komínová tělesa</t>
  </si>
  <si>
    <t>1,20*1,20*5+1,825*1,2</t>
  </si>
  <si>
    <t>72</t>
  </si>
  <si>
    <t>764212606</t>
  </si>
  <si>
    <t>Oplechování úžlabí z Pz s povrchovou úpravou rš 500 mm</t>
  </si>
  <si>
    <t>2020577217</t>
  </si>
  <si>
    <t>Oplechování střešních prvků z pozinkovaného plechu s povrchovou úpravou úžlabí rš 500 mm</t>
  </si>
  <si>
    <t>https://podminky.urs.cz/item/CS_URS_2024_02/764212606</t>
  </si>
  <si>
    <t>K.05</t>
  </si>
  <si>
    <t>73</t>
  </si>
  <si>
    <t>764314612</t>
  </si>
  <si>
    <t>Lemování prostupů střech s krytinou skládanou nebo plechovou bez lišty z Pz s povrchovou úpravou</t>
  </si>
  <si>
    <t>1037628411</t>
  </si>
  <si>
    <t>Lemování prostupů z pozinkovaného plechu s povrchovou úpravou bez lišty, střech s krytinou skládanou nebo z plechu</t>
  </si>
  <si>
    <t>https://podminky.urs.cz/item/CS_URS_2024_02/764314612</t>
  </si>
  <si>
    <t>K.03</t>
  </si>
  <si>
    <t>10,20*0,49</t>
  </si>
  <si>
    <t>K.04</t>
  </si>
  <si>
    <t>14,34*0,50</t>
  </si>
  <si>
    <t>74</t>
  </si>
  <si>
    <t>764511405</t>
  </si>
  <si>
    <t xml:space="preserve">Žlab podokapní půlkruhový z Pz plechu rš 400 mm </t>
  </si>
  <si>
    <t>-2049018487</t>
  </si>
  <si>
    <t>https://podminky.urs.cz/item/CS_URS_2024_02/764511405</t>
  </si>
  <si>
    <t>K.01</t>
  </si>
  <si>
    <t>75</t>
  </si>
  <si>
    <t>764511445</t>
  </si>
  <si>
    <t xml:space="preserve">Kotlík oválný (trychtýřový) pro podokapní žlaby z Pz plechu 400/120 mm </t>
  </si>
  <si>
    <t>1603185858</t>
  </si>
  <si>
    <t>https://podminky.urs.cz/item/CS_URS_2024_02/764511445</t>
  </si>
  <si>
    <t>76</t>
  </si>
  <si>
    <t>764518423</t>
  </si>
  <si>
    <t xml:space="preserve">Svody kruhové včetně objímek, kolen, odskoků z Pz plechu průměru 120 mm </t>
  </si>
  <si>
    <t>1201139160</t>
  </si>
  <si>
    <t>https://podminky.urs.cz/item/CS_URS_2024_02/764518423</t>
  </si>
  <si>
    <t>K.02</t>
  </si>
  <si>
    <t>77</t>
  </si>
  <si>
    <t>998764122</t>
  </si>
  <si>
    <t>Přesun hmot tonážní pro konstrukce klempířské ruční v objektech v přes 6 do 12 m</t>
  </si>
  <si>
    <t>-640869419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</si>
  <si>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</si>
  <si>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https://podminky.urs.cz/item/CS_URS_2024_02/998764122</t>
  </si>
  <si>
    <t>765</t>
  </si>
  <si>
    <t>Krytina skládaná</t>
  </si>
  <si>
    <t>78</t>
  </si>
  <si>
    <t>765111431</t>
  </si>
  <si>
    <t>Montáž krytiny keramické volských ok</t>
  </si>
  <si>
    <t>-1036926072</t>
  </si>
  <si>
    <t>Montáž krytiny keramické speciálních tvarů z krytiny hladké volských ok</t>
  </si>
  <si>
    <t>https://podminky.urs.cz/item/CS_URS_2024_02/765111431</t>
  </si>
  <si>
    <t>volské oko</t>
  </si>
  <si>
    <t>2,50*3,00*8</t>
  </si>
  <si>
    <t>79</t>
  </si>
  <si>
    <t>59660010</t>
  </si>
  <si>
    <t>taška bobrovka režná základní kulatý řez</t>
  </si>
  <si>
    <t>848257794</t>
  </si>
  <si>
    <t>specifikace materiálu dopnění krytiny zbytek je v základní výměře</t>
  </si>
  <si>
    <t xml:space="preserve">volské oko </t>
  </si>
  <si>
    <t>2,50*3,00*8*36,00*0,20</t>
  </si>
  <si>
    <t>80</t>
  </si>
  <si>
    <t>765111825</t>
  </si>
  <si>
    <t>Demontáž krytiny keramické hladké sklonu do 30° se zvětralou maltou do suti</t>
  </si>
  <si>
    <t>505320071</t>
  </si>
  <si>
    <t>Demontáž krytiny keramické hladké (bobrovky), sklonu do 30° se zvětralou maltou do suti</t>
  </si>
  <si>
    <t>https://podminky.urs.cz/item/CS_URS_2024_02/765111825</t>
  </si>
  <si>
    <t>81</t>
  </si>
  <si>
    <t>765111831</t>
  </si>
  <si>
    <t>Příplatek k demontáži krytiny keramické hladké do suti za sklon přes 30°</t>
  </si>
  <si>
    <t>-1523593523</t>
  </si>
  <si>
    <t>Demontáž krytiny keramické Příplatek k cenám za sklon přes 30° do suti</t>
  </si>
  <si>
    <t>https://podminky.urs.cz/item/CS_URS_2024_02/765111831</t>
  </si>
  <si>
    <t>82</t>
  </si>
  <si>
    <t>765111865</t>
  </si>
  <si>
    <t>Demontáž krytiny keramické hřebenů a nároží sklonu do 30° se zvětralou maltou do suti</t>
  </si>
  <si>
    <t>-1513317438</t>
  </si>
  <si>
    <t>Demontáž krytiny keramické hřebenů a nároží, sklonu do 30° z hřebenáčů se zvětralou maltou do suti</t>
  </si>
  <si>
    <t>https://podminky.urs.cz/item/CS_URS_2024_02/765111865</t>
  </si>
  <si>
    <t>3,00+9,00+20,00+10,00</t>
  </si>
  <si>
    <t>83</t>
  </si>
  <si>
    <t>765111881</t>
  </si>
  <si>
    <t>Příplatek k demontáži krytiny keramické hřebenů a nároží z prejzů do suti za sklon přes 30°</t>
  </si>
  <si>
    <t>798318932</t>
  </si>
  <si>
    <t>https://podminky.urs.cz/item/CS_URS_2024_02/765111881</t>
  </si>
  <si>
    <t>84</t>
  </si>
  <si>
    <t>765114061</t>
  </si>
  <si>
    <t>Krytina keramická bobrovka režná šupinové krytí sklonu do 30° do malty</t>
  </si>
  <si>
    <t>-733279182</t>
  </si>
  <si>
    <t>Krytina keramická hladká bobrovka sklonu střechy do 30° do malty šupinové krytí režná</t>
  </si>
  <si>
    <t>https://podminky.urs.cz/item/CS_URS_2024_02/765114061</t>
  </si>
  <si>
    <t>85</t>
  </si>
  <si>
    <t>765114351</t>
  </si>
  <si>
    <t>Krytina keramická bobrovka hřeben z hřebenáčů režných zplna do malty</t>
  </si>
  <si>
    <t>2112899994</t>
  </si>
  <si>
    <t>Krytina keramická hladká bobrovka sklonu střechy do 30° hřeben zplna do malty, z hřebenáčů režných</t>
  </si>
  <si>
    <t>https://podminky.urs.cz/item/CS_URS_2024_02/765114351</t>
  </si>
  <si>
    <t>86</t>
  </si>
  <si>
    <t>765114585</t>
  </si>
  <si>
    <t>Příplatek ke krytině keramické hladké za sklon přes 40° do 50°</t>
  </si>
  <si>
    <t>262983078</t>
  </si>
  <si>
    <t>Krytina keramická hladká bobrovka Příplatek k cenám za sklon přes 40°do 50°</t>
  </si>
  <si>
    <t>https://podminky.urs.cz/item/CS_URS_2024_02/765114585</t>
  </si>
  <si>
    <t>87</t>
  </si>
  <si>
    <t>765115302</t>
  </si>
  <si>
    <t>Montáž střešního výlezu pl jednotlivě přes 0,25 m2 pro keramickou krytinu</t>
  </si>
  <si>
    <t>-1207822418</t>
  </si>
  <si>
    <t>Montáž střešních doplňků krytiny keramické střešního výlezu plochy jednotlivě přes 0,25 m2</t>
  </si>
  <si>
    <t>https://podminky.urs.cz/item/CS_URS_2024_02/765115302</t>
  </si>
  <si>
    <t>88</t>
  </si>
  <si>
    <t>55341828</t>
  </si>
  <si>
    <t>vikýř univerzální pro profilované krytiny Pz 60x60cm</t>
  </si>
  <si>
    <t>-1465198810</t>
  </si>
  <si>
    <t>O-01 s drátosklem</t>
  </si>
  <si>
    <t>O-03 plech</t>
  </si>
  <si>
    <t>89</t>
  </si>
  <si>
    <t>765115352</t>
  </si>
  <si>
    <t>Montáž střešní stoupací plošiny d přes 400 do 800 mm pro keramickou krytinu</t>
  </si>
  <si>
    <t>1394889153</t>
  </si>
  <si>
    <t>Montáž střešních doplňků krytiny keramické stoupací plošiny délky přes 400 do 800 mm</t>
  </si>
  <si>
    <t>https://podminky.urs.cz/item/CS_URS_2024_02/765115352</t>
  </si>
  <si>
    <t>90</t>
  </si>
  <si>
    <t>59660007</t>
  </si>
  <si>
    <t>komplet stoupací rovný pro keramickou krytinu rošt š 250mm d 800mm (2x závěsný držák, spojovací materiál, plošina)</t>
  </si>
  <si>
    <t>sada</t>
  </si>
  <si>
    <t>184981382</t>
  </si>
  <si>
    <t>91</t>
  </si>
  <si>
    <t>765115401</t>
  </si>
  <si>
    <t>Montáž protisněhového háku pro keramickou krytinu</t>
  </si>
  <si>
    <t>-1500278633</t>
  </si>
  <si>
    <t>Montáž střešních doplňků krytiny keramické protisněhové zábrany háku</t>
  </si>
  <si>
    <t>https://podminky.urs.cz/item/CS_URS_2024_02/765115401</t>
  </si>
  <si>
    <t xml:space="preserve">dle specifikace OP </t>
  </si>
  <si>
    <t>1643,00</t>
  </si>
  <si>
    <t>92</t>
  </si>
  <si>
    <t>59660885</t>
  </si>
  <si>
    <t>hák protisněhový keramické drážkové maloformátové krytiny</t>
  </si>
  <si>
    <t>1518343066</t>
  </si>
  <si>
    <t>93</t>
  </si>
  <si>
    <t>765192001</t>
  </si>
  <si>
    <t>Nouzové (provizorní) zakrytí střechy plachtou</t>
  </si>
  <si>
    <t>-1959460601</t>
  </si>
  <si>
    <t>Nouzové zakrytí střechy plachtou</t>
  </si>
  <si>
    <t>https://podminky.urs.cz/item/CS_URS_2024_02/765192001</t>
  </si>
  <si>
    <t>1643,10</t>
  </si>
  <si>
    <t>94</t>
  </si>
  <si>
    <t>998765112</t>
  </si>
  <si>
    <t>Přesun hmot tonážní pro krytiny skládané s omezením mechanizace v objektech v přes 6 do 12 m</t>
  </si>
  <si>
    <t>1334142569</t>
  </si>
  <si>
    <t>Přesun hmot pro krytiny skládané stanovený z hmotnosti přesunovaného materiálu vodorovná dopravní vzdálenost do 50 m s omezením mechanizace na objektech výšky přes 6 do 12 m</t>
  </si>
  <si>
    <t>https://podminky.urs.cz/item/CS_URS_2024_02/998765112</t>
  </si>
  <si>
    <t>766</t>
  </si>
  <si>
    <t>Konstrukce truhlářské</t>
  </si>
  <si>
    <t>95</t>
  </si>
  <si>
    <t>766621601</t>
  </si>
  <si>
    <t>Montáž dřevěných oken plochy do 1 m2 jednoduchých pevných do dřevěné konstrukce</t>
  </si>
  <si>
    <t>1618794596</t>
  </si>
  <si>
    <t>Montáž oken dřevěných plochy do 1 m2 včetně montáže rámu jednoduchých pevných do dřevěné konstrukce</t>
  </si>
  <si>
    <t>https://podminky.urs.cz/item/CS_URS_2024_02/766621601</t>
  </si>
  <si>
    <t>osazení okna dle ozn O - 02</t>
  </si>
  <si>
    <t>96</t>
  </si>
  <si>
    <t>611O - 02</t>
  </si>
  <si>
    <t xml:space="preserve">ozn O - 02 - okno dřevěné 600 x 300 mm </t>
  </si>
  <si>
    <t>-513150932</t>
  </si>
  <si>
    <t>kompletní provedení okna dle tabulky výrobků PD vč nátěru</t>
  </si>
  <si>
    <t>97</t>
  </si>
  <si>
    <t>998766312</t>
  </si>
  <si>
    <t>Přesun hmot procentní pro kce truhlářské ruční v objektech v přes 6 do 12 m</t>
  </si>
  <si>
    <t>%</t>
  </si>
  <si>
    <t>637218006</t>
  </si>
  <si>
    <t>Přesun hmot pro konstrukce truhlářské stanovený procentní sazbou (%) z ceny vodorovná dopravní vzdálenost do 50 m ruční (bez užití mechanizace) v objektech výšky přes 6 do 12 m</t>
  </si>
  <si>
    <t>https://podminky.urs.cz/item/CS_URS_2024_02/998766312</t>
  </si>
  <si>
    <t>783</t>
  </si>
  <si>
    <t>Dokončovací práce - nátěry</t>
  </si>
  <si>
    <t>98</t>
  </si>
  <si>
    <t>783223121</t>
  </si>
  <si>
    <t>Napouštěcí dvojnásobný akrylátový biocidní nátěr tesařských konstrukcí zabudovaných do konstrukce</t>
  </si>
  <si>
    <t>648977158</t>
  </si>
  <si>
    <t>Preventivní napouštěcí nátěr tesařských prvků proti dřevokazným houbám, hmyzu a plísním zabudovaných do konstrukce dvojnásobný akrylátový</t>
  </si>
  <si>
    <t>https://podminky.urs.cz/item/CS_URS_2024_02/783223121</t>
  </si>
  <si>
    <t>99</t>
  </si>
  <si>
    <t>78338 - R 1</t>
  </si>
  <si>
    <t xml:space="preserve">vápenný nátěr vnějších omítek  čl 2 - kompletní provedení</t>
  </si>
  <si>
    <t>-526459632</t>
  </si>
  <si>
    <t>100</t>
  </si>
  <si>
    <t>78338 - R 2</t>
  </si>
  <si>
    <t xml:space="preserve">vápenný nátěr vnějších omítek  čl 3 - kompletní provedení</t>
  </si>
  <si>
    <t>-2144422937</t>
  </si>
  <si>
    <t>HZS</t>
  </si>
  <si>
    <t>Hodinové zúčtovací sazby</t>
  </si>
  <si>
    <t>101</t>
  </si>
  <si>
    <t>1110110052100</t>
  </si>
  <si>
    <t>jeřáb na kolovém podvozku</t>
  </si>
  <si>
    <t>hod</t>
  </si>
  <si>
    <t>512</t>
  </si>
  <si>
    <t>-234833186</t>
  </si>
  <si>
    <t>102</t>
  </si>
  <si>
    <t>HZS1292</t>
  </si>
  <si>
    <t>Hodinová zúčtovací sazba stavební dělník</t>
  </si>
  <si>
    <t>-2023905410</t>
  </si>
  <si>
    <t>Hodinové zúčtovací sazby profesí HSV zemní a pomocné práce stavební dělník</t>
  </si>
  <si>
    <t>https://podminky.urs.cz/item/CS_URS_2024_02/HZS1292</t>
  </si>
  <si>
    <t>přípomoce pro řemesla</t>
  </si>
  <si>
    <t>100,00</t>
  </si>
  <si>
    <t>002 - Objekt I</t>
  </si>
  <si>
    <t>697565209</t>
  </si>
  <si>
    <t>10,40+10,50</t>
  </si>
  <si>
    <t>1630506301</t>
  </si>
  <si>
    <t>(10,40+10,50)*0,50*0,60</t>
  </si>
  <si>
    <t>1982026332</t>
  </si>
  <si>
    <t>(10,40+10,50)*2,00</t>
  </si>
  <si>
    <t>-1029740984</t>
  </si>
  <si>
    <t>0,80*4*2,00</t>
  </si>
  <si>
    <t>428021574</t>
  </si>
  <si>
    <t>572956432</t>
  </si>
  <si>
    <t>-1584109317</t>
  </si>
  <si>
    <t>6,40*2</t>
  </si>
  <si>
    <t>941111131</t>
  </si>
  <si>
    <t>Montáž lešení řadového trubkového lehkého s podlahami zatížení do 200 kg/m2 š od 1,2 do 1,5 m v do 10 m</t>
  </si>
  <si>
    <t>1488484933</t>
  </si>
  <si>
    <t>Lešení řadové trubkové lehké pracovní s podlahami s provozním zatížením tř. 3 do 200 kg/m2 šířky tř. W12 od 1,2 do 1,5 m, výšky výšky do 10 m montáž</t>
  </si>
  <si>
    <t>https://podminky.urs.cz/item/CS_URS_2024_02/941111131</t>
  </si>
  <si>
    <t>(10,40+10,50)*8,00</t>
  </si>
  <si>
    <t>(0,80+1,50+0,80+1,50)*2*4,00</t>
  </si>
  <si>
    <t>přesahy, člěnění</t>
  </si>
  <si>
    <t>204,00*0,30</t>
  </si>
  <si>
    <t>941111231</t>
  </si>
  <si>
    <t>Příplatek k lešení řadovému trubkovému lehkému s podlahami do 200 kg/m2 š od 1,2 do 1,5 m v do 10 m za každý den použití</t>
  </si>
  <si>
    <t>-1561485192</t>
  </si>
  <si>
    <t>Lešení řadové trubkové lehké pracovní s podlahami s provozním zatížením tř. 3 do 200 kg/m2 šířky tř. W12 od 1,2 do 1,5 m, výšky výšky do 10 m příplatek k ceně za každý den použití</t>
  </si>
  <si>
    <t>https://podminky.urs.cz/item/CS_URS_2024_02/941111231</t>
  </si>
  <si>
    <t>265,2*60 'Přepočtené koeficientem množství</t>
  </si>
  <si>
    <t>941111831</t>
  </si>
  <si>
    <t>Demontáž lešení řadového trubkového lehkého s podlahami zatížení do 200 kg/m2 š od 1,2 do 1,5 m v do 10 m</t>
  </si>
  <si>
    <t>1118269349</t>
  </si>
  <si>
    <t>Lešení řadové trubkové lehké pracovní s podlahami s provozním zatížením tř. 3 do 200 kg/m2 šířky tř. W12 od 1,2 do 1,5 m, výšky výšky do 10 m demontáž</t>
  </si>
  <si>
    <t>https://podminky.urs.cz/item/CS_URS_2024_02/941111831</t>
  </si>
  <si>
    <t>-401161</t>
  </si>
  <si>
    <t>-740257765</t>
  </si>
  <si>
    <t>10,335*12,675</t>
  </si>
  <si>
    <t>1113426283</t>
  </si>
  <si>
    <t>159,10*1,80</t>
  </si>
  <si>
    <t>1231035566</t>
  </si>
  <si>
    <t>10,00*10,00</t>
  </si>
  <si>
    <t>1752053566</t>
  </si>
  <si>
    <t>10,00*10,00*0,40</t>
  </si>
  <si>
    <t>-354287962</t>
  </si>
  <si>
    <t>72679867</t>
  </si>
  <si>
    <t>(10,40+10,50)*0,50*0,60*0,50</t>
  </si>
  <si>
    <t>783067990</t>
  </si>
  <si>
    <t>1079438116</t>
  </si>
  <si>
    <t>-745398556</t>
  </si>
  <si>
    <t>1028848096</t>
  </si>
  <si>
    <t>23,222*2 'Přepočtené koeficientem množství</t>
  </si>
  <si>
    <t>2052638952</t>
  </si>
  <si>
    <t>-770820880</t>
  </si>
  <si>
    <t>8*60 'Přepočtené koeficientem množství</t>
  </si>
  <si>
    <t>-761710013</t>
  </si>
  <si>
    <t>1262258822</t>
  </si>
  <si>
    <t>23,222*15 'Přepočtené koeficientem množství</t>
  </si>
  <si>
    <t>613984116</t>
  </si>
  <si>
    <t>1,836</t>
  </si>
  <si>
    <t>-528112405</t>
  </si>
  <si>
    <t>3,01*0,30</t>
  </si>
  <si>
    <t>-1565403887</t>
  </si>
  <si>
    <t>(9,113+12,194)*0,30</t>
  </si>
  <si>
    <t>788707184</t>
  </si>
  <si>
    <t>(9,113+12,194)*0,70</t>
  </si>
  <si>
    <t>-1934694106</t>
  </si>
  <si>
    <t>3,01*0,70</t>
  </si>
  <si>
    <t>-145984342</t>
  </si>
  <si>
    <t>-500414405</t>
  </si>
  <si>
    <t>-1627474096</t>
  </si>
  <si>
    <t>3,868+0,25</t>
  </si>
  <si>
    <t>762311003</t>
  </si>
  <si>
    <t>Celodřevěný plátový spoj s šikmými čely tříkolíkový pl přes 224 do 288 cm2</t>
  </si>
  <si>
    <t>-469193918</t>
  </si>
  <si>
    <t>Celodřevěný plátový spoj s šikmými čely tříkolíkový, průřezové plochy přes 224 do 288 cm2</t>
  </si>
  <si>
    <t>https://podminky.urs.cz/item/CS_URS_2024_02/762311003</t>
  </si>
  <si>
    <t>1+1</t>
  </si>
  <si>
    <t>-464661644</t>
  </si>
  <si>
    <t>2+1</t>
  </si>
  <si>
    <t>304432747</t>
  </si>
  <si>
    <t>3*2</t>
  </si>
  <si>
    <t>1566460039</t>
  </si>
  <si>
    <t>krokev 160/180 mm</t>
  </si>
  <si>
    <t>6,20"I1</t>
  </si>
  <si>
    <t>6,20"I2</t>
  </si>
  <si>
    <t>6,20"I3</t>
  </si>
  <si>
    <t>9,30"I4</t>
  </si>
  <si>
    <t>6,20"I5</t>
  </si>
  <si>
    <t>6,20"I6</t>
  </si>
  <si>
    <t>6,20"I7</t>
  </si>
  <si>
    <t>6,20"I8</t>
  </si>
  <si>
    <t>hambálek 180/200 mm</t>
  </si>
  <si>
    <t>5,07"I1</t>
  </si>
  <si>
    <t>2,67"I1</t>
  </si>
  <si>
    <t>2044932690</t>
  </si>
  <si>
    <t xml:space="preserve">vazný trám  240/260mm</t>
  </si>
  <si>
    <t>2,00"I1</t>
  </si>
  <si>
    <t>762332921</t>
  </si>
  <si>
    <t>Doplnění části střešní vazby hranoly průřezové pl do 120 cm2 včetně materiálu</t>
  </si>
  <si>
    <t>1147441590</t>
  </si>
  <si>
    <t>Doplnění střešní vazby řezivem (materiál v ceně) průřezové plochy do 120 cm2</t>
  </si>
  <si>
    <t>https://podminky.urs.cz/item/CS_URS_2024_02/762332921</t>
  </si>
  <si>
    <t>doplnění námětků</t>
  </si>
  <si>
    <t>1403149885</t>
  </si>
  <si>
    <t>260,44</t>
  </si>
  <si>
    <t>-637297357</t>
  </si>
  <si>
    <t>6,20*0,16*0,18*1,10"I1</t>
  </si>
  <si>
    <t>6,20*0,16*0,18*1,10"I2</t>
  </si>
  <si>
    <t>6,20*0,16*0,18*1,10"I3</t>
  </si>
  <si>
    <t>9,30*0,16*0,18*1,10"I4</t>
  </si>
  <si>
    <t>6,20*0,16*0,18*1,10"I5</t>
  </si>
  <si>
    <t>6,20*0,16*0,18*1,10"I6</t>
  </si>
  <si>
    <t>6,20*0,16*0,18*1,10"I7</t>
  </si>
  <si>
    <t>6,20*0,16*0,18*1,10"I8</t>
  </si>
  <si>
    <t>5,07*0,18*0,20*1,10"I1</t>
  </si>
  <si>
    <t>2,67*0,15*0,15*1,10"I1</t>
  </si>
  <si>
    <t>260,44*0,16*0,18*1,1</t>
  </si>
  <si>
    <t>-1676505499</t>
  </si>
  <si>
    <t>2,00</t>
  </si>
  <si>
    <t>-233797287</t>
  </si>
  <si>
    <t>2,00*0,24*0,26"I1</t>
  </si>
  <si>
    <t>0,125</t>
  </si>
  <si>
    <t>1507039178</t>
  </si>
  <si>
    <t>-567159804</t>
  </si>
  <si>
    <t>232609007</t>
  </si>
  <si>
    <t>159,10</t>
  </si>
  <si>
    <t>326434784</t>
  </si>
  <si>
    <t>159,10*7*0,04*0,06*1,10</t>
  </si>
  <si>
    <t>1109383485</t>
  </si>
  <si>
    <t>1007067693</t>
  </si>
  <si>
    <t>945362824</t>
  </si>
  <si>
    <t>-1159536263</t>
  </si>
  <si>
    <t>10,185+0,25+2,94</t>
  </si>
  <si>
    <t>-1213945800</t>
  </si>
  <si>
    <t>4,00</t>
  </si>
  <si>
    <t>-1223249370</t>
  </si>
  <si>
    <t>-1743939075</t>
  </si>
  <si>
    <t>-872580184</t>
  </si>
  <si>
    <t>20,81</t>
  </si>
  <si>
    <t>474066007</t>
  </si>
  <si>
    <t>3,70</t>
  </si>
  <si>
    <t>-1969344763</t>
  </si>
  <si>
    <t>1,08*0,49</t>
  </si>
  <si>
    <t>1,92*0,50</t>
  </si>
  <si>
    <t>Žlab podokapní půlkruhový z Pz plechu rš 400 mm</t>
  </si>
  <si>
    <t>-681583895</t>
  </si>
  <si>
    <t>Kotlík oválný (trychtýřový) pro podokapní žlaby z Pz plechu 400/120 mm</t>
  </si>
  <si>
    <t>-1626102194</t>
  </si>
  <si>
    <t>Svody kruhové včetně objímek, kolen, odskoků z Pz plechu průměru 120 mm</t>
  </si>
  <si>
    <t>-777730987</t>
  </si>
  <si>
    <t>3,71</t>
  </si>
  <si>
    <t>-936626175</t>
  </si>
  <si>
    <t>-343042433</t>
  </si>
  <si>
    <t>35064126</t>
  </si>
  <si>
    <t>-221699105</t>
  </si>
  <si>
    <t>10,50</t>
  </si>
  <si>
    <t>1147698138</t>
  </si>
  <si>
    <t>-118683962</t>
  </si>
  <si>
    <t>1316485612</t>
  </si>
  <si>
    <t>-1406927728</t>
  </si>
  <si>
    <t>-388754835</t>
  </si>
  <si>
    <t>265200151</t>
  </si>
  <si>
    <t>491454111</t>
  </si>
  <si>
    <t>-942404296</t>
  </si>
  <si>
    <t>1161213481</t>
  </si>
  <si>
    <t>206</t>
  </si>
  <si>
    <t>6442666</t>
  </si>
  <si>
    <t>1023524509</t>
  </si>
  <si>
    <t>1634868288</t>
  </si>
  <si>
    <t>-1737843877</t>
  </si>
  <si>
    <t>268226049</t>
  </si>
  <si>
    <t>oprava omítky komínového tělesa</t>
  </si>
  <si>
    <t>-455278283</t>
  </si>
  <si>
    <t>1220334394</t>
  </si>
  <si>
    <t>-2056073376</t>
  </si>
  <si>
    <t>30,00</t>
  </si>
  <si>
    <t>003 - Objekt J</t>
  </si>
  <si>
    <t>-1377678667</t>
  </si>
  <si>
    <t>4,20+14,60+15,70</t>
  </si>
  <si>
    <t>-370079383</t>
  </si>
  <si>
    <t>(4,20+14,60+15,70)*0,50*0,60</t>
  </si>
  <si>
    <t>-1326208130</t>
  </si>
  <si>
    <t>(4,20+14,60+15,70)*2,00</t>
  </si>
  <si>
    <t>-2036968535</t>
  </si>
  <si>
    <t>(1,00+0,65)*2*2,00</t>
  </si>
  <si>
    <t>-1906201731</t>
  </si>
  <si>
    <t>2087115934</t>
  </si>
  <si>
    <t>1865749788</t>
  </si>
  <si>
    <t>6,60*2</t>
  </si>
  <si>
    <t>-1011754135</t>
  </si>
  <si>
    <t>(4,20+14,60+15,70)*8,00</t>
  </si>
  <si>
    <t>přesahy, členění</t>
  </si>
  <si>
    <t>312,80*0,30</t>
  </si>
  <si>
    <t>1223056850</t>
  </si>
  <si>
    <t>406,64*60 'Přepočtené koeficientem množství</t>
  </si>
  <si>
    <t>1183541211</t>
  </si>
  <si>
    <t>724954902</t>
  </si>
  <si>
    <t>-1552661338</t>
  </si>
  <si>
    <t>pro oopravu krovu</t>
  </si>
  <si>
    <t>271,69*cos(32)</t>
  </si>
  <si>
    <t>-241967538</t>
  </si>
  <si>
    <t>271,59*1,80</t>
  </si>
  <si>
    <t>1812309253</t>
  </si>
  <si>
    <t>10,00*15,00</t>
  </si>
  <si>
    <t>342889566</t>
  </si>
  <si>
    <t>150,00*0,40</t>
  </si>
  <si>
    <t>1650207197</t>
  </si>
  <si>
    <t>-56543618</t>
  </si>
  <si>
    <t>(4,20+14,60+15,70)*0,50*0,60*0,50</t>
  </si>
  <si>
    <t>-1732575443</t>
  </si>
  <si>
    <t>-1180506416</t>
  </si>
  <si>
    <t>-1276528780</t>
  </si>
  <si>
    <t>-1133600916</t>
  </si>
  <si>
    <t>37,494*2 'Přepočtené koeficientem množství</t>
  </si>
  <si>
    <t>-1939658814</t>
  </si>
  <si>
    <t>-1340950253</t>
  </si>
  <si>
    <t>-1386917184</t>
  </si>
  <si>
    <t>231461448</t>
  </si>
  <si>
    <t>37,494*15 'Přepočtené koeficientem množství</t>
  </si>
  <si>
    <t>-2132102789</t>
  </si>
  <si>
    <t>1,358</t>
  </si>
  <si>
    <t>1504165646</t>
  </si>
  <si>
    <t>4,968*0,30</t>
  </si>
  <si>
    <t>78305956</t>
  </si>
  <si>
    <t>(10,091+20,943)*0,30</t>
  </si>
  <si>
    <t>-1856198054</t>
  </si>
  <si>
    <t>(10,091+20,943)*0,70</t>
  </si>
  <si>
    <t>1486149668</t>
  </si>
  <si>
    <t>4,968*0,70</t>
  </si>
  <si>
    <t>1029427225</t>
  </si>
  <si>
    <t>1699381080</t>
  </si>
  <si>
    <t>-912663955</t>
  </si>
  <si>
    <t>1764826387</t>
  </si>
  <si>
    <t>220,44</t>
  </si>
  <si>
    <t>65509665</t>
  </si>
  <si>
    <t>220,44*0,16*0,18*1,1</t>
  </si>
  <si>
    <t>-808982264</t>
  </si>
  <si>
    <t>271,59</t>
  </si>
  <si>
    <t>97764912</t>
  </si>
  <si>
    <t>271,59*7*0,04*0,06*1,10</t>
  </si>
  <si>
    <t>1752022767</t>
  </si>
  <si>
    <t>-1253705827</t>
  </si>
  <si>
    <t>5,019+6,984</t>
  </si>
  <si>
    <t>1975421069</t>
  </si>
  <si>
    <t>-746263968</t>
  </si>
  <si>
    <t>34,37</t>
  </si>
  <si>
    <t>-517886559</t>
  </si>
  <si>
    <t>19,78</t>
  </si>
  <si>
    <t>-1784726683</t>
  </si>
  <si>
    <t>1,30*0,49</t>
  </si>
  <si>
    <t>1,54*0,50</t>
  </si>
  <si>
    <t>1700186931</t>
  </si>
  <si>
    <t>1338812071</t>
  </si>
  <si>
    <t>-1599547194</t>
  </si>
  <si>
    <t>-1772567556</t>
  </si>
  <si>
    <t>-1867515869</t>
  </si>
  <si>
    <t>-1072642547</t>
  </si>
  <si>
    <t>1389063984</t>
  </si>
  <si>
    <t>hřeben</t>
  </si>
  <si>
    <t>15,10</t>
  </si>
  <si>
    <t>nároží</t>
  </si>
  <si>
    <t>6,80/cos(32)</t>
  </si>
  <si>
    <t>-588024031</t>
  </si>
  <si>
    <t>-917475243</t>
  </si>
  <si>
    <t>765114251</t>
  </si>
  <si>
    <t>Krytina keramická bobrovka nárožní hrana z hřebenáčů režných do malty</t>
  </si>
  <si>
    <t>1263150032</t>
  </si>
  <si>
    <t>Krytina keramická hladká bobrovka sklonu střechy do 30° nárožní hrana do malty, z hřebenáčů režných</t>
  </si>
  <si>
    <t>https://podminky.urs.cz/item/CS_URS_2024_02/765114251</t>
  </si>
  <si>
    <t>-1591848900</t>
  </si>
  <si>
    <t>-222294099</t>
  </si>
  <si>
    <t>1584339493</t>
  </si>
  <si>
    <t>1806837050</t>
  </si>
  <si>
    <t>-1925224375</t>
  </si>
  <si>
    <t>-1474595450</t>
  </si>
  <si>
    <t>-838520609</t>
  </si>
  <si>
    <t>352</t>
  </si>
  <si>
    <t>977862862</t>
  </si>
  <si>
    <t>257669004</t>
  </si>
  <si>
    <t>807322032</t>
  </si>
  <si>
    <t>1744182875</t>
  </si>
  <si>
    <t>-391071586</t>
  </si>
  <si>
    <t>301641877</t>
  </si>
  <si>
    <t>-1023994013</t>
  </si>
  <si>
    <t>1497962814</t>
  </si>
  <si>
    <t>50,00</t>
  </si>
  <si>
    <t>004 - Objekt K</t>
  </si>
  <si>
    <t>477536263</t>
  </si>
  <si>
    <t>18,70+18,80</t>
  </si>
  <si>
    <t>1944403044</t>
  </si>
  <si>
    <t>(18,80+18,70)*0,50*0,60</t>
  </si>
  <si>
    <t>-1189124925</t>
  </si>
  <si>
    <t>(18,70+18,80)*2,00</t>
  </si>
  <si>
    <t>-646918421</t>
  </si>
  <si>
    <t>(18,70+18,80)*8,00</t>
  </si>
  <si>
    <t>300,00*0,30</t>
  </si>
  <si>
    <t>780552828</t>
  </si>
  <si>
    <t>390*60 'Přepočtené koeficientem množství</t>
  </si>
  <si>
    <t>418962575</t>
  </si>
  <si>
    <t>-1686260983</t>
  </si>
  <si>
    <t>-543476084</t>
  </si>
  <si>
    <t>295,00*cos(32)</t>
  </si>
  <si>
    <t>-1548563678</t>
  </si>
  <si>
    <t>295,00*1,80</t>
  </si>
  <si>
    <t>356344915</t>
  </si>
  <si>
    <t>12,00*18,00</t>
  </si>
  <si>
    <t>-1277340400</t>
  </si>
  <si>
    <t>340,00*0,40</t>
  </si>
  <si>
    <t>1915631975</t>
  </si>
  <si>
    <t>-1473660541</t>
  </si>
  <si>
    <t>(18,80+18,70)*0,50*0,60*0,50</t>
  </si>
  <si>
    <t>-1600847605</t>
  </si>
  <si>
    <t>-1107493784</t>
  </si>
  <si>
    <t>147712559</t>
  </si>
  <si>
    <t>-1774201338</t>
  </si>
  <si>
    <t>41,994*2 'Přepočtené koeficientem množství</t>
  </si>
  <si>
    <t>-604307940</t>
  </si>
  <si>
    <t>2094888520</t>
  </si>
  <si>
    <t>1912035112</t>
  </si>
  <si>
    <t>-1643220203</t>
  </si>
  <si>
    <t>41,994*15 'Přepočtené koeficientem množství</t>
  </si>
  <si>
    <t>-515787574</t>
  </si>
  <si>
    <t>2,885</t>
  </si>
  <si>
    <t>80727977</t>
  </si>
  <si>
    <t>5,40*0,30</t>
  </si>
  <si>
    <t>1784716925</t>
  </si>
  <si>
    <t>(10,969+22,598)*0,30</t>
  </si>
  <si>
    <t>1859217981</t>
  </si>
  <si>
    <t>(10,969+22,598)*0,70</t>
  </si>
  <si>
    <t>234552910</t>
  </si>
  <si>
    <t>5,40*0,70</t>
  </si>
  <si>
    <t>361637032</t>
  </si>
  <si>
    <t>1375183233</t>
  </si>
  <si>
    <t>1597653366</t>
  </si>
  <si>
    <t>4,606+0,356</t>
  </si>
  <si>
    <t>231468626</t>
  </si>
  <si>
    <t>3+2</t>
  </si>
  <si>
    <t>1700913883</t>
  </si>
  <si>
    <t>-492488629</t>
  </si>
  <si>
    <t>krokev 150/170 mm</t>
  </si>
  <si>
    <t>7,90"K2</t>
  </si>
  <si>
    <t>7,90"K3</t>
  </si>
  <si>
    <t>7,90"K4</t>
  </si>
  <si>
    <t>7,90"K5</t>
  </si>
  <si>
    <t>7,90"K6</t>
  </si>
  <si>
    <t>15,80"K7</t>
  </si>
  <si>
    <t>1,00"K14</t>
  </si>
  <si>
    <t>1,00"K15</t>
  </si>
  <si>
    <t>1,00"K16</t>
  </si>
  <si>
    <t>7,90"K17</t>
  </si>
  <si>
    <t>7,90"K18</t>
  </si>
  <si>
    <t>7,90"K19</t>
  </si>
  <si>
    <t>147573141</t>
  </si>
  <si>
    <t>pozednice 200/180 mm</t>
  </si>
  <si>
    <t>4,50"K23</t>
  </si>
  <si>
    <t>-1258688675</t>
  </si>
  <si>
    <t>513483605</t>
  </si>
  <si>
    <t>252,00</t>
  </si>
  <si>
    <t>614777469</t>
  </si>
  <si>
    <t>7,90*0,15*0,17*1,10"K2</t>
  </si>
  <si>
    <t>7,90*0,15*0,17*1,10"K3</t>
  </si>
  <si>
    <t>7,90*0,15*0,17*1,10"K4</t>
  </si>
  <si>
    <t>7,90*0,15*0,17*1,10"K5</t>
  </si>
  <si>
    <t>7,90*0,15*0,17*1,10"K6</t>
  </si>
  <si>
    <t>15,80*0,15*0,17*1,10"K7</t>
  </si>
  <si>
    <t>1,00*0,15*0,17*1,10"K14</t>
  </si>
  <si>
    <t>1,00*0,15*0,17*1,10"K15</t>
  </si>
  <si>
    <t>1,00*0,15*0,17*1,10"K16</t>
  </si>
  <si>
    <t>7,90*0,15*0,17*1,10"K17</t>
  </si>
  <si>
    <t>7,90*0,15*0,17*1,10"K18</t>
  </si>
  <si>
    <t>7,90*0,15*0,17*1,10"K19</t>
  </si>
  <si>
    <t>250,00*0,16*0,18*1,1</t>
  </si>
  <si>
    <t>675186207</t>
  </si>
  <si>
    <t>04,50</t>
  </si>
  <si>
    <t>-963095158</t>
  </si>
  <si>
    <t>4,50*0,20*0,18*1,10"K23</t>
  </si>
  <si>
    <t>0,178</t>
  </si>
  <si>
    <t>-499933426</t>
  </si>
  <si>
    <t>493231398</t>
  </si>
  <si>
    <t>-683044155</t>
  </si>
  <si>
    <t>295,00</t>
  </si>
  <si>
    <t>-1769637743</t>
  </si>
  <si>
    <t>295,00*7*0,04*0,06*1,10</t>
  </si>
  <si>
    <t>351649416</t>
  </si>
  <si>
    <t>1404485478</t>
  </si>
  <si>
    <t>-2111060713</t>
  </si>
  <si>
    <t>940076348</t>
  </si>
  <si>
    <t>10,223+0,356+5,452</t>
  </si>
  <si>
    <t>897610282</t>
  </si>
  <si>
    <t>2001997615</t>
  </si>
  <si>
    <t>37,38</t>
  </si>
  <si>
    <t>2057128128</t>
  </si>
  <si>
    <t>11,44</t>
  </si>
  <si>
    <t>1764785693</t>
  </si>
  <si>
    <t>-1380356073</t>
  </si>
  <si>
    <t>-14885563</t>
  </si>
  <si>
    <t>1101139078</t>
  </si>
  <si>
    <t>2064147696</t>
  </si>
  <si>
    <t>-1244816629</t>
  </si>
  <si>
    <t>1210053426</t>
  </si>
  <si>
    <t>18,80</t>
  </si>
  <si>
    <t>164994716</t>
  </si>
  <si>
    <t>-1653866234</t>
  </si>
  <si>
    <t>-979364973</t>
  </si>
  <si>
    <t>792225227</t>
  </si>
  <si>
    <t>441660310</t>
  </si>
  <si>
    <t>-1278607058</t>
  </si>
  <si>
    <t>O-01 sklo</t>
  </si>
  <si>
    <t>-1554224402</t>
  </si>
  <si>
    <t>912480494</t>
  </si>
  <si>
    <t>449549693</t>
  </si>
  <si>
    <t>383</t>
  </si>
  <si>
    <t>-918020935</t>
  </si>
  <si>
    <t>-1347533781</t>
  </si>
  <si>
    <t>-329745572</t>
  </si>
  <si>
    <t>1898692094</t>
  </si>
  <si>
    <t>362188216</t>
  </si>
  <si>
    <t>837153759</t>
  </si>
  <si>
    <t>1874545788</t>
  </si>
  <si>
    <t>005 - Objekt L</t>
  </si>
  <si>
    <t xml:space="preserve">    4 - Vodorovné konstrukce</t>
  </si>
  <si>
    <t>-328010459</t>
  </si>
  <si>
    <t>15,00+16,20</t>
  </si>
  <si>
    <t>-1314468775</t>
  </si>
  <si>
    <t>(15,00+16,20)*0,50*0,60</t>
  </si>
  <si>
    <t>Vodorovné konstrukce</t>
  </si>
  <si>
    <t>413231231</t>
  </si>
  <si>
    <t>Zazdívka zhlaví stropních trámů průřezu přes 0,04 m2</t>
  </si>
  <si>
    <t>-2066308772</t>
  </si>
  <si>
    <t>Zazdívka zhlaví stropních trámů nebo válcovaných nosníků pálenými cihlami trámů, průřezu přes 0,04 m2</t>
  </si>
  <si>
    <t>https://podminky.urs.cz/item/CS_URS_2024_02/413231231</t>
  </si>
  <si>
    <t>vazý trám</t>
  </si>
  <si>
    <t>4*2</t>
  </si>
  <si>
    <t>-113969603</t>
  </si>
  <si>
    <t>(15,00+16,200)*2,00</t>
  </si>
  <si>
    <t>2032441114</t>
  </si>
  <si>
    <t>(15,000+16,200)*8,00</t>
  </si>
  <si>
    <t>249,60*0,30</t>
  </si>
  <si>
    <t>-1513317128</t>
  </si>
  <si>
    <t>324,48*60 'Přepočtené koeficientem množství</t>
  </si>
  <si>
    <t>446840408</t>
  </si>
  <si>
    <t>-2076386115</t>
  </si>
  <si>
    <t>-1274035864</t>
  </si>
  <si>
    <t>243,27*cos(32)*2</t>
  </si>
  <si>
    <t>1777593985</t>
  </si>
  <si>
    <t>243,27*1,80</t>
  </si>
  <si>
    <t>-725518344</t>
  </si>
  <si>
    <t>12,00*16,00</t>
  </si>
  <si>
    <t>176783081</t>
  </si>
  <si>
    <t>192*0,40</t>
  </si>
  <si>
    <t>964061331</t>
  </si>
  <si>
    <t>Uvolnění zhlaví trámů ze zdiva cihelného průřezu zhlaví do 0,05 m2</t>
  </si>
  <si>
    <t>683189504</t>
  </si>
  <si>
    <t>Uvolnění zhlaví trámu pro jakoukoliv délku uložení, ze zdiva cihelného, o průřezu zhlaví do 0,05 m2</t>
  </si>
  <si>
    <t>https://podminky.urs.cz/item/CS_URS_2024_02/964061331</t>
  </si>
  <si>
    <t>vazný trám</t>
  </si>
  <si>
    <t>1121519773</t>
  </si>
  <si>
    <t>-302724016</t>
  </si>
  <si>
    <t>(15,00+16,20)*0,50*0,60*0,50</t>
  </si>
  <si>
    <t>-1154901968</t>
  </si>
  <si>
    <t>-1515809208</t>
  </si>
  <si>
    <t>-157901370</t>
  </si>
  <si>
    <t>-731156380</t>
  </si>
  <si>
    <t>35,241*2 'Přepočtené koeficientem množství</t>
  </si>
  <si>
    <t>-1802831170</t>
  </si>
  <si>
    <t>789433301</t>
  </si>
  <si>
    <t>516331601</t>
  </si>
  <si>
    <t>-1957091620</t>
  </si>
  <si>
    <t>35,241*15 'Přepočtené koeficientem množství</t>
  </si>
  <si>
    <t>1540107974</t>
  </si>
  <si>
    <t>2,454</t>
  </si>
  <si>
    <t>-100499144</t>
  </si>
  <si>
    <t>4,493*0,30</t>
  </si>
  <si>
    <t>-2043490515</t>
  </si>
  <si>
    <t>(0,394+9,126+18,659)*0,30</t>
  </si>
  <si>
    <t>1762835634</t>
  </si>
  <si>
    <t>(0,394+9,126+18,659)*0,70</t>
  </si>
  <si>
    <t>-447021115</t>
  </si>
  <si>
    <t>4,493*0,70</t>
  </si>
  <si>
    <t>2135113011</t>
  </si>
  <si>
    <t>-1084627026</t>
  </si>
  <si>
    <t>1539604442</t>
  </si>
  <si>
    <t>4,048</t>
  </si>
  <si>
    <t>1493873516</t>
  </si>
  <si>
    <t>2015538557</t>
  </si>
  <si>
    <t>5*2</t>
  </si>
  <si>
    <t>-130745493</t>
  </si>
  <si>
    <t>1,00"L1</t>
  </si>
  <si>
    <t>7,74"L2</t>
  </si>
  <si>
    <t>7,74"L3</t>
  </si>
  <si>
    <t>7,74"L4</t>
  </si>
  <si>
    <t>7,74"L5</t>
  </si>
  <si>
    <t>7,74"L6</t>
  </si>
  <si>
    <t>7,74"L10</t>
  </si>
  <si>
    <t>7,74"L11</t>
  </si>
  <si>
    <t>7,74"L12</t>
  </si>
  <si>
    <t>4,10"L13</t>
  </si>
  <si>
    <t>kleštiny 80/150 mm</t>
  </si>
  <si>
    <t>11,00"L13</t>
  </si>
  <si>
    <t>1283994199</t>
  </si>
  <si>
    <t>1727928713</t>
  </si>
  <si>
    <t>228,02</t>
  </si>
  <si>
    <t>-1718753907</t>
  </si>
  <si>
    <t>1,00*0,15*0,17*1,10"L1</t>
  </si>
  <si>
    <t>7,74*0,15*0,17*1,10"L2</t>
  </si>
  <si>
    <t>7,74*0,15*0,17*1,10"L3</t>
  </si>
  <si>
    <t>7,74*0,15*0,17*1,10"L4</t>
  </si>
  <si>
    <t>7,74*0,15*0,17*1,10"L5</t>
  </si>
  <si>
    <t>7,74*0,15*0,17*1,10"L6</t>
  </si>
  <si>
    <t>7,74*0,15*0,17*1,10"L10</t>
  </si>
  <si>
    <t>7,74*0,15*0,17*1,10"L11</t>
  </si>
  <si>
    <t>7,74*0,15*0,17*1,10"L12</t>
  </si>
  <si>
    <t>4,10*0,15*0,17*1,10"L13</t>
  </si>
  <si>
    <t>11,00*0,08*0,15*1,10"L13</t>
  </si>
  <si>
    <t>228,82*0,16*0,18*1,1</t>
  </si>
  <si>
    <t>-581597810</t>
  </si>
  <si>
    <t>-1237950340</t>
  </si>
  <si>
    <t>243,27</t>
  </si>
  <si>
    <t>1822725869</t>
  </si>
  <si>
    <t>243,27*7*0,04*0,06*1,10</t>
  </si>
  <si>
    <t>-1046834234</t>
  </si>
  <si>
    <t>243,70</t>
  </si>
  <si>
    <t>39155403</t>
  </si>
  <si>
    <t>933440127</t>
  </si>
  <si>
    <t>9,273+4,496</t>
  </si>
  <si>
    <t>-1942160974</t>
  </si>
  <si>
    <t>-228629048</t>
  </si>
  <si>
    <t>31,1</t>
  </si>
  <si>
    <t>-1558484797</t>
  </si>
  <si>
    <t>11,14</t>
  </si>
  <si>
    <t>756747062</t>
  </si>
  <si>
    <t>0,84*0,49</t>
  </si>
  <si>
    <t>1,49*0,50</t>
  </si>
  <si>
    <t xml:space="preserve">Žlab podokapní půlkruhový z Pz plechu rš 400 mm  </t>
  </si>
  <si>
    <t>-1246247411</t>
  </si>
  <si>
    <t>31,10</t>
  </si>
  <si>
    <t>-1611081396</t>
  </si>
  <si>
    <t xml:space="preserve">Svody kruhové včetně objímek, kolen, odskoků z Pz plechu průměru 120 mm  </t>
  </si>
  <si>
    <t>928649274</t>
  </si>
  <si>
    <t>-2102007958</t>
  </si>
  <si>
    <t>1829353493</t>
  </si>
  <si>
    <t>1266120293</t>
  </si>
  <si>
    <t>-1752633553</t>
  </si>
  <si>
    <t>16,13</t>
  </si>
  <si>
    <t>-1792919162</t>
  </si>
  <si>
    <t>-719267869</t>
  </si>
  <si>
    <t>768212192</t>
  </si>
  <si>
    <t>-17102635</t>
  </si>
  <si>
    <t>1108673116</t>
  </si>
  <si>
    <t>315</t>
  </si>
  <si>
    <t>772401922</t>
  </si>
  <si>
    <t>-1585731240</t>
  </si>
  <si>
    <t>293,27</t>
  </si>
  <si>
    <t>820608415</t>
  </si>
  <si>
    <t>1058052206</t>
  </si>
  <si>
    <t>-376487074</t>
  </si>
  <si>
    <t>-714849695</t>
  </si>
  <si>
    <t>236826087</t>
  </si>
  <si>
    <t>006 - Hromosvod Bílina objekty č.p.1 CH,I,J,K,L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</si>
  <si>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</si>
  <si>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</si>
  <si>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</si>
  <si>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</si>
  <si>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</si>
  <si>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VRN6 - Územní vlivy</t>
  </si>
  <si>
    <t>631312141</t>
  </si>
  <si>
    <t>Doplnění rýh v dosavadních mazaninách betonem prostým</t>
  </si>
  <si>
    <t>-1577321403</t>
  </si>
  <si>
    <t>Doplnění dosavadních mazanin prostým betonem s dodáním hmot, bez potěru, plochy jednotlivě rýh v dosavadních mazaninách</t>
  </si>
  <si>
    <t>https://podminky.urs.cz/item/CS_URS_2024_02/631312141</t>
  </si>
  <si>
    <t>pro uzemnění</t>
  </si>
  <si>
    <t>30,00*0,50*0,15</t>
  </si>
  <si>
    <t>741</t>
  </si>
  <si>
    <t>Elektroinstalace - silnoproud</t>
  </si>
  <si>
    <t>741410001</t>
  </si>
  <si>
    <t>Montáž vodič uzemňovací pásek D do 120 mm2 na povrchu</t>
  </si>
  <si>
    <t>852614693</t>
  </si>
  <si>
    <t>Montáž uzemňovacího vedení s upevněním, propojením a připojením pomocí svorek na povrchu pásku průřezu do 120 mm2</t>
  </si>
  <si>
    <t>35442062</t>
  </si>
  <si>
    <t>pás zemnící 30x4mm FeZn</t>
  </si>
  <si>
    <t>kg</t>
  </si>
  <si>
    <t>975301446</t>
  </si>
  <si>
    <t>257*1,05 "Přepočtené koeficientem množství</t>
  </si>
  <si>
    <t>741420001</t>
  </si>
  <si>
    <t>Montáž drát nebo lano hromosvodné svodové D do 10 mm s podpěrou</t>
  </si>
  <si>
    <t>-1434734084</t>
  </si>
  <si>
    <t>Montáž hromosvodného vedení svodových drátů nebo lan s podpěrami, Ø do 10 mm</t>
  </si>
  <si>
    <t>122+148</t>
  </si>
  <si>
    <t>35441077</t>
  </si>
  <si>
    <t>drát D 8mm AlMgSi</t>
  </si>
  <si>
    <t>-2137801659</t>
  </si>
  <si>
    <t>0,15*270</t>
  </si>
  <si>
    <t>1 metr = 0,15kg</t>
  </si>
  <si>
    <t>741420121</t>
  </si>
  <si>
    <t>Montáž izolační tyče oddáleného vedení</t>
  </si>
  <si>
    <t>629249274</t>
  </si>
  <si>
    <t>Montáž oddáleného vedení izolační tyče</t>
  </si>
  <si>
    <t>35442210</t>
  </si>
  <si>
    <t xml:space="preserve">tyč izolační  GFK pro vodič, příložky a spoj. mat. FeZn 680 mm</t>
  </si>
  <si>
    <t>580087235</t>
  </si>
  <si>
    <t>59244022</t>
  </si>
  <si>
    <t>komplet pro anténu (průchozí taška,nástavec 22-110mm plastový)</t>
  </si>
  <si>
    <t>-1672752392</t>
  </si>
  <si>
    <t>1234</t>
  </si>
  <si>
    <t>Oddálený hromosvod pro antény stožár</t>
  </si>
  <si>
    <t>set</t>
  </si>
  <si>
    <t>-1197186071</t>
  </si>
  <si>
    <t>741420913</t>
  </si>
  <si>
    <t>Nátěry ochranného úhelníku nebo trubky včetně držáků hromosvodů</t>
  </si>
  <si>
    <t>1446432731</t>
  </si>
  <si>
    <t>Údržba hromosvodů nátěry částí hromosvodných zařízení (odrezivění, očistění, základní a vrchní nátěr) ochranného úhelníku nebo trubky</t>
  </si>
  <si>
    <t>741820001</t>
  </si>
  <si>
    <t>Měření zemních odporů zemniče</t>
  </si>
  <si>
    <t>-356320009</t>
  </si>
  <si>
    <t>741820012</t>
  </si>
  <si>
    <t>Měření zemnící síť dl pásku přes 100 do 200 m</t>
  </si>
  <si>
    <t>1727270285</t>
  </si>
  <si>
    <t>Měření zemních odporů zemnicí sítě délky pásku přes 100 do 200 m</t>
  </si>
  <si>
    <t>Práce a dodávky M</t>
  </si>
  <si>
    <t>21-M</t>
  </si>
  <si>
    <t>Elektromontáže</t>
  </si>
  <si>
    <t>210220101</t>
  </si>
  <si>
    <t>Montáž hromosvodného vedení svodových vodičů s podpěrami průměru do 10 mm</t>
  </si>
  <si>
    <t>-661248244</t>
  </si>
  <si>
    <t xml:space="preserve">Montáž hromosvodného vedení  svodových vodičů s podpěrami, průměru do 10 mm</t>
  </si>
  <si>
    <t>35441072</t>
  </si>
  <si>
    <t>drát D 8mm FeZn pro hromosvod</t>
  </si>
  <si>
    <t>128</t>
  </si>
  <si>
    <t>-585160635</t>
  </si>
  <si>
    <t>210220301</t>
  </si>
  <si>
    <t>Montáž svorek hromosvodných se 2 šrouby</t>
  </si>
  <si>
    <t>-452353054</t>
  </si>
  <si>
    <t xml:space="preserve">Montáž hromosvodného vedení  svorek se 2 šrouby</t>
  </si>
  <si>
    <t>35441885</t>
  </si>
  <si>
    <t>svorka spojovací pro lano D 8-10mm</t>
  </si>
  <si>
    <t>-1131170669</t>
  </si>
  <si>
    <t>210220302</t>
  </si>
  <si>
    <t>Montáž svorek hromosvodných se 3 a více šrouby</t>
  </si>
  <si>
    <t>-1983061659</t>
  </si>
  <si>
    <t xml:space="preserve">Montáž hromosvodného vedení  svorek se 3 a více šrouby</t>
  </si>
  <si>
    <t>210220303</t>
  </si>
  <si>
    <t>Montáž svorek hromosvodných na okapové žlaby</t>
  </si>
  <si>
    <t>-1764898734</t>
  </si>
  <si>
    <t xml:space="preserve">Montáž hromosvodného vedení  svorek na okapové žlaby</t>
  </si>
  <si>
    <t>35441860</t>
  </si>
  <si>
    <t>svorka FeZn k jímací tyči - 4 šrouby</t>
  </si>
  <si>
    <t>1757635133</t>
  </si>
  <si>
    <t>210220351</t>
  </si>
  <si>
    <t>Montáž desek zemnicích 1000x500 mm s připojením na svodové nebo uzemňovací vedení</t>
  </si>
  <si>
    <t>1078298637</t>
  </si>
  <si>
    <t xml:space="preserve">Montáž hromosvodného vedení  zemnících desek a tyčí s připojením na svodové nebo uzemňovací vedení bez příslušenství desek, velikosti 1000 x 500 mm</t>
  </si>
  <si>
    <t>35442060</t>
  </si>
  <si>
    <t xml:space="preserve">deska zemnící  s příložkami 1000x500mm</t>
  </si>
  <si>
    <t>312185176</t>
  </si>
  <si>
    <t>210220373</t>
  </si>
  <si>
    <t>Montáž ochranných prvků hromosvodného vedení - úhelníků nebo trubek do průřezové plochy dřeva</t>
  </si>
  <si>
    <t>-687015256</t>
  </si>
  <si>
    <t xml:space="preserve">Montáž hromosvodného vedení  ochranných prvků a doplňků úhelníků nebo trubek s držáky do dřeva</t>
  </si>
  <si>
    <t>35441831</t>
  </si>
  <si>
    <t>úhelník ochranný na ochranu svodu - 2000mm, FeZn</t>
  </si>
  <si>
    <t>1172622929</t>
  </si>
  <si>
    <t>210220401</t>
  </si>
  <si>
    <t>Montáž doplňků hromosvodného vedení - štítků k označení svodů</t>
  </si>
  <si>
    <t>-2038883869</t>
  </si>
  <si>
    <t xml:space="preserve">Montáž hromosvodného vedení  ochranných prvků a doplňků štítků k označení svodů</t>
  </si>
  <si>
    <t>35442110</t>
  </si>
  <si>
    <t>štítek plastový - čísla svodů</t>
  </si>
  <si>
    <t>1382708031</t>
  </si>
  <si>
    <t>210220452</t>
  </si>
  <si>
    <t>Montáž doplňků hromosvodného vedení - ochranného pospojování pevně</t>
  </si>
  <si>
    <t>116812216</t>
  </si>
  <si>
    <t xml:space="preserve">Montáž hromosvodného vedení  ochranných prvků a doplňků ochranného pospojování pevně</t>
  </si>
  <si>
    <t>210051221</t>
  </si>
  <si>
    <t xml:space="preserve">Montáž svodového vedení  pomocí jedné plošiny s dosahem v do 20 m</t>
  </si>
  <si>
    <t>den</t>
  </si>
  <si>
    <t>604079387</t>
  </si>
  <si>
    <t>Přechodová bariéra na venkovním vedení 22 kV nebo 35 kV překonávaná pomocí jedné plošiny s dosahem výšky do 20 m</t>
  </si>
  <si>
    <t>46-M</t>
  </si>
  <si>
    <t>Zemní práce při extr.mont.pracích</t>
  </si>
  <si>
    <t>460161183</t>
  </si>
  <si>
    <t>Hloubení kabelových rýh ručně š 35 cm hl 90 cm v hornině tř II skupiny 4</t>
  </si>
  <si>
    <t>463582241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</si>
  <si>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II skupiny 4</t>
  </si>
  <si>
    <t>460171183</t>
  </si>
  <si>
    <t>Hloubení kabelových nezapažených rýh strojně š 35 cm hl 90 cm v hornině tř II skupiny 4</t>
  </si>
  <si>
    <t>-912907835</t>
  </si>
  <si>
    <t>Hloubení nezapažených kabelových rýh strojně včetně urovnání dna s přemístěním výkopku do vzdálenosti 3 m od okraje jámy nebo s naložením na dopravní prostředek šířky 35 cm hloubky 90 cm v hornině třídy těžitelnosti II skupiny 4</t>
  </si>
  <si>
    <t>460431192</t>
  </si>
  <si>
    <t>Zásyp kabelových rýh ručně se zhutněním š 35 cm hl 90 cm z horniny tř I skupiny 3</t>
  </si>
  <si>
    <t>1071060434</t>
  </si>
  <si>
    <t>Zásyp kabelových rýh ručně s přemístění sypaniny ze vzdálenosti do 10 m, s uložením výkopku ve vrstvách včetně zhutnění a úpravy povrchu šířky 35 cm hloubky 90 cm z horniny třídy těžitelnosti I skupiny 3</t>
  </si>
  <si>
    <t>460451293</t>
  </si>
  <si>
    <t>Zásyp kabelových rýh strojně se zhutněním š 50 cm hl 90 cm z horniny tř II skupiny 4</t>
  </si>
  <si>
    <t>33098875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</si>
  <si>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</si>
  <si>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460631114</t>
  </si>
  <si>
    <t>Vrtání při elektromontážích v hornině tř. těžitelnosti I skupiny 1 a 2 vnějšího průměru přes 75 do 90 mm</t>
  </si>
  <si>
    <t>-576623373</t>
  </si>
  <si>
    <t>Zemní protlaky neřízený zemní protlak (krtek) v hornině třídy těžitelnosti I skupiny 1 a 2 průměr protlaku přes 75 do 90 mm</t>
  </si>
  <si>
    <t>vrtání z Litoměřické ulice do objektu</t>
  </si>
  <si>
    <t>vrtání v podlahách</t>
  </si>
  <si>
    <t>460661112</t>
  </si>
  <si>
    <t>Kabelové lože z písku pro kabely nn bez zakrytí š lože přes 35 do 50 cm</t>
  </si>
  <si>
    <t>490153567</t>
  </si>
  <si>
    <t>Kabelové lože z písku včetně podsypu, zhutnění a urovnání povrchu pro kabely nn bez zakrytí, šířky přes 35 do 50 cm</t>
  </si>
  <si>
    <t>460361111</t>
  </si>
  <si>
    <t>Poplatek za uložení zeminy na skládce (skládkovné) kód odpadu 17 05 04</t>
  </si>
  <si>
    <t>1662828868</t>
  </si>
  <si>
    <t>Poplatek (skládkovné) za uložení zeminy na skládce zatříděné do Katalogu odpadů pod kódem 17 05 04</t>
  </si>
  <si>
    <t>468071111</t>
  </si>
  <si>
    <t>Bourání podlah a mazanin betonových pro elektroinstalace tl do 15 cm</t>
  </si>
  <si>
    <t>1386092610</t>
  </si>
  <si>
    <t>Bourání podlah a mazanin betonových tloušťky do 15 cm</t>
  </si>
  <si>
    <t>https://podminky.urs.cz/item/CS_URS_2024_02/468071111</t>
  </si>
  <si>
    <t>30,00*0,50</t>
  </si>
  <si>
    <t>VRN</t>
  </si>
  <si>
    <t>Vedlejší rozpočtové náklady</t>
  </si>
  <si>
    <t>VRN6</t>
  </si>
  <si>
    <t>Územní vlivy</t>
  </si>
  <si>
    <t>062002000</t>
  </si>
  <si>
    <t>Ztížené dopravní podmínky ulice Litoměřická</t>
  </si>
  <si>
    <t>1024</t>
  </si>
  <si>
    <t>-1874247086</t>
  </si>
  <si>
    <t>999 - vedlejší a ostatní náklady stavby</t>
  </si>
  <si>
    <t xml:space="preserve">    VRN3 - Zařízení staveniště</t>
  </si>
  <si>
    <t xml:space="preserve">    VRN7 - Provozní vlivy</t>
  </si>
  <si>
    <t xml:space="preserve">    VRN9 - Ostatní náklady</t>
  </si>
  <si>
    <t>3.109</t>
  </si>
  <si>
    <t>Dopravní opatření</t>
  </si>
  <si>
    <t>Kč</t>
  </si>
  <si>
    <t>1560381671</t>
  </si>
  <si>
    <t>3.111</t>
  </si>
  <si>
    <t>Označení stavby</t>
  </si>
  <si>
    <t>570168565</t>
  </si>
  <si>
    <t>3.112</t>
  </si>
  <si>
    <t>Fotodokumentace stavby a všech objektů</t>
  </si>
  <si>
    <t>880889391</t>
  </si>
  <si>
    <t>VRN3</t>
  </si>
  <si>
    <t>Zařízení staveniště</t>
  </si>
  <si>
    <t>030001000</t>
  </si>
  <si>
    <t>proc</t>
  </si>
  <si>
    <t>-2098001456</t>
  </si>
  <si>
    <t>031303000</t>
  </si>
  <si>
    <t>Náklady na zábor - vyřízení záborů</t>
  </si>
  <si>
    <t>1051982305</t>
  </si>
  <si>
    <t>https://podminky.urs.cz/item/CS_URS_2024_02/031303000</t>
  </si>
  <si>
    <t>031303001</t>
  </si>
  <si>
    <t>Náklady na zábor - poplatek</t>
  </si>
  <si>
    <t>1109177665</t>
  </si>
  <si>
    <t>031303002</t>
  </si>
  <si>
    <t>ostatní práce související se záborem</t>
  </si>
  <si>
    <t>783504387</t>
  </si>
  <si>
    <t>VRN7</t>
  </si>
  <si>
    <t>Provozní vlivy</t>
  </si>
  <si>
    <t>070001000</t>
  </si>
  <si>
    <t>-1737058158</t>
  </si>
  <si>
    <t>https://podminky.urs.cz/item/CS_URS_2024_02/070001000</t>
  </si>
  <si>
    <t>070001000.7</t>
  </si>
  <si>
    <t>Podklady pro zajištění kolaudace stavby</t>
  </si>
  <si>
    <t>kpl</t>
  </si>
  <si>
    <t>1985477567</t>
  </si>
  <si>
    <t>podklady pro zajištění kolaudace stavby nebo souhlasu s užíváním stavby, účast na kolaudaci stavby</t>
  </si>
  <si>
    <t xml:space="preserve">dvě vyhotovení dokladové části + digitální forna  v pdf</t>
  </si>
  <si>
    <t>VRN9</t>
  </si>
  <si>
    <t>Ostatní náklady</t>
  </si>
  <si>
    <t>091404000</t>
  </si>
  <si>
    <t>Práce na památkovém objektu</t>
  </si>
  <si>
    <t>556642752</t>
  </si>
  <si>
    <t>094104000</t>
  </si>
  <si>
    <t>Náklady na opatření BOZP</t>
  </si>
  <si>
    <t>CS ÚRS 2024 01</t>
  </si>
  <si>
    <t>-1792713964</t>
  </si>
  <si>
    <t>https://podminky.urs.cz/item/CS_URS_2024_01/094104000</t>
  </si>
  <si>
    <t>1*2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</si>
</sst>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511" TargetMode="External" /><Relationship Id="rId2" Type="http://schemas.openxmlformats.org/officeDocument/2006/relationships/hyperlink" Target="https://podminky.urs.cz/item/CS_URS_2024_02/317235811" TargetMode="External" /><Relationship Id="rId3" Type="http://schemas.openxmlformats.org/officeDocument/2006/relationships/hyperlink" Target="https://podminky.urs.cz/item/CS_URS_2024_02/622325459" TargetMode="External" /><Relationship Id="rId4" Type="http://schemas.openxmlformats.org/officeDocument/2006/relationships/hyperlink" Target="https://podminky.urs.cz/item/CS_URS_2024_02/623131100" TargetMode="External" /><Relationship Id="rId5" Type="http://schemas.openxmlformats.org/officeDocument/2006/relationships/hyperlink" Target="https://podminky.urs.cz/item/CS_URS_2024_02/623311121" TargetMode="External" /><Relationship Id="rId6" Type="http://schemas.openxmlformats.org/officeDocument/2006/relationships/hyperlink" Target="https://podminky.urs.cz/item/CS_URS_2024_02/623311131" TargetMode="External" /><Relationship Id="rId7" Type="http://schemas.openxmlformats.org/officeDocument/2006/relationships/hyperlink" Target="https://podminky.urs.cz/item/CS_URS_2024_02/623311191" TargetMode="External" /><Relationship Id="rId8" Type="http://schemas.openxmlformats.org/officeDocument/2006/relationships/hyperlink" Target="https://podminky.urs.cz/item/CS_URS_2024_02/941111132" TargetMode="External" /><Relationship Id="rId9" Type="http://schemas.openxmlformats.org/officeDocument/2006/relationships/hyperlink" Target="https://podminky.urs.cz/item/CS_URS_2024_02/941111232" TargetMode="External" /><Relationship Id="rId10" Type="http://schemas.openxmlformats.org/officeDocument/2006/relationships/hyperlink" Target="https://podminky.urs.cz/item/CS_URS_2024_02/941111832" TargetMode="External" /><Relationship Id="rId11" Type="http://schemas.openxmlformats.org/officeDocument/2006/relationships/hyperlink" Target="https://podminky.urs.cz/item/CS_URS_2024_02/941121311" TargetMode="External" /><Relationship Id="rId12" Type="http://schemas.openxmlformats.org/officeDocument/2006/relationships/hyperlink" Target="https://podminky.urs.cz/item/CS_URS_2024_02/949101112" TargetMode="External" /><Relationship Id="rId13" Type="http://schemas.openxmlformats.org/officeDocument/2006/relationships/hyperlink" Target="https://podminky.urs.cz/item/CS_URS_2024_02/952902601" TargetMode="External" /><Relationship Id="rId14" Type="http://schemas.openxmlformats.org/officeDocument/2006/relationships/hyperlink" Target="https://podminky.urs.cz/item/CS_URS_2024_02/952902611" TargetMode="External" /><Relationship Id="rId15" Type="http://schemas.openxmlformats.org/officeDocument/2006/relationships/hyperlink" Target="https://podminky.urs.cz/item/CS_URS_2024_02/952903001" TargetMode="External" /><Relationship Id="rId16" Type="http://schemas.openxmlformats.org/officeDocument/2006/relationships/hyperlink" Target="https://podminky.urs.cz/item/CS_URS_2024_02/962032641" TargetMode="External" /><Relationship Id="rId17" Type="http://schemas.openxmlformats.org/officeDocument/2006/relationships/hyperlink" Target="https://podminky.urs.cz/item/CS_URS_2024_02/968062244" TargetMode="External" /><Relationship Id="rId18" Type="http://schemas.openxmlformats.org/officeDocument/2006/relationships/hyperlink" Target="https://podminky.urs.cz/item/CS_URS_2024_02/978019391" TargetMode="External" /><Relationship Id="rId19" Type="http://schemas.openxmlformats.org/officeDocument/2006/relationships/hyperlink" Target="https://podminky.urs.cz/item/CS_URS_2024_02/985221021" TargetMode="External" /><Relationship Id="rId20" Type="http://schemas.openxmlformats.org/officeDocument/2006/relationships/hyperlink" Target="https://podminky.urs.cz/item/CS_URS_2024_02/993111111" TargetMode="External" /><Relationship Id="rId21" Type="http://schemas.openxmlformats.org/officeDocument/2006/relationships/hyperlink" Target="https://podminky.urs.cz/item/CS_URS_2024_02/993111119" TargetMode="External" /><Relationship Id="rId22" Type="http://schemas.openxmlformats.org/officeDocument/2006/relationships/hyperlink" Target="https://podminky.urs.cz/item/CS_URS_2024_02/997013211" TargetMode="External" /><Relationship Id="rId23" Type="http://schemas.openxmlformats.org/officeDocument/2006/relationships/hyperlink" Target="https://podminky.urs.cz/item/CS_URS_2024_02/997013219" TargetMode="External" /><Relationship Id="rId24" Type="http://schemas.openxmlformats.org/officeDocument/2006/relationships/hyperlink" Target="https://podminky.urs.cz/item/CS_URS_2024_02/997013312" TargetMode="External" /><Relationship Id="rId25" Type="http://schemas.openxmlformats.org/officeDocument/2006/relationships/hyperlink" Target="https://podminky.urs.cz/item/CS_URS_2024_02/997013322" TargetMode="External" /><Relationship Id="rId26" Type="http://schemas.openxmlformats.org/officeDocument/2006/relationships/hyperlink" Target="https://podminky.urs.cz/item/CS_URS_2024_02/997013501" TargetMode="External" /><Relationship Id="rId27" Type="http://schemas.openxmlformats.org/officeDocument/2006/relationships/hyperlink" Target="https://podminky.urs.cz/item/CS_URS_2024_02/997013509" TargetMode="External" /><Relationship Id="rId28" Type="http://schemas.openxmlformats.org/officeDocument/2006/relationships/hyperlink" Target="https://podminky.urs.cz/item/CS_URS_2024_02/998011009" TargetMode="External" /><Relationship Id="rId29" Type="http://schemas.openxmlformats.org/officeDocument/2006/relationships/hyperlink" Target="https://podminky.urs.cz/item/CS_URS_2024_02/762083121" TargetMode="External" /><Relationship Id="rId30" Type="http://schemas.openxmlformats.org/officeDocument/2006/relationships/hyperlink" Target="https://podminky.urs.cz/item/CS_URS_2024_02/762311004" TargetMode="External" /><Relationship Id="rId31" Type="http://schemas.openxmlformats.org/officeDocument/2006/relationships/hyperlink" Target="https://podminky.urs.cz/item/CS_URS_2024_02/762311005" TargetMode="External" /><Relationship Id="rId32" Type="http://schemas.openxmlformats.org/officeDocument/2006/relationships/hyperlink" Target="https://podminky.urs.cz/item/CS_URS_2024_02/762331911" TargetMode="External" /><Relationship Id="rId33" Type="http://schemas.openxmlformats.org/officeDocument/2006/relationships/hyperlink" Target="https://podminky.urs.cz/item/CS_URS_2024_02/762331931" TargetMode="External" /><Relationship Id="rId34" Type="http://schemas.openxmlformats.org/officeDocument/2006/relationships/hyperlink" Target="https://podminky.urs.cz/item/CS_URS_2024_02/762331941" TargetMode="External" /><Relationship Id="rId35" Type="http://schemas.openxmlformats.org/officeDocument/2006/relationships/hyperlink" Target="https://podminky.urs.cz/item/CS_URS_2024_02/762331951" TargetMode="External" /><Relationship Id="rId36" Type="http://schemas.openxmlformats.org/officeDocument/2006/relationships/hyperlink" Target="https://podminky.urs.cz/item/CS_URS_2024_02/762332931" TargetMode="External" /><Relationship Id="rId37" Type="http://schemas.openxmlformats.org/officeDocument/2006/relationships/hyperlink" Target="https://podminky.urs.cz/item/CS_URS_2024_02/762332933" TargetMode="External" /><Relationship Id="rId38" Type="http://schemas.openxmlformats.org/officeDocument/2006/relationships/hyperlink" Target="https://podminky.urs.cz/item/CS_URS_2024_02/762332934" TargetMode="External" /><Relationship Id="rId39" Type="http://schemas.openxmlformats.org/officeDocument/2006/relationships/hyperlink" Target="https://podminky.urs.cz/item/CS_URS_2024_02/762332935" TargetMode="External" /><Relationship Id="rId40" Type="http://schemas.openxmlformats.org/officeDocument/2006/relationships/hyperlink" Target="https://podminky.urs.cz/item/CS_URS_2024_02/762333911" TargetMode="External" /><Relationship Id="rId41" Type="http://schemas.openxmlformats.org/officeDocument/2006/relationships/hyperlink" Target="https://podminky.urs.cz/item/CS_URS_2024_02/762333913" TargetMode="External" /><Relationship Id="rId42" Type="http://schemas.openxmlformats.org/officeDocument/2006/relationships/hyperlink" Target="https://podminky.urs.cz/item/CS_URS_2024_02/762333914" TargetMode="External" /><Relationship Id="rId43" Type="http://schemas.openxmlformats.org/officeDocument/2006/relationships/hyperlink" Target="https://podminky.urs.cz/item/CS_URS_2024_02/762333915" TargetMode="External" /><Relationship Id="rId44" Type="http://schemas.openxmlformats.org/officeDocument/2006/relationships/hyperlink" Target="https://podminky.urs.cz/item/CS_URS_2024_02/762342311" TargetMode="External" /><Relationship Id="rId45" Type="http://schemas.openxmlformats.org/officeDocument/2006/relationships/hyperlink" Target="https://podminky.urs.cz/item/CS_URS_2024_02/762342812" TargetMode="External" /><Relationship Id="rId46" Type="http://schemas.openxmlformats.org/officeDocument/2006/relationships/hyperlink" Target="https://podminky.urs.cz/item/CS_URS_2024_02/762353510" TargetMode="External" /><Relationship Id="rId47" Type="http://schemas.openxmlformats.org/officeDocument/2006/relationships/hyperlink" Target="https://podminky.urs.cz/item/CS_URS_2024_02/762354815" TargetMode="External" /><Relationship Id="rId48" Type="http://schemas.openxmlformats.org/officeDocument/2006/relationships/hyperlink" Target="https://podminky.urs.cz/item/CS_URS_2024_02/762381012" TargetMode="External" /><Relationship Id="rId49" Type="http://schemas.openxmlformats.org/officeDocument/2006/relationships/hyperlink" Target="https://podminky.urs.cz/item/CS_URS_2024_02/762382012" TargetMode="External" /><Relationship Id="rId50" Type="http://schemas.openxmlformats.org/officeDocument/2006/relationships/hyperlink" Target="https://podminky.urs.cz/item/CS_URS_2024_02/762395000" TargetMode="External" /><Relationship Id="rId51" Type="http://schemas.openxmlformats.org/officeDocument/2006/relationships/hyperlink" Target="https://podminky.urs.cz/item/CS_URS_2024_02/762521922" TargetMode="External" /><Relationship Id="rId52" Type="http://schemas.openxmlformats.org/officeDocument/2006/relationships/hyperlink" Target="https://podminky.urs.cz/item/CS_URS_2024_02/762523914" TargetMode="External" /><Relationship Id="rId53" Type="http://schemas.openxmlformats.org/officeDocument/2006/relationships/hyperlink" Target="https://podminky.urs.cz/item/CS_URS_2024_02/998762112" TargetMode="External" /><Relationship Id="rId54" Type="http://schemas.openxmlformats.org/officeDocument/2006/relationships/hyperlink" Target="https://podminky.urs.cz/item/CS_URS_2024_02/764001891" TargetMode="External" /><Relationship Id="rId55" Type="http://schemas.openxmlformats.org/officeDocument/2006/relationships/hyperlink" Target="https://podminky.urs.cz/item/CS_URS_2024_02/764004801" TargetMode="External" /><Relationship Id="rId56" Type="http://schemas.openxmlformats.org/officeDocument/2006/relationships/hyperlink" Target="https://podminky.urs.cz/item/CS_URS_2024_02/764004861" TargetMode="External" /><Relationship Id="rId57" Type="http://schemas.openxmlformats.org/officeDocument/2006/relationships/hyperlink" Target="https://podminky.urs.cz/item/CS_URS_2024_02/764111671" TargetMode="External" /><Relationship Id="rId58" Type="http://schemas.openxmlformats.org/officeDocument/2006/relationships/hyperlink" Target="https://podminky.urs.cz/item/CS_URS_2024_02/764212606" TargetMode="External" /><Relationship Id="rId59" Type="http://schemas.openxmlformats.org/officeDocument/2006/relationships/hyperlink" Target="https://podminky.urs.cz/item/CS_URS_2024_02/764314612" TargetMode="External" /><Relationship Id="rId60" Type="http://schemas.openxmlformats.org/officeDocument/2006/relationships/hyperlink" Target="https://podminky.urs.cz/item/CS_URS_2024_02/764511405" TargetMode="External" /><Relationship Id="rId61" Type="http://schemas.openxmlformats.org/officeDocument/2006/relationships/hyperlink" Target="https://podminky.urs.cz/item/CS_URS_2024_02/764511445" TargetMode="External" /><Relationship Id="rId62" Type="http://schemas.openxmlformats.org/officeDocument/2006/relationships/hyperlink" Target="https://podminky.urs.cz/item/CS_URS_2024_02/764518423" TargetMode="External" /><Relationship Id="rId63" Type="http://schemas.openxmlformats.org/officeDocument/2006/relationships/hyperlink" Target="https://podminky.urs.cz/item/CS_URS_2024_02/998764122" TargetMode="External" /><Relationship Id="rId64" Type="http://schemas.openxmlformats.org/officeDocument/2006/relationships/hyperlink" Target="https://podminky.urs.cz/item/CS_URS_2024_02/765111431" TargetMode="External" /><Relationship Id="rId65" Type="http://schemas.openxmlformats.org/officeDocument/2006/relationships/hyperlink" Target="https://podminky.urs.cz/item/CS_URS_2024_02/765111825" TargetMode="External" /><Relationship Id="rId66" Type="http://schemas.openxmlformats.org/officeDocument/2006/relationships/hyperlink" Target="https://podminky.urs.cz/item/CS_URS_2024_02/765111831" TargetMode="External" /><Relationship Id="rId67" Type="http://schemas.openxmlformats.org/officeDocument/2006/relationships/hyperlink" Target="https://podminky.urs.cz/item/CS_URS_2024_02/765111865" TargetMode="External" /><Relationship Id="rId68" Type="http://schemas.openxmlformats.org/officeDocument/2006/relationships/hyperlink" Target="https://podminky.urs.cz/item/CS_URS_2024_02/765111881" TargetMode="External" /><Relationship Id="rId69" Type="http://schemas.openxmlformats.org/officeDocument/2006/relationships/hyperlink" Target="https://podminky.urs.cz/item/CS_URS_2024_02/765114061" TargetMode="External" /><Relationship Id="rId70" Type="http://schemas.openxmlformats.org/officeDocument/2006/relationships/hyperlink" Target="https://podminky.urs.cz/item/CS_URS_2024_02/765114351" TargetMode="External" /><Relationship Id="rId71" Type="http://schemas.openxmlformats.org/officeDocument/2006/relationships/hyperlink" Target="https://podminky.urs.cz/item/CS_URS_2024_02/765114585" TargetMode="External" /><Relationship Id="rId72" Type="http://schemas.openxmlformats.org/officeDocument/2006/relationships/hyperlink" Target="https://podminky.urs.cz/item/CS_URS_2024_02/765115302" TargetMode="External" /><Relationship Id="rId73" Type="http://schemas.openxmlformats.org/officeDocument/2006/relationships/hyperlink" Target="https://podminky.urs.cz/item/CS_URS_2024_02/765115352" TargetMode="External" /><Relationship Id="rId74" Type="http://schemas.openxmlformats.org/officeDocument/2006/relationships/hyperlink" Target="https://podminky.urs.cz/item/CS_URS_2024_02/765115401" TargetMode="External" /><Relationship Id="rId75" Type="http://schemas.openxmlformats.org/officeDocument/2006/relationships/hyperlink" Target="https://podminky.urs.cz/item/CS_URS_2024_02/765192001" TargetMode="External" /><Relationship Id="rId76" Type="http://schemas.openxmlformats.org/officeDocument/2006/relationships/hyperlink" Target="https://podminky.urs.cz/item/CS_URS_2024_02/998765112" TargetMode="External" /><Relationship Id="rId77" Type="http://schemas.openxmlformats.org/officeDocument/2006/relationships/hyperlink" Target="https://podminky.urs.cz/item/CS_URS_2024_02/766621601" TargetMode="External" /><Relationship Id="rId78" Type="http://schemas.openxmlformats.org/officeDocument/2006/relationships/hyperlink" Target="https://podminky.urs.cz/item/CS_URS_2024_02/998766312" TargetMode="External" /><Relationship Id="rId79" Type="http://schemas.openxmlformats.org/officeDocument/2006/relationships/hyperlink" Target="https://podminky.urs.cz/item/CS_URS_2024_02/783223121" TargetMode="External" /><Relationship Id="rId80" Type="http://schemas.openxmlformats.org/officeDocument/2006/relationships/hyperlink" Target="https://podminky.urs.cz/item/CS_URS_2024_02/HZS1292" TargetMode="External" /><Relationship Id="rId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622325459" TargetMode="External" /><Relationship Id="rId3" Type="http://schemas.openxmlformats.org/officeDocument/2006/relationships/hyperlink" Target="https://podminky.urs.cz/item/CS_URS_2024_02/623131100" TargetMode="External" /><Relationship Id="rId4" Type="http://schemas.openxmlformats.org/officeDocument/2006/relationships/hyperlink" Target="https://podminky.urs.cz/item/CS_URS_2024_02/623311121" TargetMode="External" /><Relationship Id="rId5" Type="http://schemas.openxmlformats.org/officeDocument/2006/relationships/hyperlink" Target="https://podminky.urs.cz/item/CS_URS_2024_02/623311131" TargetMode="External" /><Relationship Id="rId6" Type="http://schemas.openxmlformats.org/officeDocument/2006/relationships/hyperlink" Target="https://podminky.urs.cz/item/CS_URS_2024_02/623311191" TargetMode="External" /><Relationship Id="rId7" Type="http://schemas.openxmlformats.org/officeDocument/2006/relationships/hyperlink" Target="https://podminky.urs.cz/item/CS_URS_2024_02/941111131" TargetMode="External" /><Relationship Id="rId8" Type="http://schemas.openxmlformats.org/officeDocument/2006/relationships/hyperlink" Target="https://podminky.urs.cz/item/CS_URS_2024_02/941111231" TargetMode="External" /><Relationship Id="rId9" Type="http://schemas.openxmlformats.org/officeDocument/2006/relationships/hyperlink" Target="https://podminky.urs.cz/item/CS_URS_2024_02/941111831" TargetMode="External" /><Relationship Id="rId10" Type="http://schemas.openxmlformats.org/officeDocument/2006/relationships/hyperlink" Target="https://podminky.urs.cz/item/CS_URS_2024_02/941121311" TargetMode="External" /><Relationship Id="rId11" Type="http://schemas.openxmlformats.org/officeDocument/2006/relationships/hyperlink" Target="https://podminky.urs.cz/item/CS_URS_2024_02/949101112" TargetMode="External" /><Relationship Id="rId12" Type="http://schemas.openxmlformats.org/officeDocument/2006/relationships/hyperlink" Target="https://podminky.urs.cz/item/CS_URS_2024_02/952902601" TargetMode="External" /><Relationship Id="rId13" Type="http://schemas.openxmlformats.org/officeDocument/2006/relationships/hyperlink" Target="https://podminky.urs.cz/item/CS_URS_2024_02/952902611" TargetMode="External" /><Relationship Id="rId14" Type="http://schemas.openxmlformats.org/officeDocument/2006/relationships/hyperlink" Target="https://podminky.urs.cz/item/CS_URS_2024_02/952903001" TargetMode="External" /><Relationship Id="rId15" Type="http://schemas.openxmlformats.org/officeDocument/2006/relationships/hyperlink" Target="https://podminky.urs.cz/item/CS_URS_2024_02/978019391" TargetMode="External" /><Relationship Id="rId16" Type="http://schemas.openxmlformats.org/officeDocument/2006/relationships/hyperlink" Target="https://podminky.urs.cz/item/CS_URS_2024_02/985221021" TargetMode="External" /><Relationship Id="rId17" Type="http://schemas.openxmlformats.org/officeDocument/2006/relationships/hyperlink" Target="https://podminky.urs.cz/item/CS_URS_2024_02/993111111" TargetMode="External" /><Relationship Id="rId18" Type="http://schemas.openxmlformats.org/officeDocument/2006/relationships/hyperlink" Target="https://podminky.urs.cz/item/CS_URS_2024_02/993111119" TargetMode="External" /><Relationship Id="rId19" Type="http://schemas.openxmlformats.org/officeDocument/2006/relationships/hyperlink" Target="https://podminky.urs.cz/item/CS_URS_2024_02/997013211" TargetMode="External" /><Relationship Id="rId20" Type="http://schemas.openxmlformats.org/officeDocument/2006/relationships/hyperlink" Target="https://podminky.urs.cz/item/CS_URS_2024_02/997013219" TargetMode="External" /><Relationship Id="rId21" Type="http://schemas.openxmlformats.org/officeDocument/2006/relationships/hyperlink" Target="https://podminky.urs.cz/item/CS_URS_2024_02/997013312" TargetMode="External" /><Relationship Id="rId22" Type="http://schemas.openxmlformats.org/officeDocument/2006/relationships/hyperlink" Target="https://podminky.urs.cz/item/CS_URS_2024_02/997013322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8011009" TargetMode="External" /><Relationship Id="rId26" Type="http://schemas.openxmlformats.org/officeDocument/2006/relationships/hyperlink" Target="https://podminky.urs.cz/item/CS_URS_2024_02/762083121" TargetMode="External" /><Relationship Id="rId27" Type="http://schemas.openxmlformats.org/officeDocument/2006/relationships/hyperlink" Target="https://podminky.urs.cz/item/CS_URS_2024_02/762311003" TargetMode="External" /><Relationship Id="rId28" Type="http://schemas.openxmlformats.org/officeDocument/2006/relationships/hyperlink" Target="https://podminky.urs.cz/item/CS_URS_2024_02/762311005" TargetMode="External" /><Relationship Id="rId29" Type="http://schemas.openxmlformats.org/officeDocument/2006/relationships/hyperlink" Target="https://podminky.urs.cz/item/CS_URS_2024_02/762331931" TargetMode="External" /><Relationship Id="rId30" Type="http://schemas.openxmlformats.org/officeDocument/2006/relationships/hyperlink" Target="https://podminky.urs.cz/item/CS_URS_2024_02/762331951" TargetMode="External" /><Relationship Id="rId31" Type="http://schemas.openxmlformats.org/officeDocument/2006/relationships/hyperlink" Target="https://podminky.urs.cz/item/CS_URS_2024_02/762332921" TargetMode="External" /><Relationship Id="rId32" Type="http://schemas.openxmlformats.org/officeDocument/2006/relationships/hyperlink" Target="https://podminky.urs.cz/item/CS_URS_2024_02/762332933" TargetMode="External" /><Relationship Id="rId33" Type="http://schemas.openxmlformats.org/officeDocument/2006/relationships/hyperlink" Target="https://podminky.urs.cz/item/CS_URS_2024_02/762332935" TargetMode="External" /><Relationship Id="rId34" Type="http://schemas.openxmlformats.org/officeDocument/2006/relationships/hyperlink" Target="https://podminky.urs.cz/item/CS_URS_2024_02/762333913" TargetMode="External" /><Relationship Id="rId35" Type="http://schemas.openxmlformats.org/officeDocument/2006/relationships/hyperlink" Target="https://podminky.urs.cz/item/CS_URS_2024_02/762333915" TargetMode="External" /><Relationship Id="rId36" Type="http://schemas.openxmlformats.org/officeDocument/2006/relationships/hyperlink" Target="https://podminky.urs.cz/item/CS_URS_2024_02/762342311" TargetMode="External" /><Relationship Id="rId37" Type="http://schemas.openxmlformats.org/officeDocument/2006/relationships/hyperlink" Target="https://podminky.urs.cz/item/CS_URS_2024_02/762342812" TargetMode="External" /><Relationship Id="rId38" Type="http://schemas.openxmlformats.org/officeDocument/2006/relationships/hyperlink" Target="https://podminky.urs.cz/item/CS_URS_2024_02/762381012" TargetMode="External" /><Relationship Id="rId39" Type="http://schemas.openxmlformats.org/officeDocument/2006/relationships/hyperlink" Target="https://podminky.urs.cz/item/CS_URS_2024_02/762382012" TargetMode="External" /><Relationship Id="rId40" Type="http://schemas.openxmlformats.org/officeDocument/2006/relationships/hyperlink" Target="https://podminky.urs.cz/item/CS_URS_2024_02/762395000" TargetMode="External" /><Relationship Id="rId41" Type="http://schemas.openxmlformats.org/officeDocument/2006/relationships/hyperlink" Target="https://podminky.urs.cz/item/CS_URS_2024_02/762521922" TargetMode="External" /><Relationship Id="rId42" Type="http://schemas.openxmlformats.org/officeDocument/2006/relationships/hyperlink" Target="https://podminky.urs.cz/item/CS_URS_2024_02/762523914" TargetMode="External" /><Relationship Id="rId43" Type="http://schemas.openxmlformats.org/officeDocument/2006/relationships/hyperlink" Target="https://podminky.urs.cz/item/CS_URS_2024_02/998762112" TargetMode="External" /><Relationship Id="rId44" Type="http://schemas.openxmlformats.org/officeDocument/2006/relationships/hyperlink" Target="https://podminky.urs.cz/item/CS_URS_2024_02/764004801" TargetMode="External" /><Relationship Id="rId45" Type="http://schemas.openxmlformats.org/officeDocument/2006/relationships/hyperlink" Target="https://podminky.urs.cz/item/CS_URS_2024_02/76400486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511405" TargetMode="External" /><Relationship Id="rId48" Type="http://schemas.openxmlformats.org/officeDocument/2006/relationships/hyperlink" Target="https://podminky.urs.cz/item/CS_URS_2024_02/764511445" TargetMode="External" /><Relationship Id="rId49" Type="http://schemas.openxmlformats.org/officeDocument/2006/relationships/hyperlink" Target="https://podminky.urs.cz/item/CS_URS_2024_02/764518423" TargetMode="External" /><Relationship Id="rId50" Type="http://schemas.openxmlformats.org/officeDocument/2006/relationships/hyperlink" Target="https://podminky.urs.cz/item/CS_URS_2024_02/998764122" TargetMode="External" /><Relationship Id="rId51" Type="http://schemas.openxmlformats.org/officeDocument/2006/relationships/hyperlink" Target="https://podminky.urs.cz/item/CS_URS_2024_02/765111825" TargetMode="External" /><Relationship Id="rId52" Type="http://schemas.openxmlformats.org/officeDocument/2006/relationships/hyperlink" Target="https://podminky.urs.cz/item/CS_URS_2024_02/765111831" TargetMode="External" /><Relationship Id="rId53" Type="http://schemas.openxmlformats.org/officeDocument/2006/relationships/hyperlink" Target="https://podminky.urs.cz/item/CS_URS_2024_02/765111865" TargetMode="External" /><Relationship Id="rId54" Type="http://schemas.openxmlformats.org/officeDocument/2006/relationships/hyperlink" Target="https://podminky.urs.cz/item/CS_URS_2024_02/765111881" TargetMode="External" /><Relationship Id="rId55" Type="http://schemas.openxmlformats.org/officeDocument/2006/relationships/hyperlink" Target="https://podminky.urs.cz/item/CS_URS_2024_02/765114061" TargetMode="External" /><Relationship Id="rId56" Type="http://schemas.openxmlformats.org/officeDocument/2006/relationships/hyperlink" Target="https://podminky.urs.cz/item/CS_URS_2024_02/765114351" TargetMode="External" /><Relationship Id="rId57" Type="http://schemas.openxmlformats.org/officeDocument/2006/relationships/hyperlink" Target="https://podminky.urs.cz/item/CS_URS_2024_02/765114585" TargetMode="External" /><Relationship Id="rId58" Type="http://schemas.openxmlformats.org/officeDocument/2006/relationships/hyperlink" Target="https://podminky.urs.cz/item/CS_URS_2024_02/765115302" TargetMode="External" /><Relationship Id="rId59" Type="http://schemas.openxmlformats.org/officeDocument/2006/relationships/hyperlink" Target="https://podminky.urs.cz/item/CS_URS_2024_02/765115352" TargetMode="External" /><Relationship Id="rId60" Type="http://schemas.openxmlformats.org/officeDocument/2006/relationships/hyperlink" Target="https://podminky.urs.cz/item/CS_URS_2024_02/765115401" TargetMode="External" /><Relationship Id="rId61" Type="http://schemas.openxmlformats.org/officeDocument/2006/relationships/hyperlink" Target="https://podminky.urs.cz/item/CS_URS_2024_02/765192001" TargetMode="External" /><Relationship Id="rId62" Type="http://schemas.openxmlformats.org/officeDocument/2006/relationships/hyperlink" Target="https://podminky.urs.cz/item/CS_URS_2024_02/998765112" TargetMode="External" /><Relationship Id="rId63" Type="http://schemas.openxmlformats.org/officeDocument/2006/relationships/hyperlink" Target="https://podminky.urs.cz/item/CS_URS_2024_02/783223121" TargetMode="External" /><Relationship Id="rId64" Type="http://schemas.openxmlformats.org/officeDocument/2006/relationships/hyperlink" Target="https://podminky.urs.cz/item/CS_URS_2024_02/HZS1292" TargetMode="External" /><Relationship Id="rId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622325459" TargetMode="External" /><Relationship Id="rId3" Type="http://schemas.openxmlformats.org/officeDocument/2006/relationships/hyperlink" Target="https://podminky.urs.cz/item/CS_URS_2024_02/623131100" TargetMode="External" /><Relationship Id="rId4" Type="http://schemas.openxmlformats.org/officeDocument/2006/relationships/hyperlink" Target="https://podminky.urs.cz/item/CS_URS_2024_02/623311121" TargetMode="External" /><Relationship Id="rId5" Type="http://schemas.openxmlformats.org/officeDocument/2006/relationships/hyperlink" Target="https://podminky.urs.cz/item/CS_URS_2024_02/623311131" TargetMode="External" /><Relationship Id="rId6" Type="http://schemas.openxmlformats.org/officeDocument/2006/relationships/hyperlink" Target="https://podminky.urs.cz/item/CS_URS_2024_02/623311191" TargetMode="External" /><Relationship Id="rId7" Type="http://schemas.openxmlformats.org/officeDocument/2006/relationships/hyperlink" Target="https://podminky.urs.cz/item/CS_URS_2024_02/941111131" TargetMode="External" /><Relationship Id="rId8" Type="http://schemas.openxmlformats.org/officeDocument/2006/relationships/hyperlink" Target="https://podminky.urs.cz/item/CS_URS_2024_02/941111231" TargetMode="External" /><Relationship Id="rId9" Type="http://schemas.openxmlformats.org/officeDocument/2006/relationships/hyperlink" Target="https://podminky.urs.cz/item/CS_URS_2024_02/941111831" TargetMode="External" /><Relationship Id="rId10" Type="http://schemas.openxmlformats.org/officeDocument/2006/relationships/hyperlink" Target="https://podminky.urs.cz/item/CS_URS_2024_02/941121311" TargetMode="External" /><Relationship Id="rId11" Type="http://schemas.openxmlformats.org/officeDocument/2006/relationships/hyperlink" Target="https://podminky.urs.cz/item/CS_URS_2024_02/949101112" TargetMode="External" /><Relationship Id="rId12" Type="http://schemas.openxmlformats.org/officeDocument/2006/relationships/hyperlink" Target="https://podminky.urs.cz/item/CS_URS_2024_02/952902601" TargetMode="External" /><Relationship Id="rId13" Type="http://schemas.openxmlformats.org/officeDocument/2006/relationships/hyperlink" Target="https://podminky.urs.cz/item/CS_URS_2024_02/952902611" TargetMode="External" /><Relationship Id="rId14" Type="http://schemas.openxmlformats.org/officeDocument/2006/relationships/hyperlink" Target="https://podminky.urs.cz/item/CS_URS_2024_02/952903001" TargetMode="External" /><Relationship Id="rId15" Type="http://schemas.openxmlformats.org/officeDocument/2006/relationships/hyperlink" Target="https://podminky.urs.cz/item/CS_URS_2024_02/978019391" TargetMode="External" /><Relationship Id="rId16" Type="http://schemas.openxmlformats.org/officeDocument/2006/relationships/hyperlink" Target="https://podminky.urs.cz/item/CS_URS_2024_02/985221021" TargetMode="External" /><Relationship Id="rId17" Type="http://schemas.openxmlformats.org/officeDocument/2006/relationships/hyperlink" Target="https://podminky.urs.cz/item/CS_URS_2024_02/993111111" TargetMode="External" /><Relationship Id="rId18" Type="http://schemas.openxmlformats.org/officeDocument/2006/relationships/hyperlink" Target="https://podminky.urs.cz/item/CS_URS_2024_02/993111119" TargetMode="External" /><Relationship Id="rId19" Type="http://schemas.openxmlformats.org/officeDocument/2006/relationships/hyperlink" Target="https://podminky.urs.cz/item/CS_URS_2024_02/997013211" TargetMode="External" /><Relationship Id="rId20" Type="http://schemas.openxmlformats.org/officeDocument/2006/relationships/hyperlink" Target="https://podminky.urs.cz/item/CS_URS_2024_02/997013219" TargetMode="External" /><Relationship Id="rId21" Type="http://schemas.openxmlformats.org/officeDocument/2006/relationships/hyperlink" Target="https://podminky.urs.cz/item/CS_URS_2024_02/997013312" TargetMode="External" /><Relationship Id="rId22" Type="http://schemas.openxmlformats.org/officeDocument/2006/relationships/hyperlink" Target="https://podminky.urs.cz/item/CS_URS_2024_02/997013322" TargetMode="External" /><Relationship Id="rId23" Type="http://schemas.openxmlformats.org/officeDocument/2006/relationships/hyperlink" Target="https://podminky.urs.cz/item/CS_URS_2024_02/997013501" TargetMode="External" /><Relationship Id="rId24" Type="http://schemas.openxmlformats.org/officeDocument/2006/relationships/hyperlink" Target="https://podminky.urs.cz/item/CS_URS_2024_02/997013509" TargetMode="External" /><Relationship Id="rId25" Type="http://schemas.openxmlformats.org/officeDocument/2006/relationships/hyperlink" Target="https://podminky.urs.cz/item/CS_URS_2024_02/998011009" TargetMode="External" /><Relationship Id="rId26" Type="http://schemas.openxmlformats.org/officeDocument/2006/relationships/hyperlink" Target="https://podminky.urs.cz/item/CS_URS_2024_02/762332921" TargetMode="External" /><Relationship Id="rId27" Type="http://schemas.openxmlformats.org/officeDocument/2006/relationships/hyperlink" Target="https://podminky.urs.cz/item/CS_URS_2024_02/762332933" TargetMode="External" /><Relationship Id="rId28" Type="http://schemas.openxmlformats.org/officeDocument/2006/relationships/hyperlink" Target="https://podminky.urs.cz/item/CS_URS_2024_02/762342311" TargetMode="External" /><Relationship Id="rId29" Type="http://schemas.openxmlformats.org/officeDocument/2006/relationships/hyperlink" Target="https://podminky.urs.cz/item/CS_URS_2024_02/762342812" TargetMode="External" /><Relationship Id="rId30" Type="http://schemas.openxmlformats.org/officeDocument/2006/relationships/hyperlink" Target="https://podminky.urs.cz/item/CS_URS_2024_02/762395000" TargetMode="External" /><Relationship Id="rId31" Type="http://schemas.openxmlformats.org/officeDocument/2006/relationships/hyperlink" Target="https://podminky.urs.cz/item/CS_URS_2024_02/998762112" TargetMode="External" /><Relationship Id="rId32" Type="http://schemas.openxmlformats.org/officeDocument/2006/relationships/hyperlink" Target="https://podminky.urs.cz/item/CS_URS_2024_02/764004801" TargetMode="External" /><Relationship Id="rId33" Type="http://schemas.openxmlformats.org/officeDocument/2006/relationships/hyperlink" Target="https://podminky.urs.cz/item/CS_URS_2024_02/764004861" TargetMode="External" /><Relationship Id="rId34" Type="http://schemas.openxmlformats.org/officeDocument/2006/relationships/hyperlink" Target="https://podminky.urs.cz/item/CS_URS_2024_02/764314612" TargetMode="External" /><Relationship Id="rId35" Type="http://schemas.openxmlformats.org/officeDocument/2006/relationships/hyperlink" Target="https://podminky.urs.cz/item/CS_URS_2024_02/764511405" TargetMode="External" /><Relationship Id="rId36" Type="http://schemas.openxmlformats.org/officeDocument/2006/relationships/hyperlink" Target="https://podminky.urs.cz/item/CS_URS_2024_02/764511445" TargetMode="External" /><Relationship Id="rId37" Type="http://schemas.openxmlformats.org/officeDocument/2006/relationships/hyperlink" Target="https://podminky.urs.cz/item/CS_URS_2024_02/764518423" TargetMode="External" /><Relationship Id="rId38" Type="http://schemas.openxmlformats.org/officeDocument/2006/relationships/hyperlink" Target="https://podminky.urs.cz/item/CS_URS_2024_02/998764122" TargetMode="External" /><Relationship Id="rId39" Type="http://schemas.openxmlformats.org/officeDocument/2006/relationships/hyperlink" Target="https://podminky.urs.cz/item/CS_URS_2024_02/765111825" TargetMode="External" /><Relationship Id="rId40" Type="http://schemas.openxmlformats.org/officeDocument/2006/relationships/hyperlink" Target="https://podminky.urs.cz/item/CS_URS_2024_02/765111831" TargetMode="External" /><Relationship Id="rId41" Type="http://schemas.openxmlformats.org/officeDocument/2006/relationships/hyperlink" Target="https://podminky.urs.cz/item/CS_URS_2024_02/765111865" TargetMode="External" /><Relationship Id="rId42" Type="http://schemas.openxmlformats.org/officeDocument/2006/relationships/hyperlink" Target="https://podminky.urs.cz/item/CS_URS_2024_02/765111881" TargetMode="External" /><Relationship Id="rId43" Type="http://schemas.openxmlformats.org/officeDocument/2006/relationships/hyperlink" Target="https://podminky.urs.cz/item/CS_URS_2024_02/765114061" TargetMode="External" /><Relationship Id="rId44" Type="http://schemas.openxmlformats.org/officeDocument/2006/relationships/hyperlink" Target="https://podminky.urs.cz/item/CS_URS_2024_02/765114251" TargetMode="External" /><Relationship Id="rId45" Type="http://schemas.openxmlformats.org/officeDocument/2006/relationships/hyperlink" Target="https://podminky.urs.cz/item/CS_URS_2024_02/765114351" TargetMode="External" /><Relationship Id="rId46" Type="http://schemas.openxmlformats.org/officeDocument/2006/relationships/hyperlink" Target="https://podminky.urs.cz/item/CS_URS_2024_02/765114585" TargetMode="External" /><Relationship Id="rId47" Type="http://schemas.openxmlformats.org/officeDocument/2006/relationships/hyperlink" Target="https://podminky.urs.cz/item/CS_URS_2024_02/765115302" TargetMode="External" /><Relationship Id="rId48" Type="http://schemas.openxmlformats.org/officeDocument/2006/relationships/hyperlink" Target="https://podminky.urs.cz/item/CS_URS_2024_02/765115352" TargetMode="External" /><Relationship Id="rId49" Type="http://schemas.openxmlformats.org/officeDocument/2006/relationships/hyperlink" Target="https://podminky.urs.cz/item/CS_URS_2024_02/765115401" TargetMode="External" /><Relationship Id="rId50" Type="http://schemas.openxmlformats.org/officeDocument/2006/relationships/hyperlink" Target="https://podminky.urs.cz/item/CS_URS_2024_02/765192001" TargetMode="External" /><Relationship Id="rId51" Type="http://schemas.openxmlformats.org/officeDocument/2006/relationships/hyperlink" Target="https://podminky.urs.cz/item/CS_URS_2024_02/998765112" TargetMode="External" /><Relationship Id="rId52" Type="http://schemas.openxmlformats.org/officeDocument/2006/relationships/hyperlink" Target="https://podminky.urs.cz/item/CS_URS_2024_02/783223121" TargetMode="External" /><Relationship Id="rId53" Type="http://schemas.openxmlformats.org/officeDocument/2006/relationships/hyperlink" Target="https://podminky.urs.cz/item/CS_URS_2024_02/HZS1292" TargetMode="External" /><Relationship Id="rId5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622325459" TargetMode="External" /><Relationship Id="rId3" Type="http://schemas.openxmlformats.org/officeDocument/2006/relationships/hyperlink" Target="https://podminky.urs.cz/item/CS_URS_2024_02/941111131" TargetMode="External" /><Relationship Id="rId4" Type="http://schemas.openxmlformats.org/officeDocument/2006/relationships/hyperlink" Target="https://podminky.urs.cz/item/CS_URS_2024_02/941111231" TargetMode="External" /><Relationship Id="rId5" Type="http://schemas.openxmlformats.org/officeDocument/2006/relationships/hyperlink" Target="https://podminky.urs.cz/item/CS_URS_2024_02/941111831" TargetMode="External" /><Relationship Id="rId6" Type="http://schemas.openxmlformats.org/officeDocument/2006/relationships/hyperlink" Target="https://podminky.urs.cz/item/CS_URS_2024_02/941121311" TargetMode="External" /><Relationship Id="rId7" Type="http://schemas.openxmlformats.org/officeDocument/2006/relationships/hyperlink" Target="https://podminky.urs.cz/item/CS_URS_2024_02/949101112" TargetMode="External" /><Relationship Id="rId8" Type="http://schemas.openxmlformats.org/officeDocument/2006/relationships/hyperlink" Target="https://podminky.urs.cz/item/CS_URS_2024_02/952902601" TargetMode="External" /><Relationship Id="rId9" Type="http://schemas.openxmlformats.org/officeDocument/2006/relationships/hyperlink" Target="https://podminky.urs.cz/item/CS_URS_2024_02/952902611" TargetMode="External" /><Relationship Id="rId10" Type="http://schemas.openxmlformats.org/officeDocument/2006/relationships/hyperlink" Target="https://podminky.urs.cz/item/CS_URS_2024_02/952903001" TargetMode="External" /><Relationship Id="rId11" Type="http://schemas.openxmlformats.org/officeDocument/2006/relationships/hyperlink" Target="https://podminky.urs.cz/item/CS_URS_2024_02/978019391" TargetMode="External" /><Relationship Id="rId12" Type="http://schemas.openxmlformats.org/officeDocument/2006/relationships/hyperlink" Target="https://podminky.urs.cz/item/CS_URS_2024_02/98522102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7013211" TargetMode="External" /><Relationship Id="rId16" Type="http://schemas.openxmlformats.org/officeDocument/2006/relationships/hyperlink" Target="https://podminky.urs.cz/item/CS_URS_2024_02/997013219" TargetMode="External" /><Relationship Id="rId17" Type="http://schemas.openxmlformats.org/officeDocument/2006/relationships/hyperlink" Target="https://podminky.urs.cz/item/CS_URS_2024_02/997013312" TargetMode="External" /><Relationship Id="rId18" Type="http://schemas.openxmlformats.org/officeDocument/2006/relationships/hyperlink" Target="https://podminky.urs.cz/item/CS_URS_2024_02/997013322" TargetMode="External" /><Relationship Id="rId19" Type="http://schemas.openxmlformats.org/officeDocument/2006/relationships/hyperlink" Target="https://podminky.urs.cz/item/CS_URS_2024_02/997013501" TargetMode="External" /><Relationship Id="rId20" Type="http://schemas.openxmlformats.org/officeDocument/2006/relationships/hyperlink" Target="https://podminky.urs.cz/item/CS_URS_2024_02/997013509" TargetMode="External" /><Relationship Id="rId21" Type="http://schemas.openxmlformats.org/officeDocument/2006/relationships/hyperlink" Target="https://podminky.urs.cz/item/CS_URS_2024_02/998011009" TargetMode="External" /><Relationship Id="rId22" Type="http://schemas.openxmlformats.org/officeDocument/2006/relationships/hyperlink" Target="https://podminky.urs.cz/item/CS_URS_2024_02/762083121" TargetMode="External" /><Relationship Id="rId23" Type="http://schemas.openxmlformats.org/officeDocument/2006/relationships/hyperlink" Target="https://podminky.urs.cz/item/CS_URS_2024_02/762311003" TargetMode="External" /><Relationship Id="rId24" Type="http://schemas.openxmlformats.org/officeDocument/2006/relationships/hyperlink" Target="https://podminky.urs.cz/item/CS_URS_2024_02/762331931" TargetMode="External" /><Relationship Id="rId25" Type="http://schemas.openxmlformats.org/officeDocument/2006/relationships/hyperlink" Target="https://podminky.urs.cz/item/CS_URS_2024_02/762331941" TargetMode="External" /><Relationship Id="rId26" Type="http://schemas.openxmlformats.org/officeDocument/2006/relationships/hyperlink" Target="https://podminky.urs.cz/item/CS_URS_2024_02/762332921" TargetMode="External" /><Relationship Id="rId27" Type="http://schemas.openxmlformats.org/officeDocument/2006/relationships/hyperlink" Target="https://podminky.urs.cz/item/CS_URS_2024_02/762332933" TargetMode="External" /><Relationship Id="rId28" Type="http://schemas.openxmlformats.org/officeDocument/2006/relationships/hyperlink" Target="https://podminky.urs.cz/item/CS_URS_2024_02/762332934" TargetMode="External" /><Relationship Id="rId29" Type="http://schemas.openxmlformats.org/officeDocument/2006/relationships/hyperlink" Target="https://podminky.urs.cz/item/CS_URS_2024_02/762333913" TargetMode="External" /><Relationship Id="rId30" Type="http://schemas.openxmlformats.org/officeDocument/2006/relationships/hyperlink" Target="https://podminky.urs.cz/item/CS_URS_2024_02/762333914" TargetMode="External" /><Relationship Id="rId31" Type="http://schemas.openxmlformats.org/officeDocument/2006/relationships/hyperlink" Target="https://podminky.urs.cz/item/CS_URS_2024_02/762342311" TargetMode="External" /><Relationship Id="rId32" Type="http://schemas.openxmlformats.org/officeDocument/2006/relationships/hyperlink" Target="https://podminky.urs.cz/item/CS_URS_2024_02/762342812" TargetMode="External" /><Relationship Id="rId33" Type="http://schemas.openxmlformats.org/officeDocument/2006/relationships/hyperlink" Target="https://podminky.urs.cz/item/CS_URS_2024_02/762381012" TargetMode="External" /><Relationship Id="rId34" Type="http://schemas.openxmlformats.org/officeDocument/2006/relationships/hyperlink" Target="https://podminky.urs.cz/item/CS_URS_2024_02/762382012" TargetMode="External" /><Relationship Id="rId35" Type="http://schemas.openxmlformats.org/officeDocument/2006/relationships/hyperlink" Target="https://podminky.urs.cz/item/CS_URS_2024_02/762395000" TargetMode="External" /><Relationship Id="rId36" Type="http://schemas.openxmlformats.org/officeDocument/2006/relationships/hyperlink" Target="https://podminky.urs.cz/item/CS_URS_2024_02/998762112" TargetMode="External" /><Relationship Id="rId37" Type="http://schemas.openxmlformats.org/officeDocument/2006/relationships/hyperlink" Target="https://podminky.urs.cz/item/CS_URS_2024_02/764004801" TargetMode="External" /><Relationship Id="rId38" Type="http://schemas.openxmlformats.org/officeDocument/2006/relationships/hyperlink" Target="https://podminky.urs.cz/item/CS_URS_2024_02/764004861" TargetMode="External" /><Relationship Id="rId39" Type="http://schemas.openxmlformats.org/officeDocument/2006/relationships/hyperlink" Target="https://podminky.urs.cz/item/CS_URS_2024_02/764511405" TargetMode="External" /><Relationship Id="rId40" Type="http://schemas.openxmlformats.org/officeDocument/2006/relationships/hyperlink" Target="https://podminky.urs.cz/item/CS_URS_2024_02/764511445" TargetMode="External" /><Relationship Id="rId41" Type="http://schemas.openxmlformats.org/officeDocument/2006/relationships/hyperlink" Target="https://podminky.urs.cz/item/CS_URS_2024_02/764518423" TargetMode="External" /><Relationship Id="rId42" Type="http://schemas.openxmlformats.org/officeDocument/2006/relationships/hyperlink" Target="https://podminky.urs.cz/item/CS_URS_2024_02/998764122" TargetMode="External" /><Relationship Id="rId43" Type="http://schemas.openxmlformats.org/officeDocument/2006/relationships/hyperlink" Target="https://podminky.urs.cz/item/CS_URS_2024_02/765111825" TargetMode="External" /><Relationship Id="rId44" Type="http://schemas.openxmlformats.org/officeDocument/2006/relationships/hyperlink" Target="https://podminky.urs.cz/item/CS_URS_2024_02/765111831" TargetMode="External" /><Relationship Id="rId45" Type="http://schemas.openxmlformats.org/officeDocument/2006/relationships/hyperlink" Target="https://podminky.urs.cz/item/CS_URS_2024_02/765111865" TargetMode="External" /><Relationship Id="rId46" Type="http://schemas.openxmlformats.org/officeDocument/2006/relationships/hyperlink" Target="https://podminky.urs.cz/item/CS_URS_2024_02/765111881" TargetMode="External" /><Relationship Id="rId47" Type="http://schemas.openxmlformats.org/officeDocument/2006/relationships/hyperlink" Target="https://podminky.urs.cz/item/CS_URS_2024_02/765114061" TargetMode="External" /><Relationship Id="rId48" Type="http://schemas.openxmlformats.org/officeDocument/2006/relationships/hyperlink" Target="https://podminky.urs.cz/item/CS_URS_2024_02/765114351" TargetMode="External" /><Relationship Id="rId49" Type="http://schemas.openxmlformats.org/officeDocument/2006/relationships/hyperlink" Target="https://podminky.urs.cz/item/CS_URS_2024_02/765114585" TargetMode="External" /><Relationship Id="rId50" Type="http://schemas.openxmlformats.org/officeDocument/2006/relationships/hyperlink" Target="https://podminky.urs.cz/item/CS_URS_2024_02/765115302" TargetMode="External" /><Relationship Id="rId51" Type="http://schemas.openxmlformats.org/officeDocument/2006/relationships/hyperlink" Target="https://podminky.urs.cz/item/CS_URS_2024_02/765115352" TargetMode="External" /><Relationship Id="rId52" Type="http://schemas.openxmlformats.org/officeDocument/2006/relationships/hyperlink" Target="https://podminky.urs.cz/item/CS_URS_2024_02/765115401" TargetMode="External" /><Relationship Id="rId53" Type="http://schemas.openxmlformats.org/officeDocument/2006/relationships/hyperlink" Target="https://podminky.urs.cz/item/CS_URS_2024_02/765192001" TargetMode="External" /><Relationship Id="rId54" Type="http://schemas.openxmlformats.org/officeDocument/2006/relationships/hyperlink" Target="https://podminky.urs.cz/item/CS_URS_2024_02/998765112" TargetMode="External" /><Relationship Id="rId55" Type="http://schemas.openxmlformats.org/officeDocument/2006/relationships/hyperlink" Target="https://podminky.urs.cz/item/CS_URS_2024_02/783223121" TargetMode="External" /><Relationship Id="rId56" Type="http://schemas.openxmlformats.org/officeDocument/2006/relationships/hyperlink" Target="https://podminky.urs.cz/item/CS_URS_2024_02/HZS1292" TargetMode="External" /><Relationship Id="rId5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5811" TargetMode="External" /><Relationship Id="rId2" Type="http://schemas.openxmlformats.org/officeDocument/2006/relationships/hyperlink" Target="https://podminky.urs.cz/item/CS_URS_2024_02/413231231" TargetMode="External" /><Relationship Id="rId3" Type="http://schemas.openxmlformats.org/officeDocument/2006/relationships/hyperlink" Target="https://podminky.urs.cz/item/CS_URS_2024_02/622325459" TargetMode="External" /><Relationship Id="rId4" Type="http://schemas.openxmlformats.org/officeDocument/2006/relationships/hyperlink" Target="https://podminky.urs.cz/item/CS_URS_2024_02/941111131" TargetMode="External" /><Relationship Id="rId5" Type="http://schemas.openxmlformats.org/officeDocument/2006/relationships/hyperlink" Target="https://podminky.urs.cz/item/CS_URS_2024_02/941111231" TargetMode="External" /><Relationship Id="rId6" Type="http://schemas.openxmlformats.org/officeDocument/2006/relationships/hyperlink" Target="https://podminky.urs.cz/item/CS_URS_2024_02/941111831" TargetMode="External" /><Relationship Id="rId7" Type="http://schemas.openxmlformats.org/officeDocument/2006/relationships/hyperlink" Target="https://podminky.urs.cz/item/CS_URS_2024_02/941121311" TargetMode="External" /><Relationship Id="rId8" Type="http://schemas.openxmlformats.org/officeDocument/2006/relationships/hyperlink" Target="https://podminky.urs.cz/item/CS_URS_2024_02/949101112" TargetMode="External" /><Relationship Id="rId9" Type="http://schemas.openxmlformats.org/officeDocument/2006/relationships/hyperlink" Target="https://podminky.urs.cz/item/CS_URS_2024_02/952902601" TargetMode="External" /><Relationship Id="rId10" Type="http://schemas.openxmlformats.org/officeDocument/2006/relationships/hyperlink" Target="https://podminky.urs.cz/item/CS_URS_2024_02/952902611" TargetMode="External" /><Relationship Id="rId11" Type="http://schemas.openxmlformats.org/officeDocument/2006/relationships/hyperlink" Target="https://podminky.urs.cz/item/CS_URS_2024_02/952903001" TargetMode="External" /><Relationship Id="rId12" Type="http://schemas.openxmlformats.org/officeDocument/2006/relationships/hyperlink" Target="https://podminky.urs.cz/item/CS_URS_2024_02/964061331" TargetMode="External" /><Relationship Id="rId13" Type="http://schemas.openxmlformats.org/officeDocument/2006/relationships/hyperlink" Target="https://podminky.urs.cz/item/CS_URS_2024_02/978019391" TargetMode="External" /><Relationship Id="rId14" Type="http://schemas.openxmlformats.org/officeDocument/2006/relationships/hyperlink" Target="https://podminky.urs.cz/item/CS_URS_2024_02/985221021" TargetMode="External" /><Relationship Id="rId15" Type="http://schemas.openxmlformats.org/officeDocument/2006/relationships/hyperlink" Target="https://podminky.urs.cz/item/CS_URS_2024_02/993111111" TargetMode="External" /><Relationship Id="rId16" Type="http://schemas.openxmlformats.org/officeDocument/2006/relationships/hyperlink" Target="https://podminky.urs.cz/item/CS_URS_2024_02/993111119" TargetMode="External" /><Relationship Id="rId17" Type="http://schemas.openxmlformats.org/officeDocument/2006/relationships/hyperlink" Target="https://podminky.urs.cz/item/CS_URS_2024_02/997013211" TargetMode="External" /><Relationship Id="rId18" Type="http://schemas.openxmlformats.org/officeDocument/2006/relationships/hyperlink" Target="https://podminky.urs.cz/item/CS_URS_2024_02/997013219" TargetMode="External" /><Relationship Id="rId19" Type="http://schemas.openxmlformats.org/officeDocument/2006/relationships/hyperlink" Target="https://podminky.urs.cz/item/CS_URS_2024_02/997013312" TargetMode="External" /><Relationship Id="rId20" Type="http://schemas.openxmlformats.org/officeDocument/2006/relationships/hyperlink" Target="https://podminky.urs.cz/item/CS_URS_2024_02/99701332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8011009" TargetMode="External" /><Relationship Id="rId24" Type="http://schemas.openxmlformats.org/officeDocument/2006/relationships/hyperlink" Target="https://podminky.urs.cz/item/CS_URS_2024_02/762083121" TargetMode="External" /><Relationship Id="rId25" Type="http://schemas.openxmlformats.org/officeDocument/2006/relationships/hyperlink" Target="https://podminky.urs.cz/item/CS_URS_2024_02/762311003" TargetMode="External" /><Relationship Id="rId26" Type="http://schemas.openxmlformats.org/officeDocument/2006/relationships/hyperlink" Target="https://podminky.urs.cz/item/CS_URS_2024_02/762331931" TargetMode="External" /><Relationship Id="rId27" Type="http://schemas.openxmlformats.org/officeDocument/2006/relationships/hyperlink" Target="https://podminky.urs.cz/item/CS_URS_2024_02/762332921" TargetMode="External" /><Relationship Id="rId28" Type="http://schemas.openxmlformats.org/officeDocument/2006/relationships/hyperlink" Target="https://podminky.urs.cz/item/CS_URS_2024_02/762332933" TargetMode="External" /><Relationship Id="rId29" Type="http://schemas.openxmlformats.org/officeDocument/2006/relationships/hyperlink" Target="https://podminky.urs.cz/item/CS_URS_2024_02/762333913" TargetMode="External" /><Relationship Id="rId30" Type="http://schemas.openxmlformats.org/officeDocument/2006/relationships/hyperlink" Target="https://podminky.urs.cz/item/CS_URS_2024_02/762342311" TargetMode="External" /><Relationship Id="rId31" Type="http://schemas.openxmlformats.org/officeDocument/2006/relationships/hyperlink" Target="https://podminky.urs.cz/item/CS_URS_2024_02/762342812" TargetMode="External" /><Relationship Id="rId32" Type="http://schemas.openxmlformats.org/officeDocument/2006/relationships/hyperlink" Target="https://podminky.urs.cz/item/CS_URS_2024_02/762381012" TargetMode="External" /><Relationship Id="rId33" Type="http://schemas.openxmlformats.org/officeDocument/2006/relationships/hyperlink" Target="https://podminky.urs.cz/item/CS_URS_2024_02/762395000" TargetMode="External" /><Relationship Id="rId34" Type="http://schemas.openxmlformats.org/officeDocument/2006/relationships/hyperlink" Target="https://podminky.urs.cz/item/CS_URS_2024_02/998762112" TargetMode="External" /><Relationship Id="rId35" Type="http://schemas.openxmlformats.org/officeDocument/2006/relationships/hyperlink" Target="https://podminky.urs.cz/item/CS_URS_2024_02/764004801" TargetMode="External" /><Relationship Id="rId36" Type="http://schemas.openxmlformats.org/officeDocument/2006/relationships/hyperlink" Target="https://podminky.urs.cz/item/CS_URS_2024_02/764004861" TargetMode="External" /><Relationship Id="rId37" Type="http://schemas.openxmlformats.org/officeDocument/2006/relationships/hyperlink" Target="https://podminky.urs.cz/item/CS_URS_2024_02/764314612" TargetMode="External" /><Relationship Id="rId38" Type="http://schemas.openxmlformats.org/officeDocument/2006/relationships/hyperlink" Target="https://podminky.urs.cz/item/CS_URS_2024_02/764511405" TargetMode="External" /><Relationship Id="rId39" Type="http://schemas.openxmlformats.org/officeDocument/2006/relationships/hyperlink" Target="https://podminky.urs.cz/item/CS_URS_2024_02/764511445" TargetMode="External" /><Relationship Id="rId40" Type="http://schemas.openxmlformats.org/officeDocument/2006/relationships/hyperlink" Target="https://podminky.urs.cz/item/CS_URS_2024_02/764518423" TargetMode="External" /><Relationship Id="rId41" Type="http://schemas.openxmlformats.org/officeDocument/2006/relationships/hyperlink" Target="https://podminky.urs.cz/item/CS_URS_2024_02/998764122" TargetMode="External" /><Relationship Id="rId42" Type="http://schemas.openxmlformats.org/officeDocument/2006/relationships/hyperlink" Target="https://podminky.urs.cz/item/CS_URS_2024_02/765111825" TargetMode="External" /><Relationship Id="rId43" Type="http://schemas.openxmlformats.org/officeDocument/2006/relationships/hyperlink" Target="https://podminky.urs.cz/item/CS_URS_2024_02/765111831" TargetMode="External" /><Relationship Id="rId44" Type="http://schemas.openxmlformats.org/officeDocument/2006/relationships/hyperlink" Target="https://podminky.urs.cz/item/CS_URS_2024_02/765111865" TargetMode="External" /><Relationship Id="rId45" Type="http://schemas.openxmlformats.org/officeDocument/2006/relationships/hyperlink" Target="https://podminky.urs.cz/item/CS_URS_2024_02/765111881" TargetMode="External" /><Relationship Id="rId46" Type="http://schemas.openxmlformats.org/officeDocument/2006/relationships/hyperlink" Target="https://podminky.urs.cz/item/CS_URS_2024_02/765114061" TargetMode="External" /><Relationship Id="rId47" Type="http://schemas.openxmlformats.org/officeDocument/2006/relationships/hyperlink" Target="https://podminky.urs.cz/item/CS_URS_2024_02/765114351" TargetMode="External" /><Relationship Id="rId48" Type="http://schemas.openxmlformats.org/officeDocument/2006/relationships/hyperlink" Target="https://podminky.urs.cz/item/CS_URS_2024_02/765114585" TargetMode="External" /><Relationship Id="rId49" Type="http://schemas.openxmlformats.org/officeDocument/2006/relationships/hyperlink" Target="https://podminky.urs.cz/item/CS_URS_2024_02/765115401" TargetMode="External" /><Relationship Id="rId50" Type="http://schemas.openxmlformats.org/officeDocument/2006/relationships/hyperlink" Target="https://podminky.urs.cz/item/CS_URS_2024_02/765192001" TargetMode="External" /><Relationship Id="rId51" Type="http://schemas.openxmlformats.org/officeDocument/2006/relationships/hyperlink" Target="https://podminky.urs.cz/item/CS_URS_2024_02/998765112" TargetMode="External" /><Relationship Id="rId52" Type="http://schemas.openxmlformats.org/officeDocument/2006/relationships/hyperlink" Target="https://podminky.urs.cz/item/CS_URS_2024_02/783223121" TargetMode="External" /><Relationship Id="rId53" Type="http://schemas.openxmlformats.org/officeDocument/2006/relationships/hyperlink" Target="https://podminky.urs.cz/item/CS_URS_2024_02/HZS1292" TargetMode="External" /><Relationship Id="rId5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31312141" TargetMode="External" /><Relationship Id="rId2" Type="http://schemas.openxmlformats.org/officeDocument/2006/relationships/hyperlink" Target="https://podminky.urs.cz/item/CS_URS_2024_02/468071111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1303000" TargetMode="External" /><Relationship Id="rId2" Type="http://schemas.openxmlformats.org/officeDocument/2006/relationships/hyperlink" Target="https://podminky.urs.cz/item/CS_URS_2024_02/070001000" TargetMode="External" /><Relationship Id="rId3" Type="http://schemas.openxmlformats.org/officeDocument/2006/relationships/hyperlink" Target="https://podminky.urs.cz/item/CS_URS_2024_01/094104000" TargetMode="External" /><Relationship Id="rId4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24P-FAP01D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Bílina - oprava střech objektů bývalého pivovaru - rev 07.05.25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ROUND(SUM(AG96:AG102),2)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ROUND(SUM(AS96:AS102),2)</f>
        <v>0</v>
      </c>
      <c r="AT95" s="128">
        <f>ROUND(SUM(AV95:AW95),2)</f>
        <v>0</v>
      </c>
      <c r="AU95" s="129">
        <f>ROUND(SUM(AU96:AU102),5)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ROUND(SUM(AZ96:AZ102),2)</f>
        <v>0</v>
      </c>
      <c r="BA95" s="128">
        <f>ROUND(SUM(BA96:BA102),2)</f>
        <v>0</v>
      </c>
      <c r="BB95" s="128">
        <f>ROUND(SUM(BB96:BB102),2)</f>
        <v>0</v>
      </c>
      <c r="BC95" s="128">
        <f>ROUND(SUM(BC96:BC102),2)</f>
        <v>0</v>
      </c>
      <c r="BD95" s="130">
        <f>ROUND(SUM(BD96:BD102),2)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'001 - Objekt CH'!J32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'001 - Objekt CH'!P133</f>
        <v>0</v>
      </c>
      <c r="AV96" s="138">
        <f>'001 - Objekt CH'!J35</f>
        <v>0</v>
      </c>
      <c r="AW96" s="138">
        <f>'001 - Objekt CH'!J36</f>
        <v>0</v>
      </c>
      <c r="AX96" s="138">
        <f>'001 - Objekt CH'!J37</f>
        <v>0</v>
      </c>
      <c r="AY96" s="138">
        <f>'001 - Objekt CH'!J38</f>
        <v>0</v>
      </c>
      <c r="AZ96" s="138">
        <f>'001 - Objekt CH'!F35</f>
        <v>0</v>
      </c>
      <c r="BA96" s="138">
        <f>'001 - Objekt CH'!F36</f>
        <v>0</v>
      </c>
      <c r="BB96" s="138">
        <f>'001 - Objekt CH'!F37</f>
        <v>0</v>
      </c>
      <c r="BC96" s="138">
        <f>'001 - Objekt CH'!F38</f>
        <v>0</v>
      </c>
      <c r="BD96" s="140">
        <f>'001 - Objekt CH'!F39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16.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'002 - Objekt I'!J32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'002 - Objekt I'!P132</f>
        <v>0</v>
      </c>
      <c r="AV97" s="138">
        <f>'002 - Objekt I'!J35</f>
        <v>0</v>
      </c>
      <c r="AW97" s="138">
        <f>'002 - Objekt I'!J36</f>
        <v>0</v>
      </c>
      <c r="AX97" s="138">
        <f>'002 - Objekt I'!J37</f>
        <v>0</v>
      </c>
      <c r="AY97" s="138">
        <f>'002 - Objekt I'!J38</f>
        <v>0</v>
      </c>
      <c r="AZ97" s="138">
        <f>'002 - Objekt I'!F35</f>
        <v>0</v>
      </c>
      <c r="BA97" s="138">
        <f>'002 - Objekt I'!F36</f>
        <v>0</v>
      </c>
      <c r="BB97" s="138">
        <f>'002 - Objekt I'!F37</f>
        <v>0</v>
      </c>
      <c r="BC97" s="138">
        <f>'002 - Objekt I'!F38</f>
        <v>0</v>
      </c>
      <c r="BD97" s="140">
        <f>'002 - Objekt I'!F39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4" customFormat="1" ht="16.5" customHeight="1">
      <c r="A98" s="132" t="s">
        <v>83</v>
      </c>
      <c r="B98" s="70"/>
      <c r="C98" s="133"/>
      <c r="D98" s="133"/>
      <c r="E98" s="134" t="s">
        <v>91</v>
      </c>
      <c r="F98" s="134"/>
      <c r="G98" s="134"/>
      <c r="H98" s="134"/>
      <c r="I98" s="134"/>
      <c r="J98" s="133"/>
      <c r="K98" s="134" t="s">
        <v>92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'003 - Objekt J'!J32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86</v>
      </c>
      <c r="AR98" s="72"/>
      <c r="AS98" s="137">
        <v>0</v>
      </c>
      <c r="AT98" s="138">
        <f>ROUND(SUM(AV98:AW98),2)</f>
        <v>0</v>
      </c>
      <c r="AU98" s="139">
        <f>'003 - Objekt J'!P132</f>
        <v>0</v>
      </c>
      <c r="AV98" s="138">
        <f>'003 - Objekt J'!J35</f>
        <v>0</v>
      </c>
      <c r="AW98" s="138">
        <f>'003 - Objekt J'!J36</f>
        <v>0</v>
      </c>
      <c r="AX98" s="138">
        <f>'003 - Objekt J'!J37</f>
        <v>0</v>
      </c>
      <c r="AY98" s="138">
        <f>'003 - Objekt J'!J38</f>
        <v>0</v>
      </c>
      <c r="AZ98" s="138">
        <f>'003 - Objekt J'!F35</f>
        <v>0</v>
      </c>
      <c r="BA98" s="138">
        <f>'003 - Objekt J'!F36</f>
        <v>0</v>
      </c>
      <c r="BB98" s="138">
        <f>'003 - Objekt J'!F37</f>
        <v>0</v>
      </c>
      <c r="BC98" s="138">
        <f>'003 - Objekt J'!F38</f>
        <v>0</v>
      </c>
      <c r="BD98" s="140">
        <f>'003 - Objekt J'!F39</f>
        <v>0</v>
      </c>
      <c r="BE98" s="4"/>
      <c r="BT98" s="141" t="s">
        <v>82</v>
      </c>
      <c r="BV98" s="141" t="s">
        <v>75</v>
      </c>
      <c r="BW98" s="141" t="s">
        <v>93</v>
      </c>
      <c r="BX98" s="141" t="s">
        <v>81</v>
      </c>
      <c r="CL98" s="141" t="s">
        <v>1</v>
      </c>
    </row>
    <row r="99" s="4" customFormat="1" ht="16.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'004 - Objekt K'!J32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'004 - Objekt K'!P132</f>
        <v>0</v>
      </c>
      <c r="AV99" s="138">
        <f>'004 - Objekt K'!J35</f>
        <v>0</v>
      </c>
      <c r="AW99" s="138">
        <f>'004 - Objekt K'!J36</f>
        <v>0</v>
      </c>
      <c r="AX99" s="138">
        <f>'004 - Objekt K'!J37</f>
        <v>0</v>
      </c>
      <c r="AY99" s="138">
        <f>'004 - Objekt K'!J38</f>
        <v>0</v>
      </c>
      <c r="AZ99" s="138">
        <f>'004 - Objekt K'!F35</f>
        <v>0</v>
      </c>
      <c r="BA99" s="138">
        <f>'004 - Objekt K'!F36</f>
        <v>0</v>
      </c>
      <c r="BB99" s="138">
        <f>'004 - Objekt K'!F37</f>
        <v>0</v>
      </c>
      <c r="BC99" s="138">
        <f>'004 - Objekt K'!F38</f>
        <v>0</v>
      </c>
      <c r="BD99" s="140">
        <f>'004 - Objekt K'!F39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81</v>
      </c>
      <c r="CL99" s="141" t="s">
        <v>1</v>
      </c>
    </row>
    <row r="100" s="4" customFormat="1" ht="16.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'005 - Objekt L'!J32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'005 - Objekt L'!P133</f>
        <v>0</v>
      </c>
      <c r="AV100" s="138">
        <f>'005 - Objekt L'!J35</f>
        <v>0</v>
      </c>
      <c r="AW100" s="138">
        <f>'005 - Objekt L'!J36</f>
        <v>0</v>
      </c>
      <c r="AX100" s="138">
        <f>'005 - Objekt L'!J37</f>
        <v>0</v>
      </c>
      <c r="AY100" s="138">
        <f>'005 - Objekt L'!J38</f>
        <v>0</v>
      </c>
      <c r="AZ100" s="138">
        <f>'005 - Objekt L'!F35</f>
        <v>0</v>
      </c>
      <c r="BA100" s="138">
        <f>'005 - Objekt L'!F36</f>
        <v>0</v>
      </c>
      <c r="BB100" s="138">
        <f>'005 - Objekt L'!F37</f>
        <v>0</v>
      </c>
      <c r="BC100" s="138">
        <f>'005 - Objekt L'!F38</f>
        <v>0</v>
      </c>
      <c r="BD100" s="140">
        <f>'005 - Objekt L'!F39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81</v>
      </c>
      <c r="CL100" s="141" t="s">
        <v>1</v>
      </c>
    </row>
    <row r="101" s="4" customFormat="1" ht="16.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'006 - Hromosvod Bílina ob...'!J32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'006 - Hromosvod Bílina ob...'!P129</f>
        <v>0</v>
      </c>
      <c r="AV101" s="138">
        <f>'006 - Hromosvod Bílina ob...'!J35</f>
        <v>0</v>
      </c>
      <c r="AW101" s="138">
        <f>'006 - Hromosvod Bílina ob...'!J36</f>
        <v>0</v>
      </c>
      <c r="AX101" s="138">
        <f>'006 - Hromosvod Bílina ob...'!J37</f>
        <v>0</v>
      </c>
      <c r="AY101" s="138">
        <f>'006 - Hromosvod Bílina ob...'!J38</f>
        <v>0</v>
      </c>
      <c r="AZ101" s="138">
        <f>'006 - Hromosvod Bílina ob...'!F35</f>
        <v>0</v>
      </c>
      <c r="BA101" s="138">
        <f>'006 - Hromosvod Bílina ob...'!F36</f>
        <v>0</v>
      </c>
      <c r="BB101" s="138">
        <f>'006 - Hromosvod Bílina ob...'!F37</f>
        <v>0</v>
      </c>
      <c r="BC101" s="138">
        <f>'006 - Hromosvod Bílina ob...'!F38</f>
        <v>0</v>
      </c>
      <c r="BD101" s="140">
        <f>'006 - Hromosvod Bílina ob...'!F39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81</v>
      </c>
      <c r="CL101" s="141" t="s">
        <v>1</v>
      </c>
    </row>
    <row r="102" s="4" customFormat="1" ht="16.5" customHeight="1">
      <c r="A102" s="132" t="s">
        <v>83</v>
      </c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'999 - vedlejší a ostatní 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42">
        <v>0</v>
      </c>
      <c r="AT102" s="143">
        <f>ROUND(SUM(AV102:AW102),2)</f>
        <v>0</v>
      </c>
      <c r="AU102" s="144">
        <f>'999 - vedlejší a ostatní ...'!P124</f>
        <v>0</v>
      </c>
      <c r="AV102" s="143">
        <f>'999 - vedlejší a ostatní ...'!J35</f>
        <v>0</v>
      </c>
      <c r="AW102" s="143">
        <f>'999 - vedlejší a ostatní ...'!J36</f>
        <v>0</v>
      </c>
      <c r="AX102" s="143">
        <f>'999 - vedlejší a ostatní ...'!J37</f>
        <v>0</v>
      </c>
      <c r="AY102" s="143">
        <f>'999 - vedlejší a ostatní ...'!J38</f>
        <v>0</v>
      </c>
      <c r="AZ102" s="143">
        <f>'999 - vedlejší a ostatní ...'!F35</f>
        <v>0</v>
      </c>
      <c r="BA102" s="143">
        <f>'999 - vedlejší a ostatní ...'!F36</f>
        <v>0</v>
      </c>
      <c r="BB102" s="143">
        <f>'999 - vedlejší a ostatní ...'!F37</f>
        <v>0</v>
      </c>
      <c r="BC102" s="143">
        <f>'999 - vedlejší a ostatní ...'!F38</f>
        <v>0</v>
      </c>
      <c r="BD102" s="145">
        <f>'999 - vedlejší a ostatní ...'!F39</f>
        <v>0</v>
      </c>
      <c r="BE102" s="4"/>
      <c r="BT102" s="141" t="s">
        <v>82</v>
      </c>
      <c r="BV102" s="141" t="s">
        <v>75</v>
      </c>
      <c r="BW102" s="141" t="s">
        <v>105</v>
      </c>
      <c r="BX102" s="141" t="s">
        <v>81</v>
      </c>
      <c r="CL102" s="141" t="s">
        <v>1</v>
      </c>
    </row>
    <row r="103" s="2" customFormat="1" ht="30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bK/N+V0EZgag+VLIY7YYYDcJSHbVBP1IbExDmW15sjF6Im3SpFkRhWFm0TXZ2tvTr5vB9tNnT9kteHaWNDPl7w==" hashValue="xlqFyw/XequCGltDiyCBCA0nKYeHPIatSuvxHqyoscY6iDMDRZPOvsyEoKT7Yur9QUQh/QeQBWIh77ZUc7Grlw==" algorithmName="SHA-512" password="CC35"/>
  <mergeCells count="70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01 - Objekt CH'!C2" display="/"/>
    <hyperlink ref="A97" location="'002 - Objekt I'!C2" display="/"/>
    <hyperlink ref="A98" location="'003 - Objekt J'!C2" display="/"/>
    <hyperlink ref="A99" location="'004 - Objekt K'!C2" display="/"/>
    <hyperlink ref="A100" location="'005 - Objekt L'!C2" display="/"/>
    <hyperlink ref="A101" location="'006 - Hromosvod Bílina ob...'!C2" display="/"/>
    <hyperlink ref="A102" location="'999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ROUND((SUM(BE133:BE965)),  2)</f>
        <v>0</v>
      </c>
      <c r="G35" s="38"/>
      <c r="H35" s="38"/>
      <c r="I35" s="164">
        <v>0.20999999999999999</v>
      </c>
      <c r="J35" s="163">
        <f>ROUND(((SUM(BE133:BE965))*I35),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ROUND((SUM(BF133:BF965)),  2)</f>
        <v>0</v>
      </c>
      <c r="G36" s="38"/>
      <c r="H36" s="38"/>
      <c r="I36" s="164">
        <v>0.12</v>
      </c>
      <c r="J36" s="163">
        <f>ROUND(((SUM(BF133:BF965))*I36),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ROUND((SUM(BG133:BG965)),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ROUND((SUM(BH133:BH965)),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ROUND((SUM(BI133:BI965)),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001 - Objekt CH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118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J177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120</v>
      </c>
      <c r="E103" s="196"/>
      <c r="F103" s="196"/>
      <c r="G103" s="196"/>
      <c r="H103" s="196"/>
      <c r="I103" s="196"/>
      <c r="J103" s="197">
        <f>J256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121</v>
      </c>
      <c r="E104" s="196"/>
      <c r="F104" s="196"/>
      <c r="G104" s="196"/>
      <c r="H104" s="196"/>
      <c r="I104" s="196"/>
      <c r="J104" s="197">
        <f>J300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122</v>
      </c>
      <c r="E105" s="191"/>
      <c r="F105" s="191"/>
      <c r="G105" s="191"/>
      <c r="H105" s="191"/>
      <c r="I105" s="191"/>
      <c r="J105" s="192">
        <f>J304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123</v>
      </c>
      <c r="E106" s="196"/>
      <c r="F106" s="196"/>
      <c r="G106" s="196"/>
      <c r="H106" s="196"/>
      <c r="I106" s="196"/>
      <c r="J106" s="197">
        <f>J305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124</v>
      </c>
      <c r="E107" s="196"/>
      <c r="F107" s="196"/>
      <c r="G107" s="196"/>
      <c r="H107" s="196"/>
      <c r="I107" s="196"/>
      <c r="J107" s="197">
        <f>J781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125</v>
      </c>
      <c r="E108" s="196"/>
      <c r="F108" s="196"/>
      <c r="G108" s="196"/>
      <c r="H108" s="196"/>
      <c r="I108" s="196"/>
      <c r="J108" s="197">
        <f>J844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126</v>
      </c>
      <c r="E109" s="196"/>
      <c r="F109" s="196"/>
      <c r="G109" s="196"/>
      <c r="H109" s="196"/>
      <c r="I109" s="196"/>
      <c r="J109" s="197">
        <f>J925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127</v>
      </c>
      <c r="E110" s="196"/>
      <c r="F110" s="196"/>
      <c r="G110" s="196"/>
      <c r="H110" s="196"/>
      <c r="I110" s="196"/>
      <c r="J110" s="197">
        <f>J940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128</v>
      </c>
      <c r="E111" s="191"/>
      <c r="F111" s="191"/>
      <c r="G111" s="191"/>
      <c r="H111" s="191"/>
      <c r="I111" s="191"/>
      <c r="J111" s="192">
        <f>J957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107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108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109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001 - Objekt CH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130</v>
      </c>
      <c r="D132" s="202" t="s">
        <v>58</v>
      </c>
      <c r="E132" s="202" t="s">
        <v>54</v>
      </c>
      <c r="F132" s="202" t="s">
        <v>55</v>
      </c>
      <c r="G132" s="202" t="s">
        <v>131</v>
      </c>
      <c r="H132" s="202" t="s">
        <v>132</v>
      </c>
      <c r="I132" s="202" t="s">
        <v>133</v>
      </c>
      <c r="J132" s="202" t="s">
        <v>113</v>
      </c>
      <c r="K132" s="203" t="s">
        <v>134</v>
      </c>
      <c r="L132" s="204"/>
      <c r="M132" s="100" t="s">
        <v>1</v>
      </c>
      <c r="N132" s="101" t="s">
        <v>37</v>
      </c>
      <c r="O132" s="101" t="s">
        <v>135</v>
      </c>
      <c r="P132" s="101" t="s">
        <v>136</v>
      </c>
      <c r="Q132" s="101" t="s">
        <v>137</v>
      </c>
      <c r="R132" s="101" t="s">
        <v>138</v>
      </c>
      <c r="S132" s="101" t="s">
        <v>139</v>
      </c>
      <c r="T132" s="102" t="s">
        <v>140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141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P134+P304+P957</f>
        <v>0</v>
      </c>
      <c r="Q133" s="104"/>
      <c r="R133" s="207">
        <f>R134+R304+R957</f>
        <v>203.38083559999996</v>
      </c>
      <c r="S133" s="104"/>
      <c r="T133" s="208">
        <f>T134+T304+T957</f>
        <v>156.9916447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115</v>
      </c>
      <c r="BK133" s="209">
        <f>BK134+BK304+BK957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142</v>
      </c>
      <c r="F134" s="213" t="s">
        <v>143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P135+P152+P177+P256+P300</f>
        <v>0</v>
      </c>
      <c r="Q134" s="218"/>
      <c r="R134" s="219">
        <f>R135+R152+R177+R256+R300</f>
        <v>76.724327200000005</v>
      </c>
      <c r="S134" s="218"/>
      <c r="T134" s="220">
        <f>T135+T152+T177+T256+T300</f>
        <v>48.987929999999999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144</v>
      </c>
      <c r="BK134" s="223">
        <f>BK135+BK152+BK177+BK256+BK300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145</v>
      </c>
      <c r="F135" s="224" t="s">
        <v>146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SUM(P136:P151)</f>
        <v>0</v>
      </c>
      <c r="Q135" s="218"/>
      <c r="R135" s="219">
        <f>SUM(R136:R151)</f>
        <v>62.084185500000004</v>
      </c>
      <c r="S135" s="218"/>
      <c r="T135" s="220">
        <f>SUM(T136:T151)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144</v>
      </c>
      <c r="BK135" s="223">
        <f>SUM(BK136:BK151)</f>
        <v>0</v>
      </c>
    </row>
    <row r="136" s="2" customFormat="1" ht="33" customHeight="1">
      <c r="A136" s="38"/>
      <c r="B136" s="39"/>
      <c r="C136" s="226" t="s">
        <v>80</v>
      </c>
      <c r="D136" s="226" t="s">
        <v>147</v>
      </c>
      <c r="E136" s="227" t="s">
        <v>148</v>
      </c>
      <c r="F136" s="228" t="s">
        <v>149</v>
      </c>
      <c r="G136" s="229" t="s">
        <v>150</v>
      </c>
      <c r="H136" s="230">
        <v>6.5099999999999998</v>
      </c>
      <c r="I136" s="231"/>
      <c r="J136" s="232">
        <f>ROUND(I136*H136,2)</f>
        <v>0</v>
      </c>
      <c r="K136" s="228" t="s">
        <v>151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1.8702000000000001</v>
      </c>
      <c r="R136" s="235">
        <f>Q136*H136</f>
        <v>12.175002000000001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152</v>
      </c>
      <c r="AT136" s="237" t="s">
        <v>147</v>
      </c>
      <c r="AU136" s="237" t="s">
        <v>82</v>
      </c>
      <c r="AY136" s="17" t="s">
        <v>144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152</v>
      </c>
      <c r="BM136" s="237" t="s">
        <v>153</v>
      </c>
    </row>
    <row r="137" s="2" customFormat="1">
      <c r="A137" s="38"/>
      <c r="B137" s="39"/>
      <c r="C137" s="40"/>
      <c r="D137" s="239" t="s">
        <v>154</v>
      </c>
      <c r="E137" s="40"/>
      <c r="F137" s="240" t="s">
        <v>155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82</v>
      </c>
    </row>
    <row r="138" s="2" customFormat="1">
      <c r="A138" s="38"/>
      <c r="B138" s="39"/>
      <c r="C138" s="40"/>
      <c r="D138" s="244" t="s">
        <v>156</v>
      </c>
      <c r="E138" s="40"/>
      <c r="F138" s="245" t="s">
        <v>157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156</v>
      </c>
      <c r="AU138" s="17" t="s">
        <v>82</v>
      </c>
    </row>
    <row r="139" s="13" customFormat="1">
      <c r="A139" s="13"/>
      <c r="B139" s="246"/>
      <c r="C139" s="247"/>
      <c r="D139" s="239" t="s">
        <v>158</v>
      </c>
      <c r="E139" s="248" t="s">
        <v>1</v>
      </c>
      <c r="F139" s="249" t="s">
        <v>159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158</v>
      </c>
      <c r="AU139" s="255" t="s">
        <v>82</v>
      </c>
      <c r="AV139" s="13" t="s">
        <v>80</v>
      </c>
      <c r="AW139" s="13" t="s">
        <v>30</v>
      </c>
      <c r="AX139" s="13" t="s">
        <v>73</v>
      </c>
      <c r="AY139" s="255" t="s">
        <v>144</v>
      </c>
    </row>
    <row r="140" s="14" customFormat="1">
      <c r="A140" s="14"/>
      <c r="B140" s="256"/>
      <c r="C140" s="257"/>
      <c r="D140" s="239" t="s">
        <v>158</v>
      </c>
      <c r="E140" s="258" t="s">
        <v>1</v>
      </c>
      <c r="F140" s="259" t="s">
        <v>160</v>
      </c>
      <c r="G140" s="257"/>
      <c r="H140" s="260">
        <v>6.5099999999999998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158</v>
      </c>
      <c r="AU140" s="266" t="s">
        <v>82</v>
      </c>
      <c r="AV140" s="14" t="s">
        <v>82</v>
      </c>
      <c r="AW140" s="14" t="s">
        <v>30</v>
      </c>
      <c r="AX140" s="14" t="s">
        <v>73</v>
      </c>
      <c r="AY140" s="266" t="s">
        <v>144</v>
      </c>
    </row>
    <row r="141" s="15" customFormat="1">
      <c r="A141" s="15"/>
      <c r="B141" s="267"/>
      <c r="C141" s="268"/>
      <c r="D141" s="239" t="s">
        <v>158</v>
      </c>
      <c r="E141" s="269" t="s">
        <v>1</v>
      </c>
      <c r="F141" s="270" t="s">
        <v>161</v>
      </c>
      <c r="G141" s="268"/>
      <c r="H141" s="271">
        <v>6.5099999999999998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158</v>
      </c>
      <c r="AU141" s="277" t="s">
        <v>82</v>
      </c>
      <c r="AV141" s="15" t="s">
        <v>152</v>
      </c>
      <c r="AW141" s="15" t="s">
        <v>30</v>
      </c>
      <c r="AX141" s="15" t="s">
        <v>80</v>
      </c>
      <c r="AY141" s="277" t="s">
        <v>144</v>
      </c>
    </row>
    <row r="142" s="2" customFormat="1" ht="16.5" customHeight="1">
      <c r="A142" s="38"/>
      <c r="B142" s="39"/>
      <c r="C142" s="226" t="s">
        <v>82</v>
      </c>
      <c r="D142" s="226" t="s">
        <v>147</v>
      </c>
      <c r="E142" s="227" t="s">
        <v>162</v>
      </c>
      <c r="F142" s="228" t="s">
        <v>163</v>
      </c>
      <c r="G142" s="229" t="s">
        <v>164</v>
      </c>
      <c r="H142" s="230">
        <v>87.170000000000002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38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152</v>
      </c>
      <c r="AT142" s="237" t="s">
        <v>147</v>
      </c>
      <c r="AU142" s="237" t="s">
        <v>82</v>
      </c>
      <c r="AY142" s="17" t="s">
        <v>144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80</v>
      </c>
      <c r="BK142" s="238">
        <f>ROUND(I142*H142,2)</f>
        <v>0</v>
      </c>
      <c r="BL142" s="17" t="s">
        <v>152</v>
      </c>
      <c r="BM142" s="237" t="s">
        <v>165</v>
      </c>
    </row>
    <row r="143" s="2" customFormat="1">
      <c r="A143" s="38"/>
      <c r="B143" s="39"/>
      <c r="C143" s="40"/>
      <c r="D143" s="239" t="s">
        <v>154</v>
      </c>
      <c r="E143" s="40"/>
      <c r="F143" s="240" t="s">
        <v>163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82</v>
      </c>
    </row>
    <row r="144" s="14" customFormat="1">
      <c r="A144" s="14"/>
      <c r="B144" s="256"/>
      <c r="C144" s="257"/>
      <c r="D144" s="239" t="s">
        <v>158</v>
      </c>
      <c r="E144" s="258" t="s">
        <v>1</v>
      </c>
      <c r="F144" s="259" t="s">
        <v>166</v>
      </c>
      <c r="G144" s="257"/>
      <c r="H144" s="260">
        <v>87.170000000000002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158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144</v>
      </c>
    </row>
    <row r="145" s="15" customFormat="1">
      <c r="A145" s="15"/>
      <c r="B145" s="267"/>
      <c r="C145" s="268"/>
      <c r="D145" s="239" t="s">
        <v>158</v>
      </c>
      <c r="E145" s="269" t="s">
        <v>1</v>
      </c>
      <c r="F145" s="270" t="s">
        <v>161</v>
      </c>
      <c r="G145" s="268"/>
      <c r="H145" s="271">
        <v>87.170000000000002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158</v>
      </c>
      <c r="AU145" s="277" t="s">
        <v>82</v>
      </c>
      <c r="AV145" s="15" t="s">
        <v>152</v>
      </c>
      <c r="AW145" s="15" t="s">
        <v>30</v>
      </c>
      <c r="AX145" s="15" t="s">
        <v>80</v>
      </c>
      <c r="AY145" s="277" t="s">
        <v>144</v>
      </c>
    </row>
    <row r="146" s="2" customFormat="1" ht="24.15" customHeight="1">
      <c r="A146" s="38"/>
      <c r="B146" s="39"/>
      <c r="C146" s="226" t="s">
        <v>145</v>
      </c>
      <c r="D146" s="226" t="s">
        <v>147</v>
      </c>
      <c r="E146" s="227" t="s">
        <v>167</v>
      </c>
      <c r="F146" s="228" t="s">
        <v>168</v>
      </c>
      <c r="G146" s="229" t="s">
        <v>150</v>
      </c>
      <c r="H146" s="230">
        <v>26.151</v>
      </c>
      <c r="I146" s="231"/>
      <c r="J146" s="232">
        <f>ROUND(I146*H146,2)</f>
        <v>0</v>
      </c>
      <c r="K146" s="228" t="s">
        <v>151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1.9085000000000001</v>
      </c>
      <c r="R146" s="235">
        <f>Q146*H146</f>
        <v>49.909183500000005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152</v>
      </c>
      <c r="AT146" s="237" t="s">
        <v>147</v>
      </c>
      <c r="AU146" s="237" t="s">
        <v>82</v>
      </c>
      <c r="AY146" s="17" t="s">
        <v>144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152</v>
      </c>
      <c r="BM146" s="237" t="s">
        <v>169</v>
      </c>
    </row>
    <row r="147" s="2" customFormat="1">
      <c r="A147" s="38"/>
      <c r="B147" s="39"/>
      <c r="C147" s="40"/>
      <c r="D147" s="239" t="s">
        <v>154</v>
      </c>
      <c r="E147" s="40"/>
      <c r="F147" s="240" t="s">
        <v>170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82</v>
      </c>
    </row>
    <row r="148" s="2" customFormat="1">
      <c r="A148" s="38"/>
      <c r="B148" s="39"/>
      <c r="C148" s="40"/>
      <c r="D148" s="244" t="s">
        <v>156</v>
      </c>
      <c r="E148" s="40"/>
      <c r="F148" s="245" t="s">
        <v>171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82</v>
      </c>
    </row>
    <row r="149" s="13" customFormat="1">
      <c r="A149" s="13"/>
      <c r="B149" s="246"/>
      <c r="C149" s="247"/>
      <c r="D149" s="239" t="s">
        <v>158</v>
      </c>
      <c r="E149" s="248" t="s">
        <v>1</v>
      </c>
      <c r="F149" s="249" t="s">
        <v>172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144</v>
      </c>
    </row>
    <row r="150" s="14" customFormat="1">
      <c r="A150" s="14"/>
      <c r="B150" s="256"/>
      <c r="C150" s="257"/>
      <c r="D150" s="239" t="s">
        <v>158</v>
      </c>
      <c r="E150" s="258" t="s">
        <v>1</v>
      </c>
      <c r="F150" s="259" t="s">
        <v>173</v>
      </c>
      <c r="G150" s="257"/>
      <c r="H150" s="260">
        <v>26.151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158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144</v>
      </c>
    </row>
    <row r="151" s="15" customFormat="1">
      <c r="A151" s="15"/>
      <c r="B151" s="267"/>
      <c r="C151" s="268"/>
      <c r="D151" s="239" t="s">
        <v>158</v>
      </c>
      <c r="E151" s="269" t="s">
        <v>1</v>
      </c>
      <c r="F151" s="270" t="s">
        <v>161</v>
      </c>
      <c r="G151" s="268"/>
      <c r="H151" s="271">
        <v>26.151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158</v>
      </c>
      <c r="AU151" s="277" t="s">
        <v>82</v>
      </c>
      <c r="AV151" s="15" t="s">
        <v>152</v>
      </c>
      <c r="AW151" s="15" t="s">
        <v>30</v>
      </c>
      <c r="AX151" s="15" t="s">
        <v>80</v>
      </c>
      <c r="AY151" s="277" t="s">
        <v>144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174</v>
      </c>
      <c r="F152" s="224" t="s">
        <v>175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SUM(P153:P176)</f>
        <v>0</v>
      </c>
      <c r="Q152" s="218"/>
      <c r="R152" s="219">
        <f>SUM(R153:R176)</f>
        <v>14.216128600000001</v>
      </c>
      <c r="S152" s="218"/>
      <c r="T152" s="220">
        <f>SUM(T153:T176)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72</v>
      </c>
      <c r="AU152" s="222" t="s">
        <v>80</v>
      </c>
      <c r="AY152" s="221" t="s">
        <v>144</v>
      </c>
      <c r="BK152" s="223">
        <f>SUM(BK153:BK176)</f>
        <v>0</v>
      </c>
    </row>
    <row r="153" s="2" customFormat="1" ht="33" customHeight="1">
      <c r="A153" s="38"/>
      <c r="B153" s="39"/>
      <c r="C153" s="226" t="s">
        <v>152</v>
      </c>
      <c r="D153" s="226" t="s">
        <v>147</v>
      </c>
      <c r="E153" s="227" t="s">
        <v>176</v>
      </c>
      <c r="F153" s="228" t="s">
        <v>177</v>
      </c>
      <c r="G153" s="229" t="s">
        <v>178</v>
      </c>
      <c r="H153" s="230">
        <v>174.34</v>
      </c>
      <c r="I153" s="231"/>
      <c r="J153" s="232">
        <f>ROUND(I153*H153,2)</f>
        <v>0</v>
      </c>
      <c r="K153" s="228" t="s">
        <v>151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0.070790000000000006</v>
      </c>
      <c r="R153" s="235">
        <f>Q153*H153</f>
        <v>12.341528600000002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152</v>
      </c>
      <c r="AT153" s="237" t="s">
        <v>147</v>
      </c>
      <c r="AU153" s="237" t="s">
        <v>82</v>
      </c>
      <c r="AY153" s="17" t="s">
        <v>144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152</v>
      </c>
      <c r="BM153" s="237" t="s">
        <v>179</v>
      </c>
    </row>
    <row r="154" s="2" customFormat="1">
      <c r="A154" s="38"/>
      <c r="B154" s="39"/>
      <c r="C154" s="40"/>
      <c r="D154" s="239" t="s">
        <v>154</v>
      </c>
      <c r="E154" s="40"/>
      <c r="F154" s="240" t="s">
        <v>180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82</v>
      </c>
    </row>
    <row r="155" s="2" customFormat="1">
      <c r="A155" s="38"/>
      <c r="B155" s="39"/>
      <c r="C155" s="40"/>
      <c r="D155" s="244" t="s">
        <v>156</v>
      </c>
      <c r="E155" s="40"/>
      <c r="F155" s="245" t="s">
        <v>181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82</v>
      </c>
    </row>
    <row r="156" s="13" customFormat="1">
      <c r="A156" s="13"/>
      <c r="B156" s="246"/>
      <c r="C156" s="247"/>
      <c r="D156" s="239" t="s">
        <v>158</v>
      </c>
      <c r="E156" s="248" t="s">
        <v>1</v>
      </c>
      <c r="F156" s="249" t="s">
        <v>182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158</v>
      </c>
      <c r="AU156" s="255" t="s">
        <v>82</v>
      </c>
      <c r="AV156" s="13" t="s">
        <v>80</v>
      </c>
      <c r="AW156" s="13" t="s">
        <v>30</v>
      </c>
      <c r="AX156" s="13" t="s">
        <v>73</v>
      </c>
      <c r="AY156" s="255" t="s">
        <v>144</v>
      </c>
    </row>
    <row r="157" s="14" customFormat="1">
      <c r="A157" s="14"/>
      <c r="B157" s="256"/>
      <c r="C157" s="257"/>
      <c r="D157" s="239" t="s">
        <v>158</v>
      </c>
      <c r="E157" s="258" t="s">
        <v>1</v>
      </c>
      <c r="F157" s="259" t="s">
        <v>183</v>
      </c>
      <c r="G157" s="257"/>
      <c r="H157" s="260">
        <v>174.34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158</v>
      </c>
      <c r="AU157" s="266" t="s">
        <v>82</v>
      </c>
      <c r="AV157" s="14" t="s">
        <v>82</v>
      </c>
      <c r="AW157" s="14" t="s">
        <v>30</v>
      </c>
      <c r="AX157" s="14" t="s">
        <v>73</v>
      </c>
      <c r="AY157" s="266" t="s">
        <v>144</v>
      </c>
    </row>
    <row r="158" s="15" customFormat="1">
      <c r="A158" s="15"/>
      <c r="B158" s="267"/>
      <c r="C158" s="268"/>
      <c r="D158" s="239" t="s">
        <v>158</v>
      </c>
      <c r="E158" s="269" t="s">
        <v>1</v>
      </c>
      <c r="F158" s="270" t="s">
        <v>161</v>
      </c>
      <c r="G158" s="268"/>
      <c r="H158" s="271">
        <v>174.34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158</v>
      </c>
      <c r="AU158" s="277" t="s">
        <v>82</v>
      </c>
      <c r="AV158" s="15" t="s">
        <v>152</v>
      </c>
      <c r="AW158" s="15" t="s">
        <v>30</v>
      </c>
      <c r="AX158" s="15" t="s">
        <v>80</v>
      </c>
      <c r="AY158" s="277" t="s">
        <v>144</v>
      </c>
    </row>
    <row r="159" s="2" customFormat="1" ht="24.15" customHeight="1">
      <c r="A159" s="38"/>
      <c r="B159" s="39"/>
      <c r="C159" s="226" t="s">
        <v>184</v>
      </c>
      <c r="D159" s="226" t="s">
        <v>147</v>
      </c>
      <c r="E159" s="227" t="s">
        <v>185</v>
      </c>
      <c r="F159" s="228" t="s">
        <v>186</v>
      </c>
      <c r="G159" s="229" t="s">
        <v>178</v>
      </c>
      <c r="H159" s="230">
        <v>41.200000000000003</v>
      </c>
      <c r="I159" s="231"/>
      <c r="J159" s="232">
        <f>ROUND(I159*H159,2)</f>
        <v>0</v>
      </c>
      <c r="K159" s="228" t="s">
        <v>151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0.0064999999999999997</v>
      </c>
      <c r="R159" s="235">
        <f>Q159*H159</f>
        <v>0.26779999999999998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152</v>
      </c>
      <c r="AT159" s="237" t="s">
        <v>147</v>
      </c>
      <c r="AU159" s="237" t="s">
        <v>82</v>
      </c>
      <c r="AY159" s="17" t="s">
        <v>144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152</v>
      </c>
      <c r="BM159" s="237" t="s">
        <v>187</v>
      </c>
    </row>
    <row r="160" s="2" customFormat="1">
      <c r="A160" s="38"/>
      <c r="B160" s="39"/>
      <c r="C160" s="40"/>
      <c r="D160" s="239" t="s">
        <v>154</v>
      </c>
      <c r="E160" s="40"/>
      <c r="F160" s="240" t="s">
        <v>188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154</v>
      </c>
      <c r="AU160" s="17" t="s">
        <v>82</v>
      </c>
    </row>
    <row r="161" s="2" customFormat="1">
      <c r="A161" s="38"/>
      <c r="B161" s="39"/>
      <c r="C161" s="40"/>
      <c r="D161" s="244" t="s">
        <v>156</v>
      </c>
      <c r="E161" s="40"/>
      <c r="F161" s="245" t="s">
        <v>189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156</v>
      </c>
      <c r="AU161" s="17" t="s">
        <v>82</v>
      </c>
    </row>
    <row r="162" s="13" customFormat="1">
      <c r="A162" s="13"/>
      <c r="B162" s="246"/>
      <c r="C162" s="247"/>
      <c r="D162" s="239" t="s">
        <v>158</v>
      </c>
      <c r="E162" s="248" t="s">
        <v>1</v>
      </c>
      <c r="F162" s="249" t="s">
        <v>190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158</v>
      </c>
      <c r="AU162" s="255" t="s">
        <v>82</v>
      </c>
      <c r="AV162" s="13" t="s">
        <v>80</v>
      </c>
      <c r="AW162" s="13" t="s">
        <v>30</v>
      </c>
      <c r="AX162" s="13" t="s">
        <v>73</v>
      </c>
      <c r="AY162" s="255" t="s">
        <v>144</v>
      </c>
    </row>
    <row r="163" s="14" customFormat="1">
      <c r="A163" s="14"/>
      <c r="B163" s="256"/>
      <c r="C163" s="257"/>
      <c r="D163" s="239" t="s">
        <v>158</v>
      </c>
      <c r="E163" s="258" t="s">
        <v>1</v>
      </c>
      <c r="F163" s="259" t="s">
        <v>191</v>
      </c>
      <c r="G163" s="257"/>
      <c r="H163" s="260">
        <v>41.200000000000003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158</v>
      </c>
      <c r="AU163" s="266" t="s">
        <v>82</v>
      </c>
      <c r="AV163" s="14" t="s">
        <v>82</v>
      </c>
      <c r="AW163" s="14" t="s">
        <v>30</v>
      </c>
      <c r="AX163" s="14" t="s">
        <v>73</v>
      </c>
      <c r="AY163" s="266" t="s">
        <v>144</v>
      </c>
    </row>
    <row r="164" s="15" customFormat="1">
      <c r="A164" s="15"/>
      <c r="B164" s="267"/>
      <c r="C164" s="268"/>
      <c r="D164" s="239" t="s">
        <v>158</v>
      </c>
      <c r="E164" s="269" t="s">
        <v>1</v>
      </c>
      <c r="F164" s="270" t="s">
        <v>161</v>
      </c>
      <c r="G164" s="268"/>
      <c r="H164" s="271">
        <v>41.200000000000003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158</v>
      </c>
      <c r="AU164" s="277" t="s">
        <v>82</v>
      </c>
      <c r="AV164" s="15" t="s">
        <v>152</v>
      </c>
      <c r="AW164" s="15" t="s">
        <v>30</v>
      </c>
      <c r="AX164" s="15" t="s">
        <v>80</v>
      </c>
      <c r="AY164" s="277" t="s">
        <v>144</v>
      </c>
    </row>
    <row r="165" s="2" customFormat="1" ht="24.15" customHeight="1">
      <c r="A165" s="38"/>
      <c r="B165" s="39"/>
      <c r="C165" s="226" t="s">
        <v>174</v>
      </c>
      <c r="D165" s="226" t="s">
        <v>147</v>
      </c>
      <c r="E165" s="227" t="s">
        <v>192</v>
      </c>
      <c r="F165" s="228" t="s">
        <v>193</v>
      </c>
      <c r="G165" s="229" t="s">
        <v>178</v>
      </c>
      <c r="H165" s="230">
        <v>41.200000000000003</v>
      </c>
      <c r="I165" s="231"/>
      <c r="J165" s="232">
        <f>ROUND(I165*H165,2)</f>
        <v>0</v>
      </c>
      <c r="K165" s="228" t="s">
        <v>151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0.021000000000000001</v>
      </c>
      <c r="R165" s="235">
        <f>Q165*H165</f>
        <v>0.86520000000000008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152</v>
      </c>
      <c r="AT165" s="237" t="s">
        <v>147</v>
      </c>
      <c r="AU165" s="237" t="s">
        <v>82</v>
      </c>
      <c r="AY165" s="17" t="s">
        <v>144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80</v>
      </c>
      <c r="BK165" s="238">
        <f>ROUND(I165*H165,2)</f>
        <v>0</v>
      </c>
      <c r="BL165" s="17" t="s">
        <v>152</v>
      </c>
      <c r="BM165" s="237" t="s">
        <v>194</v>
      </c>
    </row>
    <row r="166" s="2" customFormat="1">
      <c r="A166" s="38"/>
      <c r="B166" s="39"/>
      <c r="C166" s="40"/>
      <c r="D166" s="239" t="s">
        <v>154</v>
      </c>
      <c r="E166" s="40"/>
      <c r="F166" s="240" t="s">
        <v>195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154</v>
      </c>
      <c r="AU166" s="17" t="s">
        <v>82</v>
      </c>
    </row>
    <row r="167" s="2" customFormat="1">
      <c r="A167" s="38"/>
      <c r="B167" s="39"/>
      <c r="C167" s="40"/>
      <c r="D167" s="244" t="s">
        <v>156</v>
      </c>
      <c r="E167" s="40"/>
      <c r="F167" s="245" t="s">
        <v>196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156</v>
      </c>
      <c r="AU167" s="17" t="s">
        <v>82</v>
      </c>
    </row>
    <row r="168" s="2" customFormat="1" ht="24.15" customHeight="1">
      <c r="A168" s="38"/>
      <c r="B168" s="39"/>
      <c r="C168" s="226" t="s">
        <v>197</v>
      </c>
      <c r="D168" s="226" t="s">
        <v>147</v>
      </c>
      <c r="E168" s="227" t="s">
        <v>198</v>
      </c>
      <c r="F168" s="228" t="s">
        <v>199</v>
      </c>
      <c r="G168" s="229" t="s">
        <v>178</v>
      </c>
      <c r="H168" s="230">
        <v>41.200000000000003</v>
      </c>
      <c r="I168" s="231"/>
      <c r="J168" s="232">
        <f>ROUND(I168*H168,2)</f>
        <v>0</v>
      </c>
      <c r="K168" s="228" t="s">
        <v>151</v>
      </c>
      <c r="L168" s="44"/>
      <c r="M168" s="233" t="s">
        <v>1</v>
      </c>
      <c r="N168" s="234" t="s">
        <v>38</v>
      </c>
      <c r="O168" s="91"/>
      <c r="P168" s="235">
        <f>O168*H168</f>
        <v>0</v>
      </c>
      <c r="Q168" s="235">
        <v>0.0040000000000000001</v>
      </c>
      <c r="R168" s="235">
        <f>Q168*H168</f>
        <v>0.1648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152</v>
      </c>
      <c r="AT168" s="237" t="s">
        <v>147</v>
      </c>
      <c r="AU168" s="237" t="s">
        <v>82</v>
      </c>
      <c r="AY168" s="17" t="s">
        <v>144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80</v>
      </c>
      <c r="BK168" s="238">
        <f>ROUND(I168*H168,2)</f>
        <v>0</v>
      </c>
      <c r="BL168" s="17" t="s">
        <v>152</v>
      </c>
      <c r="BM168" s="237" t="s">
        <v>200</v>
      </c>
    </row>
    <row r="169" s="2" customFormat="1">
      <c r="A169" s="38"/>
      <c r="B169" s="39"/>
      <c r="C169" s="40"/>
      <c r="D169" s="239" t="s">
        <v>154</v>
      </c>
      <c r="E169" s="40"/>
      <c r="F169" s="240" t="s">
        <v>201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154</v>
      </c>
      <c r="AU169" s="17" t="s">
        <v>82</v>
      </c>
    </row>
    <row r="170" s="2" customFormat="1">
      <c r="A170" s="38"/>
      <c r="B170" s="39"/>
      <c r="C170" s="40"/>
      <c r="D170" s="244" t="s">
        <v>156</v>
      </c>
      <c r="E170" s="40"/>
      <c r="F170" s="245" t="s">
        <v>202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156</v>
      </c>
      <c r="AU170" s="17" t="s">
        <v>82</v>
      </c>
    </row>
    <row r="171" s="2" customFormat="1" ht="24.15" customHeight="1">
      <c r="A171" s="38"/>
      <c r="B171" s="39"/>
      <c r="C171" s="226" t="s">
        <v>203</v>
      </c>
      <c r="D171" s="226" t="s">
        <v>147</v>
      </c>
      <c r="E171" s="227" t="s">
        <v>204</v>
      </c>
      <c r="F171" s="228" t="s">
        <v>205</v>
      </c>
      <c r="G171" s="229" t="s">
        <v>178</v>
      </c>
      <c r="H171" s="230">
        <v>82.400000000000006</v>
      </c>
      <c r="I171" s="231"/>
      <c r="J171" s="232">
        <f>ROUND(I171*H171,2)</f>
        <v>0</v>
      </c>
      <c r="K171" s="228" t="s">
        <v>151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0.0070000000000000001</v>
      </c>
      <c r="R171" s="235">
        <f>Q171*H171</f>
        <v>0.57680000000000009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152</v>
      </c>
      <c r="AT171" s="237" t="s">
        <v>147</v>
      </c>
      <c r="AU171" s="237" t="s">
        <v>82</v>
      </c>
      <c r="AY171" s="17" t="s">
        <v>144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152</v>
      </c>
      <c r="BM171" s="237" t="s">
        <v>206</v>
      </c>
    </row>
    <row r="172" s="2" customFormat="1">
      <c r="A172" s="38"/>
      <c r="B172" s="39"/>
      <c r="C172" s="40"/>
      <c r="D172" s="239" t="s">
        <v>154</v>
      </c>
      <c r="E172" s="40"/>
      <c r="F172" s="240" t="s">
        <v>207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154</v>
      </c>
      <c r="AU172" s="17" t="s">
        <v>82</v>
      </c>
    </row>
    <row r="173" s="2" customFormat="1">
      <c r="A173" s="38"/>
      <c r="B173" s="39"/>
      <c r="C173" s="40"/>
      <c r="D173" s="244" t="s">
        <v>156</v>
      </c>
      <c r="E173" s="40"/>
      <c r="F173" s="245" t="s">
        <v>208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156</v>
      </c>
      <c r="AU173" s="17" t="s">
        <v>82</v>
      </c>
    </row>
    <row r="174" s="13" customFormat="1">
      <c r="A174" s="13"/>
      <c r="B174" s="246"/>
      <c r="C174" s="247"/>
      <c r="D174" s="239" t="s">
        <v>158</v>
      </c>
      <c r="E174" s="248" t="s">
        <v>1</v>
      </c>
      <c r="F174" s="249" t="s">
        <v>209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158</v>
      </c>
      <c r="AU174" s="255" t="s">
        <v>82</v>
      </c>
      <c r="AV174" s="13" t="s">
        <v>80</v>
      </c>
      <c r="AW174" s="13" t="s">
        <v>30</v>
      </c>
      <c r="AX174" s="13" t="s">
        <v>73</v>
      </c>
      <c r="AY174" s="255" t="s">
        <v>144</v>
      </c>
    </row>
    <row r="175" s="14" customFormat="1">
      <c r="A175" s="14"/>
      <c r="B175" s="256"/>
      <c r="C175" s="257"/>
      <c r="D175" s="239" t="s">
        <v>158</v>
      </c>
      <c r="E175" s="258" t="s">
        <v>1</v>
      </c>
      <c r="F175" s="259" t="s">
        <v>210</v>
      </c>
      <c r="G175" s="257"/>
      <c r="H175" s="260">
        <v>82.400000000000006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158</v>
      </c>
      <c r="AU175" s="266" t="s">
        <v>82</v>
      </c>
      <c r="AV175" s="14" t="s">
        <v>82</v>
      </c>
      <c r="AW175" s="14" t="s">
        <v>30</v>
      </c>
      <c r="AX175" s="14" t="s">
        <v>73</v>
      </c>
      <c r="AY175" s="266" t="s">
        <v>144</v>
      </c>
    </row>
    <row r="176" s="15" customFormat="1">
      <c r="A176" s="15"/>
      <c r="B176" s="267"/>
      <c r="C176" s="268"/>
      <c r="D176" s="239" t="s">
        <v>158</v>
      </c>
      <c r="E176" s="269" t="s">
        <v>1</v>
      </c>
      <c r="F176" s="270" t="s">
        <v>161</v>
      </c>
      <c r="G176" s="268"/>
      <c r="H176" s="271">
        <v>82.400000000000006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158</v>
      </c>
      <c r="AU176" s="277" t="s">
        <v>82</v>
      </c>
      <c r="AV176" s="15" t="s">
        <v>152</v>
      </c>
      <c r="AW176" s="15" t="s">
        <v>30</v>
      </c>
      <c r="AX176" s="15" t="s">
        <v>80</v>
      </c>
      <c r="AY176" s="277" t="s">
        <v>144</v>
      </c>
    </row>
    <row r="177" s="12" customFormat="1" ht="22.8" customHeight="1">
      <c r="A177" s="12"/>
      <c r="B177" s="210"/>
      <c r="C177" s="211"/>
      <c r="D177" s="212" t="s">
        <v>72</v>
      </c>
      <c r="E177" s="224" t="s">
        <v>211</v>
      </c>
      <c r="F177" s="224" t="s">
        <v>212</v>
      </c>
      <c r="G177" s="211"/>
      <c r="H177" s="211"/>
      <c r="I177" s="214"/>
      <c r="J177" s="225">
        <f>BK177</f>
        <v>0</v>
      </c>
      <c r="K177" s="211"/>
      <c r="L177" s="216"/>
      <c r="M177" s="217"/>
      <c r="N177" s="218"/>
      <c r="O177" s="218"/>
      <c r="P177" s="219">
        <f>SUM(P178:P255)</f>
        <v>0</v>
      </c>
      <c r="Q177" s="218"/>
      <c r="R177" s="219">
        <f>SUM(R178:R255)</f>
        <v>0.42401309999999998</v>
      </c>
      <c r="S177" s="218"/>
      <c r="T177" s="220">
        <f>SUM(T178:T255)</f>
        <v>48.987929999999999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1" t="s">
        <v>80</v>
      </c>
      <c r="AT177" s="222" t="s">
        <v>72</v>
      </c>
      <c r="AU177" s="222" t="s">
        <v>80</v>
      </c>
      <c r="AY177" s="221" t="s">
        <v>144</v>
      </c>
      <c r="BK177" s="223">
        <f>SUM(BK178:BK255)</f>
        <v>0</v>
      </c>
    </row>
    <row r="178" s="2" customFormat="1" ht="37.8" customHeight="1">
      <c r="A178" s="38"/>
      <c r="B178" s="39"/>
      <c r="C178" s="226" t="s">
        <v>211</v>
      </c>
      <c r="D178" s="226" t="s">
        <v>147</v>
      </c>
      <c r="E178" s="227" t="s">
        <v>213</v>
      </c>
      <c r="F178" s="228" t="s">
        <v>214</v>
      </c>
      <c r="G178" s="229" t="s">
        <v>178</v>
      </c>
      <c r="H178" s="230">
        <v>2055.8820000000001</v>
      </c>
      <c r="I178" s="231"/>
      <c r="J178" s="232">
        <f>ROUND(I178*H178,2)</f>
        <v>0</v>
      </c>
      <c r="K178" s="228" t="s">
        <v>151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152</v>
      </c>
      <c r="AT178" s="237" t="s">
        <v>147</v>
      </c>
      <c r="AU178" s="237" t="s">
        <v>82</v>
      </c>
      <c r="AY178" s="17" t="s">
        <v>144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152</v>
      </c>
      <c r="BM178" s="237" t="s">
        <v>215</v>
      </c>
    </row>
    <row r="179" s="2" customFormat="1">
      <c r="A179" s="38"/>
      <c r="B179" s="39"/>
      <c r="C179" s="40"/>
      <c r="D179" s="239" t="s">
        <v>154</v>
      </c>
      <c r="E179" s="40"/>
      <c r="F179" s="240" t="s">
        <v>216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82</v>
      </c>
    </row>
    <row r="180" s="2" customFormat="1">
      <c r="A180" s="38"/>
      <c r="B180" s="39"/>
      <c r="C180" s="40"/>
      <c r="D180" s="244" t="s">
        <v>156</v>
      </c>
      <c r="E180" s="40"/>
      <c r="F180" s="245" t="s">
        <v>217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82</v>
      </c>
    </row>
    <row r="181" s="13" customFormat="1">
      <c r="A181" s="13"/>
      <c r="B181" s="246"/>
      <c r="C181" s="247"/>
      <c r="D181" s="239" t="s">
        <v>158</v>
      </c>
      <c r="E181" s="248" t="s">
        <v>1</v>
      </c>
      <c r="F181" s="249" t="s">
        <v>218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158</v>
      </c>
      <c r="AU181" s="255" t="s">
        <v>82</v>
      </c>
      <c r="AV181" s="13" t="s">
        <v>80</v>
      </c>
      <c r="AW181" s="13" t="s">
        <v>30</v>
      </c>
      <c r="AX181" s="13" t="s">
        <v>73</v>
      </c>
      <c r="AY181" s="255" t="s">
        <v>144</v>
      </c>
    </row>
    <row r="182" s="14" customFormat="1">
      <c r="A182" s="14"/>
      <c r="B182" s="256"/>
      <c r="C182" s="257"/>
      <c r="D182" s="239" t="s">
        <v>158</v>
      </c>
      <c r="E182" s="258" t="s">
        <v>1</v>
      </c>
      <c r="F182" s="259" t="s">
        <v>219</v>
      </c>
      <c r="G182" s="257"/>
      <c r="H182" s="260">
        <v>1082.04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158</v>
      </c>
      <c r="AU182" s="266" t="s">
        <v>82</v>
      </c>
      <c r="AV182" s="14" t="s">
        <v>82</v>
      </c>
      <c r="AW182" s="14" t="s">
        <v>30</v>
      </c>
      <c r="AX182" s="14" t="s">
        <v>73</v>
      </c>
      <c r="AY182" s="266" t="s">
        <v>144</v>
      </c>
    </row>
    <row r="183" s="13" customFormat="1">
      <c r="A183" s="13"/>
      <c r="B183" s="246"/>
      <c r="C183" s="247"/>
      <c r="D183" s="239" t="s">
        <v>158</v>
      </c>
      <c r="E183" s="248" t="s">
        <v>1</v>
      </c>
      <c r="F183" s="249" t="s">
        <v>220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158</v>
      </c>
      <c r="AU183" s="255" t="s">
        <v>82</v>
      </c>
      <c r="AV183" s="13" t="s">
        <v>80</v>
      </c>
      <c r="AW183" s="13" t="s">
        <v>30</v>
      </c>
      <c r="AX183" s="13" t="s">
        <v>73</v>
      </c>
      <c r="AY183" s="255" t="s">
        <v>144</v>
      </c>
    </row>
    <row r="184" s="14" customFormat="1">
      <c r="A184" s="14"/>
      <c r="B184" s="256"/>
      <c r="C184" s="257"/>
      <c r="D184" s="239" t="s">
        <v>158</v>
      </c>
      <c r="E184" s="258" t="s">
        <v>1</v>
      </c>
      <c r="F184" s="259" t="s">
        <v>221</v>
      </c>
      <c r="G184" s="257"/>
      <c r="H184" s="260">
        <v>216.40799999999999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158</v>
      </c>
      <c r="AU184" s="266" t="s">
        <v>82</v>
      </c>
      <c r="AV184" s="14" t="s">
        <v>82</v>
      </c>
      <c r="AW184" s="14" t="s">
        <v>30</v>
      </c>
      <c r="AX184" s="14" t="s">
        <v>73</v>
      </c>
      <c r="AY184" s="266" t="s">
        <v>144</v>
      </c>
    </row>
    <row r="185" s="13" customFormat="1">
      <c r="A185" s="13"/>
      <c r="B185" s="246"/>
      <c r="C185" s="247"/>
      <c r="D185" s="239" t="s">
        <v>158</v>
      </c>
      <c r="E185" s="248" t="s">
        <v>1</v>
      </c>
      <c r="F185" s="249" t="s">
        <v>190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158</v>
      </c>
      <c r="AU185" s="255" t="s">
        <v>82</v>
      </c>
      <c r="AV185" s="13" t="s">
        <v>80</v>
      </c>
      <c r="AW185" s="13" t="s">
        <v>30</v>
      </c>
      <c r="AX185" s="13" t="s">
        <v>73</v>
      </c>
      <c r="AY185" s="255" t="s">
        <v>144</v>
      </c>
    </row>
    <row r="186" s="14" customFormat="1">
      <c r="A186" s="14"/>
      <c r="B186" s="256"/>
      <c r="C186" s="257"/>
      <c r="D186" s="239" t="s">
        <v>158</v>
      </c>
      <c r="E186" s="258" t="s">
        <v>1</v>
      </c>
      <c r="F186" s="259" t="s">
        <v>222</v>
      </c>
      <c r="G186" s="257"/>
      <c r="H186" s="260">
        <v>283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158</v>
      </c>
      <c r="AU186" s="266" t="s">
        <v>82</v>
      </c>
      <c r="AV186" s="14" t="s">
        <v>82</v>
      </c>
      <c r="AW186" s="14" t="s">
        <v>30</v>
      </c>
      <c r="AX186" s="14" t="s">
        <v>73</v>
      </c>
      <c r="AY186" s="266" t="s">
        <v>144</v>
      </c>
    </row>
    <row r="187" s="13" customFormat="1">
      <c r="A187" s="13"/>
      <c r="B187" s="246"/>
      <c r="C187" s="247"/>
      <c r="D187" s="239" t="s">
        <v>158</v>
      </c>
      <c r="E187" s="248" t="s">
        <v>1</v>
      </c>
      <c r="F187" s="249" t="s">
        <v>223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158</v>
      </c>
      <c r="AU187" s="255" t="s">
        <v>82</v>
      </c>
      <c r="AV187" s="13" t="s">
        <v>80</v>
      </c>
      <c r="AW187" s="13" t="s">
        <v>30</v>
      </c>
      <c r="AX187" s="13" t="s">
        <v>73</v>
      </c>
      <c r="AY187" s="255" t="s">
        <v>144</v>
      </c>
    </row>
    <row r="188" s="14" customFormat="1">
      <c r="A188" s="14"/>
      <c r="B188" s="256"/>
      <c r="C188" s="257"/>
      <c r="D188" s="239" t="s">
        <v>158</v>
      </c>
      <c r="E188" s="258" t="s">
        <v>1</v>
      </c>
      <c r="F188" s="259" t="s">
        <v>224</v>
      </c>
      <c r="G188" s="257"/>
      <c r="H188" s="260">
        <v>474.43400000000003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158</v>
      </c>
      <c r="AU188" s="266" t="s">
        <v>82</v>
      </c>
      <c r="AV188" s="14" t="s">
        <v>82</v>
      </c>
      <c r="AW188" s="14" t="s">
        <v>30</v>
      </c>
      <c r="AX188" s="14" t="s">
        <v>73</v>
      </c>
      <c r="AY188" s="266" t="s">
        <v>144</v>
      </c>
    </row>
    <row r="189" s="15" customFormat="1">
      <c r="A189" s="15"/>
      <c r="B189" s="267"/>
      <c r="C189" s="268"/>
      <c r="D189" s="239" t="s">
        <v>158</v>
      </c>
      <c r="E189" s="269" t="s">
        <v>1</v>
      </c>
      <c r="F189" s="270" t="s">
        <v>161</v>
      </c>
      <c r="G189" s="268"/>
      <c r="H189" s="271">
        <v>2055.8820000000001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158</v>
      </c>
      <c r="AU189" s="277" t="s">
        <v>82</v>
      </c>
      <c r="AV189" s="15" t="s">
        <v>152</v>
      </c>
      <c r="AW189" s="15" t="s">
        <v>30</v>
      </c>
      <c r="AX189" s="15" t="s">
        <v>80</v>
      </c>
      <c r="AY189" s="277" t="s">
        <v>144</v>
      </c>
    </row>
    <row r="190" s="2" customFormat="1" ht="37.8" customHeight="1">
      <c r="A190" s="38"/>
      <c r="B190" s="39"/>
      <c r="C190" s="226" t="s">
        <v>225</v>
      </c>
      <c r="D190" s="226" t="s">
        <v>147</v>
      </c>
      <c r="E190" s="227" t="s">
        <v>226</v>
      </c>
      <c r="F190" s="228" t="s">
        <v>227</v>
      </c>
      <c r="G190" s="229" t="s">
        <v>178</v>
      </c>
      <c r="H190" s="230">
        <v>185029.38000000001</v>
      </c>
      <c r="I190" s="231"/>
      <c r="J190" s="232">
        <f>ROUND(I190*H190,2)</f>
        <v>0</v>
      </c>
      <c r="K190" s="228" t="s">
        <v>151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152</v>
      </c>
      <c r="AT190" s="237" t="s">
        <v>147</v>
      </c>
      <c r="AU190" s="237" t="s">
        <v>82</v>
      </c>
      <c r="AY190" s="17" t="s">
        <v>144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152</v>
      </c>
      <c r="BM190" s="237" t="s">
        <v>228</v>
      </c>
    </row>
    <row r="191" s="2" customFormat="1">
      <c r="A191" s="38"/>
      <c r="B191" s="39"/>
      <c r="C191" s="40"/>
      <c r="D191" s="239" t="s">
        <v>154</v>
      </c>
      <c r="E191" s="40"/>
      <c r="F191" s="240" t="s">
        <v>229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82</v>
      </c>
    </row>
    <row r="192" s="2" customFormat="1">
      <c r="A192" s="38"/>
      <c r="B192" s="39"/>
      <c r="C192" s="40"/>
      <c r="D192" s="244" t="s">
        <v>156</v>
      </c>
      <c r="E192" s="40"/>
      <c r="F192" s="245" t="s">
        <v>230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82</v>
      </c>
    </row>
    <row r="193" s="14" customFormat="1">
      <c r="A193" s="14"/>
      <c r="B193" s="256"/>
      <c r="C193" s="257"/>
      <c r="D193" s="239" t="s">
        <v>158</v>
      </c>
      <c r="E193" s="257"/>
      <c r="F193" s="259" t="s">
        <v>231</v>
      </c>
      <c r="G193" s="257"/>
      <c r="H193" s="260">
        <v>185029.38000000001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158</v>
      </c>
      <c r="AU193" s="266" t="s">
        <v>82</v>
      </c>
      <c r="AV193" s="14" t="s">
        <v>82</v>
      </c>
      <c r="AW193" s="14" t="s">
        <v>4</v>
      </c>
      <c r="AX193" s="14" t="s">
        <v>80</v>
      </c>
      <c r="AY193" s="266" t="s">
        <v>144</v>
      </c>
    </row>
    <row r="194" s="2" customFormat="1" ht="37.8" customHeight="1">
      <c r="A194" s="38"/>
      <c r="B194" s="39"/>
      <c r="C194" s="226" t="s">
        <v>232</v>
      </c>
      <c r="D194" s="226" t="s">
        <v>147</v>
      </c>
      <c r="E194" s="227" t="s">
        <v>233</v>
      </c>
      <c r="F194" s="228" t="s">
        <v>234</v>
      </c>
      <c r="G194" s="229" t="s">
        <v>178</v>
      </c>
      <c r="H194" s="230">
        <v>2055.8820000000001</v>
      </c>
      <c r="I194" s="231"/>
      <c r="J194" s="232">
        <f>ROUND(I194*H194,2)</f>
        <v>0</v>
      </c>
      <c r="K194" s="228" t="s">
        <v>151</v>
      </c>
      <c r="L194" s="44"/>
      <c r="M194" s="233" t="s">
        <v>1</v>
      </c>
      <c r="N194" s="234" t="s">
        <v>38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152</v>
      </c>
      <c r="AT194" s="237" t="s">
        <v>147</v>
      </c>
      <c r="AU194" s="237" t="s">
        <v>82</v>
      </c>
      <c r="AY194" s="17" t="s">
        <v>144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80</v>
      </c>
      <c r="BK194" s="238">
        <f>ROUND(I194*H194,2)</f>
        <v>0</v>
      </c>
      <c r="BL194" s="17" t="s">
        <v>152</v>
      </c>
      <c r="BM194" s="237" t="s">
        <v>235</v>
      </c>
    </row>
    <row r="195" s="2" customFormat="1">
      <c r="A195" s="38"/>
      <c r="B195" s="39"/>
      <c r="C195" s="40"/>
      <c r="D195" s="239" t="s">
        <v>154</v>
      </c>
      <c r="E195" s="40"/>
      <c r="F195" s="240" t="s">
        <v>236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154</v>
      </c>
      <c r="AU195" s="17" t="s">
        <v>82</v>
      </c>
    </row>
    <row r="196" s="2" customFormat="1">
      <c r="A196" s="38"/>
      <c r="B196" s="39"/>
      <c r="C196" s="40"/>
      <c r="D196" s="244" t="s">
        <v>156</v>
      </c>
      <c r="E196" s="40"/>
      <c r="F196" s="245" t="s">
        <v>237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82</v>
      </c>
    </row>
    <row r="197" s="2" customFormat="1" ht="44.25" customHeight="1">
      <c r="A197" s="38"/>
      <c r="B197" s="39"/>
      <c r="C197" s="226" t="s">
        <v>8</v>
      </c>
      <c r="D197" s="226" t="s">
        <v>147</v>
      </c>
      <c r="E197" s="227" t="s">
        <v>238</v>
      </c>
      <c r="F197" s="228" t="s">
        <v>239</v>
      </c>
      <c r="G197" s="229" t="s">
        <v>240</v>
      </c>
      <c r="H197" s="230">
        <v>6</v>
      </c>
      <c r="I197" s="231"/>
      <c r="J197" s="232">
        <f>ROUND(I197*H197,2)</f>
        <v>0</v>
      </c>
      <c r="K197" s="228" t="s">
        <v>151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152</v>
      </c>
      <c r="AT197" s="237" t="s">
        <v>147</v>
      </c>
      <c r="AU197" s="237" t="s">
        <v>82</v>
      </c>
      <c r="AY197" s="17" t="s">
        <v>144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80</v>
      </c>
      <c r="BK197" s="238">
        <f>ROUND(I197*H197,2)</f>
        <v>0</v>
      </c>
      <c r="BL197" s="17" t="s">
        <v>152</v>
      </c>
      <c r="BM197" s="237" t="s">
        <v>241</v>
      </c>
    </row>
    <row r="198" s="2" customFormat="1">
      <c r="A198" s="38"/>
      <c r="B198" s="39"/>
      <c r="C198" s="40"/>
      <c r="D198" s="239" t="s">
        <v>154</v>
      </c>
      <c r="E198" s="40"/>
      <c r="F198" s="240" t="s">
        <v>242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154</v>
      </c>
      <c r="AU198" s="17" t="s">
        <v>82</v>
      </c>
    </row>
    <row r="199" s="2" customFormat="1">
      <c r="A199" s="38"/>
      <c r="B199" s="39"/>
      <c r="C199" s="40"/>
      <c r="D199" s="244" t="s">
        <v>156</v>
      </c>
      <c r="E199" s="40"/>
      <c r="F199" s="245" t="s">
        <v>243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156</v>
      </c>
      <c r="AU199" s="17" t="s">
        <v>82</v>
      </c>
    </row>
    <row r="200" s="2" customFormat="1" ht="37.8" customHeight="1">
      <c r="A200" s="38"/>
      <c r="B200" s="39"/>
      <c r="C200" s="226" t="s">
        <v>244</v>
      </c>
      <c r="D200" s="226" t="s">
        <v>147</v>
      </c>
      <c r="E200" s="227" t="s">
        <v>245</v>
      </c>
      <c r="F200" s="228" t="s">
        <v>246</v>
      </c>
      <c r="G200" s="229" t="s">
        <v>178</v>
      </c>
      <c r="H200" s="230">
        <v>2019.1099999999999</v>
      </c>
      <c r="I200" s="231"/>
      <c r="J200" s="232">
        <f>ROUND(I200*H200,2)</f>
        <v>0</v>
      </c>
      <c r="K200" s="228" t="s">
        <v>151</v>
      </c>
      <c r="L200" s="44"/>
      <c r="M200" s="233" t="s">
        <v>1</v>
      </c>
      <c r="N200" s="234" t="s">
        <v>38</v>
      </c>
      <c r="O200" s="91"/>
      <c r="P200" s="235">
        <f>O200*H200</f>
        <v>0</v>
      </c>
      <c r="Q200" s="235">
        <v>0.00021000000000000001</v>
      </c>
      <c r="R200" s="235">
        <f>Q200*H200</f>
        <v>0.42401309999999998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152</v>
      </c>
      <c r="AT200" s="237" t="s">
        <v>147</v>
      </c>
      <c r="AU200" s="237" t="s">
        <v>82</v>
      </c>
      <c r="AY200" s="17" t="s">
        <v>144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80</v>
      </c>
      <c r="BK200" s="238">
        <f>ROUND(I200*H200,2)</f>
        <v>0</v>
      </c>
      <c r="BL200" s="17" t="s">
        <v>152</v>
      </c>
      <c r="BM200" s="237" t="s">
        <v>247</v>
      </c>
    </row>
    <row r="201" s="2" customFormat="1">
      <c r="A201" s="38"/>
      <c r="B201" s="39"/>
      <c r="C201" s="40"/>
      <c r="D201" s="239" t="s">
        <v>154</v>
      </c>
      <c r="E201" s="40"/>
      <c r="F201" s="240" t="s">
        <v>248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154</v>
      </c>
      <c r="AU201" s="17" t="s">
        <v>82</v>
      </c>
    </row>
    <row r="202" s="2" customFormat="1">
      <c r="A202" s="38"/>
      <c r="B202" s="39"/>
      <c r="C202" s="40"/>
      <c r="D202" s="244" t="s">
        <v>156</v>
      </c>
      <c r="E202" s="40"/>
      <c r="F202" s="245" t="s">
        <v>249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156</v>
      </c>
      <c r="AU202" s="17" t="s">
        <v>82</v>
      </c>
    </row>
    <row r="203" s="13" customFormat="1">
      <c r="A203" s="13"/>
      <c r="B203" s="246"/>
      <c r="C203" s="247"/>
      <c r="D203" s="239" t="s">
        <v>158</v>
      </c>
      <c r="E203" s="248" t="s">
        <v>1</v>
      </c>
      <c r="F203" s="249" t="s">
        <v>250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158</v>
      </c>
      <c r="AU203" s="255" t="s">
        <v>82</v>
      </c>
      <c r="AV203" s="13" t="s">
        <v>80</v>
      </c>
      <c r="AW203" s="13" t="s">
        <v>30</v>
      </c>
      <c r="AX203" s="13" t="s">
        <v>73</v>
      </c>
      <c r="AY203" s="255" t="s">
        <v>144</v>
      </c>
    </row>
    <row r="204" s="14" customFormat="1">
      <c r="A204" s="14"/>
      <c r="B204" s="256"/>
      <c r="C204" s="257"/>
      <c r="D204" s="239" t="s">
        <v>158</v>
      </c>
      <c r="E204" s="258" t="s">
        <v>1</v>
      </c>
      <c r="F204" s="259" t="s">
        <v>251</v>
      </c>
      <c r="G204" s="257"/>
      <c r="H204" s="260">
        <v>2019.1099999999999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158</v>
      </c>
      <c r="AU204" s="266" t="s">
        <v>82</v>
      </c>
      <c r="AV204" s="14" t="s">
        <v>82</v>
      </c>
      <c r="AW204" s="14" t="s">
        <v>30</v>
      </c>
      <c r="AX204" s="14" t="s">
        <v>73</v>
      </c>
      <c r="AY204" s="266" t="s">
        <v>144</v>
      </c>
    </row>
    <row r="205" s="15" customFormat="1">
      <c r="A205" s="15"/>
      <c r="B205" s="267"/>
      <c r="C205" s="268"/>
      <c r="D205" s="239" t="s">
        <v>158</v>
      </c>
      <c r="E205" s="269" t="s">
        <v>1</v>
      </c>
      <c r="F205" s="270" t="s">
        <v>161</v>
      </c>
      <c r="G205" s="268"/>
      <c r="H205" s="271">
        <v>2019.1099999999999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158</v>
      </c>
      <c r="AU205" s="277" t="s">
        <v>82</v>
      </c>
      <c r="AV205" s="15" t="s">
        <v>152</v>
      </c>
      <c r="AW205" s="15" t="s">
        <v>30</v>
      </c>
      <c r="AX205" s="15" t="s">
        <v>80</v>
      </c>
      <c r="AY205" s="277" t="s">
        <v>144</v>
      </c>
    </row>
    <row r="206" s="2" customFormat="1" ht="16.5" customHeight="1">
      <c r="A206" s="38"/>
      <c r="B206" s="39"/>
      <c r="C206" s="226" t="s">
        <v>252</v>
      </c>
      <c r="D206" s="226" t="s">
        <v>147</v>
      </c>
      <c r="E206" s="227" t="s">
        <v>253</v>
      </c>
      <c r="F206" s="228" t="s">
        <v>254</v>
      </c>
      <c r="G206" s="229" t="s">
        <v>178</v>
      </c>
      <c r="H206" s="230">
        <v>2275.3800000000001</v>
      </c>
      <c r="I206" s="231"/>
      <c r="J206" s="232">
        <f>ROUND(I206*H206,2)</f>
        <v>0</v>
      </c>
      <c r="K206" s="228" t="s">
        <v>151</v>
      </c>
      <c r="L206" s="44"/>
      <c r="M206" s="233" t="s">
        <v>1</v>
      </c>
      <c r="N206" s="234" t="s">
        <v>38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152</v>
      </c>
      <c r="AT206" s="237" t="s">
        <v>147</v>
      </c>
      <c r="AU206" s="237" t="s">
        <v>82</v>
      </c>
      <c r="AY206" s="17" t="s">
        <v>144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80</v>
      </c>
      <c r="BK206" s="238">
        <f>ROUND(I206*H206,2)</f>
        <v>0</v>
      </c>
      <c r="BL206" s="17" t="s">
        <v>152</v>
      </c>
      <c r="BM206" s="237" t="s">
        <v>255</v>
      </c>
    </row>
    <row r="207" s="2" customFormat="1">
      <c r="A207" s="38"/>
      <c r="B207" s="39"/>
      <c r="C207" s="40"/>
      <c r="D207" s="239" t="s">
        <v>154</v>
      </c>
      <c r="E207" s="40"/>
      <c r="F207" s="240" t="s">
        <v>256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154</v>
      </c>
      <c r="AU207" s="17" t="s">
        <v>82</v>
      </c>
    </row>
    <row r="208" s="2" customFormat="1">
      <c r="A208" s="38"/>
      <c r="B208" s="39"/>
      <c r="C208" s="40"/>
      <c r="D208" s="244" t="s">
        <v>156</v>
      </c>
      <c r="E208" s="40"/>
      <c r="F208" s="245" t="s">
        <v>257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156</v>
      </c>
      <c r="AU208" s="17" t="s">
        <v>82</v>
      </c>
    </row>
    <row r="209" s="13" customFormat="1">
      <c r="A209" s="13"/>
      <c r="B209" s="246"/>
      <c r="C209" s="247"/>
      <c r="D209" s="239" t="s">
        <v>158</v>
      </c>
      <c r="E209" s="248" t="s">
        <v>1</v>
      </c>
      <c r="F209" s="249" t="s">
        <v>258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158</v>
      </c>
      <c r="AU209" s="255" t="s">
        <v>82</v>
      </c>
      <c r="AV209" s="13" t="s">
        <v>80</v>
      </c>
      <c r="AW209" s="13" t="s">
        <v>30</v>
      </c>
      <c r="AX209" s="13" t="s">
        <v>73</v>
      </c>
      <c r="AY209" s="255" t="s">
        <v>144</v>
      </c>
    </row>
    <row r="210" s="14" customFormat="1">
      <c r="A210" s="14"/>
      <c r="B210" s="256"/>
      <c r="C210" s="257"/>
      <c r="D210" s="239" t="s">
        <v>158</v>
      </c>
      <c r="E210" s="258" t="s">
        <v>1</v>
      </c>
      <c r="F210" s="259" t="s">
        <v>259</v>
      </c>
      <c r="G210" s="257"/>
      <c r="H210" s="260">
        <v>2275.3800000000001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158</v>
      </c>
      <c r="AU210" s="266" t="s">
        <v>82</v>
      </c>
      <c r="AV210" s="14" t="s">
        <v>82</v>
      </c>
      <c r="AW210" s="14" t="s">
        <v>30</v>
      </c>
      <c r="AX210" s="14" t="s">
        <v>73</v>
      </c>
      <c r="AY210" s="266" t="s">
        <v>144</v>
      </c>
    </row>
    <row r="211" s="15" customFormat="1">
      <c r="A211" s="15"/>
      <c r="B211" s="267"/>
      <c r="C211" s="268"/>
      <c r="D211" s="239" t="s">
        <v>158</v>
      </c>
      <c r="E211" s="269" t="s">
        <v>1</v>
      </c>
      <c r="F211" s="270" t="s">
        <v>161</v>
      </c>
      <c r="G211" s="268"/>
      <c r="H211" s="271">
        <v>2275.3800000000001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158</v>
      </c>
      <c r="AU211" s="277" t="s">
        <v>82</v>
      </c>
      <c r="AV211" s="15" t="s">
        <v>152</v>
      </c>
      <c r="AW211" s="15" t="s">
        <v>30</v>
      </c>
      <c r="AX211" s="15" t="s">
        <v>80</v>
      </c>
      <c r="AY211" s="277" t="s">
        <v>144</v>
      </c>
    </row>
    <row r="212" s="2" customFormat="1" ht="16.5" customHeight="1">
      <c r="A212" s="38"/>
      <c r="B212" s="39"/>
      <c r="C212" s="226" t="s">
        <v>260</v>
      </c>
      <c r="D212" s="226" t="s">
        <v>147</v>
      </c>
      <c r="E212" s="227" t="s">
        <v>261</v>
      </c>
      <c r="F212" s="228" t="s">
        <v>262</v>
      </c>
      <c r="G212" s="229" t="s">
        <v>178</v>
      </c>
      <c r="H212" s="230">
        <v>290</v>
      </c>
      <c r="I212" s="231"/>
      <c r="J212" s="232">
        <f>ROUND(I212*H212,2)</f>
        <v>0</v>
      </c>
      <c r="K212" s="228" t="s">
        <v>151</v>
      </c>
      <c r="L212" s="44"/>
      <c r="M212" s="233" t="s">
        <v>1</v>
      </c>
      <c r="N212" s="234" t="s">
        <v>38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152</v>
      </c>
      <c r="AT212" s="237" t="s">
        <v>147</v>
      </c>
      <c r="AU212" s="237" t="s">
        <v>82</v>
      </c>
      <c r="AY212" s="17" t="s">
        <v>144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80</v>
      </c>
      <c r="BK212" s="238">
        <f>ROUND(I212*H212,2)</f>
        <v>0</v>
      </c>
      <c r="BL212" s="17" t="s">
        <v>152</v>
      </c>
      <c r="BM212" s="237" t="s">
        <v>263</v>
      </c>
    </row>
    <row r="213" s="2" customFormat="1">
      <c r="A213" s="38"/>
      <c r="B213" s="39"/>
      <c r="C213" s="40"/>
      <c r="D213" s="239" t="s">
        <v>154</v>
      </c>
      <c r="E213" s="40"/>
      <c r="F213" s="240" t="s">
        <v>264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154</v>
      </c>
      <c r="AU213" s="17" t="s">
        <v>82</v>
      </c>
    </row>
    <row r="214" s="2" customFormat="1">
      <c r="A214" s="38"/>
      <c r="B214" s="39"/>
      <c r="C214" s="40"/>
      <c r="D214" s="244" t="s">
        <v>156</v>
      </c>
      <c r="E214" s="40"/>
      <c r="F214" s="245" t="s">
        <v>265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156</v>
      </c>
      <c r="AU214" s="17" t="s">
        <v>82</v>
      </c>
    </row>
    <row r="215" s="13" customFormat="1">
      <c r="A215" s="13"/>
      <c r="B215" s="246"/>
      <c r="C215" s="247"/>
      <c r="D215" s="239" t="s">
        <v>158</v>
      </c>
      <c r="E215" s="248" t="s">
        <v>1</v>
      </c>
      <c r="F215" s="249" t="s">
        <v>266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158</v>
      </c>
      <c r="AU215" s="255" t="s">
        <v>82</v>
      </c>
      <c r="AV215" s="13" t="s">
        <v>80</v>
      </c>
      <c r="AW215" s="13" t="s">
        <v>30</v>
      </c>
      <c r="AX215" s="13" t="s">
        <v>73</v>
      </c>
      <c r="AY215" s="255" t="s">
        <v>144</v>
      </c>
    </row>
    <row r="216" s="14" customFormat="1">
      <c r="A216" s="14"/>
      <c r="B216" s="256"/>
      <c r="C216" s="257"/>
      <c r="D216" s="239" t="s">
        <v>158</v>
      </c>
      <c r="E216" s="258" t="s">
        <v>1</v>
      </c>
      <c r="F216" s="259" t="s">
        <v>267</v>
      </c>
      <c r="G216" s="257"/>
      <c r="H216" s="260">
        <v>90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158</v>
      </c>
      <c r="AU216" s="266" t="s">
        <v>82</v>
      </c>
      <c r="AV216" s="14" t="s">
        <v>82</v>
      </c>
      <c r="AW216" s="14" t="s">
        <v>30</v>
      </c>
      <c r="AX216" s="14" t="s">
        <v>73</v>
      </c>
      <c r="AY216" s="266" t="s">
        <v>144</v>
      </c>
    </row>
    <row r="217" s="14" customFormat="1">
      <c r="A217" s="14"/>
      <c r="B217" s="256"/>
      <c r="C217" s="257"/>
      <c r="D217" s="239" t="s">
        <v>158</v>
      </c>
      <c r="E217" s="258" t="s">
        <v>1</v>
      </c>
      <c r="F217" s="259" t="s">
        <v>268</v>
      </c>
      <c r="G217" s="257"/>
      <c r="H217" s="260">
        <v>190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158</v>
      </c>
      <c r="AU217" s="266" t="s">
        <v>82</v>
      </c>
      <c r="AV217" s="14" t="s">
        <v>82</v>
      </c>
      <c r="AW217" s="14" t="s">
        <v>30</v>
      </c>
      <c r="AX217" s="14" t="s">
        <v>73</v>
      </c>
      <c r="AY217" s="266" t="s">
        <v>144</v>
      </c>
    </row>
    <row r="218" s="14" customFormat="1">
      <c r="A218" s="14"/>
      <c r="B218" s="256"/>
      <c r="C218" s="257"/>
      <c r="D218" s="239" t="s">
        <v>158</v>
      </c>
      <c r="E218" s="258" t="s">
        <v>1</v>
      </c>
      <c r="F218" s="259" t="s">
        <v>269</v>
      </c>
      <c r="G218" s="257"/>
      <c r="H218" s="260">
        <v>10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158</v>
      </c>
      <c r="AU218" s="266" t="s">
        <v>82</v>
      </c>
      <c r="AV218" s="14" t="s">
        <v>82</v>
      </c>
      <c r="AW218" s="14" t="s">
        <v>30</v>
      </c>
      <c r="AX218" s="14" t="s">
        <v>73</v>
      </c>
      <c r="AY218" s="266" t="s">
        <v>144</v>
      </c>
    </row>
    <row r="219" s="15" customFormat="1">
      <c r="A219" s="15"/>
      <c r="B219" s="267"/>
      <c r="C219" s="268"/>
      <c r="D219" s="239" t="s">
        <v>158</v>
      </c>
      <c r="E219" s="269" t="s">
        <v>1</v>
      </c>
      <c r="F219" s="270" t="s">
        <v>161</v>
      </c>
      <c r="G219" s="268"/>
      <c r="H219" s="271">
        <v>290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158</v>
      </c>
      <c r="AU219" s="277" t="s">
        <v>82</v>
      </c>
      <c r="AV219" s="15" t="s">
        <v>152</v>
      </c>
      <c r="AW219" s="15" t="s">
        <v>30</v>
      </c>
      <c r="AX219" s="15" t="s">
        <v>80</v>
      </c>
      <c r="AY219" s="277" t="s">
        <v>144</v>
      </c>
    </row>
    <row r="220" s="2" customFormat="1" ht="24.15" customHeight="1">
      <c r="A220" s="38"/>
      <c r="B220" s="39"/>
      <c r="C220" s="226" t="s">
        <v>270</v>
      </c>
      <c r="D220" s="226" t="s">
        <v>147</v>
      </c>
      <c r="E220" s="227" t="s">
        <v>271</v>
      </c>
      <c r="F220" s="228" t="s">
        <v>272</v>
      </c>
      <c r="G220" s="229" t="s">
        <v>178</v>
      </c>
      <c r="H220" s="230">
        <v>116</v>
      </c>
      <c r="I220" s="231"/>
      <c r="J220" s="232">
        <f>ROUND(I220*H220,2)</f>
        <v>0</v>
      </c>
      <c r="K220" s="228" t="s">
        <v>151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152</v>
      </c>
      <c r="AT220" s="237" t="s">
        <v>147</v>
      </c>
      <c r="AU220" s="237" t="s">
        <v>82</v>
      </c>
      <c r="AY220" s="17" t="s">
        <v>144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152</v>
      </c>
      <c r="BM220" s="237" t="s">
        <v>273</v>
      </c>
    </row>
    <row r="221" s="2" customFormat="1">
      <c r="A221" s="38"/>
      <c r="B221" s="39"/>
      <c r="C221" s="40"/>
      <c r="D221" s="239" t="s">
        <v>154</v>
      </c>
      <c r="E221" s="40"/>
      <c r="F221" s="240" t="s">
        <v>274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82</v>
      </c>
    </row>
    <row r="222" s="2" customFormat="1">
      <c r="A222" s="38"/>
      <c r="B222" s="39"/>
      <c r="C222" s="40"/>
      <c r="D222" s="244" t="s">
        <v>156</v>
      </c>
      <c r="E222" s="40"/>
      <c r="F222" s="245" t="s">
        <v>275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82</v>
      </c>
    </row>
    <row r="223" s="13" customFormat="1">
      <c r="A223" s="13"/>
      <c r="B223" s="246"/>
      <c r="C223" s="247"/>
      <c r="D223" s="239" t="s">
        <v>158</v>
      </c>
      <c r="E223" s="248" t="s">
        <v>1</v>
      </c>
      <c r="F223" s="249" t="s">
        <v>276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158</v>
      </c>
      <c r="AU223" s="255" t="s">
        <v>82</v>
      </c>
      <c r="AV223" s="13" t="s">
        <v>80</v>
      </c>
      <c r="AW223" s="13" t="s">
        <v>30</v>
      </c>
      <c r="AX223" s="13" t="s">
        <v>73</v>
      </c>
      <c r="AY223" s="255" t="s">
        <v>144</v>
      </c>
    </row>
    <row r="224" s="14" customFormat="1">
      <c r="A224" s="14"/>
      <c r="B224" s="256"/>
      <c r="C224" s="257"/>
      <c r="D224" s="239" t="s">
        <v>158</v>
      </c>
      <c r="E224" s="258" t="s">
        <v>1</v>
      </c>
      <c r="F224" s="259" t="s">
        <v>277</v>
      </c>
      <c r="G224" s="257"/>
      <c r="H224" s="260">
        <v>116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158</v>
      </c>
      <c r="AU224" s="266" t="s">
        <v>82</v>
      </c>
      <c r="AV224" s="14" t="s">
        <v>82</v>
      </c>
      <c r="AW224" s="14" t="s">
        <v>30</v>
      </c>
      <c r="AX224" s="14" t="s">
        <v>73</v>
      </c>
      <c r="AY224" s="266" t="s">
        <v>144</v>
      </c>
    </row>
    <row r="225" s="15" customFormat="1">
      <c r="A225" s="15"/>
      <c r="B225" s="267"/>
      <c r="C225" s="268"/>
      <c r="D225" s="239" t="s">
        <v>158</v>
      </c>
      <c r="E225" s="269" t="s">
        <v>1</v>
      </c>
      <c r="F225" s="270" t="s">
        <v>161</v>
      </c>
      <c r="G225" s="268"/>
      <c r="H225" s="271">
        <v>116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158</v>
      </c>
      <c r="AU225" s="277" t="s">
        <v>82</v>
      </c>
      <c r="AV225" s="15" t="s">
        <v>152</v>
      </c>
      <c r="AW225" s="15" t="s">
        <v>30</v>
      </c>
      <c r="AX225" s="15" t="s">
        <v>80</v>
      </c>
      <c r="AY225" s="277" t="s">
        <v>144</v>
      </c>
    </row>
    <row r="226" s="2" customFormat="1" ht="33" customHeight="1">
      <c r="A226" s="38"/>
      <c r="B226" s="39"/>
      <c r="C226" s="226" t="s">
        <v>278</v>
      </c>
      <c r="D226" s="226" t="s">
        <v>147</v>
      </c>
      <c r="E226" s="227" t="s">
        <v>279</v>
      </c>
      <c r="F226" s="228" t="s">
        <v>280</v>
      </c>
      <c r="G226" s="229" t="s">
        <v>150</v>
      </c>
      <c r="H226" s="230">
        <v>6.5099999999999998</v>
      </c>
      <c r="I226" s="231"/>
      <c r="J226" s="232">
        <f>ROUND(I226*H226,2)</f>
        <v>0</v>
      </c>
      <c r="K226" s="228" t="s">
        <v>151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1.671</v>
      </c>
      <c r="T226" s="236">
        <f>S226*H226</f>
        <v>10.878209999999999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152</v>
      </c>
      <c r="AT226" s="237" t="s">
        <v>147</v>
      </c>
      <c r="AU226" s="237" t="s">
        <v>82</v>
      </c>
      <c r="AY226" s="17" t="s">
        <v>144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80</v>
      </c>
      <c r="BK226" s="238">
        <f>ROUND(I226*H226,2)</f>
        <v>0</v>
      </c>
      <c r="BL226" s="17" t="s">
        <v>152</v>
      </c>
      <c r="BM226" s="237" t="s">
        <v>281</v>
      </c>
    </row>
    <row r="227" s="2" customFormat="1">
      <c r="A227" s="38"/>
      <c r="B227" s="39"/>
      <c r="C227" s="40"/>
      <c r="D227" s="239" t="s">
        <v>154</v>
      </c>
      <c r="E227" s="40"/>
      <c r="F227" s="240" t="s">
        <v>282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82</v>
      </c>
    </row>
    <row r="228" s="2" customFormat="1">
      <c r="A228" s="38"/>
      <c r="B228" s="39"/>
      <c r="C228" s="40"/>
      <c r="D228" s="244" t="s">
        <v>156</v>
      </c>
      <c r="E228" s="40"/>
      <c r="F228" s="245" t="s">
        <v>283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82</v>
      </c>
    </row>
    <row r="229" s="13" customFormat="1">
      <c r="A229" s="13"/>
      <c r="B229" s="246"/>
      <c r="C229" s="247"/>
      <c r="D229" s="239" t="s">
        <v>158</v>
      </c>
      <c r="E229" s="248" t="s">
        <v>1</v>
      </c>
      <c r="F229" s="249" t="s">
        <v>284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158</v>
      </c>
      <c r="AU229" s="255" t="s">
        <v>82</v>
      </c>
      <c r="AV229" s="13" t="s">
        <v>80</v>
      </c>
      <c r="AW229" s="13" t="s">
        <v>30</v>
      </c>
      <c r="AX229" s="13" t="s">
        <v>73</v>
      </c>
      <c r="AY229" s="255" t="s">
        <v>144</v>
      </c>
    </row>
    <row r="230" s="14" customFormat="1">
      <c r="A230" s="14"/>
      <c r="B230" s="256"/>
      <c r="C230" s="257"/>
      <c r="D230" s="239" t="s">
        <v>158</v>
      </c>
      <c r="E230" s="258" t="s">
        <v>1</v>
      </c>
      <c r="F230" s="259" t="s">
        <v>160</v>
      </c>
      <c r="G230" s="257"/>
      <c r="H230" s="260">
        <v>6.5099999999999998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158</v>
      </c>
      <c r="AU230" s="266" t="s">
        <v>82</v>
      </c>
      <c r="AV230" s="14" t="s">
        <v>82</v>
      </c>
      <c r="AW230" s="14" t="s">
        <v>30</v>
      </c>
      <c r="AX230" s="14" t="s">
        <v>73</v>
      </c>
      <c r="AY230" s="266" t="s">
        <v>144</v>
      </c>
    </row>
    <row r="231" s="15" customFormat="1">
      <c r="A231" s="15"/>
      <c r="B231" s="267"/>
      <c r="C231" s="268"/>
      <c r="D231" s="239" t="s">
        <v>158</v>
      </c>
      <c r="E231" s="269" t="s">
        <v>1</v>
      </c>
      <c r="F231" s="270" t="s">
        <v>161</v>
      </c>
      <c r="G231" s="268"/>
      <c r="H231" s="271">
        <v>6.5099999999999998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158</v>
      </c>
      <c r="AU231" s="277" t="s">
        <v>82</v>
      </c>
      <c r="AV231" s="15" t="s">
        <v>152</v>
      </c>
      <c r="AW231" s="15" t="s">
        <v>30</v>
      </c>
      <c r="AX231" s="15" t="s">
        <v>80</v>
      </c>
      <c r="AY231" s="277" t="s">
        <v>144</v>
      </c>
    </row>
    <row r="232" s="2" customFormat="1" ht="24.15" customHeight="1">
      <c r="A232" s="38"/>
      <c r="B232" s="39"/>
      <c r="C232" s="226" t="s">
        <v>285</v>
      </c>
      <c r="D232" s="226" t="s">
        <v>147</v>
      </c>
      <c r="E232" s="227" t="s">
        <v>286</v>
      </c>
      <c r="F232" s="228" t="s">
        <v>287</v>
      </c>
      <c r="G232" s="229" t="s">
        <v>178</v>
      </c>
      <c r="H232" s="230">
        <v>1.44</v>
      </c>
      <c r="I232" s="231"/>
      <c r="J232" s="232">
        <f>ROUND(I232*H232,2)</f>
        <v>0</v>
      </c>
      <c r="K232" s="228" t="s">
        <v>151</v>
      </c>
      <c r="L232" s="44"/>
      <c r="M232" s="233" t="s">
        <v>1</v>
      </c>
      <c r="N232" s="234" t="s">
        <v>38</v>
      </c>
      <c r="O232" s="91"/>
      <c r="P232" s="235">
        <f>O232*H232</f>
        <v>0</v>
      </c>
      <c r="Q232" s="235">
        <v>0</v>
      </c>
      <c r="R232" s="235">
        <f>Q232*H232</f>
        <v>0</v>
      </c>
      <c r="S232" s="235">
        <v>0.041000000000000002</v>
      </c>
      <c r="T232" s="236">
        <f>S232*H232</f>
        <v>0.059040000000000002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152</v>
      </c>
      <c r="AT232" s="237" t="s">
        <v>147</v>
      </c>
      <c r="AU232" s="237" t="s">
        <v>82</v>
      </c>
      <c r="AY232" s="17" t="s">
        <v>144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80</v>
      </c>
      <c r="BK232" s="238">
        <f>ROUND(I232*H232,2)</f>
        <v>0</v>
      </c>
      <c r="BL232" s="17" t="s">
        <v>152</v>
      </c>
      <c r="BM232" s="237" t="s">
        <v>288</v>
      </c>
    </row>
    <row r="233" s="2" customFormat="1">
      <c r="A233" s="38"/>
      <c r="B233" s="39"/>
      <c r="C233" s="40"/>
      <c r="D233" s="239" t="s">
        <v>154</v>
      </c>
      <c r="E233" s="40"/>
      <c r="F233" s="240" t="s">
        <v>289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154</v>
      </c>
      <c r="AU233" s="17" t="s">
        <v>82</v>
      </c>
    </row>
    <row r="234" s="2" customFormat="1">
      <c r="A234" s="38"/>
      <c r="B234" s="39"/>
      <c r="C234" s="40"/>
      <c r="D234" s="244" t="s">
        <v>156</v>
      </c>
      <c r="E234" s="40"/>
      <c r="F234" s="245" t="s">
        <v>290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156</v>
      </c>
      <c r="AU234" s="17" t="s">
        <v>82</v>
      </c>
    </row>
    <row r="235" s="13" customFormat="1">
      <c r="A235" s="13"/>
      <c r="B235" s="246"/>
      <c r="C235" s="247"/>
      <c r="D235" s="239" t="s">
        <v>158</v>
      </c>
      <c r="E235" s="248" t="s">
        <v>1</v>
      </c>
      <c r="F235" s="249" t="s">
        <v>291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158</v>
      </c>
      <c r="AU235" s="255" t="s">
        <v>82</v>
      </c>
      <c r="AV235" s="13" t="s">
        <v>80</v>
      </c>
      <c r="AW235" s="13" t="s">
        <v>30</v>
      </c>
      <c r="AX235" s="13" t="s">
        <v>73</v>
      </c>
      <c r="AY235" s="255" t="s">
        <v>144</v>
      </c>
    </row>
    <row r="236" s="14" customFormat="1">
      <c r="A236" s="14"/>
      <c r="B236" s="256"/>
      <c r="C236" s="257"/>
      <c r="D236" s="239" t="s">
        <v>158</v>
      </c>
      <c r="E236" s="258" t="s">
        <v>1</v>
      </c>
      <c r="F236" s="259" t="s">
        <v>292</v>
      </c>
      <c r="G236" s="257"/>
      <c r="H236" s="260">
        <v>1.44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158</v>
      </c>
      <c r="AU236" s="266" t="s">
        <v>82</v>
      </c>
      <c r="AV236" s="14" t="s">
        <v>82</v>
      </c>
      <c r="AW236" s="14" t="s">
        <v>30</v>
      </c>
      <c r="AX236" s="14" t="s">
        <v>73</v>
      </c>
      <c r="AY236" s="266" t="s">
        <v>144</v>
      </c>
    </row>
    <row r="237" s="15" customFormat="1">
      <c r="A237" s="15"/>
      <c r="B237" s="267"/>
      <c r="C237" s="268"/>
      <c r="D237" s="239" t="s">
        <v>158</v>
      </c>
      <c r="E237" s="269" t="s">
        <v>1</v>
      </c>
      <c r="F237" s="270" t="s">
        <v>161</v>
      </c>
      <c r="G237" s="268"/>
      <c r="H237" s="271">
        <v>1.44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158</v>
      </c>
      <c r="AU237" s="277" t="s">
        <v>82</v>
      </c>
      <c r="AV237" s="15" t="s">
        <v>152</v>
      </c>
      <c r="AW237" s="15" t="s">
        <v>30</v>
      </c>
      <c r="AX237" s="15" t="s">
        <v>80</v>
      </c>
      <c r="AY237" s="277" t="s">
        <v>144</v>
      </c>
    </row>
    <row r="238" s="2" customFormat="1" ht="37.8" customHeight="1">
      <c r="A238" s="38"/>
      <c r="B238" s="39"/>
      <c r="C238" s="226" t="s">
        <v>293</v>
      </c>
      <c r="D238" s="226" t="s">
        <v>147</v>
      </c>
      <c r="E238" s="227" t="s">
        <v>294</v>
      </c>
      <c r="F238" s="228" t="s">
        <v>295</v>
      </c>
      <c r="G238" s="229" t="s">
        <v>178</v>
      </c>
      <c r="H238" s="230">
        <v>174.34</v>
      </c>
      <c r="I238" s="231"/>
      <c r="J238" s="232">
        <f>ROUND(I238*H238,2)</f>
        <v>0</v>
      </c>
      <c r="K238" s="228" t="s">
        <v>151</v>
      </c>
      <c r="L238" s="44"/>
      <c r="M238" s="233" t="s">
        <v>1</v>
      </c>
      <c r="N238" s="234" t="s">
        <v>38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0.071999999999999995</v>
      </c>
      <c r="T238" s="236">
        <f>S238*H238</f>
        <v>12.552479999999999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152</v>
      </c>
      <c r="AT238" s="237" t="s">
        <v>147</v>
      </c>
      <c r="AU238" s="237" t="s">
        <v>82</v>
      </c>
      <c r="AY238" s="17" t="s">
        <v>144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80</v>
      </c>
      <c r="BK238" s="238">
        <f>ROUND(I238*H238,2)</f>
        <v>0</v>
      </c>
      <c r="BL238" s="17" t="s">
        <v>152</v>
      </c>
      <c r="BM238" s="237" t="s">
        <v>296</v>
      </c>
    </row>
    <row r="239" s="2" customFormat="1">
      <c r="A239" s="38"/>
      <c r="B239" s="39"/>
      <c r="C239" s="40"/>
      <c r="D239" s="239" t="s">
        <v>154</v>
      </c>
      <c r="E239" s="40"/>
      <c r="F239" s="240" t="s">
        <v>297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82</v>
      </c>
    </row>
    <row r="240" s="2" customFormat="1">
      <c r="A240" s="38"/>
      <c r="B240" s="39"/>
      <c r="C240" s="40"/>
      <c r="D240" s="244" t="s">
        <v>156</v>
      </c>
      <c r="E240" s="40"/>
      <c r="F240" s="245" t="s">
        <v>298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156</v>
      </c>
      <c r="AU240" s="17" t="s">
        <v>82</v>
      </c>
    </row>
    <row r="241" s="13" customFormat="1">
      <c r="A241" s="13"/>
      <c r="B241" s="246"/>
      <c r="C241" s="247"/>
      <c r="D241" s="239" t="s">
        <v>158</v>
      </c>
      <c r="E241" s="248" t="s">
        <v>1</v>
      </c>
      <c r="F241" s="249" t="s">
        <v>182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158</v>
      </c>
      <c r="AU241" s="255" t="s">
        <v>82</v>
      </c>
      <c r="AV241" s="13" t="s">
        <v>80</v>
      </c>
      <c r="AW241" s="13" t="s">
        <v>30</v>
      </c>
      <c r="AX241" s="13" t="s">
        <v>73</v>
      </c>
      <c r="AY241" s="255" t="s">
        <v>144</v>
      </c>
    </row>
    <row r="242" s="14" customFormat="1">
      <c r="A242" s="14"/>
      <c r="B242" s="256"/>
      <c r="C242" s="257"/>
      <c r="D242" s="239" t="s">
        <v>158</v>
      </c>
      <c r="E242" s="258" t="s">
        <v>1</v>
      </c>
      <c r="F242" s="259" t="s">
        <v>183</v>
      </c>
      <c r="G242" s="257"/>
      <c r="H242" s="260">
        <v>174.34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158</v>
      </c>
      <c r="AU242" s="266" t="s">
        <v>82</v>
      </c>
      <c r="AV242" s="14" t="s">
        <v>82</v>
      </c>
      <c r="AW242" s="14" t="s">
        <v>30</v>
      </c>
      <c r="AX242" s="14" t="s">
        <v>73</v>
      </c>
      <c r="AY242" s="266" t="s">
        <v>144</v>
      </c>
    </row>
    <row r="243" s="15" customFormat="1">
      <c r="A243" s="15"/>
      <c r="B243" s="267"/>
      <c r="C243" s="268"/>
      <c r="D243" s="239" t="s">
        <v>158</v>
      </c>
      <c r="E243" s="269" t="s">
        <v>1</v>
      </c>
      <c r="F243" s="270" t="s">
        <v>161</v>
      </c>
      <c r="G243" s="268"/>
      <c r="H243" s="271">
        <v>174.34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7" t="s">
        <v>158</v>
      </c>
      <c r="AU243" s="277" t="s">
        <v>82</v>
      </c>
      <c r="AV243" s="15" t="s">
        <v>152</v>
      </c>
      <c r="AW243" s="15" t="s">
        <v>30</v>
      </c>
      <c r="AX243" s="15" t="s">
        <v>80</v>
      </c>
      <c r="AY243" s="277" t="s">
        <v>144</v>
      </c>
    </row>
    <row r="244" s="2" customFormat="1" ht="24.15" customHeight="1">
      <c r="A244" s="38"/>
      <c r="B244" s="39"/>
      <c r="C244" s="226" t="s">
        <v>299</v>
      </c>
      <c r="D244" s="226" t="s">
        <v>147</v>
      </c>
      <c r="E244" s="227" t="s">
        <v>300</v>
      </c>
      <c r="F244" s="228" t="s">
        <v>301</v>
      </c>
      <c r="G244" s="229" t="s">
        <v>150</v>
      </c>
      <c r="H244" s="230">
        <v>13.076000000000001</v>
      </c>
      <c r="I244" s="231"/>
      <c r="J244" s="232">
        <f>ROUND(I244*H244,2)</f>
        <v>0</v>
      </c>
      <c r="K244" s="228" t="s">
        <v>151</v>
      </c>
      <c r="L244" s="44"/>
      <c r="M244" s="233" t="s">
        <v>1</v>
      </c>
      <c r="N244" s="234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1.95</v>
      </c>
      <c r="T244" s="236">
        <f>S244*H244</f>
        <v>25.498200000000001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152</v>
      </c>
      <c r="AT244" s="237" t="s">
        <v>147</v>
      </c>
      <c r="AU244" s="237" t="s">
        <v>82</v>
      </c>
      <c r="AY244" s="17" t="s">
        <v>144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80</v>
      </c>
      <c r="BK244" s="238">
        <f>ROUND(I244*H244,2)</f>
        <v>0</v>
      </c>
      <c r="BL244" s="17" t="s">
        <v>152</v>
      </c>
      <c r="BM244" s="237" t="s">
        <v>302</v>
      </c>
    </row>
    <row r="245" s="2" customFormat="1">
      <c r="A245" s="38"/>
      <c r="B245" s="39"/>
      <c r="C245" s="40"/>
      <c r="D245" s="239" t="s">
        <v>154</v>
      </c>
      <c r="E245" s="40"/>
      <c r="F245" s="240" t="s">
        <v>303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154</v>
      </c>
      <c r="AU245" s="17" t="s">
        <v>82</v>
      </c>
    </row>
    <row r="246" s="2" customFormat="1">
      <c r="A246" s="38"/>
      <c r="B246" s="39"/>
      <c r="C246" s="40"/>
      <c r="D246" s="244" t="s">
        <v>156</v>
      </c>
      <c r="E246" s="40"/>
      <c r="F246" s="245" t="s">
        <v>304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156</v>
      </c>
      <c r="AU246" s="17" t="s">
        <v>82</v>
      </c>
    </row>
    <row r="247" s="13" customFormat="1">
      <c r="A247" s="13"/>
      <c r="B247" s="246"/>
      <c r="C247" s="247"/>
      <c r="D247" s="239" t="s">
        <v>158</v>
      </c>
      <c r="E247" s="248" t="s">
        <v>1</v>
      </c>
      <c r="F247" s="249" t="s">
        <v>305</v>
      </c>
      <c r="G247" s="247"/>
      <c r="H247" s="248" t="s">
        <v>1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158</v>
      </c>
      <c r="AU247" s="255" t="s">
        <v>82</v>
      </c>
      <c r="AV247" s="13" t="s">
        <v>80</v>
      </c>
      <c r="AW247" s="13" t="s">
        <v>30</v>
      </c>
      <c r="AX247" s="13" t="s">
        <v>73</v>
      </c>
      <c r="AY247" s="255" t="s">
        <v>144</v>
      </c>
    </row>
    <row r="248" s="14" customFormat="1">
      <c r="A248" s="14"/>
      <c r="B248" s="256"/>
      <c r="C248" s="257"/>
      <c r="D248" s="239" t="s">
        <v>158</v>
      </c>
      <c r="E248" s="258" t="s">
        <v>1</v>
      </c>
      <c r="F248" s="259" t="s">
        <v>306</v>
      </c>
      <c r="G248" s="257"/>
      <c r="H248" s="260">
        <v>13.0755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158</v>
      </c>
      <c r="AU248" s="266" t="s">
        <v>82</v>
      </c>
      <c r="AV248" s="14" t="s">
        <v>82</v>
      </c>
      <c r="AW248" s="14" t="s">
        <v>30</v>
      </c>
      <c r="AX248" s="14" t="s">
        <v>73</v>
      </c>
      <c r="AY248" s="266" t="s">
        <v>144</v>
      </c>
    </row>
    <row r="249" s="15" customFormat="1">
      <c r="A249" s="15"/>
      <c r="B249" s="267"/>
      <c r="C249" s="268"/>
      <c r="D249" s="239" t="s">
        <v>158</v>
      </c>
      <c r="E249" s="269" t="s">
        <v>1</v>
      </c>
      <c r="F249" s="270" t="s">
        <v>161</v>
      </c>
      <c r="G249" s="268"/>
      <c r="H249" s="271">
        <v>13.0755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158</v>
      </c>
      <c r="AU249" s="277" t="s">
        <v>82</v>
      </c>
      <c r="AV249" s="15" t="s">
        <v>152</v>
      </c>
      <c r="AW249" s="15" t="s">
        <v>30</v>
      </c>
      <c r="AX249" s="15" t="s">
        <v>80</v>
      </c>
      <c r="AY249" s="277" t="s">
        <v>144</v>
      </c>
    </row>
    <row r="250" s="2" customFormat="1" ht="24.15" customHeight="1">
      <c r="A250" s="38"/>
      <c r="B250" s="39"/>
      <c r="C250" s="226" t="s">
        <v>7</v>
      </c>
      <c r="D250" s="226" t="s">
        <v>147</v>
      </c>
      <c r="E250" s="227" t="s">
        <v>307</v>
      </c>
      <c r="F250" s="228" t="s">
        <v>308</v>
      </c>
      <c r="G250" s="229" t="s">
        <v>178</v>
      </c>
      <c r="H250" s="230">
        <v>2055.8820000000001</v>
      </c>
      <c r="I250" s="231"/>
      <c r="J250" s="232">
        <f>ROUND(I250*H250,2)</f>
        <v>0</v>
      </c>
      <c r="K250" s="228" t="s">
        <v>151</v>
      </c>
      <c r="L250" s="44"/>
      <c r="M250" s="233" t="s">
        <v>1</v>
      </c>
      <c r="N250" s="234" t="s">
        <v>38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152</v>
      </c>
      <c r="AT250" s="237" t="s">
        <v>147</v>
      </c>
      <c r="AU250" s="237" t="s">
        <v>82</v>
      </c>
      <c r="AY250" s="17" t="s">
        <v>144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80</v>
      </c>
      <c r="BK250" s="238">
        <f>ROUND(I250*H250,2)</f>
        <v>0</v>
      </c>
      <c r="BL250" s="17" t="s">
        <v>152</v>
      </c>
      <c r="BM250" s="237" t="s">
        <v>309</v>
      </c>
    </row>
    <row r="251" s="2" customFormat="1">
      <c r="A251" s="38"/>
      <c r="B251" s="39"/>
      <c r="C251" s="40"/>
      <c r="D251" s="239" t="s">
        <v>154</v>
      </c>
      <c r="E251" s="40"/>
      <c r="F251" s="240" t="s">
        <v>310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154</v>
      </c>
      <c r="AU251" s="17" t="s">
        <v>82</v>
      </c>
    </row>
    <row r="252" s="2" customFormat="1">
      <c r="A252" s="38"/>
      <c r="B252" s="39"/>
      <c r="C252" s="40"/>
      <c r="D252" s="244" t="s">
        <v>156</v>
      </c>
      <c r="E252" s="40"/>
      <c r="F252" s="245" t="s">
        <v>311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156</v>
      </c>
      <c r="AU252" s="17" t="s">
        <v>82</v>
      </c>
    </row>
    <row r="253" s="2" customFormat="1" ht="24.15" customHeight="1">
      <c r="A253" s="38"/>
      <c r="B253" s="39"/>
      <c r="C253" s="226" t="s">
        <v>312</v>
      </c>
      <c r="D253" s="226" t="s">
        <v>147</v>
      </c>
      <c r="E253" s="227" t="s">
        <v>313</v>
      </c>
      <c r="F253" s="228" t="s">
        <v>314</v>
      </c>
      <c r="G253" s="229" t="s">
        <v>178</v>
      </c>
      <c r="H253" s="230">
        <v>2055.8820000000001</v>
      </c>
      <c r="I253" s="231"/>
      <c r="J253" s="232">
        <f>ROUND(I253*H253,2)</f>
        <v>0</v>
      </c>
      <c r="K253" s="228" t="s">
        <v>151</v>
      </c>
      <c r="L253" s="44"/>
      <c r="M253" s="233" t="s">
        <v>1</v>
      </c>
      <c r="N253" s="234" t="s">
        <v>38</v>
      </c>
      <c r="O253" s="91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152</v>
      </c>
      <c r="AT253" s="237" t="s">
        <v>147</v>
      </c>
      <c r="AU253" s="237" t="s">
        <v>82</v>
      </c>
      <c r="AY253" s="17" t="s">
        <v>144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80</v>
      </c>
      <c r="BK253" s="238">
        <f>ROUND(I253*H253,2)</f>
        <v>0</v>
      </c>
      <c r="BL253" s="17" t="s">
        <v>152</v>
      </c>
      <c r="BM253" s="237" t="s">
        <v>315</v>
      </c>
    </row>
    <row r="254" s="2" customFormat="1">
      <c r="A254" s="38"/>
      <c r="B254" s="39"/>
      <c r="C254" s="40"/>
      <c r="D254" s="239" t="s">
        <v>154</v>
      </c>
      <c r="E254" s="40"/>
      <c r="F254" s="240" t="s">
        <v>316</v>
      </c>
      <c r="G254" s="40"/>
      <c r="H254" s="40"/>
      <c r="I254" s="241"/>
      <c r="J254" s="40"/>
      <c r="K254" s="40"/>
      <c r="L254" s="44"/>
      <c r="M254" s="242"/>
      <c r="N254" s="243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154</v>
      </c>
      <c r="AU254" s="17" t="s">
        <v>82</v>
      </c>
    </row>
    <row r="255" s="2" customFormat="1">
      <c r="A255" s="38"/>
      <c r="B255" s="39"/>
      <c r="C255" s="40"/>
      <c r="D255" s="244" t="s">
        <v>156</v>
      </c>
      <c r="E255" s="40"/>
      <c r="F255" s="245" t="s">
        <v>317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156</v>
      </c>
      <c r="AU255" s="17" t="s">
        <v>82</v>
      </c>
    </row>
    <row r="256" s="12" customFormat="1" ht="22.8" customHeight="1">
      <c r="A256" s="12"/>
      <c r="B256" s="210"/>
      <c r="C256" s="211"/>
      <c r="D256" s="212" t="s">
        <v>72</v>
      </c>
      <c r="E256" s="224" t="s">
        <v>318</v>
      </c>
      <c r="F256" s="224" t="s">
        <v>319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SUM(P257:P299)</f>
        <v>0</v>
      </c>
      <c r="Q256" s="218"/>
      <c r="R256" s="219">
        <f>SUM(R257:R299)</f>
        <v>0</v>
      </c>
      <c r="S256" s="218"/>
      <c r="T256" s="220">
        <f>SUM(T257:T299)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80</v>
      </c>
      <c r="AT256" s="222" t="s">
        <v>72</v>
      </c>
      <c r="AU256" s="222" t="s">
        <v>80</v>
      </c>
      <c r="AY256" s="221" t="s">
        <v>144</v>
      </c>
      <c r="BK256" s="223">
        <f>SUM(BK257:BK299)</f>
        <v>0</v>
      </c>
    </row>
    <row r="257" s="2" customFormat="1" ht="24.15" customHeight="1">
      <c r="A257" s="38"/>
      <c r="B257" s="39"/>
      <c r="C257" s="226" t="s">
        <v>320</v>
      </c>
      <c r="D257" s="226" t="s">
        <v>147</v>
      </c>
      <c r="E257" s="227" t="s">
        <v>321</v>
      </c>
      <c r="F257" s="228" t="s">
        <v>322</v>
      </c>
      <c r="G257" s="229" t="s">
        <v>323</v>
      </c>
      <c r="H257" s="230">
        <v>156.99199999999999</v>
      </c>
      <c r="I257" s="231"/>
      <c r="J257" s="232">
        <f>ROUND(I257*H257,2)</f>
        <v>0</v>
      </c>
      <c r="K257" s="228" t="s">
        <v>151</v>
      </c>
      <c r="L257" s="44"/>
      <c r="M257" s="233" t="s">
        <v>1</v>
      </c>
      <c r="N257" s="234" t="s">
        <v>38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152</v>
      </c>
      <c r="AT257" s="237" t="s">
        <v>147</v>
      </c>
      <c r="AU257" s="237" t="s">
        <v>82</v>
      </c>
      <c r="AY257" s="17" t="s">
        <v>144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80</v>
      </c>
      <c r="BK257" s="238">
        <f>ROUND(I257*H257,2)</f>
        <v>0</v>
      </c>
      <c r="BL257" s="17" t="s">
        <v>152</v>
      </c>
      <c r="BM257" s="237" t="s">
        <v>324</v>
      </c>
    </row>
    <row r="258" s="2" customFormat="1">
      <c r="A258" s="38"/>
      <c r="B258" s="39"/>
      <c r="C258" s="40"/>
      <c r="D258" s="239" t="s">
        <v>154</v>
      </c>
      <c r="E258" s="40"/>
      <c r="F258" s="240" t="s">
        <v>325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154</v>
      </c>
      <c r="AU258" s="17" t="s">
        <v>82</v>
      </c>
    </row>
    <row r="259" s="2" customFormat="1">
      <c r="A259" s="38"/>
      <c r="B259" s="39"/>
      <c r="C259" s="40"/>
      <c r="D259" s="244" t="s">
        <v>156</v>
      </c>
      <c r="E259" s="40"/>
      <c r="F259" s="245" t="s">
        <v>326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156</v>
      </c>
      <c r="AU259" s="17" t="s">
        <v>82</v>
      </c>
    </row>
    <row r="260" s="2" customFormat="1" ht="33" customHeight="1">
      <c r="A260" s="38"/>
      <c r="B260" s="39"/>
      <c r="C260" s="226" t="s">
        <v>327</v>
      </c>
      <c r="D260" s="226" t="s">
        <v>147</v>
      </c>
      <c r="E260" s="227" t="s">
        <v>328</v>
      </c>
      <c r="F260" s="228" t="s">
        <v>329</v>
      </c>
      <c r="G260" s="229" t="s">
        <v>323</v>
      </c>
      <c r="H260" s="230">
        <v>313.98399999999998</v>
      </c>
      <c r="I260" s="231"/>
      <c r="J260" s="232">
        <f>ROUND(I260*H260,2)</f>
        <v>0</v>
      </c>
      <c r="K260" s="228" t="s">
        <v>151</v>
      </c>
      <c r="L260" s="44"/>
      <c r="M260" s="233" t="s">
        <v>1</v>
      </c>
      <c r="N260" s="234" t="s">
        <v>38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152</v>
      </c>
      <c r="AT260" s="237" t="s">
        <v>147</v>
      </c>
      <c r="AU260" s="237" t="s">
        <v>82</v>
      </c>
      <c r="AY260" s="17" t="s">
        <v>144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80</v>
      </c>
      <c r="BK260" s="238">
        <f>ROUND(I260*H260,2)</f>
        <v>0</v>
      </c>
      <c r="BL260" s="17" t="s">
        <v>152</v>
      </c>
      <c r="BM260" s="237" t="s">
        <v>330</v>
      </c>
    </row>
    <row r="261" s="2" customFormat="1">
      <c r="A261" s="38"/>
      <c r="B261" s="39"/>
      <c r="C261" s="40"/>
      <c r="D261" s="239" t="s">
        <v>154</v>
      </c>
      <c r="E261" s="40"/>
      <c r="F261" s="240" t="s">
        <v>331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154</v>
      </c>
      <c r="AU261" s="17" t="s">
        <v>82</v>
      </c>
    </row>
    <row r="262" s="2" customFormat="1">
      <c r="A262" s="38"/>
      <c r="B262" s="39"/>
      <c r="C262" s="40"/>
      <c r="D262" s="244" t="s">
        <v>156</v>
      </c>
      <c r="E262" s="40"/>
      <c r="F262" s="245" t="s">
        <v>332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156</v>
      </c>
      <c r="AU262" s="17" t="s">
        <v>82</v>
      </c>
    </row>
    <row r="263" s="14" customFormat="1">
      <c r="A263" s="14"/>
      <c r="B263" s="256"/>
      <c r="C263" s="257"/>
      <c r="D263" s="239" t="s">
        <v>158</v>
      </c>
      <c r="E263" s="257"/>
      <c r="F263" s="259" t="s">
        <v>333</v>
      </c>
      <c r="G263" s="257"/>
      <c r="H263" s="260">
        <v>313.98399999999998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158</v>
      </c>
      <c r="AU263" s="266" t="s">
        <v>82</v>
      </c>
      <c r="AV263" s="14" t="s">
        <v>82</v>
      </c>
      <c r="AW263" s="14" t="s">
        <v>4</v>
      </c>
      <c r="AX263" s="14" t="s">
        <v>80</v>
      </c>
      <c r="AY263" s="266" t="s">
        <v>144</v>
      </c>
    </row>
    <row r="264" s="2" customFormat="1" ht="21.75" customHeight="1">
      <c r="A264" s="38"/>
      <c r="B264" s="39"/>
      <c r="C264" s="226" t="s">
        <v>334</v>
      </c>
      <c r="D264" s="226" t="s">
        <v>147</v>
      </c>
      <c r="E264" s="227" t="s">
        <v>335</v>
      </c>
      <c r="F264" s="228" t="s">
        <v>336</v>
      </c>
      <c r="G264" s="229" t="s">
        <v>164</v>
      </c>
      <c r="H264" s="230">
        <v>12</v>
      </c>
      <c r="I264" s="231"/>
      <c r="J264" s="232">
        <f>ROUND(I264*H264,2)</f>
        <v>0</v>
      </c>
      <c r="K264" s="228" t="s">
        <v>151</v>
      </c>
      <c r="L264" s="44"/>
      <c r="M264" s="233" t="s">
        <v>1</v>
      </c>
      <c r="N264" s="234" t="s">
        <v>38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152</v>
      </c>
      <c r="AT264" s="237" t="s">
        <v>147</v>
      </c>
      <c r="AU264" s="237" t="s">
        <v>82</v>
      </c>
      <c r="AY264" s="17" t="s">
        <v>144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80</v>
      </c>
      <c r="BK264" s="238">
        <f>ROUND(I264*H264,2)</f>
        <v>0</v>
      </c>
      <c r="BL264" s="17" t="s">
        <v>152</v>
      </c>
      <c r="BM264" s="237" t="s">
        <v>337</v>
      </c>
    </row>
    <row r="265" s="2" customFormat="1">
      <c r="A265" s="38"/>
      <c r="B265" s="39"/>
      <c r="C265" s="40"/>
      <c r="D265" s="239" t="s">
        <v>154</v>
      </c>
      <c r="E265" s="40"/>
      <c r="F265" s="240" t="s">
        <v>338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154</v>
      </c>
      <c r="AU265" s="17" t="s">
        <v>82</v>
      </c>
    </row>
    <row r="266" s="2" customFormat="1">
      <c r="A266" s="38"/>
      <c r="B266" s="39"/>
      <c r="C266" s="40"/>
      <c r="D266" s="244" t="s">
        <v>156</v>
      </c>
      <c r="E266" s="40"/>
      <c r="F266" s="245" t="s">
        <v>339</v>
      </c>
      <c r="G266" s="40"/>
      <c r="H266" s="40"/>
      <c r="I266" s="241"/>
      <c r="J266" s="40"/>
      <c r="K266" s="40"/>
      <c r="L266" s="44"/>
      <c r="M266" s="242"/>
      <c r="N266" s="24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156</v>
      </c>
      <c r="AU266" s="17" t="s">
        <v>82</v>
      </c>
    </row>
    <row r="267" s="2" customFormat="1" ht="24.15" customHeight="1">
      <c r="A267" s="38"/>
      <c r="B267" s="39"/>
      <c r="C267" s="226" t="s">
        <v>340</v>
      </c>
      <c r="D267" s="226" t="s">
        <v>147</v>
      </c>
      <c r="E267" s="227" t="s">
        <v>341</v>
      </c>
      <c r="F267" s="228" t="s">
        <v>342</v>
      </c>
      <c r="G267" s="229" t="s">
        <v>164</v>
      </c>
      <c r="H267" s="230">
        <v>720</v>
      </c>
      <c r="I267" s="231"/>
      <c r="J267" s="232">
        <f>ROUND(I267*H267,2)</f>
        <v>0</v>
      </c>
      <c r="K267" s="228" t="s">
        <v>151</v>
      </c>
      <c r="L267" s="44"/>
      <c r="M267" s="233" t="s">
        <v>1</v>
      </c>
      <c r="N267" s="234" t="s">
        <v>38</v>
      </c>
      <c r="O267" s="91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152</v>
      </c>
      <c r="AT267" s="237" t="s">
        <v>147</v>
      </c>
      <c r="AU267" s="237" t="s">
        <v>82</v>
      </c>
      <c r="AY267" s="17" t="s">
        <v>144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80</v>
      </c>
      <c r="BK267" s="238">
        <f>ROUND(I267*H267,2)</f>
        <v>0</v>
      </c>
      <c r="BL267" s="17" t="s">
        <v>152</v>
      </c>
      <c r="BM267" s="237" t="s">
        <v>343</v>
      </c>
    </row>
    <row r="268" s="2" customFormat="1">
      <c r="A268" s="38"/>
      <c r="B268" s="39"/>
      <c r="C268" s="40"/>
      <c r="D268" s="239" t="s">
        <v>154</v>
      </c>
      <c r="E268" s="40"/>
      <c r="F268" s="240" t="s">
        <v>344</v>
      </c>
      <c r="G268" s="40"/>
      <c r="H268" s="40"/>
      <c r="I268" s="241"/>
      <c r="J268" s="40"/>
      <c r="K268" s="40"/>
      <c r="L268" s="44"/>
      <c r="M268" s="242"/>
      <c r="N268" s="24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154</v>
      </c>
      <c r="AU268" s="17" t="s">
        <v>82</v>
      </c>
    </row>
    <row r="269" s="2" customFormat="1">
      <c r="A269" s="38"/>
      <c r="B269" s="39"/>
      <c r="C269" s="40"/>
      <c r="D269" s="244" t="s">
        <v>156</v>
      </c>
      <c r="E269" s="40"/>
      <c r="F269" s="245" t="s">
        <v>345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156</v>
      </c>
      <c r="AU269" s="17" t="s">
        <v>82</v>
      </c>
    </row>
    <row r="270" s="14" customFormat="1">
      <c r="A270" s="14"/>
      <c r="B270" s="256"/>
      <c r="C270" s="257"/>
      <c r="D270" s="239" t="s">
        <v>158</v>
      </c>
      <c r="E270" s="257"/>
      <c r="F270" s="259" t="s">
        <v>346</v>
      </c>
      <c r="G270" s="257"/>
      <c r="H270" s="260">
        <v>720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158</v>
      </c>
      <c r="AU270" s="266" t="s">
        <v>82</v>
      </c>
      <c r="AV270" s="14" t="s">
        <v>82</v>
      </c>
      <c r="AW270" s="14" t="s">
        <v>4</v>
      </c>
      <c r="AX270" s="14" t="s">
        <v>80</v>
      </c>
      <c r="AY270" s="266" t="s">
        <v>144</v>
      </c>
    </row>
    <row r="271" s="2" customFormat="1" ht="24.15" customHeight="1">
      <c r="A271" s="38"/>
      <c r="B271" s="39"/>
      <c r="C271" s="226" t="s">
        <v>347</v>
      </c>
      <c r="D271" s="226" t="s">
        <v>147</v>
      </c>
      <c r="E271" s="227" t="s">
        <v>348</v>
      </c>
      <c r="F271" s="228" t="s">
        <v>349</v>
      </c>
      <c r="G271" s="229" t="s">
        <v>323</v>
      </c>
      <c r="H271" s="230">
        <v>156.99199999999999</v>
      </c>
      <c r="I271" s="231"/>
      <c r="J271" s="232">
        <f>ROUND(I271*H271,2)</f>
        <v>0</v>
      </c>
      <c r="K271" s="228" t="s">
        <v>151</v>
      </c>
      <c r="L271" s="44"/>
      <c r="M271" s="233" t="s">
        <v>1</v>
      </c>
      <c r="N271" s="234" t="s">
        <v>38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152</v>
      </c>
      <c r="AT271" s="237" t="s">
        <v>147</v>
      </c>
      <c r="AU271" s="237" t="s">
        <v>82</v>
      </c>
      <c r="AY271" s="17" t="s">
        <v>144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80</v>
      </c>
      <c r="BK271" s="238">
        <f>ROUND(I271*H271,2)</f>
        <v>0</v>
      </c>
      <c r="BL271" s="17" t="s">
        <v>152</v>
      </c>
      <c r="BM271" s="237" t="s">
        <v>350</v>
      </c>
    </row>
    <row r="272" s="2" customFormat="1">
      <c r="A272" s="38"/>
      <c r="B272" s="39"/>
      <c r="C272" s="40"/>
      <c r="D272" s="239" t="s">
        <v>154</v>
      </c>
      <c r="E272" s="40"/>
      <c r="F272" s="240" t="s">
        <v>351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154</v>
      </c>
      <c r="AU272" s="17" t="s">
        <v>82</v>
      </c>
    </row>
    <row r="273" s="2" customFormat="1">
      <c r="A273" s="38"/>
      <c r="B273" s="39"/>
      <c r="C273" s="40"/>
      <c r="D273" s="244" t="s">
        <v>156</v>
      </c>
      <c r="E273" s="40"/>
      <c r="F273" s="245" t="s">
        <v>352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156</v>
      </c>
      <c r="AU273" s="17" t="s">
        <v>82</v>
      </c>
    </row>
    <row r="274" s="2" customFormat="1" ht="24.15" customHeight="1">
      <c r="A274" s="38"/>
      <c r="B274" s="39"/>
      <c r="C274" s="226" t="s">
        <v>353</v>
      </c>
      <c r="D274" s="226" t="s">
        <v>147</v>
      </c>
      <c r="E274" s="227" t="s">
        <v>354</v>
      </c>
      <c r="F274" s="228" t="s">
        <v>355</v>
      </c>
      <c r="G274" s="229" t="s">
        <v>323</v>
      </c>
      <c r="H274" s="230">
        <v>2354.8800000000001</v>
      </c>
      <c r="I274" s="231"/>
      <c r="J274" s="232">
        <f>ROUND(I274*H274,2)</f>
        <v>0</v>
      </c>
      <c r="K274" s="228" t="s">
        <v>151</v>
      </c>
      <c r="L274" s="44"/>
      <c r="M274" s="233" t="s">
        <v>1</v>
      </c>
      <c r="N274" s="234" t="s">
        <v>38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152</v>
      </c>
      <c r="AT274" s="237" t="s">
        <v>147</v>
      </c>
      <c r="AU274" s="237" t="s">
        <v>82</v>
      </c>
      <c r="AY274" s="17" t="s">
        <v>144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80</v>
      </c>
      <c r="BK274" s="238">
        <f>ROUND(I274*H274,2)</f>
        <v>0</v>
      </c>
      <c r="BL274" s="17" t="s">
        <v>152</v>
      </c>
      <c r="BM274" s="237" t="s">
        <v>356</v>
      </c>
    </row>
    <row r="275" s="2" customFormat="1">
      <c r="A275" s="38"/>
      <c r="B275" s="39"/>
      <c r="C275" s="40"/>
      <c r="D275" s="239" t="s">
        <v>154</v>
      </c>
      <c r="E275" s="40"/>
      <c r="F275" s="240" t="s">
        <v>357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154</v>
      </c>
      <c r="AU275" s="17" t="s">
        <v>82</v>
      </c>
    </row>
    <row r="276" s="2" customFormat="1">
      <c r="A276" s="38"/>
      <c r="B276" s="39"/>
      <c r="C276" s="40"/>
      <c r="D276" s="244" t="s">
        <v>156</v>
      </c>
      <c r="E276" s="40"/>
      <c r="F276" s="245" t="s">
        <v>358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156</v>
      </c>
      <c r="AU276" s="17" t="s">
        <v>82</v>
      </c>
    </row>
    <row r="277" s="14" customFormat="1">
      <c r="A277" s="14"/>
      <c r="B277" s="256"/>
      <c r="C277" s="257"/>
      <c r="D277" s="239" t="s">
        <v>158</v>
      </c>
      <c r="E277" s="257"/>
      <c r="F277" s="259" t="s">
        <v>359</v>
      </c>
      <c r="G277" s="257"/>
      <c r="H277" s="260">
        <v>2354.8800000000001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158</v>
      </c>
      <c r="AU277" s="266" t="s">
        <v>82</v>
      </c>
      <c r="AV277" s="14" t="s">
        <v>82</v>
      </c>
      <c r="AW277" s="14" t="s">
        <v>4</v>
      </c>
      <c r="AX277" s="14" t="s">
        <v>80</v>
      </c>
      <c r="AY277" s="266" t="s">
        <v>144</v>
      </c>
    </row>
    <row r="278" s="2" customFormat="1" ht="24.15" customHeight="1">
      <c r="A278" s="38"/>
      <c r="B278" s="39"/>
      <c r="C278" s="278" t="s">
        <v>360</v>
      </c>
      <c r="D278" s="278" t="s">
        <v>361</v>
      </c>
      <c r="E278" s="279" t="s">
        <v>362</v>
      </c>
      <c r="F278" s="280" t="s">
        <v>363</v>
      </c>
      <c r="G278" s="281" t="s">
        <v>323</v>
      </c>
      <c r="H278" s="282">
        <v>11.486000000000001</v>
      </c>
      <c r="I278" s="283"/>
      <c r="J278" s="284">
        <f>ROUND(I278*H278,2)</f>
        <v>0</v>
      </c>
      <c r="K278" s="280" t="s">
        <v>151</v>
      </c>
      <c r="L278" s="285"/>
      <c r="M278" s="286" t="s">
        <v>1</v>
      </c>
      <c r="N278" s="287" t="s">
        <v>38</v>
      </c>
      <c r="O278" s="91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203</v>
      </c>
      <c r="AT278" s="237" t="s">
        <v>361</v>
      </c>
      <c r="AU278" s="237" t="s">
        <v>82</v>
      </c>
      <c r="AY278" s="17" t="s">
        <v>144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80</v>
      </c>
      <c r="BK278" s="238">
        <f>ROUND(I278*H278,2)</f>
        <v>0</v>
      </c>
      <c r="BL278" s="17" t="s">
        <v>152</v>
      </c>
      <c r="BM278" s="237" t="s">
        <v>364</v>
      </c>
    </row>
    <row r="279" s="2" customFormat="1">
      <c r="A279" s="38"/>
      <c r="B279" s="39"/>
      <c r="C279" s="40"/>
      <c r="D279" s="239" t="s">
        <v>154</v>
      </c>
      <c r="E279" s="40"/>
      <c r="F279" s="240" t="s">
        <v>363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154</v>
      </c>
      <c r="AU279" s="17" t="s">
        <v>82</v>
      </c>
    </row>
    <row r="280" s="14" customFormat="1">
      <c r="A280" s="14"/>
      <c r="B280" s="256"/>
      <c r="C280" s="257"/>
      <c r="D280" s="239" t="s">
        <v>158</v>
      </c>
      <c r="E280" s="258" t="s">
        <v>1</v>
      </c>
      <c r="F280" s="259" t="s">
        <v>365</v>
      </c>
      <c r="G280" s="257"/>
      <c r="H280" s="260">
        <v>11.486000000000001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158</v>
      </c>
      <c r="AU280" s="266" t="s">
        <v>82</v>
      </c>
      <c r="AV280" s="14" t="s">
        <v>82</v>
      </c>
      <c r="AW280" s="14" t="s">
        <v>30</v>
      </c>
      <c r="AX280" s="14" t="s">
        <v>73</v>
      </c>
      <c r="AY280" s="266" t="s">
        <v>144</v>
      </c>
    </row>
    <row r="281" s="15" customFormat="1">
      <c r="A281" s="15"/>
      <c r="B281" s="267"/>
      <c r="C281" s="268"/>
      <c r="D281" s="239" t="s">
        <v>158</v>
      </c>
      <c r="E281" s="269" t="s">
        <v>1</v>
      </c>
      <c r="F281" s="270" t="s">
        <v>161</v>
      </c>
      <c r="G281" s="268"/>
      <c r="H281" s="271">
        <v>11.486000000000001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158</v>
      </c>
      <c r="AU281" s="277" t="s">
        <v>82</v>
      </c>
      <c r="AV281" s="15" t="s">
        <v>152</v>
      </c>
      <c r="AW281" s="15" t="s">
        <v>30</v>
      </c>
      <c r="AX281" s="15" t="s">
        <v>80</v>
      </c>
      <c r="AY281" s="277" t="s">
        <v>144</v>
      </c>
    </row>
    <row r="282" s="2" customFormat="1" ht="33" customHeight="1">
      <c r="A282" s="38"/>
      <c r="B282" s="39"/>
      <c r="C282" s="278" t="s">
        <v>366</v>
      </c>
      <c r="D282" s="278" t="s">
        <v>361</v>
      </c>
      <c r="E282" s="279" t="s">
        <v>367</v>
      </c>
      <c r="F282" s="280" t="s">
        <v>368</v>
      </c>
      <c r="G282" s="281" t="s">
        <v>323</v>
      </c>
      <c r="H282" s="282">
        <v>3.766</v>
      </c>
      <c r="I282" s="283"/>
      <c r="J282" s="284">
        <f>ROUND(I282*H282,2)</f>
        <v>0</v>
      </c>
      <c r="K282" s="280" t="s">
        <v>151</v>
      </c>
      <c r="L282" s="285"/>
      <c r="M282" s="286" t="s">
        <v>1</v>
      </c>
      <c r="N282" s="287" t="s">
        <v>38</v>
      </c>
      <c r="O282" s="91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203</v>
      </c>
      <c r="AT282" s="237" t="s">
        <v>361</v>
      </c>
      <c r="AU282" s="237" t="s">
        <v>82</v>
      </c>
      <c r="AY282" s="17" t="s">
        <v>144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80</v>
      </c>
      <c r="BK282" s="238">
        <f>ROUND(I282*H282,2)</f>
        <v>0</v>
      </c>
      <c r="BL282" s="17" t="s">
        <v>152</v>
      </c>
      <c r="BM282" s="237" t="s">
        <v>369</v>
      </c>
    </row>
    <row r="283" s="2" customFormat="1">
      <c r="A283" s="38"/>
      <c r="B283" s="39"/>
      <c r="C283" s="40"/>
      <c r="D283" s="239" t="s">
        <v>154</v>
      </c>
      <c r="E283" s="40"/>
      <c r="F283" s="240" t="s">
        <v>368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82</v>
      </c>
    </row>
    <row r="284" s="14" customFormat="1">
      <c r="A284" s="14"/>
      <c r="B284" s="256"/>
      <c r="C284" s="257"/>
      <c r="D284" s="239" t="s">
        <v>158</v>
      </c>
      <c r="E284" s="258" t="s">
        <v>1</v>
      </c>
      <c r="F284" s="259" t="s">
        <v>370</v>
      </c>
      <c r="G284" s="257"/>
      <c r="H284" s="260">
        <v>3.766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158</v>
      </c>
      <c r="AU284" s="266" t="s">
        <v>82</v>
      </c>
      <c r="AV284" s="14" t="s">
        <v>82</v>
      </c>
      <c r="AW284" s="14" t="s">
        <v>30</v>
      </c>
      <c r="AX284" s="14" t="s">
        <v>73</v>
      </c>
      <c r="AY284" s="266" t="s">
        <v>144</v>
      </c>
    </row>
    <row r="285" s="15" customFormat="1">
      <c r="A285" s="15"/>
      <c r="B285" s="267"/>
      <c r="C285" s="268"/>
      <c r="D285" s="239" t="s">
        <v>158</v>
      </c>
      <c r="E285" s="269" t="s">
        <v>1</v>
      </c>
      <c r="F285" s="270" t="s">
        <v>161</v>
      </c>
      <c r="G285" s="268"/>
      <c r="H285" s="271">
        <v>3.766</v>
      </c>
      <c r="I285" s="272"/>
      <c r="J285" s="268"/>
      <c r="K285" s="268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158</v>
      </c>
      <c r="AU285" s="277" t="s">
        <v>82</v>
      </c>
      <c r="AV285" s="15" t="s">
        <v>152</v>
      </c>
      <c r="AW285" s="15" t="s">
        <v>30</v>
      </c>
      <c r="AX285" s="15" t="s">
        <v>80</v>
      </c>
      <c r="AY285" s="277" t="s">
        <v>144</v>
      </c>
    </row>
    <row r="286" s="2" customFormat="1" ht="24.15" customHeight="1">
      <c r="A286" s="38"/>
      <c r="B286" s="39"/>
      <c r="C286" s="278" t="s">
        <v>371</v>
      </c>
      <c r="D286" s="278" t="s">
        <v>361</v>
      </c>
      <c r="E286" s="279" t="s">
        <v>372</v>
      </c>
      <c r="F286" s="280" t="s">
        <v>373</v>
      </c>
      <c r="G286" s="281" t="s">
        <v>323</v>
      </c>
      <c r="H286" s="282">
        <v>36.814</v>
      </c>
      <c r="I286" s="283"/>
      <c r="J286" s="284">
        <f>ROUND(I286*H286,2)</f>
        <v>0</v>
      </c>
      <c r="K286" s="280" t="s">
        <v>151</v>
      </c>
      <c r="L286" s="285"/>
      <c r="M286" s="286" t="s">
        <v>1</v>
      </c>
      <c r="N286" s="287" t="s">
        <v>38</v>
      </c>
      <c r="O286" s="91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203</v>
      </c>
      <c r="AT286" s="237" t="s">
        <v>361</v>
      </c>
      <c r="AU286" s="237" t="s">
        <v>82</v>
      </c>
      <c r="AY286" s="17" t="s">
        <v>144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80</v>
      </c>
      <c r="BK286" s="238">
        <f>ROUND(I286*H286,2)</f>
        <v>0</v>
      </c>
      <c r="BL286" s="17" t="s">
        <v>152</v>
      </c>
      <c r="BM286" s="237" t="s">
        <v>374</v>
      </c>
    </row>
    <row r="287" s="2" customFormat="1">
      <c r="A287" s="38"/>
      <c r="B287" s="39"/>
      <c r="C287" s="40"/>
      <c r="D287" s="239" t="s">
        <v>154</v>
      </c>
      <c r="E287" s="40"/>
      <c r="F287" s="240" t="s">
        <v>373</v>
      </c>
      <c r="G287" s="40"/>
      <c r="H287" s="40"/>
      <c r="I287" s="241"/>
      <c r="J287" s="40"/>
      <c r="K287" s="40"/>
      <c r="L287" s="44"/>
      <c r="M287" s="242"/>
      <c r="N287" s="243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154</v>
      </c>
      <c r="AU287" s="17" t="s">
        <v>82</v>
      </c>
    </row>
    <row r="288" s="14" customFormat="1">
      <c r="A288" s="14"/>
      <c r="B288" s="256"/>
      <c r="C288" s="257"/>
      <c r="D288" s="239" t="s">
        <v>158</v>
      </c>
      <c r="E288" s="258" t="s">
        <v>1</v>
      </c>
      <c r="F288" s="259" t="s">
        <v>375</v>
      </c>
      <c r="G288" s="257"/>
      <c r="H288" s="260">
        <v>36.814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158</v>
      </c>
      <c r="AU288" s="266" t="s">
        <v>82</v>
      </c>
      <c r="AV288" s="14" t="s">
        <v>82</v>
      </c>
      <c r="AW288" s="14" t="s">
        <v>30</v>
      </c>
      <c r="AX288" s="14" t="s">
        <v>73</v>
      </c>
      <c r="AY288" s="266" t="s">
        <v>144</v>
      </c>
    </row>
    <row r="289" s="15" customFormat="1">
      <c r="A289" s="15"/>
      <c r="B289" s="267"/>
      <c r="C289" s="268"/>
      <c r="D289" s="239" t="s">
        <v>158</v>
      </c>
      <c r="E289" s="269" t="s">
        <v>1</v>
      </c>
      <c r="F289" s="270" t="s">
        <v>161</v>
      </c>
      <c r="G289" s="268"/>
      <c r="H289" s="271">
        <v>36.814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158</v>
      </c>
      <c r="AU289" s="277" t="s">
        <v>82</v>
      </c>
      <c r="AV289" s="15" t="s">
        <v>152</v>
      </c>
      <c r="AW289" s="15" t="s">
        <v>30</v>
      </c>
      <c r="AX289" s="15" t="s">
        <v>80</v>
      </c>
      <c r="AY289" s="277" t="s">
        <v>144</v>
      </c>
    </row>
    <row r="290" s="2" customFormat="1" ht="33" customHeight="1">
      <c r="A290" s="38"/>
      <c r="B290" s="39"/>
      <c r="C290" s="278" t="s">
        <v>376</v>
      </c>
      <c r="D290" s="278" t="s">
        <v>361</v>
      </c>
      <c r="E290" s="279" t="s">
        <v>377</v>
      </c>
      <c r="F290" s="280" t="s">
        <v>378</v>
      </c>
      <c r="G290" s="281" t="s">
        <v>323</v>
      </c>
      <c r="H290" s="282">
        <v>85.900000000000006</v>
      </c>
      <c r="I290" s="283"/>
      <c r="J290" s="284">
        <f>ROUND(I290*H290,2)</f>
        <v>0</v>
      </c>
      <c r="K290" s="280" t="s">
        <v>151</v>
      </c>
      <c r="L290" s="285"/>
      <c r="M290" s="286" t="s">
        <v>1</v>
      </c>
      <c r="N290" s="287" t="s">
        <v>38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203</v>
      </c>
      <c r="AT290" s="237" t="s">
        <v>361</v>
      </c>
      <c r="AU290" s="237" t="s">
        <v>82</v>
      </c>
      <c r="AY290" s="17" t="s">
        <v>144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80</v>
      </c>
      <c r="BK290" s="238">
        <f>ROUND(I290*H290,2)</f>
        <v>0</v>
      </c>
      <c r="BL290" s="17" t="s">
        <v>152</v>
      </c>
      <c r="BM290" s="237" t="s">
        <v>379</v>
      </c>
    </row>
    <row r="291" s="2" customFormat="1">
      <c r="A291" s="38"/>
      <c r="B291" s="39"/>
      <c r="C291" s="40"/>
      <c r="D291" s="239" t="s">
        <v>154</v>
      </c>
      <c r="E291" s="40"/>
      <c r="F291" s="240" t="s">
        <v>378</v>
      </c>
      <c r="G291" s="40"/>
      <c r="H291" s="40"/>
      <c r="I291" s="241"/>
      <c r="J291" s="40"/>
      <c r="K291" s="40"/>
      <c r="L291" s="44"/>
      <c r="M291" s="242"/>
      <c r="N291" s="24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154</v>
      </c>
      <c r="AU291" s="17" t="s">
        <v>82</v>
      </c>
    </row>
    <row r="292" s="14" customFormat="1">
      <c r="A292" s="14"/>
      <c r="B292" s="256"/>
      <c r="C292" s="257"/>
      <c r="D292" s="239" t="s">
        <v>158</v>
      </c>
      <c r="E292" s="258" t="s">
        <v>1</v>
      </c>
      <c r="F292" s="259" t="s">
        <v>380</v>
      </c>
      <c r="G292" s="257"/>
      <c r="H292" s="260">
        <v>85.900000000000006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158</v>
      </c>
      <c r="AU292" s="266" t="s">
        <v>82</v>
      </c>
      <c r="AV292" s="14" t="s">
        <v>82</v>
      </c>
      <c r="AW292" s="14" t="s">
        <v>30</v>
      </c>
      <c r="AX292" s="14" t="s">
        <v>73</v>
      </c>
      <c r="AY292" s="266" t="s">
        <v>144</v>
      </c>
    </row>
    <row r="293" s="15" customFormat="1">
      <c r="A293" s="15"/>
      <c r="B293" s="267"/>
      <c r="C293" s="268"/>
      <c r="D293" s="239" t="s">
        <v>158</v>
      </c>
      <c r="E293" s="269" t="s">
        <v>1</v>
      </c>
      <c r="F293" s="270" t="s">
        <v>161</v>
      </c>
      <c r="G293" s="268"/>
      <c r="H293" s="271">
        <v>85.900000000000006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158</v>
      </c>
      <c r="AU293" s="277" t="s">
        <v>82</v>
      </c>
      <c r="AV293" s="15" t="s">
        <v>152</v>
      </c>
      <c r="AW293" s="15" t="s">
        <v>30</v>
      </c>
      <c r="AX293" s="15" t="s">
        <v>80</v>
      </c>
      <c r="AY293" s="277" t="s">
        <v>144</v>
      </c>
    </row>
    <row r="294" s="2" customFormat="1" ht="37.8" customHeight="1">
      <c r="A294" s="38"/>
      <c r="B294" s="39"/>
      <c r="C294" s="278" t="s">
        <v>381</v>
      </c>
      <c r="D294" s="278" t="s">
        <v>361</v>
      </c>
      <c r="E294" s="279" t="s">
        <v>382</v>
      </c>
      <c r="F294" s="280" t="s">
        <v>383</v>
      </c>
      <c r="G294" s="281" t="s">
        <v>323</v>
      </c>
      <c r="H294" s="282">
        <v>8.7859999999999996</v>
      </c>
      <c r="I294" s="283"/>
      <c r="J294" s="284">
        <f>ROUND(I294*H294,2)</f>
        <v>0</v>
      </c>
      <c r="K294" s="280" t="s">
        <v>151</v>
      </c>
      <c r="L294" s="285"/>
      <c r="M294" s="286" t="s">
        <v>1</v>
      </c>
      <c r="N294" s="287" t="s">
        <v>38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203</v>
      </c>
      <c r="AT294" s="237" t="s">
        <v>361</v>
      </c>
      <c r="AU294" s="237" t="s">
        <v>82</v>
      </c>
      <c r="AY294" s="17" t="s">
        <v>144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80</v>
      </c>
      <c r="BK294" s="238">
        <f>ROUND(I294*H294,2)</f>
        <v>0</v>
      </c>
      <c r="BL294" s="17" t="s">
        <v>152</v>
      </c>
      <c r="BM294" s="237" t="s">
        <v>384</v>
      </c>
    </row>
    <row r="295" s="2" customFormat="1">
      <c r="A295" s="38"/>
      <c r="B295" s="39"/>
      <c r="C295" s="40"/>
      <c r="D295" s="239" t="s">
        <v>154</v>
      </c>
      <c r="E295" s="40"/>
      <c r="F295" s="240" t="s">
        <v>383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82</v>
      </c>
    </row>
    <row r="296" s="14" customFormat="1">
      <c r="A296" s="14"/>
      <c r="B296" s="256"/>
      <c r="C296" s="257"/>
      <c r="D296" s="239" t="s">
        <v>158</v>
      </c>
      <c r="E296" s="258" t="s">
        <v>1</v>
      </c>
      <c r="F296" s="259" t="s">
        <v>385</v>
      </c>
      <c r="G296" s="257"/>
      <c r="H296" s="260">
        <v>8.7859999999999996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158</v>
      </c>
      <c r="AU296" s="266" t="s">
        <v>82</v>
      </c>
      <c r="AV296" s="14" t="s">
        <v>82</v>
      </c>
      <c r="AW296" s="14" t="s">
        <v>30</v>
      </c>
      <c r="AX296" s="14" t="s">
        <v>73</v>
      </c>
      <c r="AY296" s="266" t="s">
        <v>144</v>
      </c>
    </row>
    <row r="297" s="15" customFormat="1">
      <c r="A297" s="15"/>
      <c r="B297" s="267"/>
      <c r="C297" s="268"/>
      <c r="D297" s="239" t="s">
        <v>158</v>
      </c>
      <c r="E297" s="269" t="s">
        <v>1</v>
      </c>
      <c r="F297" s="270" t="s">
        <v>161</v>
      </c>
      <c r="G297" s="268"/>
      <c r="H297" s="271">
        <v>8.7859999999999996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158</v>
      </c>
      <c r="AU297" s="277" t="s">
        <v>82</v>
      </c>
      <c r="AV297" s="15" t="s">
        <v>152</v>
      </c>
      <c r="AW297" s="15" t="s">
        <v>30</v>
      </c>
      <c r="AX297" s="15" t="s">
        <v>80</v>
      </c>
      <c r="AY297" s="277" t="s">
        <v>144</v>
      </c>
    </row>
    <row r="298" s="2" customFormat="1" ht="16.5" customHeight="1">
      <c r="A298" s="38"/>
      <c r="B298" s="39"/>
      <c r="C298" s="278" t="s">
        <v>386</v>
      </c>
      <c r="D298" s="278" t="s">
        <v>361</v>
      </c>
      <c r="E298" s="279" t="s">
        <v>387</v>
      </c>
      <c r="F298" s="280" t="s">
        <v>388</v>
      </c>
      <c r="G298" s="281" t="s">
        <v>323</v>
      </c>
      <c r="H298" s="282">
        <v>0.34200000000000003</v>
      </c>
      <c r="I298" s="283"/>
      <c r="J298" s="284">
        <f>ROUND(I298*H298,2)</f>
        <v>0</v>
      </c>
      <c r="K298" s="280" t="s">
        <v>1</v>
      </c>
      <c r="L298" s="285"/>
      <c r="M298" s="286" t="s">
        <v>1</v>
      </c>
      <c r="N298" s="287" t="s">
        <v>38</v>
      </c>
      <c r="O298" s="91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203</v>
      </c>
      <c r="AT298" s="237" t="s">
        <v>361</v>
      </c>
      <c r="AU298" s="237" t="s">
        <v>82</v>
      </c>
      <c r="AY298" s="17" t="s">
        <v>144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80</v>
      </c>
      <c r="BK298" s="238">
        <f>ROUND(I298*H298,2)</f>
        <v>0</v>
      </c>
      <c r="BL298" s="17" t="s">
        <v>152</v>
      </c>
      <c r="BM298" s="237" t="s">
        <v>389</v>
      </c>
    </row>
    <row r="299" s="2" customFormat="1">
      <c r="A299" s="38"/>
      <c r="B299" s="39"/>
      <c r="C299" s="40"/>
      <c r="D299" s="239" t="s">
        <v>154</v>
      </c>
      <c r="E299" s="40"/>
      <c r="F299" s="240" t="s">
        <v>388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82</v>
      </c>
    </row>
    <row r="300" s="12" customFormat="1" ht="22.8" customHeight="1">
      <c r="A300" s="12"/>
      <c r="B300" s="210"/>
      <c r="C300" s="211"/>
      <c r="D300" s="212" t="s">
        <v>72</v>
      </c>
      <c r="E300" s="224" t="s">
        <v>390</v>
      </c>
      <c r="F300" s="224" t="s">
        <v>391</v>
      </c>
      <c r="G300" s="211"/>
      <c r="H300" s="211"/>
      <c r="I300" s="214"/>
      <c r="J300" s="225">
        <f>BK300</f>
        <v>0</v>
      </c>
      <c r="K300" s="211"/>
      <c r="L300" s="216"/>
      <c r="M300" s="217"/>
      <c r="N300" s="218"/>
      <c r="O300" s="218"/>
      <c r="P300" s="219">
        <f>SUM(P301:P303)</f>
        <v>0</v>
      </c>
      <c r="Q300" s="218"/>
      <c r="R300" s="219">
        <f>SUM(R301:R303)</f>
        <v>0</v>
      </c>
      <c r="S300" s="218"/>
      <c r="T300" s="220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1" t="s">
        <v>80</v>
      </c>
      <c r="AT300" s="222" t="s">
        <v>72</v>
      </c>
      <c r="AU300" s="222" t="s">
        <v>80</v>
      </c>
      <c r="AY300" s="221" t="s">
        <v>144</v>
      </c>
      <c r="BK300" s="223">
        <f>SUM(BK301:BK303)</f>
        <v>0</v>
      </c>
    </row>
    <row r="301" s="2" customFormat="1" ht="24.15" customHeight="1">
      <c r="A301" s="38"/>
      <c r="B301" s="39"/>
      <c r="C301" s="226" t="s">
        <v>392</v>
      </c>
      <c r="D301" s="226" t="s">
        <v>147</v>
      </c>
      <c r="E301" s="227" t="s">
        <v>393</v>
      </c>
      <c r="F301" s="228" t="s">
        <v>394</v>
      </c>
      <c r="G301" s="229" t="s">
        <v>323</v>
      </c>
      <c r="H301" s="230">
        <v>76.724000000000004</v>
      </c>
      <c r="I301" s="231"/>
      <c r="J301" s="232">
        <f>ROUND(I301*H301,2)</f>
        <v>0</v>
      </c>
      <c r="K301" s="228" t="s">
        <v>151</v>
      </c>
      <c r="L301" s="44"/>
      <c r="M301" s="233" t="s">
        <v>1</v>
      </c>
      <c r="N301" s="234" t="s">
        <v>38</v>
      </c>
      <c r="O301" s="91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152</v>
      </c>
      <c r="AT301" s="237" t="s">
        <v>147</v>
      </c>
      <c r="AU301" s="237" t="s">
        <v>82</v>
      </c>
      <c r="AY301" s="17" t="s">
        <v>144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80</v>
      </c>
      <c r="BK301" s="238">
        <f>ROUND(I301*H301,2)</f>
        <v>0</v>
      </c>
      <c r="BL301" s="17" t="s">
        <v>152</v>
      </c>
      <c r="BM301" s="237" t="s">
        <v>395</v>
      </c>
    </row>
    <row r="302" s="2" customFormat="1">
      <c r="A302" s="38"/>
      <c r="B302" s="39"/>
      <c r="C302" s="40"/>
      <c r="D302" s="239" t="s">
        <v>154</v>
      </c>
      <c r="E302" s="40"/>
      <c r="F302" s="240" t="s">
        <v>396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154</v>
      </c>
      <c r="AU302" s="17" t="s">
        <v>82</v>
      </c>
    </row>
    <row r="303" s="2" customFormat="1">
      <c r="A303" s="38"/>
      <c r="B303" s="39"/>
      <c r="C303" s="40"/>
      <c r="D303" s="244" t="s">
        <v>156</v>
      </c>
      <c r="E303" s="40"/>
      <c r="F303" s="245" t="s">
        <v>397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156</v>
      </c>
      <c r="AU303" s="17" t="s">
        <v>82</v>
      </c>
    </row>
    <row r="304" s="12" customFormat="1" ht="25.92" customHeight="1">
      <c r="A304" s="12"/>
      <c r="B304" s="210"/>
      <c r="C304" s="211"/>
      <c r="D304" s="212" t="s">
        <v>72</v>
      </c>
      <c r="E304" s="213" t="s">
        <v>398</v>
      </c>
      <c r="F304" s="213" t="s">
        <v>399</v>
      </c>
      <c r="G304" s="211"/>
      <c r="H304" s="211"/>
      <c r="I304" s="214"/>
      <c r="J304" s="215">
        <f>BK304</f>
        <v>0</v>
      </c>
      <c r="K304" s="211"/>
      <c r="L304" s="216"/>
      <c r="M304" s="217"/>
      <c r="N304" s="218"/>
      <c r="O304" s="218"/>
      <c r="P304" s="219">
        <f>P305+P781+P844+P925+P940</f>
        <v>0</v>
      </c>
      <c r="Q304" s="218"/>
      <c r="R304" s="219">
        <f>R305+R781+R844+R925+R940</f>
        <v>126.65650839999996</v>
      </c>
      <c r="S304" s="218"/>
      <c r="T304" s="220">
        <f>T305+T781+T844+T925+T940</f>
        <v>108.0037147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1" t="s">
        <v>82</v>
      </c>
      <c r="AT304" s="222" t="s">
        <v>72</v>
      </c>
      <c r="AU304" s="222" t="s">
        <v>73</v>
      </c>
      <c r="AY304" s="221" t="s">
        <v>144</v>
      </c>
      <c r="BK304" s="223">
        <f>BK305+BK781+BK844+BK925+BK940</f>
        <v>0</v>
      </c>
    </row>
    <row r="305" s="12" customFormat="1" ht="22.8" customHeight="1">
      <c r="A305" s="12"/>
      <c r="B305" s="210"/>
      <c r="C305" s="211"/>
      <c r="D305" s="212" t="s">
        <v>72</v>
      </c>
      <c r="E305" s="224" t="s">
        <v>400</v>
      </c>
      <c r="F305" s="224" t="s">
        <v>401</v>
      </c>
      <c r="G305" s="211"/>
      <c r="H305" s="211"/>
      <c r="I305" s="214"/>
      <c r="J305" s="225">
        <f>BK305</f>
        <v>0</v>
      </c>
      <c r="K305" s="211"/>
      <c r="L305" s="216"/>
      <c r="M305" s="217"/>
      <c r="N305" s="218"/>
      <c r="O305" s="218"/>
      <c r="P305" s="219">
        <f>SUM(P306:P780)</f>
        <v>0</v>
      </c>
      <c r="Q305" s="218"/>
      <c r="R305" s="219">
        <f>SUM(R306:R780)</f>
        <v>27.668906</v>
      </c>
      <c r="S305" s="218"/>
      <c r="T305" s="220">
        <f>SUM(T306:T780)</f>
        <v>11.4271735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1" t="s">
        <v>82</v>
      </c>
      <c r="AT305" s="222" t="s">
        <v>72</v>
      </c>
      <c r="AU305" s="222" t="s">
        <v>80</v>
      </c>
      <c r="AY305" s="221" t="s">
        <v>144</v>
      </c>
      <c r="BK305" s="223">
        <f>SUM(BK306:BK780)</f>
        <v>0</v>
      </c>
    </row>
    <row r="306" s="2" customFormat="1" ht="33" customHeight="1">
      <c r="A306" s="38"/>
      <c r="B306" s="39"/>
      <c r="C306" s="226" t="s">
        <v>402</v>
      </c>
      <c r="D306" s="226" t="s">
        <v>147</v>
      </c>
      <c r="E306" s="227" t="s">
        <v>403</v>
      </c>
      <c r="F306" s="228" t="s">
        <v>404</v>
      </c>
      <c r="G306" s="229" t="s">
        <v>150</v>
      </c>
      <c r="H306" s="230">
        <v>13.51</v>
      </c>
      <c r="I306" s="231"/>
      <c r="J306" s="232">
        <f>ROUND(I306*H306,2)</f>
        <v>0</v>
      </c>
      <c r="K306" s="228" t="s">
        <v>151</v>
      </c>
      <c r="L306" s="44"/>
      <c r="M306" s="233" t="s">
        <v>1</v>
      </c>
      <c r="N306" s="234" t="s">
        <v>38</v>
      </c>
      <c r="O306" s="91"/>
      <c r="P306" s="235">
        <f>O306*H306</f>
        <v>0</v>
      </c>
      <c r="Q306" s="235">
        <v>0.00108</v>
      </c>
      <c r="R306" s="235">
        <f>Q306*H306</f>
        <v>0.014590799999999999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270</v>
      </c>
      <c r="AT306" s="237" t="s">
        <v>147</v>
      </c>
      <c r="AU306" s="237" t="s">
        <v>82</v>
      </c>
      <c r="AY306" s="17" t="s">
        <v>144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80</v>
      </c>
      <c r="BK306" s="238">
        <f>ROUND(I306*H306,2)</f>
        <v>0</v>
      </c>
      <c r="BL306" s="17" t="s">
        <v>270</v>
      </c>
      <c r="BM306" s="237" t="s">
        <v>405</v>
      </c>
    </row>
    <row r="307" s="2" customFormat="1">
      <c r="A307" s="38"/>
      <c r="B307" s="39"/>
      <c r="C307" s="40"/>
      <c r="D307" s="239" t="s">
        <v>154</v>
      </c>
      <c r="E307" s="40"/>
      <c r="F307" s="240" t="s">
        <v>406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154</v>
      </c>
      <c r="AU307" s="17" t="s">
        <v>82</v>
      </c>
    </row>
    <row r="308" s="2" customFormat="1">
      <c r="A308" s="38"/>
      <c r="B308" s="39"/>
      <c r="C308" s="40"/>
      <c r="D308" s="244" t="s">
        <v>156</v>
      </c>
      <c r="E308" s="40"/>
      <c r="F308" s="245" t="s">
        <v>407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156</v>
      </c>
      <c r="AU308" s="17" t="s">
        <v>82</v>
      </c>
    </row>
    <row r="309" s="13" customFormat="1">
      <c r="A309" s="13"/>
      <c r="B309" s="246"/>
      <c r="C309" s="247"/>
      <c r="D309" s="239" t="s">
        <v>158</v>
      </c>
      <c r="E309" s="248" t="s">
        <v>1</v>
      </c>
      <c r="F309" s="249" t="s">
        <v>408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158</v>
      </c>
      <c r="AU309" s="255" t="s">
        <v>82</v>
      </c>
      <c r="AV309" s="13" t="s">
        <v>80</v>
      </c>
      <c r="AW309" s="13" t="s">
        <v>30</v>
      </c>
      <c r="AX309" s="13" t="s">
        <v>73</v>
      </c>
      <c r="AY309" s="255" t="s">
        <v>144</v>
      </c>
    </row>
    <row r="310" s="14" customFormat="1">
      <c r="A310" s="14"/>
      <c r="B310" s="256"/>
      <c r="C310" s="257"/>
      <c r="D310" s="239" t="s">
        <v>158</v>
      </c>
      <c r="E310" s="258" t="s">
        <v>1</v>
      </c>
      <c r="F310" s="259" t="s">
        <v>409</v>
      </c>
      <c r="G310" s="257"/>
      <c r="H310" s="260">
        <v>13.51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158</v>
      </c>
      <c r="AU310" s="266" t="s">
        <v>82</v>
      </c>
      <c r="AV310" s="14" t="s">
        <v>82</v>
      </c>
      <c r="AW310" s="14" t="s">
        <v>30</v>
      </c>
      <c r="AX310" s="14" t="s">
        <v>73</v>
      </c>
      <c r="AY310" s="266" t="s">
        <v>144</v>
      </c>
    </row>
    <row r="311" s="15" customFormat="1">
      <c r="A311" s="15"/>
      <c r="B311" s="267"/>
      <c r="C311" s="268"/>
      <c r="D311" s="239" t="s">
        <v>158</v>
      </c>
      <c r="E311" s="269" t="s">
        <v>1</v>
      </c>
      <c r="F311" s="270" t="s">
        <v>161</v>
      </c>
      <c r="G311" s="268"/>
      <c r="H311" s="271">
        <v>13.51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158</v>
      </c>
      <c r="AU311" s="277" t="s">
        <v>82</v>
      </c>
      <c r="AV311" s="15" t="s">
        <v>152</v>
      </c>
      <c r="AW311" s="15" t="s">
        <v>30</v>
      </c>
      <c r="AX311" s="15" t="s">
        <v>80</v>
      </c>
      <c r="AY311" s="277" t="s">
        <v>144</v>
      </c>
    </row>
    <row r="312" s="2" customFormat="1" ht="24.15" customHeight="1">
      <c r="A312" s="38"/>
      <c r="B312" s="39"/>
      <c r="C312" s="226" t="s">
        <v>410</v>
      </c>
      <c r="D312" s="226" t="s">
        <v>147</v>
      </c>
      <c r="E312" s="227" t="s">
        <v>411</v>
      </c>
      <c r="F312" s="228" t="s">
        <v>412</v>
      </c>
      <c r="G312" s="229" t="s">
        <v>240</v>
      </c>
      <c r="H312" s="230">
        <v>33</v>
      </c>
      <c r="I312" s="231"/>
      <c r="J312" s="232">
        <f>ROUND(I312*H312,2)</f>
        <v>0</v>
      </c>
      <c r="K312" s="228" t="s">
        <v>151</v>
      </c>
      <c r="L312" s="44"/>
      <c r="M312" s="233" t="s">
        <v>1</v>
      </c>
      <c r="N312" s="234" t="s">
        <v>38</v>
      </c>
      <c r="O312" s="91"/>
      <c r="P312" s="235">
        <f>O312*H312</f>
        <v>0</v>
      </c>
      <c r="Q312" s="235">
        <v>0.00029999999999999997</v>
      </c>
      <c r="R312" s="235">
        <f>Q312*H312</f>
        <v>0.0098999999999999991</v>
      </c>
      <c r="S312" s="235">
        <v>0</v>
      </c>
      <c r="T312" s="23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7" t="s">
        <v>270</v>
      </c>
      <c r="AT312" s="237" t="s">
        <v>147</v>
      </c>
      <c r="AU312" s="237" t="s">
        <v>82</v>
      </c>
      <c r="AY312" s="17" t="s">
        <v>144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7" t="s">
        <v>80</v>
      </c>
      <c r="BK312" s="238">
        <f>ROUND(I312*H312,2)</f>
        <v>0</v>
      </c>
      <c r="BL312" s="17" t="s">
        <v>270</v>
      </c>
      <c r="BM312" s="237" t="s">
        <v>413</v>
      </c>
    </row>
    <row r="313" s="2" customFormat="1">
      <c r="A313" s="38"/>
      <c r="B313" s="39"/>
      <c r="C313" s="40"/>
      <c r="D313" s="239" t="s">
        <v>154</v>
      </c>
      <c r="E313" s="40"/>
      <c r="F313" s="240" t="s">
        <v>414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154</v>
      </c>
      <c r="AU313" s="17" t="s">
        <v>82</v>
      </c>
    </row>
    <row r="314" s="2" customFormat="1">
      <c r="A314" s="38"/>
      <c r="B314" s="39"/>
      <c r="C314" s="40"/>
      <c r="D314" s="244" t="s">
        <v>156</v>
      </c>
      <c r="E314" s="40"/>
      <c r="F314" s="245" t="s">
        <v>415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156</v>
      </c>
      <c r="AU314" s="17" t="s">
        <v>82</v>
      </c>
    </row>
    <row r="315" s="14" customFormat="1">
      <c r="A315" s="14"/>
      <c r="B315" s="256"/>
      <c r="C315" s="257"/>
      <c r="D315" s="239" t="s">
        <v>158</v>
      </c>
      <c r="E315" s="258" t="s">
        <v>1</v>
      </c>
      <c r="F315" s="259" t="s">
        <v>416</v>
      </c>
      <c r="G315" s="257"/>
      <c r="H315" s="260">
        <v>33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158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144</v>
      </c>
    </row>
    <row r="316" s="15" customFormat="1">
      <c r="A316" s="15"/>
      <c r="B316" s="267"/>
      <c r="C316" s="268"/>
      <c r="D316" s="239" t="s">
        <v>158</v>
      </c>
      <c r="E316" s="269" t="s">
        <v>1</v>
      </c>
      <c r="F316" s="270" t="s">
        <v>161</v>
      </c>
      <c r="G316" s="268"/>
      <c r="H316" s="271">
        <v>33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158</v>
      </c>
      <c r="AU316" s="277" t="s">
        <v>82</v>
      </c>
      <c r="AV316" s="15" t="s">
        <v>152</v>
      </c>
      <c r="AW316" s="15" t="s">
        <v>30</v>
      </c>
      <c r="AX316" s="15" t="s">
        <v>80</v>
      </c>
      <c r="AY316" s="277" t="s">
        <v>144</v>
      </c>
    </row>
    <row r="317" s="2" customFormat="1" ht="24.15" customHeight="1">
      <c r="A317" s="38"/>
      <c r="B317" s="39"/>
      <c r="C317" s="226" t="s">
        <v>417</v>
      </c>
      <c r="D317" s="226" t="s">
        <v>147</v>
      </c>
      <c r="E317" s="227" t="s">
        <v>418</v>
      </c>
      <c r="F317" s="228" t="s">
        <v>419</v>
      </c>
      <c r="G317" s="229" t="s">
        <v>240</v>
      </c>
      <c r="H317" s="230">
        <v>24</v>
      </c>
      <c r="I317" s="231"/>
      <c r="J317" s="232">
        <f>ROUND(I317*H317,2)</f>
        <v>0</v>
      </c>
      <c r="K317" s="228" t="s">
        <v>151</v>
      </c>
      <c r="L317" s="44"/>
      <c r="M317" s="233" t="s">
        <v>1</v>
      </c>
      <c r="N317" s="234" t="s">
        <v>38</v>
      </c>
      <c r="O317" s="91"/>
      <c r="P317" s="235">
        <f>O317*H317</f>
        <v>0</v>
      </c>
      <c r="Q317" s="235">
        <v>0.00029999999999999997</v>
      </c>
      <c r="R317" s="235">
        <f>Q317*H317</f>
        <v>0.0071999999999999998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270</v>
      </c>
      <c r="AT317" s="237" t="s">
        <v>147</v>
      </c>
      <c r="AU317" s="237" t="s">
        <v>82</v>
      </c>
      <c r="AY317" s="17" t="s">
        <v>144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80</v>
      </c>
      <c r="BK317" s="238">
        <f>ROUND(I317*H317,2)</f>
        <v>0</v>
      </c>
      <c r="BL317" s="17" t="s">
        <v>270</v>
      </c>
      <c r="BM317" s="237" t="s">
        <v>420</v>
      </c>
    </row>
    <row r="318" s="2" customFormat="1">
      <c r="A318" s="38"/>
      <c r="B318" s="39"/>
      <c r="C318" s="40"/>
      <c r="D318" s="239" t="s">
        <v>154</v>
      </c>
      <c r="E318" s="40"/>
      <c r="F318" s="240" t="s">
        <v>421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154</v>
      </c>
      <c r="AU318" s="17" t="s">
        <v>82</v>
      </c>
    </row>
    <row r="319" s="2" customFormat="1">
      <c r="A319" s="38"/>
      <c r="B319" s="39"/>
      <c r="C319" s="40"/>
      <c r="D319" s="244" t="s">
        <v>156</v>
      </c>
      <c r="E319" s="40"/>
      <c r="F319" s="245" t="s">
        <v>422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156</v>
      </c>
      <c r="AU319" s="17" t="s">
        <v>82</v>
      </c>
    </row>
    <row r="320" s="14" customFormat="1">
      <c r="A320" s="14"/>
      <c r="B320" s="256"/>
      <c r="C320" s="257"/>
      <c r="D320" s="239" t="s">
        <v>158</v>
      </c>
      <c r="E320" s="258" t="s">
        <v>1</v>
      </c>
      <c r="F320" s="259" t="s">
        <v>423</v>
      </c>
      <c r="G320" s="257"/>
      <c r="H320" s="260">
        <v>24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158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144</v>
      </c>
    </row>
    <row r="321" s="15" customFormat="1">
      <c r="A321" s="15"/>
      <c r="B321" s="267"/>
      <c r="C321" s="268"/>
      <c r="D321" s="239" t="s">
        <v>158</v>
      </c>
      <c r="E321" s="269" t="s">
        <v>1</v>
      </c>
      <c r="F321" s="270" t="s">
        <v>161</v>
      </c>
      <c r="G321" s="268"/>
      <c r="H321" s="271">
        <v>24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7" t="s">
        <v>158</v>
      </c>
      <c r="AU321" s="277" t="s">
        <v>82</v>
      </c>
      <c r="AV321" s="15" t="s">
        <v>152</v>
      </c>
      <c r="AW321" s="15" t="s">
        <v>30</v>
      </c>
      <c r="AX321" s="15" t="s">
        <v>80</v>
      </c>
      <c r="AY321" s="277" t="s">
        <v>144</v>
      </c>
    </row>
    <row r="322" s="2" customFormat="1" ht="16.5" customHeight="1">
      <c r="A322" s="38"/>
      <c r="B322" s="39"/>
      <c r="C322" s="226" t="s">
        <v>424</v>
      </c>
      <c r="D322" s="226" t="s">
        <v>147</v>
      </c>
      <c r="E322" s="227" t="s">
        <v>425</v>
      </c>
      <c r="F322" s="228" t="s">
        <v>426</v>
      </c>
      <c r="G322" s="229" t="s">
        <v>427</v>
      </c>
      <c r="H322" s="230">
        <v>20</v>
      </c>
      <c r="I322" s="231"/>
      <c r="J322" s="232">
        <f>ROUND(I322*H322,2)</f>
        <v>0</v>
      </c>
      <c r="K322" s="228" t="s">
        <v>1</v>
      </c>
      <c r="L322" s="44"/>
      <c r="M322" s="233" t="s">
        <v>1</v>
      </c>
      <c r="N322" s="234" t="s">
        <v>38</v>
      </c>
      <c r="O322" s="91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270</v>
      </c>
      <c r="AT322" s="237" t="s">
        <v>147</v>
      </c>
      <c r="AU322" s="237" t="s">
        <v>82</v>
      </c>
      <c r="AY322" s="17" t="s">
        <v>144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80</v>
      </c>
      <c r="BK322" s="238">
        <f>ROUND(I322*H322,2)</f>
        <v>0</v>
      </c>
      <c r="BL322" s="17" t="s">
        <v>270</v>
      </c>
      <c r="BM322" s="237" t="s">
        <v>428</v>
      </c>
    </row>
    <row r="323" s="2" customFormat="1">
      <c r="A323" s="38"/>
      <c r="B323" s="39"/>
      <c r="C323" s="40"/>
      <c r="D323" s="239" t="s">
        <v>154</v>
      </c>
      <c r="E323" s="40"/>
      <c r="F323" s="240" t="s">
        <v>426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154</v>
      </c>
      <c r="AU323" s="17" t="s">
        <v>82</v>
      </c>
    </row>
    <row r="324" s="14" customFormat="1">
      <c r="A324" s="14"/>
      <c r="B324" s="256"/>
      <c r="C324" s="257"/>
      <c r="D324" s="239" t="s">
        <v>158</v>
      </c>
      <c r="E324" s="258" t="s">
        <v>1</v>
      </c>
      <c r="F324" s="259" t="s">
        <v>429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158</v>
      </c>
      <c r="AU324" s="266" t="s">
        <v>82</v>
      </c>
      <c r="AV324" s="14" t="s">
        <v>82</v>
      </c>
      <c r="AW324" s="14" t="s">
        <v>30</v>
      </c>
      <c r="AX324" s="14" t="s">
        <v>73</v>
      </c>
      <c r="AY324" s="266" t="s">
        <v>144</v>
      </c>
    </row>
    <row r="325" s="15" customFormat="1">
      <c r="A325" s="15"/>
      <c r="B325" s="267"/>
      <c r="C325" s="268"/>
      <c r="D325" s="239" t="s">
        <v>158</v>
      </c>
      <c r="E325" s="269" t="s">
        <v>1</v>
      </c>
      <c r="F325" s="270" t="s">
        <v>161</v>
      </c>
      <c r="G325" s="268"/>
      <c r="H325" s="271">
        <v>20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158</v>
      </c>
      <c r="AU325" s="277" t="s">
        <v>82</v>
      </c>
      <c r="AV325" s="15" t="s">
        <v>152</v>
      </c>
      <c r="AW325" s="15" t="s">
        <v>30</v>
      </c>
      <c r="AX325" s="15" t="s">
        <v>80</v>
      </c>
      <c r="AY325" s="277" t="s">
        <v>144</v>
      </c>
    </row>
    <row r="326" s="2" customFormat="1" ht="24.15" customHeight="1">
      <c r="A326" s="38"/>
      <c r="B326" s="39"/>
      <c r="C326" s="226" t="s">
        <v>430</v>
      </c>
      <c r="D326" s="226" t="s">
        <v>147</v>
      </c>
      <c r="E326" s="227" t="s">
        <v>431</v>
      </c>
      <c r="F326" s="228" t="s">
        <v>432</v>
      </c>
      <c r="G326" s="229" t="s">
        <v>164</v>
      </c>
      <c r="H326" s="230">
        <v>84.400000000000006</v>
      </c>
      <c r="I326" s="231"/>
      <c r="J326" s="232">
        <f>ROUND(I326*H326,2)</f>
        <v>0</v>
      </c>
      <c r="K326" s="228" t="s">
        <v>151</v>
      </c>
      <c r="L326" s="44"/>
      <c r="M326" s="233" t="s">
        <v>1</v>
      </c>
      <c r="N326" s="234" t="s">
        <v>38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0.0066</v>
      </c>
      <c r="T326" s="236">
        <f>S326*H326</f>
        <v>0.55703999999999998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270</v>
      </c>
      <c r="AT326" s="237" t="s">
        <v>147</v>
      </c>
      <c r="AU326" s="237" t="s">
        <v>82</v>
      </c>
      <c r="AY326" s="17" t="s">
        <v>144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80</v>
      </c>
      <c r="BK326" s="238">
        <f>ROUND(I326*H326,2)</f>
        <v>0</v>
      </c>
      <c r="BL326" s="17" t="s">
        <v>270</v>
      </c>
      <c r="BM326" s="237" t="s">
        <v>433</v>
      </c>
    </row>
    <row r="327" s="2" customFormat="1">
      <c r="A327" s="38"/>
      <c r="B327" s="39"/>
      <c r="C327" s="40"/>
      <c r="D327" s="239" t="s">
        <v>154</v>
      </c>
      <c r="E327" s="40"/>
      <c r="F327" s="240" t="s">
        <v>434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154</v>
      </c>
      <c r="AU327" s="17" t="s">
        <v>82</v>
      </c>
    </row>
    <row r="328" s="2" customFormat="1">
      <c r="A328" s="38"/>
      <c r="B328" s="39"/>
      <c r="C328" s="40"/>
      <c r="D328" s="244" t="s">
        <v>156</v>
      </c>
      <c r="E328" s="40"/>
      <c r="F328" s="245" t="s">
        <v>435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156</v>
      </c>
      <c r="AU328" s="17" t="s">
        <v>82</v>
      </c>
    </row>
    <row r="329" s="13" customFormat="1">
      <c r="A329" s="13"/>
      <c r="B329" s="246"/>
      <c r="C329" s="247"/>
      <c r="D329" s="239" t="s">
        <v>158</v>
      </c>
      <c r="E329" s="248" t="s">
        <v>1</v>
      </c>
      <c r="F329" s="249" t="s">
        <v>436</v>
      </c>
      <c r="G329" s="247"/>
      <c r="H329" s="248" t="s">
        <v>1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158</v>
      </c>
      <c r="AU329" s="255" t="s">
        <v>82</v>
      </c>
      <c r="AV329" s="13" t="s">
        <v>80</v>
      </c>
      <c r="AW329" s="13" t="s">
        <v>30</v>
      </c>
      <c r="AX329" s="13" t="s">
        <v>73</v>
      </c>
      <c r="AY329" s="255" t="s">
        <v>144</v>
      </c>
    </row>
    <row r="330" s="14" customFormat="1">
      <c r="A330" s="14"/>
      <c r="B330" s="256"/>
      <c r="C330" s="257"/>
      <c r="D330" s="239" t="s">
        <v>158</v>
      </c>
      <c r="E330" s="258" t="s">
        <v>1</v>
      </c>
      <c r="F330" s="259" t="s">
        <v>437</v>
      </c>
      <c r="G330" s="257"/>
      <c r="H330" s="260">
        <v>3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158</v>
      </c>
      <c r="AU330" s="266" t="s">
        <v>82</v>
      </c>
      <c r="AV330" s="14" t="s">
        <v>82</v>
      </c>
      <c r="AW330" s="14" t="s">
        <v>30</v>
      </c>
      <c r="AX330" s="14" t="s">
        <v>73</v>
      </c>
      <c r="AY330" s="266" t="s">
        <v>144</v>
      </c>
    </row>
    <row r="331" s="14" customFormat="1">
      <c r="A331" s="14"/>
      <c r="B331" s="256"/>
      <c r="C331" s="257"/>
      <c r="D331" s="239" t="s">
        <v>158</v>
      </c>
      <c r="E331" s="258" t="s">
        <v>1</v>
      </c>
      <c r="F331" s="259" t="s">
        <v>438</v>
      </c>
      <c r="G331" s="257"/>
      <c r="H331" s="260">
        <v>1.5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158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144</v>
      </c>
    </row>
    <row r="332" s="14" customFormat="1">
      <c r="A332" s="14"/>
      <c r="B332" s="256"/>
      <c r="C332" s="257"/>
      <c r="D332" s="239" t="s">
        <v>158</v>
      </c>
      <c r="E332" s="258" t="s">
        <v>1</v>
      </c>
      <c r="F332" s="259" t="s">
        <v>439</v>
      </c>
      <c r="G332" s="257"/>
      <c r="H332" s="260">
        <v>1.5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158</v>
      </c>
      <c r="AU332" s="266" t="s">
        <v>82</v>
      </c>
      <c r="AV332" s="14" t="s">
        <v>82</v>
      </c>
      <c r="AW332" s="14" t="s">
        <v>30</v>
      </c>
      <c r="AX332" s="14" t="s">
        <v>73</v>
      </c>
      <c r="AY332" s="266" t="s">
        <v>144</v>
      </c>
    </row>
    <row r="333" s="14" customFormat="1">
      <c r="A333" s="14"/>
      <c r="B333" s="256"/>
      <c r="C333" s="257"/>
      <c r="D333" s="239" t="s">
        <v>158</v>
      </c>
      <c r="E333" s="258" t="s">
        <v>1</v>
      </c>
      <c r="F333" s="259" t="s">
        <v>440</v>
      </c>
      <c r="G333" s="257"/>
      <c r="H333" s="260">
        <v>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158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144</v>
      </c>
    </row>
    <row r="334" s="14" customFormat="1">
      <c r="A334" s="14"/>
      <c r="B334" s="256"/>
      <c r="C334" s="257"/>
      <c r="D334" s="239" t="s">
        <v>158</v>
      </c>
      <c r="E334" s="258" t="s">
        <v>1</v>
      </c>
      <c r="F334" s="259" t="s">
        <v>441</v>
      </c>
      <c r="G334" s="257"/>
      <c r="H334" s="260">
        <v>3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158</v>
      </c>
      <c r="AU334" s="266" t="s">
        <v>82</v>
      </c>
      <c r="AV334" s="14" t="s">
        <v>82</v>
      </c>
      <c r="AW334" s="14" t="s">
        <v>30</v>
      </c>
      <c r="AX334" s="14" t="s">
        <v>73</v>
      </c>
      <c r="AY334" s="266" t="s">
        <v>144</v>
      </c>
    </row>
    <row r="335" s="14" customFormat="1">
      <c r="A335" s="14"/>
      <c r="B335" s="256"/>
      <c r="C335" s="257"/>
      <c r="D335" s="239" t="s">
        <v>158</v>
      </c>
      <c r="E335" s="258" t="s">
        <v>1</v>
      </c>
      <c r="F335" s="259" t="s">
        <v>442</v>
      </c>
      <c r="G335" s="257"/>
      <c r="H335" s="260">
        <v>3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158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144</v>
      </c>
    </row>
    <row r="336" s="14" customFormat="1">
      <c r="A336" s="14"/>
      <c r="B336" s="256"/>
      <c r="C336" s="257"/>
      <c r="D336" s="239" t="s">
        <v>158</v>
      </c>
      <c r="E336" s="258" t="s">
        <v>1</v>
      </c>
      <c r="F336" s="259" t="s">
        <v>443</v>
      </c>
      <c r="G336" s="257"/>
      <c r="H336" s="260">
        <v>3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158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144</v>
      </c>
    </row>
    <row r="337" s="14" customFormat="1">
      <c r="A337" s="14"/>
      <c r="B337" s="256"/>
      <c r="C337" s="257"/>
      <c r="D337" s="239" t="s">
        <v>158</v>
      </c>
      <c r="E337" s="258" t="s">
        <v>1</v>
      </c>
      <c r="F337" s="259" t="s">
        <v>444</v>
      </c>
      <c r="G337" s="257"/>
      <c r="H337" s="260">
        <v>3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158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144</v>
      </c>
    </row>
    <row r="338" s="14" customFormat="1">
      <c r="A338" s="14"/>
      <c r="B338" s="256"/>
      <c r="C338" s="257"/>
      <c r="D338" s="239" t="s">
        <v>158</v>
      </c>
      <c r="E338" s="258" t="s">
        <v>1</v>
      </c>
      <c r="F338" s="259" t="s">
        <v>445</v>
      </c>
      <c r="G338" s="257"/>
      <c r="H338" s="260">
        <v>1.5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158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144</v>
      </c>
    </row>
    <row r="339" s="14" customFormat="1">
      <c r="A339" s="14"/>
      <c r="B339" s="256"/>
      <c r="C339" s="257"/>
      <c r="D339" s="239" t="s">
        <v>158</v>
      </c>
      <c r="E339" s="258" t="s">
        <v>1</v>
      </c>
      <c r="F339" s="259" t="s">
        <v>446</v>
      </c>
      <c r="G339" s="257"/>
      <c r="H339" s="260">
        <v>1.5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158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144</v>
      </c>
    </row>
    <row r="340" s="14" customFormat="1">
      <c r="A340" s="14"/>
      <c r="B340" s="256"/>
      <c r="C340" s="257"/>
      <c r="D340" s="239" t="s">
        <v>158</v>
      </c>
      <c r="E340" s="258" t="s">
        <v>1</v>
      </c>
      <c r="F340" s="259" t="s">
        <v>447</v>
      </c>
      <c r="G340" s="257"/>
      <c r="H340" s="260">
        <v>1.5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158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144</v>
      </c>
    </row>
    <row r="341" s="14" customFormat="1">
      <c r="A341" s="14"/>
      <c r="B341" s="256"/>
      <c r="C341" s="257"/>
      <c r="D341" s="239" t="s">
        <v>158</v>
      </c>
      <c r="E341" s="258" t="s">
        <v>1</v>
      </c>
      <c r="F341" s="259" t="s">
        <v>448</v>
      </c>
      <c r="G341" s="257"/>
      <c r="H341" s="260">
        <v>1.5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158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144</v>
      </c>
    </row>
    <row r="342" s="14" customFormat="1">
      <c r="A342" s="14"/>
      <c r="B342" s="256"/>
      <c r="C342" s="257"/>
      <c r="D342" s="239" t="s">
        <v>158</v>
      </c>
      <c r="E342" s="258" t="s">
        <v>1</v>
      </c>
      <c r="F342" s="259" t="s">
        <v>449</v>
      </c>
      <c r="G342" s="257"/>
      <c r="H342" s="260">
        <v>2.7999999999999998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158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144</v>
      </c>
    </row>
    <row r="343" s="14" customFormat="1">
      <c r="A343" s="14"/>
      <c r="B343" s="256"/>
      <c r="C343" s="257"/>
      <c r="D343" s="239" t="s">
        <v>158</v>
      </c>
      <c r="E343" s="258" t="s">
        <v>1</v>
      </c>
      <c r="F343" s="259" t="s">
        <v>450</v>
      </c>
      <c r="G343" s="257"/>
      <c r="H343" s="260">
        <v>1.3999999999999999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158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144</v>
      </c>
    </row>
    <row r="344" s="14" customFormat="1">
      <c r="A344" s="14"/>
      <c r="B344" s="256"/>
      <c r="C344" s="257"/>
      <c r="D344" s="239" t="s">
        <v>158</v>
      </c>
      <c r="E344" s="258" t="s">
        <v>1</v>
      </c>
      <c r="F344" s="259" t="s">
        <v>451</v>
      </c>
      <c r="G344" s="257"/>
      <c r="H344" s="260">
        <v>2.7999999999999998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158</v>
      </c>
      <c r="AU344" s="266" t="s">
        <v>82</v>
      </c>
      <c r="AV344" s="14" t="s">
        <v>82</v>
      </c>
      <c r="AW344" s="14" t="s">
        <v>30</v>
      </c>
      <c r="AX344" s="14" t="s">
        <v>73</v>
      </c>
      <c r="AY344" s="266" t="s">
        <v>144</v>
      </c>
    </row>
    <row r="345" s="14" customFormat="1">
      <c r="A345" s="14"/>
      <c r="B345" s="256"/>
      <c r="C345" s="257"/>
      <c r="D345" s="239" t="s">
        <v>158</v>
      </c>
      <c r="E345" s="258" t="s">
        <v>1</v>
      </c>
      <c r="F345" s="259" t="s">
        <v>452</v>
      </c>
      <c r="G345" s="257"/>
      <c r="H345" s="260">
        <v>2.7999999999999998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158</v>
      </c>
      <c r="AU345" s="266" t="s">
        <v>82</v>
      </c>
      <c r="AV345" s="14" t="s">
        <v>82</v>
      </c>
      <c r="AW345" s="14" t="s">
        <v>30</v>
      </c>
      <c r="AX345" s="14" t="s">
        <v>73</v>
      </c>
      <c r="AY345" s="266" t="s">
        <v>144</v>
      </c>
    </row>
    <row r="346" s="14" customFormat="1">
      <c r="A346" s="14"/>
      <c r="B346" s="256"/>
      <c r="C346" s="257"/>
      <c r="D346" s="239" t="s">
        <v>158</v>
      </c>
      <c r="E346" s="258" t="s">
        <v>1</v>
      </c>
      <c r="F346" s="259" t="s">
        <v>453</v>
      </c>
      <c r="G346" s="257"/>
      <c r="H346" s="260">
        <v>2.7999999999999998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158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144</v>
      </c>
    </row>
    <row r="347" s="14" customFormat="1">
      <c r="A347" s="14"/>
      <c r="B347" s="256"/>
      <c r="C347" s="257"/>
      <c r="D347" s="239" t="s">
        <v>158</v>
      </c>
      <c r="E347" s="258" t="s">
        <v>1</v>
      </c>
      <c r="F347" s="259" t="s">
        <v>454</v>
      </c>
      <c r="G347" s="257"/>
      <c r="H347" s="260">
        <v>2.7999999999999998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158</v>
      </c>
      <c r="AU347" s="266" t="s">
        <v>82</v>
      </c>
      <c r="AV347" s="14" t="s">
        <v>82</v>
      </c>
      <c r="AW347" s="14" t="s">
        <v>30</v>
      </c>
      <c r="AX347" s="14" t="s">
        <v>73</v>
      </c>
      <c r="AY347" s="266" t="s">
        <v>144</v>
      </c>
    </row>
    <row r="348" s="14" customFormat="1">
      <c r="A348" s="14"/>
      <c r="B348" s="256"/>
      <c r="C348" s="257"/>
      <c r="D348" s="239" t="s">
        <v>158</v>
      </c>
      <c r="E348" s="258" t="s">
        <v>1</v>
      </c>
      <c r="F348" s="259" t="s">
        <v>455</v>
      </c>
      <c r="G348" s="257"/>
      <c r="H348" s="260">
        <v>2.7999999999999998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158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144</v>
      </c>
    </row>
    <row r="349" s="14" customFormat="1">
      <c r="A349" s="14"/>
      <c r="B349" s="256"/>
      <c r="C349" s="257"/>
      <c r="D349" s="239" t="s">
        <v>158</v>
      </c>
      <c r="E349" s="258" t="s">
        <v>1</v>
      </c>
      <c r="F349" s="259" t="s">
        <v>456</v>
      </c>
      <c r="G349" s="257"/>
      <c r="H349" s="260">
        <v>2.7999999999999998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158</v>
      </c>
      <c r="AU349" s="266" t="s">
        <v>82</v>
      </c>
      <c r="AV349" s="14" t="s">
        <v>82</v>
      </c>
      <c r="AW349" s="14" t="s">
        <v>30</v>
      </c>
      <c r="AX349" s="14" t="s">
        <v>73</v>
      </c>
      <c r="AY349" s="266" t="s">
        <v>144</v>
      </c>
    </row>
    <row r="350" s="14" customFormat="1">
      <c r="A350" s="14"/>
      <c r="B350" s="256"/>
      <c r="C350" s="257"/>
      <c r="D350" s="239" t="s">
        <v>158</v>
      </c>
      <c r="E350" s="258" t="s">
        <v>1</v>
      </c>
      <c r="F350" s="259" t="s">
        <v>457</v>
      </c>
      <c r="G350" s="257"/>
      <c r="H350" s="260">
        <v>2.7999999999999998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158</v>
      </c>
      <c r="AU350" s="266" t="s">
        <v>82</v>
      </c>
      <c r="AV350" s="14" t="s">
        <v>82</v>
      </c>
      <c r="AW350" s="14" t="s">
        <v>30</v>
      </c>
      <c r="AX350" s="14" t="s">
        <v>73</v>
      </c>
      <c r="AY350" s="266" t="s">
        <v>144</v>
      </c>
    </row>
    <row r="351" s="14" customFormat="1">
      <c r="A351" s="14"/>
      <c r="B351" s="256"/>
      <c r="C351" s="257"/>
      <c r="D351" s="239" t="s">
        <v>158</v>
      </c>
      <c r="E351" s="258" t="s">
        <v>1</v>
      </c>
      <c r="F351" s="259" t="s">
        <v>458</v>
      </c>
      <c r="G351" s="257"/>
      <c r="H351" s="260">
        <v>2.7999999999999998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158</v>
      </c>
      <c r="AU351" s="266" t="s">
        <v>82</v>
      </c>
      <c r="AV351" s="14" t="s">
        <v>82</v>
      </c>
      <c r="AW351" s="14" t="s">
        <v>30</v>
      </c>
      <c r="AX351" s="14" t="s">
        <v>73</v>
      </c>
      <c r="AY351" s="266" t="s">
        <v>144</v>
      </c>
    </row>
    <row r="352" s="14" customFormat="1">
      <c r="A352" s="14"/>
      <c r="B352" s="256"/>
      <c r="C352" s="257"/>
      <c r="D352" s="239" t="s">
        <v>158</v>
      </c>
      <c r="E352" s="258" t="s">
        <v>1</v>
      </c>
      <c r="F352" s="259" t="s">
        <v>459</v>
      </c>
      <c r="G352" s="257"/>
      <c r="H352" s="260">
        <v>2.7999999999999998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158</v>
      </c>
      <c r="AU352" s="266" t="s">
        <v>82</v>
      </c>
      <c r="AV352" s="14" t="s">
        <v>82</v>
      </c>
      <c r="AW352" s="14" t="s">
        <v>30</v>
      </c>
      <c r="AX352" s="14" t="s">
        <v>73</v>
      </c>
      <c r="AY352" s="266" t="s">
        <v>144</v>
      </c>
    </row>
    <row r="353" s="14" customFormat="1">
      <c r="A353" s="14"/>
      <c r="B353" s="256"/>
      <c r="C353" s="257"/>
      <c r="D353" s="239" t="s">
        <v>158</v>
      </c>
      <c r="E353" s="258" t="s">
        <v>1</v>
      </c>
      <c r="F353" s="259" t="s">
        <v>460</v>
      </c>
      <c r="G353" s="257"/>
      <c r="H353" s="260">
        <v>1.3999999999999999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158</v>
      </c>
      <c r="AU353" s="266" t="s">
        <v>82</v>
      </c>
      <c r="AV353" s="14" t="s">
        <v>82</v>
      </c>
      <c r="AW353" s="14" t="s">
        <v>30</v>
      </c>
      <c r="AX353" s="14" t="s">
        <v>73</v>
      </c>
      <c r="AY353" s="266" t="s">
        <v>144</v>
      </c>
    </row>
    <row r="354" s="14" customFormat="1">
      <c r="A354" s="14"/>
      <c r="B354" s="256"/>
      <c r="C354" s="257"/>
      <c r="D354" s="239" t="s">
        <v>158</v>
      </c>
      <c r="E354" s="258" t="s">
        <v>1</v>
      </c>
      <c r="F354" s="259" t="s">
        <v>461</v>
      </c>
      <c r="G354" s="257"/>
      <c r="H354" s="260">
        <v>2.7999999999999998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158</v>
      </c>
      <c r="AU354" s="266" t="s">
        <v>82</v>
      </c>
      <c r="AV354" s="14" t="s">
        <v>82</v>
      </c>
      <c r="AW354" s="14" t="s">
        <v>30</v>
      </c>
      <c r="AX354" s="14" t="s">
        <v>73</v>
      </c>
      <c r="AY354" s="266" t="s">
        <v>144</v>
      </c>
    </row>
    <row r="355" s="14" customFormat="1">
      <c r="A355" s="14"/>
      <c r="B355" s="256"/>
      <c r="C355" s="257"/>
      <c r="D355" s="239" t="s">
        <v>158</v>
      </c>
      <c r="E355" s="258" t="s">
        <v>1</v>
      </c>
      <c r="F355" s="259" t="s">
        <v>462</v>
      </c>
      <c r="G355" s="257"/>
      <c r="H355" s="260">
        <v>1.3999999999999999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158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144</v>
      </c>
    </row>
    <row r="356" s="14" customFormat="1">
      <c r="A356" s="14"/>
      <c r="B356" s="256"/>
      <c r="C356" s="257"/>
      <c r="D356" s="239" t="s">
        <v>158</v>
      </c>
      <c r="E356" s="258" t="s">
        <v>1</v>
      </c>
      <c r="F356" s="259" t="s">
        <v>463</v>
      </c>
      <c r="G356" s="257"/>
      <c r="H356" s="260">
        <v>2.7999999999999998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158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144</v>
      </c>
    </row>
    <row r="357" s="14" customFormat="1">
      <c r="A357" s="14"/>
      <c r="B357" s="256"/>
      <c r="C357" s="257"/>
      <c r="D357" s="239" t="s">
        <v>158</v>
      </c>
      <c r="E357" s="258" t="s">
        <v>1</v>
      </c>
      <c r="F357" s="259" t="s">
        <v>464</v>
      </c>
      <c r="G357" s="257"/>
      <c r="H357" s="260">
        <v>2.7999999999999998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158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144</v>
      </c>
    </row>
    <row r="358" s="14" customFormat="1">
      <c r="A358" s="14"/>
      <c r="B358" s="256"/>
      <c r="C358" s="257"/>
      <c r="D358" s="239" t="s">
        <v>158</v>
      </c>
      <c r="E358" s="258" t="s">
        <v>1</v>
      </c>
      <c r="F358" s="259" t="s">
        <v>465</v>
      </c>
      <c r="G358" s="257"/>
      <c r="H358" s="260">
        <v>2.7999999999999998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158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144</v>
      </c>
    </row>
    <row r="359" s="14" customFormat="1">
      <c r="A359" s="14"/>
      <c r="B359" s="256"/>
      <c r="C359" s="257"/>
      <c r="D359" s="239" t="s">
        <v>158</v>
      </c>
      <c r="E359" s="258" t="s">
        <v>1</v>
      </c>
      <c r="F359" s="259" t="s">
        <v>466</v>
      </c>
      <c r="G359" s="257"/>
      <c r="H359" s="260">
        <v>2.7999999999999998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158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144</v>
      </c>
    </row>
    <row r="360" s="14" customFormat="1">
      <c r="A360" s="14"/>
      <c r="B360" s="256"/>
      <c r="C360" s="257"/>
      <c r="D360" s="239" t="s">
        <v>158</v>
      </c>
      <c r="E360" s="258" t="s">
        <v>1</v>
      </c>
      <c r="F360" s="259" t="s">
        <v>467</v>
      </c>
      <c r="G360" s="257"/>
      <c r="H360" s="260">
        <v>2.7999999999999998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158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144</v>
      </c>
    </row>
    <row r="361" s="14" customFormat="1">
      <c r="A361" s="14"/>
      <c r="B361" s="256"/>
      <c r="C361" s="257"/>
      <c r="D361" s="239" t="s">
        <v>158</v>
      </c>
      <c r="E361" s="258" t="s">
        <v>1</v>
      </c>
      <c r="F361" s="259" t="s">
        <v>468</v>
      </c>
      <c r="G361" s="257"/>
      <c r="H361" s="260">
        <v>2.7999999999999998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158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144</v>
      </c>
    </row>
    <row r="362" s="14" customFormat="1">
      <c r="A362" s="14"/>
      <c r="B362" s="256"/>
      <c r="C362" s="257"/>
      <c r="D362" s="239" t="s">
        <v>158</v>
      </c>
      <c r="E362" s="258" t="s">
        <v>1</v>
      </c>
      <c r="F362" s="259" t="s">
        <v>469</v>
      </c>
      <c r="G362" s="257"/>
      <c r="H362" s="260">
        <v>2.7999999999999998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158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144</v>
      </c>
    </row>
    <row r="363" s="14" customFormat="1">
      <c r="A363" s="14"/>
      <c r="B363" s="256"/>
      <c r="C363" s="257"/>
      <c r="D363" s="239" t="s">
        <v>158</v>
      </c>
      <c r="E363" s="258" t="s">
        <v>1</v>
      </c>
      <c r="F363" s="259" t="s">
        <v>470</v>
      </c>
      <c r="G363" s="257"/>
      <c r="H363" s="260">
        <v>2.7999999999999998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158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144</v>
      </c>
    </row>
    <row r="364" s="15" customFormat="1">
      <c r="A364" s="15"/>
      <c r="B364" s="267"/>
      <c r="C364" s="268"/>
      <c r="D364" s="239" t="s">
        <v>158</v>
      </c>
      <c r="E364" s="269" t="s">
        <v>1</v>
      </c>
      <c r="F364" s="270" t="s">
        <v>161</v>
      </c>
      <c r="G364" s="268"/>
      <c r="H364" s="271">
        <v>84.399999999999906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158</v>
      </c>
      <c r="AU364" s="277" t="s">
        <v>82</v>
      </c>
      <c r="AV364" s="15" t="s">
        <v>152</v>
      </c>
      <c r="AW364" s="15" t="s">
        <v>30</v>
      </c>
      <c r="AX364" s="15" t="s">
        <v>80</v>
      </c>
      <c r="AY364" s="277" t="s">
        <v>144</v>
      </c>
    </row>
    <row r="365" s="2" customFormat="1" ht="24.15" customHeight="1">
      <c r="A365" s="38"/>
      <c r="B365" s="39"/>
      <c r="C365" s="226" t="s">
        <v>471</v>
      </c>
      <c r="D365" s="226" t="s">
        <v>147</v>
      </c>
      <c r="E365" s="227" t="s">
        <v>472</v>
      </c>
      <c r="F365" s="228" t="s">
        <v>473</v>
      </c>
      <c r="G365" s="229" t="s">
        <v>164</v>
      </c>
      <c r="H365" s="230">
        <v>7.9000000000000004</v>
      </c>
      <c r="I365" s="231"/>
      <c r="J365" s="232">
        <f>ROUND(I365*H365,2)</f>
        <v>0</v>
      </c>
      <c r="K365" s="228" t="s">
        <v>151</v>
      </c>
      <c r="L365" s="44"/>
      <c r="M365" s="233" t="s">
        <v>1</v>
      </c>
      <c r="N365" s="234" t="s">
        <v>38</v>
      </c>
      <c r="O365" s="91"/>
      <c r="P365" s="235">
        <f>O365*H365</f>
        <v>0</v>
      </c>
      <c r="Q365" s="235">
        <v>0</v>
      </c>
      <c r="R365" s="235">
        <f>Q365*H365</f>
        <v>0</v>
      </c>
      <c r="S365" s="235">
        <v>0.01584</v>
      </c>
      <c r="T365" s="236">
        <f>S365*H365</f>
        <v>0.125136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270</v>
      </c>
      <c r="AT365" s="237" t="s">
        <v>147</v>
      </c>
      <c r="AU365" s="237" t="s">
        <v>82</v>
      </c>
      <c r="AY365" s="17" t="s">
        <v>144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80</v>
      </c>
      <c r="BK365" s="238">
        <f>ROUND(I365*H365,2)</f>
        <v>0</v>
      </c>
      <c r="BL365" s="17" t="s">
        <v>270</v>
      </c>
      <c r="BM365" s="237" t="s">
        <v>474</v>
      </c>
    </row>
    <row r="366" s="2" customFormat="1">
      <c r="A366" s="38"/>
      <c r="B366" s="39"/>
      <c r="C366" s="40"/>
      <c r="D366" s="239" t="s">
        <v>154</v>
      </c>
      <c r="E366" s="40"/>
      <c r="F366" s="240" t="s">
        <v>475</v>
      </c>
      <c r="G366" s="40"/>
      <c r="H366" s="40"/>
      <c r="I366" s="241"/>
      <c r="J366" s="40"/>
      <c r="K366" s="40"/>
      <c r="L366" s="44"/>
      <c r="M366" s="242"/>
      <c r="N366" s="243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154</v>
      </c>
      <c r="AU366" s="17" t="s">
        <v>82</v>
      </c>
    </row>
    <row r="367" s="2" customFormat="1">
      <c r="A367" s="38"/>
      <c r="B367" s="39"/>
      <c r="C367" s="40"/>
      <c r="D367" s="244" t="s">
        <v>156</v>
      </c>
      <c r="E367" s="40"/>
      <c r="F367" s="245" t="s">
        <v>476</v>
      </c>
      <c r="G367" s="40"/>
      <c r="H367" s="40"/>
      <c r="I367" s="241"/>
      <c r="J367" s="40"/>
      <c r="K367" s="40"/>
      <c r="L367" s="44"/>
      <c r="M367" s="242"/>
      <c r="N367" s="243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156</v>
      </c>
      <c r="AU367" s="17" t="s">
        <v>82</v>
      </c>
    </row>
    <row r="368" s="13" customFormat="1">
      <c r="A368" s="13"/>
      <c r="B368" s="246"/>
      <c r="C368" s="247"/>
      <c r="D368" s="239" t="s">
        <v>158</v>
      </c>
      <c r="E368" s="248" t="s">
        <v>1</v>
      </c>
      <c r="F368" s="249" t="s">
        <v>477</v>
      </c>
      <c r="G368" s="247"/>
      <c r="H368" s="248" t="s">
        <v>1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158</v>
      </c>
      <c r="AU368" s="255" t="s">
        <v>82</v>
      </c>
      <c r="AV368" s="13" t="s">
        <v>80</v>
      </c>
      <c r="AW368" s="13" t="s">
        <v>30</v>
      </c>
      <c r="AX368" s="13" t="s">
        <v>73</v>
      </c>
      <c r="AY368" s="255" t="s">
        <v>144</v>
      </c>
    </row>
    <row r="369" s="14" customFormat="1">
      <c r="A369" s="14"/>
      <c r="B369" s="256"/>
      <c r="C369" s="257"/>
      <c r="D369" s="239" t="s">
        <v>158</v>
      </c>
      <c r="E369" s="258" t="s">
        <v>1</v>
      </c>
      <c r="F369" s="259" t="s">
        <v>449</v>
      </c>
      <c r="G369" s="257"/>
      <c r="H369" s="260">
        <v>2.7999999999999998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158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144</v>
      </c>
    </row>
    <row r="370" s="14" customFormat="1">
      <c r="A370" s="14"/>
      <c r="B370" s="256"/>
      <c r="C370" s="257"/>
      <c r="D370" s="239" t="s">
        <v>158</v>
      </c>
      <c r="E370" s="258" t="s">
        <v>1</v>
      </c>
      <c r="F370" s="259" t="s">
        <v>478</v>
      </c>
      <c r="G370" s="257"/>
      <c r="H370" s="260">
        <v>2.6000000000000001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158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144</v>
      </c>
    </row>
    <row r="371" s="14" customFormat="1">
      <c r="A371" s="14"/>
      <c r="B371" s="256"/>
      <c r="C371" s="257"/>
      <c r="D371" s="239" t="s">
        <v>158</v>
      </c>
      <c r="E371" s="258" t="s">
        <v>1</v>
      </c>
      <c r="F371" s="259" t="s">
        <v>479</v>
      </c>
      <c r="G371" s="257"/>
      <c r="H371" s="260">
        <v>2.5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158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144</v>
      </c>
    </row>
    <row r="372" s="15" customFormat="1">
      <c r="A372" s="15"/>
      <c r="B372" s="267"/>
      <c r="C372" s="268"/>
      <c r="D372" s="239" t="s">
        <v>158</v>
      </c>
      <c r="E372" s="269" t="s">
        <v>1</v>
      </c>
      <c r="F372" s="270" t="s">
        <v>161</v>
      </c>
      <c r="G372" s="268"/>
      <c r="H372" s="271">
        <v>7.9000000000000004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7" t="s">
        <v>158</v>
      </c>
      <c r="AU372" s="277" t="s">
        <v>82</v>
      </c>
      <c r="AV372" s="15" t="s">
        <v>152</v>
      </c>
      <c r="AW372" s="15" t="s">
        <v>30</v>
      </c>
      <c r="AX372" s="15" t="s">
        <v>80</v>
      </c>
      <c r="AY372" s="277" t="s">
        <v>144</v>
      </c>
    </row>
    <row r="373" s="2" customFormat="1" ht="24.15" customHeight="1">
      <c r="A373" s="38"/>
      <c r="B373" s="39"/>
      <c r="C373" s="226" t="s">
        <v>480</v>
      </c>
      <c r="D373" s="226" t="s">
        <v>147</v>
      </c>
      <c r="E373" s="227" t="s">
        <v>481</v>
      </c>
      <c r="F373" s="228" t="s">
        <v>482</v>
      </c>
      <c r="G373" s="229" t="s">
        <v>164</v>
      </c>
      <c r="H373" s="230">
        <v>59.530000000000001</v>
      </c>
      <c r="I373" s="231"/>
      <c r="J373" s="232">
        <f>ROUND(I373*H373,2)</f>
        <v>0</v>
      </c>
      <c r="K373" s="228" t="s">
        <v>151</v>
      </c>
      <c r="L373" s="44"/>
      <c r="M373" s="233" t="s">
        <v>1</v>
      </c>
      <c r="N373" s="234" t="s">
        <v>38</v>
      </c>
      <c r="O373" s="91"/>
      <c r="P373" s="235">
        <f>O373*H373</f>
        <v>0</v>
      </c>
      <c r="Q373" s="235">
        <v>0</v>
      </c>
      <c r="R373" s="235">
        <f>Q373*H373</f>
        <v>0</v>
      </c>
      <c r="S373" s="235">
        <v>0.024750000000000001</v>
      </c>
      <c r="T373" s="236">
        <f>S373*H373</f>
        <v>1.4733675000000002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270</v>
      </c>
      <c r="AT373" s="237" t="s">
        <v>147</v>
      </c>
      <c r="AU373" s="237" t="s">
        <v>82</v>
      </c>
      <c r="AY373" s="17" t="s">
        <v>144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7" t="s">
        <v>80</v>
      </c>
      <c r="BK373" s="238">
        <f>ROUND(I373*H373,2)</f>
        <v>0</v>
      </c>
      <c r="BL373" s="17" t="s">
        <v>270</v>
      </c>
      <c r="BM373" s="237" t="s">
        <v>483</v>
      </c>
    </row>
    <row r="374" s="2" customFormat="1">
      <c r="A374" s="38"/>
      <c r="B374" s="39"/>
      <c r="C374" s="40"/>
      <c r="D374" s="239" t="s">
        <v>154</v>
      </c>
      <c r="E374" s="40"/>
      <c r="F374" s="240" t="s">
        <v>484</v>
      </c>
      <c r="G374" s="40"/>
      <c r="H374" s="40"/>
      <c r="I374" s="241"/>
      <c r="J374" s="40"/>
      <c r="K374" s="40"/>
      <c r="L374" s="44"/>
      <c r="M374" s="242"/>
      <c r="N374" s="243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154</v>
      </c>
      <c r="AU374" s="17" t="s">
        <v>82</v>
      </c>
    </row>
    <row r="375" s="2" customFormat="1">
      <c r="A375" s="38"/>
      <c r="B375" s="39"/>
      <c r="C375" s="40"/>
      <c r="D375" s="244" t="s">
        <v>156</v>
      </c>
      <c r="E375" s="40"/>
      <c r="F375" s="245" t="s">
        <v>485</v>
      </c>
      <c r="G375" s="40"/>
      <c r="H375" s="40"/>
      <c r="I375" s="241"/>
      <c r="J375" s="40"/>
      <c r="K375" s="40"/>
      <c r="L375" s="44"/>
      <c r="M375" s="242"/>
      <c r="N375" s="24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156</v>
      </c>
      <c r="AU375" s="17" t="s">
        <v>82</v>
      </c>
    </row>
    <row r="376" s="13" customFormat="1">
      <c r="A376" s="13"/>
      <c r="B376" s="246"/>
      <c r="C376" s="247"/>
      <c r="D376" s="239" t="s">
        <v>158</v>
      </c>
      <c r="E376" s="248" t="s">
        <v>1</v>
      </c>
      <c r="F376" s="249" t="s">
        <v>486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158</v>
      </c>
      <c r="AU376" s="255" t="s">
        <v>82</v>
      </c>
      <c r="AV376" s="13" t="s">
        <v>80</v>
      </c>
      <c r="AW376" s="13" t="s">
        <v>30</v>
      </c>
      <c r="AX376" s="13" t="s">
        <v>73</v>
      </c>
      <c r="AY376" s="255" t="s">
        <v>144</v>
      </c>
    </row>
    <row r="377" s="14" customFormat="1">
      <c r="A377" s="14"/>
      <c r="B377" s="256"/>
      <c r="C377" s="257"/>
      <c r="D377" s="239" t="s">
        <v>158</v>
      </c>
      <c r="E377" s="258" t="s">
        <v>1</v>
      </c>
      <c r="F377" s="259" t="s">
        <v>487</v>
      </c>
      <c r="G377" s="257"/>
      <c r="H377" s="260">
        <v>12.210000000000001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158</v>
      </c>
      <c r="AU377" s="266" t="s">
        <v>82</v>
      </c>
      <c r="AV377" s="14" t="s">
        <v>82</v>
      </c>
      <c r="AW377" s="14" t="s">
        <v>30</v>
      </c>
      <c r="AX377" s="14" t="s">
        <v>73</v>
      </c>
      <c r="AY377" s="266" t="s">
        <v>144</v>
      </c>
    </row>
    <row r="378" s="14" customFormat="1">
      <c r="A378" s="14"/>
      <c r="B378" s="256"/>
      <c r="C378" s="257"/>
      <c r="D378" s="239" t="s">
        <v>158</v>
      </c>
      <c r="E378" s="258" t="s">
        <v>1</v>
      </c>
      <c r="F378" s="259" t="s">
        <v>488</v>
      </c>
      <c r="G378" s="257"/>
      <c r="H378" s="260">
        <v>2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158</v>
      </c>
      <c r="AU378" s="266" t="s">
        <v>82</v>
      </c>
      <c r="AV378" s="14" t="s">
        <v>82</v>
      </c>
      <c r="AW378" s="14" t="s">
        <v>30</v>
      </c>
      <c r="AX378" s="14" t="s">
        <v>73</v>
      </c>
      <c r="AY378" s="266" t="s">
        <v>144</v>
      </c>
    </row>
    <row r="379" s="14" customFormat="1">
      <c r="A379" s="14"/>
      <c r="B379" s="256"/>
      <c r="C379" s="257"/>
      <c r="D379" s="239" t="s">
        <v>158</v>
      </c>
      <c r="E379" s="258" t="s">
        <v>1</v>
      </c>
      <c r="F379" s="259" t="s">
        <v>489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158</v>
      </c>
      <c r="AU379" s="266" t="s">
        <v>82</v>
      </c>
      <c r="AV379" s="14" t="s">
        <v>82</v>
      </c>
      <c r="AW379" s="14" t="s">
        <v>30</v>
      </c>
      <c r="AX379" s="14" t="s">
        <v>73</v>
      </c>
      <c r="AY379" s="266" t="s">
        <v>144</v>
      </c>
    </row>
    <row r="380" s="14" customFormat="1">
      <c r="A380" s="14"/>
      <c r="B380" s="256"/>
      <c r="C380" s="257"/>
      <c r="D380" s="239" t="s">
        <v>158</v>
      </c>
      <c r="E380" s="258" t="s">
        <v>1</v>
      </c>
      <c r="F380" s="259" t="s">
        <v>490</v>
      </c>
      <c r="G380" s="257"/>
      <c r="H380" s="260">
        <v>2.8999999999999999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158</v>
      </c>
      <c r="AU380" s="266" t="s">
        <v>82</v>
      </c>
      <c r="AV380" s="14" t="s">
        <v>82</v>
      </c>
      <c r="AW380" s="14" t="s">
        <v>30</v>
      </c>
      <c r="AX380" s="14" t="s">
        <v>73</v>
      </c>
      <c r="AY380" s="266" t="s">
        <v>144</v>
      </c>
    </row>
    <row r="381" s="14" customFormat="1">
      <c r="A381" s="14"/>
      <c r="B381" s="256"/>
      <c r="C381" s="257"/>
      <c r="D381" s="239" t="s">
        <v>158</v>
      </c>
      <c r="E381" s="258" t="s">
        <v>1</v>
      </c>
      <c r="F381" s="259" t="s">
        <v>491</v>
      </c>
      <c r="G381" s="257"/>
      <c r="H381" s="260">
        <v>4.2999999999999998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158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144</v>
      </c>
    </row>
    <row r="382" s="14" customFormat="1">
      <c r="A382" s="14"/>
      <c r="B382" s="256"/>
      <c r="C382" s="257"/>
      <c r="D382" s="239" t="s">
        <v>158</v>
      </c>
      <c r="E382" s="258" t="s">
        <v>1</v>
      </c>
      <c r="F382" s="259" t="s">
        <v>492</v>
      </c>
      <c r="G382" s="257"/>
      <c r="H382" s="260">
        <v>2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158</v>
      </c>
      <c r="AU382" s="266" t="s">
        <v>82</v>
      </c>
      <c r="AV382" s="14" t="s">
        <v>82</v>
      </c>
      <c r="AW382" s="14" t="s">
        <v>30</v>
      </c>
      <c r="AX382" s="14" t="s">
        <v>73</v>
      </c>
      <c r="AY382" s="266" t="s">
        <v>144</v>
      </c>
    </row>
    <row r="383" s="14" customFormat="1">
      <c r="A383" s="14"/>
      <c r="B383" s="256"/>
      <c r="C383" s="257"/>
      <c r="D383" s="239" t="s">
        <v>158</v>
      </c>
      <c r="E383" s="258" t="s">
        <v>1</v>
      </c>
      <c r="F383" s="259" t="s">
        <v>493</v>
      </c>
      <c r="G383" s="257"/>
      <c r="H383" s="260">
        <v>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158</v>
      </c>
      <c r="AU383" s="266" t="s">
        <v>82</v>
      </c>
      <c r="AV383" s="14" t="s">
        <v>82</v>
      </c>
      <c r="AW383" s="14" t="s">
        <v>30</v>
      </c>
      <c r="AX383" s="14" t="s">
        <v>73</v>
      </c>
      <c r="AY383" s="266" t="s">
        <v>144</v>
      </c>
    </row>
    <row r="384" s="14" customFormat="1">
      <c r="A384" s="14"/>
      <c r="B384" s="256"/>
      <c r="C384" s="257"/>
      <c r="D384" s="239" t="s">
        <v>158</v>
      </c>
      <c r="E384" s="258" t="s">
        <v>1</v>
      </c>
      <c r="F384" s="259" t="s">
        <v>494</v>
      </c>
      <c r="G384" s="257"/>
      <c r="H384" s="260">
        <v>3.2999999999999998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158</v>
      </c>
      <c r="AU384" s="266" t="s">
        <v>82</v>
      </c>
      <c r="AV384" s="14" t="s">
        <v>82</v>
      </c>
      <c r="AW384" s="14" t="s">
        <v>30</v>
      </c>
      <c r="AX384" s="14" t="s">
        <v>73</v>
      </c>
      <c r="AY384" s="266" t="s">
        <v>144</v>
      </c>
    </row>
    <row r="385" s="14" customFormat="1">
      <c r="A385" s="14"/>
      <c r="B385" s="256"/>
      <c r="C385" s="257"/>
      <c r="D385" s="239" t="s">
        <v>158</v>
      </c>
      <c r="E385" s="258" t="s">
        <v>1</v>
      </c>
      <c r="F385" s="259" t="s">
        <v>495</v>
      </c>
      <c r="G385" s="257"/>
      <c r="H385" s="260">
        <v>3.2999999999999998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158</v>
      </c>
      <c r="AU385" s="266" t="s">
        <v>82</v>
      </c>
      <c r="AV385" s="14" t="s">
        <v>82</v>
      </c>
      <c r="AW385" s="14" t="s">
        <v>30</v>
      </c>
      <c r="AX385" s="14" t="s">
        <v>73</v>
      </c>
      <c r="AY385" s="266" t="s">
        <v>144</v>
      </c>
    </row>
    <row r="386" s="14" customFormat="1">
      <c r="A386" s="14"/>
      <c r="B386" s="256"/>
      <c r="C386" s="257"/>
      <c r="D386" s="239" t="s">
        <v>158</v>
      </c>
      <c r="E386" s="258" t="s">
        <v>1</v>
      </c>
      <c r="F386" s="259" t="s">
        <v>496</v>
      </c>
      <c r="G386" s="257"/>
      <c r="H386" s="260">
        <v>6.6500000000000004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158</v>
      </c>
      <c r="AU386" s="266" t="s">
        <v>82</v>
      </c>
      <c r="AV386" s="14" t="s">
        <v>82</v>
      </c>
      <c r="AW386" s="14" t="s">
        <v>30</v>
      </c>
      <c r="AX386" s="14" t="s">
        <v>73</v>
      </c>
      <c r="AY386" s="266" t="s">
        <v>144</v>
      </c>
    </row>
    <row r="387" s="14" customFormat="1">
      <c r="A387" s="14"/>
      <c r="B387" s="256"/>
      <c r="C387" s="257"/>
      <c r="D387" s="239" t="s">
        <v>158</v>
      </c>
      <c r="E387" s="258" t="s">
        <v>1</v>
      </c>
      <c r="F387" s="259" t="s">
        <v>497</v>
      </c>
      <c r="G387" s="257"/>
      <c r="H387" s="260">
        <v>2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158</v>
      </c>
      <c r="AU387" s="266" t="s">
        <v>82</v>
      </c>
      <c r="AV387" s="14" t="s">
        <v>82</v>
      </c>
      <c r="AW387" s="14" t="s">
        <v>30</v>
      </c>
      <c r="AX387" s="14" t="s">
        <v>73</v>
      </c>
      <c r="AY387" s="266" t="s">
        <v>144</v>
      </c>
    </row>
    <row r="388" s="14" customFormat="1">
      <c r="A388" s="14"/>
      <c r="B388" s="256"/>
      <c r="C388" s="257"/>
      <c r="D388" s="239" t="s">
        <v>158</v>
      </c>
      <c r="E388" s="258" t="s">
        <v>1</v>
      </c>
      <c r="F388" s="259" t="s">
        <v>498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158</v>
      </c>
      <c r="AU388" s="266" t="s">
        <v>82</v>
      </c>
      <c r="AV388" s="14" t="s">
        <v>82</v>
      </c>
      <c r="AW388" s="14" t="s">
        <v>30</v>
      </c>
      <c r="AX388" s="14" t="s">
        <v>73</v>
      </c>
      <c r="AY388" s="266" t="s">
        <v>144</v>
      </c>
    </row>
    <row r="389" s="14" customFormat="1">
      <c r="A389" s="14"/>
      <c r="B389" s="256"/>
      <c r="C389" s="257"/>
      <c r="D389" s="239" t="s">
        <v>158</v>
      </c>
      <c r="E389" s="258" t="s">
        <v>1</v>
      </c>
      <c r="F389" s="259" t="s">
        <v>499</v>
      </c>
      <c r="G389" s="257"/>
      <c r="H389" s="260">
        <v>2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158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144</v>
      </c>
    </row>
    <row r="390" s="14" customFormat="1">
      <c r="A390" s="14"/>
      <c r="B390" s="256"/>
      <c r="C390" s="257"/>
      <c r="D390" s="239" t="s">
        <v>158</v>
      </c>
      <c r="E390" s="258" t="s">
        <v>1</v>
      </c>
      <c r="F390" s="259" t="s">
        <v>500</v>
      </c>
      <c r="G390" s="257"/>
      <c r="H390" s="260">
        <v>1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158</v>
      </c>
      <c r="AU390" s="266" t="s">
        <v>82</v>
      </c>
      <c r="AV390" s="14" t="s">
        <v>82</v>
      </c>
      <c r="AW390" s="14" t="s">
        <v>30</v>
      </c>
      <c r="AX390" s="14" t="s">
        <v>73</v>
      </c>
      <c r="AY390" s="266" t="s">
        <v>144</v>
      </c>
    </row>
    <row r="391" s="13" customFormat="1">
      <c r="A391" s="13"/>
      <c r="B391" s="246"/>
      <c r="C391" s="247"/>
      <c r="D391" s="239" t="s">
        <v>158</v>
      </c>
      <c r="E391" s="248" t="s">
        <v>1</v>
      </c>
      <c r="F391" s="249" t="s">
        <v>501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158</v>
      </c>
      <c r="AU391" s="255" t="s">
        <v>82</v>
      </c>
      <c r="AV391" s="13" t="s">
        <v>80</v>
      </c>
      <c r="AW391" s="13" t="s">
        <v>30</v>
      </c>
      <c r="AX391" s="13" t="s">
        <v>73</v>
      </c>
      <c r="AY391" s="255" t="s">
        <v>144</v>
      </c>
    </row>
    <row r="392" s="14" customFormat="1">
      <c r="A392" s="14"/>
      <c r="B392" s="256"/>
      <c r="C392" s="257"/>
      <c r="D392" s="239" t="s">
        <v>158</v>
      </c>
      <c r="E392" s="258" t="s">
        <v>1</v>
      </c>
      <c r="F392" s="259" t="s">
        <v>502</v>
      </c>
      <c r="G392" s="257"/>
      <c r="H392" s="260">
        <v>5.0700000000000003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158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144</v>
      </c>
    </row>
    <row r="393" s="13" customFormat="1">
      <c r="A393" s="13"/>
      <c r="B393" s="246"/>
      <c r="C393" s="247"/>
      <c r="D393" s="239" t="s">
        <v>158</v>
      </c>
      <c r="E393" s="248" t="s">
        <v>1</v>
      </c>
      <c r="F393" s="249" t="s">
        <v>503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158</v>
      </c>
      <c r="AU393" s="255" t="s">
        <v>82</v>
      </c>
      <c r="AV393" s="13" t="s">
        <v>80</v>
      </c>
      <c r="AW393" s="13" t="s">
        <v>30</v>
      </c>
      <c r="AX393" s="13" t="s">
        <v>73</v>
      </c>
      <c r="AY393" s="255" t="s">
        <v>144</v>
      </c>
    </row>
    <row r="394" s="14" customFormat="1">
      <c r="A394" s="14"/>
      <c r="B394" s="256"/>
      <c r="C394" s="257"/>
      <c r="D394" s="239" t="s">
        <v>158</v>
      </c>
      <c r="E394" s="258" t="s">
        <v>1</v>
      </c>
      <c r="F394" s="259" t="s">
        <v>504</v>
      </c>
      <c r="G394" s="257"/>
      <c r="H394" s="260">
        <v>4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158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144</v>
      </c>
    </row>
    <row r="395" s="14" customFormat="1">
      <c r="A395" s="14"/>
      <c r="B395" s="256"/>
      <c r="C395" s="257"/>
      <c r="D395" s="239" t="s">
        <v>158</v>
      </c>
      <c r="E395" s="258" t="s">
        <v>1</v>
      </c>
      <c r="F395" s="259" t="s">
        <v>505</v>
      </c>
      <c r="G395" s="257"/>
      <c r="H395" s="260">
        <v>4.7999999999999998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158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144</v>
      </c>
    </row>
    <row r="396" s="15" customFormat="1">
      <c r="A396" s="15"/>
      <c r="B396" s="267"/>
      <c r="C396" s="268"/>
      <c r="D396" s="239" t="s">
        <v>158</v>
      </c>
      <c r="E396" s="269" t="s">
        <v>1</v>
      </c>
      <c r="F396" s="270" t="s">
        <v>161</v>
      </c>
      <c r="G396" s="268"/>
      <c r="H396" s="271">
        <v>59.530000000000001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7" t="s">
        <v>158</v>
      </c>
      <c r="AU396" s="277" t="s">
        <v>82</v>
      </c>
      <c r="AV396" s="15" t="s">
        <v>152</v>
      </c>
      <c r="AW396" s="15" t="s">
        <v>30</v>
      </c>
      <c r="AX396" s="15" t="s">
        <v>80</v>
      </c>
      <c r="AY396" s="277" t="s">
        <v>144</v>
      </c>
    </row>
    <row r="397" s="2" customFormat="1" ht="24.15" customHeight="1">
      <c r="A397" s="38"/>
      <c r="B397" s="39"/>
      <c r="C397" s="226" t="s">
        <v>506</v>
      </c>
      <c r="D397" s="226" t="s">
        <v>147</v>
      </c>
      <c r="E397" s="227" t="s">
        <v>507</v>
      </c>
      <c r="F397" s="228" t="s">
        <v>508</v>
      </c>
      <c r="G397" s="229" t="s">
        <v>164</v>
      </c>
      <c r="H397" s="230">
        <v>38.009999999999998</v>
      </c>
      <c r="I397" s="231"/>
      <c r="J397" s="232">
        <f>ROUND(I397*H397,2)</f>
        <v>0</v>
      </c>
      <c r="K397" s="228" t="s">
        <v>151</v>
      </c>
      <c r="L397" s="44"/>
      <c r="M397" s="233" t="s">
        <v>1</v>
      </c>
      <c r="N397" s="234" t="s">
        <v>38</v>
      </c>
      <c r="O397" s="91"/>
      <c r="P397" s="235">
        <f>O397*H397</f>
        <v>0</v>
      </c>
      <c r="Q397" s="235">
        <v>0</v>
      </c>
      <c r="R397" s="235">
        <f>Q397*H397</f>
        <v>0</v>
      </c>
      <c r="S397" s="235">
        <v>0.033000000000000002</v>
      </c>
      <c r="T397" s="236">
        <f>S397*H397</f>
        <v>1.2543299999999999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270</v>
      </c>
      <c r="AT397" s="237" t="s">
        <v>147</v>
      </c>
      <c r="AU397" s="237" t="s">
        <v>82</v>
      </c>
      <c r="AY397" s="17" t="s">
        <v>144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80</v>
      </c>
      <c r="BK397" s="238">
        <f>ROUND(I397*H397,2)</f>
        <v>0</v>
      </c>
      <c r="BL397" s="17" t="s">
        <v>270</v>
      </c>
      <c r="BM397" s="237" t="s">
        <v>509</v>
      </c>
    </row>
    <row r="398" s="2" customFormat="1">
      <c r="A398" s="38"/>
      <c r="B398" s="39"/>
      <c r="C398" s="40"/>
      <c r="D398" s="239" t="s">
        <v>154</v>
      </c>
      <c r="E398" s="40"/>
      <c r="F398" s="240" t="s">
        <v>510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154</v>
      </c>
      <c r="AU398" s="17" t="s">
        <v>82</v>
      </c>
    </row>
    <row r="399" s="2" customFormat="1">
      <c r="A399" s="38"/>
      <c r="B399" s="39"/>
      <c r="C399" s="40"/>
      <c r="D399" s="244" t="s">
        <v>156</v>
      </c>
      <c r="E399" s="40"/>
      <c r="F399" s="245" t="s">
        <v>511</v>
      </c>
      <c r="G399" s="40"/>
      <c r="H399" s="40"/>
      <c r="I399" s="241"/>
      <c r="J399" s="40"/>
      <c r="K399" s="40"/>
      <c r="L399" s="44"/>
      <c r="M399" s="242"/>
      <c r="N399" s="243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156</v>
      </c>
      <c r="AU399" s="17" t="s">
        <v>82</v>
      </c>
    </row>
    <row r="400" s="13" customFormat="1">
      <c r="A400" s="13"/>
      <c r="B400" s="246"/>
      <c r="C400" s="247"/>
      <c r="D400" s="239" t="s">
        <v>158</v>
      </c>
      <c r="E400" s="248" t="s">
        <v>1</v>
      </c>
      <c r="F400" s="249" t="s">
        <v>512</v>
      </c>
      <c r="G400" s="247"/>
      <c r="H400" s="248" t="s">
        <v>1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158</v>
      </c>
      <c r="AU400" s="255" t="s">
        <v>82</v>
      </c>
      <c r="AV400" s="13" t="s">
        <v>80</v>
      </c>
      <c r="AW400" s="13" t="s">
        <v>30</v>
      </c>
      <c r="AX400" s="13" t="s">
        <v>73</v>
      </c>
      <c r="AY400" s="255" t="s">
        <v>144</v>
      </c>
    </row>
    <row r="401" s="14" customFormat="1">
      <c r="A401" s="14"/>
      <c r="B401" s="256"/>
      <c r="C401" s="257"/>
      <c r="D401" s="239" t="s">
        <v>158</v>
      </c>
      <c r="E401" s="258" t="s">
        <v>1</v>
      </c>
      <c r="F401" s="259" t="s">
        <v>437</v>
      </c>
      <c r="G401" s="257"/>
      <c r="H401" s="260">
        <v>3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158</v>
      </c>
      <c r="AU401" s="266" t="s">
        <v>82</v>
      </c>
      <c r="AV401" s="14" t="s">
        <v>82</v>
      </c>
      <c r="AW401" s="14" t="s">
        <v>30</v>
      </c>
      <c r="AX401" s="14" t="s">
        <v>73</v>
      </c>
      <c r="AY401" s="266" t="s">
        <v>144</v>
      </c>
    </row>
    <row r="402" s="14" customFormat="1">
      <c r="A402" s="14"/>
      <c r="B402" s="256"/>
      <c r="C402" s="257"/>
      <c r="D402" s="239" t="s">
        <v>158</v>
      </c>
      <c r="E402" s="258" t="s">
        <v>1</v>
      </c>
      <c r="F402" s="259" t="s">
        <v>513</v>
      </c>
      <c r="G402" s="257"/>
      <c r="H402" s="260">
        <v>4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158</v>
      </c>
      <c r="AU402" s="266" t="s">
        <v>82</v>
      </c>
      <c r="AV402" s="14" t="s">
        <v>82</v>
      </c>
      <c r="AW402" s="14" t="s">
        <v>30</v>
      </c>
      <c r="AX402" s="14" t="s">
        <v>73</v>
      </c>
      <c r="AY402" s="266" t="s">
        <v>144</v>
      </c>
    </row>
    <row r="403" s="14" customFormat="1">
      <c r="A403" s="14"/>
      <c r="B403" s="256"/>
      <c r="C403" s="257"/>
      <c r="D403" s="239" t="s">
        <v>158</v>
      </c>
      <c r="E403" s="258" t="s">
        <v>1</v>
      </c>
      <c r="F403" s="259" t="s">
        <v>514</v>
      </c>
      <c r="G403" s="257"/>
      <c r="H403" s="260">
        <v>3.5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158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144</v>
      </c>
    </row>
    <row r="404" s="14" customFormat="1">
      <c r="A404" s="14"/>
      <c r="B404" s="256"/>
      <c r="C404" s="257"/>
      <c r="D404" s="239" t="s">
        <v>158</v>
      </c>
      <c r="E404" s="258" t="s">
        <v>1</v>
      </c>
      <c r="F404" s="259" t="s">
        <v>515</v>
      </c>
      <c r="G404" s="257"/>
      <c r="H404" s="260">
        <v>3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158</v>
      </c>
      <c r="AU404" s="266" t="s">
        <v>82</v>
      </c>
      <c r="AV404" s="14" t="s">
        <v>82</v>
      </c>
      <c r="AW404" s="14" t="s">
        <v>30</v>
      </c>
      <c r="AX404" s="14" t="s">
        <v>73</v>
      </c>
      <c r="AY404" s="266" t="s">
        <v>144</v>
      </c>
    </row>
    <row r="405" s="14" customFormat="1">
      <c r="A405" s="14"/>
      <c r="B405" s="256"/>
      <c r="C405" s="257"/>
      <c r="D405" s="239" t="s">
        <v>158</v>
      </c>
      <c r="E405" s="258" t="s">
        <v>1</v>
      </c>
      <c r="F405" s="259" t="s">
        <v>516</v>
      </c>
      <c r="G405" s="257"/>
      <c r="H405" s="260">
        <v>3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158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144</v>
      </c>
    </row>
    <row r="406" s="13" customFormat="1">
      <c r="A406" s="13"/>
      <c r="B406" s="246"/>
      <c r="C406" s="247"/>
      <c r="D406" s="239" t="s">
        <v>158</v>
      </c>
      <c r="E406" s="248" t="s">
        <v>1</v>
      </c>
      <c r="F406" s="249" t="s">
        <v>517</v>
      </c>
      <c r="G406" s="247"/>
      <c r="H406" s="248" t="s">
        <v>1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158</v>
      </c>
      <c r="AU406" s="255" t="s">
        <v>82</v>
      </c>
      <c r="AV406" s="13" t="s">
        <v>80</v>
      </c>
      <c r="AW406" s="13" t="s">
        <v>30</v>
      </c>
      <c r="AX406" s="13" t="s">
        <v>73</v>
      </c>
      <c r="AY406" s="255" t="s">
        <v>144</v>
      </c>
    </row>
    <row r="407" s="14" customFormat="1">
      <c r="A407" s="14"/>
      <c r="B407" s="256"/>
      <c r="C407" s="257"/>
      <c r="D407" s="239" t="s">
        <v>158</v>
      </c>
      <c r="E407" s="258" t="s">
        <v>1</v>
      </c>
      <c r="F407" s="259" t="s">
        <v>518</v>
      </c>
      <c r="G407" s="257"/>
      <c r="H407" s="260">
        <v>1.1000000000000001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158</v>
      </c>
      <c r="AU407" s="266" t="s">
        <v>82</v>
      </c>
      <c r="AV407" s="14" t="s">
        <v>82</v>
      </c>
      <c r="AW407" s="14" t="s">
        <v>30</v>
      </c>
      <c r="AX407" s="14" t="s">
        <v>73</v>
      </c>
      <c r="AY407" s="266" t="s">
        <v>144</v>
      </c>
    </row>
    <row r="408" s="14" customFormat="1">
      <c r="A408" s="14"/>
      <c r="B408" s="256"/>
      <c r="C408" s="257"/>
      <c r="D408" s="239" t="s">
        <v>158</v>
      </c>
      <c r="E408" s="258" t="s">
        <v>1</v>
      </c>
      <c r="F408" s="259" t="s">
        <v>519</v>
      </c>
      <c r="G408" s="257"/>
      <c r="H408" s="260">
        <v>0.96999999999999997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158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144</v>
      </c>
    </row>
    <row r="409" s="14" customFormat="1">
      <c r="A409" s="14"/>
      <c r="B409" s="256"/>
      <c r="C409" s="257"/>
      <c r="D409" s="239" t="s">
        <v>158</v>
      </c>
      <c r="E409" s="258" t="s">
        <v>1</v>
      </c>
      <c r="F409" s="259" t="s">
        <v>520</v>
      </c>
      <c r="G409" s="257"/>
      <c r="H409" s="260">
        <v>1.05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158</v>
      </c>
      <c r="AU409" s="266" t="s">
        <v>82</v>
      </c>
      <c r="AV409" s="14" t="s">
        <v>82</v>
      </c>
      <c r="AW409" s="14" t="s">
        <v>30</v>
      </c>
      <c r="AX409" s="14" t="s">
        <v>73</v>
      </c>
      <c r="AY409" s="266" t="s">
        <v>144</v>
      </c>
    </row>
    <row r="410" s="14" customFormat="1">
      <c r="A410" s="14"/>
      <c r="B410" s="256"/>
      <c r="C410" s="257"/>
      <c r="D410" s="239" t="s">
        <v>158</v>
      </c>
      <c r="E410" s="258" t="s">
        <v>1</v>
      </c>
      <c r="F410" s="259" t="s">
        <v>521</v>
      </c>
      <c r="G410" s="257"/>
      <c r="H410" s="260">
        <v>1.1000000000000001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158</v>
      </c>
      <c r="AU410" s="266" t="s">
        <v>82</v>
      </c>
      <c r="AV410" s="14" t="s">
        <v>82</v>
      </c>
      <c r="AW410" s="14" t="s">
        <v>30</v>
      </c>
      <c r="AX410" s="14" t="s">
        <v>73</v>
      </c>
      <c r="AY410" s="266" t="s">
        <v>144</v>
      </c>
    </row>
    <row r="411" s="14" customFormat="1">
      <c r="A411" s="14"/>
      <c r="B411" s="256"/>
      <c r="C411" s="257"/>
      <c r="D411" s="239" t="s">
        <v>158</v>
      </c>
      <c r="E411" s="258" t="s">
        <v>1</v>
      </c>
      <c r="F411" s="259" t="s">
        <v>522</v>
      </c>
      <c r="G411" s="257"/>
      <c r="H411" s="260">
        <v>1.05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158</v>
      </c>
      <c r="AU411" s="266" t="s">
        <v>82</v>
      </c>
      <c r="AV411" s="14" t="s">
        <v>82</v>
      </c>
      <c r="AW411" s="14" t="s">
        <v>30</v>
      </c>
      <c r="AX411" s="14" t="s">
        <v>73</v>
      </c>
      <c r="AY411" s="266" t="s">
        <v>144</v>
      </c>
    </row>
    <row r="412" s="14" customFormat="1">
      <c r="A412" s="14"/>
      <c r="B412" s="256"/>
      <c r="C412" s="257"/>
      <c r="D412" s="239" t="s">
        <v>158</v>
      </c>
      <c r="E412" s="258" t="s">
        <v>1</v>
      </c>
      <c r="F412" s="259" t="s">
        <v>523</v>
      </c>
      <c r="G412" s="257"/>
      <c r="H412" s="260">
        <v>1.05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158</v>
      </c>
      <c r="AU412" s="266" t="s">
        <v>82</v>
      </c>
      <c r="AV412" s="14" t="s">
        <v>82</v>
      </c>
      <c r="AW412" s="14" t="s">
        <v>30</v>
      </c>
      <c r="AX412" s="14" t="s">
        <v>73</v>
      </c>
      <c r="AY412" s="266" t="s">
        <v>144</v>
      </c>
    </row>
    <row r="413" s="14" customFormat="1">
      <c r="A413" s="14"/>
      <c r="B413" s="256"/>
      <c r="C413" s="257"/>
      <c r="D413" s="239" t="s">
        <v>158</v>
      </c>
      <c r="E413" s="258" t="s">
        <v>1</v>
      </c>
      <c r="F413" s="259" t="s">
        <v>524</v>
      </c>
      <c r="G413" s="257"/>
      <c r="H413" s="260">
        <v>1.1000000000000001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158</v>
      </c>
      <c r="AU413" s="266" t="s">
        <v>82</v>
      </c>
      <c r="AV413" s="14" t="s">
        <v>82</v>
      </c>
      <c r="AW413" s="14" t="s">
        <v>30</v>
      </c>
      <c r="AX413" s="14" t="s">
        <v>73</v>
      </c>
      <c r="AY413" s="266" t="s">
        <v>144</v>
      </c>
    </row>
    <row r="414" s="13" customFormat="1">
      <c r="A414" s="13"/>
      <c r="B414" s="246"/>
      <c r="C414" s="247"/>
      <c r="D414" s="239" t="s">
        <v>158</v>
      </c>
      <c r="E414" s="248" t="s">
        <v>1</v>
      </c>
      <c r="F414" s="249" t="s">
        <v>525</v>
      </c>
      <c r="G414" s="247"/>
      <c r="H414" s="248" t="s">
        <v>1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158</v>
      </c>
      <c r="AU414" s="255" t="s">
        <v>82</v>
      </c>
      <c r="AV414" s="13" t="s">
        <v>80</v>
      </c>
      <c r="AW414" s="13" t="s">
        <v>30</v>
      </c>
      <c r="AX414" s="13" t="s">
        <v>73</v>
      </c>
      <c r="AY414" s="255" t="s">
        <v>144</v>
      </c>
    </row>
    <row r="415" s="14" customFormat="1">
      <c r="A415" s="14"/>
      <c r="B415" s="256"/>
      <c r="C415" s="257"/>
      <c r="D415" s="239" t="s">
        <v>158</v>
      </c>
      <c r="E415" s="258" t="s">
        <v>1</v>
      </c>
      <c r="F415" s="259" t="s">
        <v>526</v>
      </c>
      <c r="G415" s="257"/>
      <c r="H415" s="260">
        <v>4.0899999999999999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158</v>
      </c>
      <c r="AU415" s="266" t="s">
        <v>82</v>
      </c>
      <c r="AV415" s="14" t="s">
        <v>82</v>
      </c>
      <c r="AW415" s="14" t="s">
        <v>30</v>
      </c>
      <c r="AX415" s="14" t="s">
        <v>73</v>
      </c>
      <c r="AY415" s="266" t="s">
        <v>144</v>
      </c>
    </row>
    <row r="416" s="14" customFormat="1">
      <c r="A416" s="14"/>
      <c r="B416" s="256"/>
      <c r="C416" s="257"/>
      <c r="D416" s="239" t="s">
        <v>158</v>
      </c>
      <c r="E416" s="258" t="s">
        <v>1</v>
      </c>
      <c r="F416" s="259" t="s">
        <v>527</v>
      </c>
      <c r="G416" s="257"/>
      <c r="H416" s="260">
        <v>10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158</v>
      </c>
      <c r="AU416" s="266" t="s">
        <v>82</v>
      </c>
      <c r="AV416" s="14" t="s">
        <v>82</v>
      </c>
      <c r="AW416" s="14" t="s">
        <v>30</v>
      </c>
      <c r="AX416" s="14" t="s">
        <v>73</v>
      </c>
      <c r="AY416" s="266" t="s">
        <v>144</v>
      </c>
    </row>
    <row r="417" s="15" customFormat="1">
      <c r="A417" s="15"/>
      <c r="B417" s="267"/>
      <c r="C417" s="268"/>
      <c r="D417" s="239" t="s">
        <v>158</v>
      </c>
      <c r="E417" s="269" t="s">
        <v>1</v>
      </c>
      <c r="F417" s="270" t="s">
        <v>161</v>
      </c>
      <c r="G417" s="268"/>
      <c r="H417" s="271">
        <v>38.009999999999998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7" t="s">
        <v>158</v>
      </c>
      <c r="AU417" s="277" t="s">
        <v>82</v>
      </c>
      <c r="AV417" s="15" t="s">
        <v>152</v>
      </c>
      <c r="AW417" s="15" t="s">
        <v>30</v>
      </c>
      <c r="AX417" s="15" t="s">
        <v>80</v>
      </c>
      <c r="AY417" s="277" t="s">
        <v>144</v>
      </c>
    </row>
    <row r="418" s="2" customFormat="1" ht="24.15" customHeight="1">
      <c r="A418" s="38"/>
      <c r="B418" s="39"/>
      <c r="C418" s="226" t="s">
        <v>528</v>
      </c>
      <c r="D418" s="226" t="s">
        <v>147</v>
      </c>
      <c r="E418" s="227" t="s">
        <v>529</v>
      </c>
      <c r="F418" s="228" t="s">
        <v>530</v>
      </c>
      <c r="G418" s="229" t="s">
        <v>164</v>
      </c>
      <c r="H418" s="230">
        <v>168.80000000000001</v>
      </c>
      <c r="I418" s="231"/>
      <c r="J418" s="232">
        <f>ROUND(I418*H418,2)</f>
        <v>0</v>
      </c>
      <c r="K418" s="228" t="s">
        <v>151</v>
      </c>
      <c r="L418" s="44"/>
      <c r="M418" s="233" t="s">
        <v>1</v>
      </c>
      <c r="N418" s="234" t="s">
        <v>38</v>
      </c>
      <c r="O418" s="91"/>
      <c r="P418" s="235">
        <f>O418*H418</f>
        <v>0</v>
      </c>
      <c r="Q418" s="235">
        <v>6.0000000000000002E-05</v>
      </c>
      <c r="R418" s="235">
        <f>Q418*H418</f>
        <v>0.010128000000000002</v>
      </c>
      <c r="S418" s="235">
        <v>0</v>
      </c>
      <c r="T418" s="23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7" t="s">
        <v>270</v>
      </c>
      <c r="AT418" s="237" t="s">
        <v>147</v>
      </c>
      <c r="AU418" s="237" t="s">
        <v>82</v>
      </c>
      <c r="AY418" s="17" t="s">
        <v>144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7" t="s">
        <v>80</v>
      </c>
      <c r="BK418" s="238">
        <f>ROUND(I418*H418,2)</f>
        <v>0</v>
      </c>
      <c r="BL418" s="17" t="s">
        <v>270</v>
      </c>
      <c r="BM418" s="237" t="s">
        <v>531</v>
      </c>
    </row>
    <row r="419" s="2" customFormat="1">
      <c r="A419" s="38"/>
      <c r="B419" s="39"/>
      <c r="C419" s="40"/>
      <c r="D419" s="239" t="s">
        <v>154</v>
      </c>
      <c r="E419" s="40"/>
      <c r="F419" s="240" t="s">
        <v>532</v>
      </c>
      <c r="G419" s="40"/>
      <c r="H419" s="40"/>
      <c r="I419" s="241"/>
      <c r="J419" s="40"/>
      <c r="K419" s="40"/>
      <c r="L419" s="44"/>
      <c r="M419" s="242"/>
      <c r="N419" s="243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154</v>
      </c>
      <c r="AU419" s="17" t="s">
        <v>82</v>
      </c>
    </row>
    <row r="420" s="2" customFormat="1">
      <c r="A420" s="38"/>
      <c r="B420" s="39"/>
      <c r="C420" s="40"/>
      <c r="D420" s="244" t="s">
        <v>156</v>
      </c>
      <c r="E420" s="40"/>
      <c r="F420" s="245" t="s">
        <v>533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156</v>
      </c>
      <c r="AU420" s="17" t="s">
        <v>82</v>
      </c>
    </row>
    <row r="421" s="13" customFormat="1">
      <c r="A421" s="13"/>
      <c r="B421" s="246"/>
      <c r="C421" s="247"/>
      <c r="D421" s="239" t="s">
        <v>158</v>
      </c>
      <c r="E421" s="248" t="s">
        <v>1</v>
      </c>
      <c r="F421" s="249" t="s">
        <v>436</v>
      </c>
      <c r="G421" s="247"/>
      <c r="H421" s="248" t="s">
        <v>1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158</v>
      </c>
      <c r="AU421" s="255" t="s">
        <v>82</v>
      </c>
      <c r="AV421" s="13" t="s">
        <v>80</v>
      </c>
      <c r="AW421" s="13" t="s">
        <v>30</v>
      </c>
      <c r="AX421" s="13" t="s">
        <v>73</v>
      </c>
      <c r="AY421" s="255" t="s">
        <v>144</v>
      </c>
    </row>
    <row r="422" s="14" customFormat="1">
      <c r="A422" s="14"/>
      <c r="B422" s="256"/>
      <c r="C422" s="257"/>
      <c r="D422" s="239" t="s">
        <v>158</v>
      </c>
      <c r="E422" s="258" t="s">
        <v>1</v>
      </c>
      <c r="F422" s="259" t="s">
        <v>437</v>
      </c>
      <c r="G422" s="257"/>
      <c r="H422" s="260">
        <v>3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158</v>
      </c>
      <c r="AU422" s="266" t="s">
        <v>82</v>
      </c>
      <c r="AV422" s="14" t="s">
        <v>82</v>
      </c>
      <c r="AW422" s="14" t="s">
        <v>30</v>
      </c>
      <c r="AX422" s="14" t="s">
        <v>73</v>
      </c>
      <c r="AY422" s="266" t="s">
        <v>144</v>
      </c>
    </row>
    <row r="423" s="14" customFormat="1">
      <c r="A423" s="14"/>
      <c r="B423" s="256"/>
      <c r="C423" s="257"/>
      <c r="D423" s="239" t="s">
        <v>158</v>
      </c>
      <c r="E423" s="258" t="s">
        <v>1</v>
      </c>
      <c r="F423" s="259" t="s">
        <v>438</v>
      </c>
      <c r="G423" s="257"/>
      <c r="H423" s="260">
        <v>1.5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158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144</v>
      </c>
    </row>
    <row r="424" s="14" customFormat="1">
      <c r="A424" s="14"/>
      <c r="B424" s="256"/>
      <c r="C424" s="257"/>
      <c r="D424" s="239" t="s">
        <v>158</v>
      </c>
      <c r="E424" s="258" t="s">
        <v>1</v>
      </c>
      <c r="F424" s="259" t="s">
        <v>439</v>
      </c>
      <c r="G424" s="257"/>
      <c r="H424" s="260">
        <v>1.5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158</v>
      </c>
      <c r="AU424" s="266" t="s">
        <v>82</v>
      </c>
      <c r="AV424" s="14" t="s">
        <v>82</v>
      </c>
      <c r="AW424" s="14" t="s">
        <v>30</v>
      </c>
      <c r="AX424" s="14" t="s">
        <v>73</v>
      </c>
      <c r="AY424" s="266" t="s">
        <v>144</v>
      </c>
    </row>
    <row r="425" s="14" customFormat="1">
      <c r="A425" s="14"/>
      <c r="B425" s="256"/>
      <c r="C425" s="257"/>
      <c r="D425" s="239" t="s">
        <v>158</v>
      </c>
      <c r="E425" s="258" t="s">
        <v>1</v>
      </c>
      <c r="F425" s="259" t="s">
        <v>440</v>
      </c>
      <c r="G425" s="257"/>
      <c r="H425" s="260">
        <v>3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158</v>
      </c>
      <c r="AU425" s="266" t="s">
        <v>82</v>
      </c>
      <c r="AV425" s="14" t="s">
        <v>82</v>
      </c>
      <c r="AW425" s="14" t="s">
        <v>30</v>
      </c>
      <c r="AX425" s="14" t="s">
        <v>73</v>
      </c>
      <c r="AY425" s="266" t="s">
        <v>144</v>
      </c>
    </row>
    <row r="426" s="14" customFormat="1">
      <c r="A426" s="14"/>
      <c r="B426" s="256"/>
      <c r="C426" s="257"/>
      <c r="D426" s="239" t="s">
        <v>158</v>
      </c>
      <c r="E426" s="258" t="s">
        <v>1</v>
      </c>
      <c r="F426" s="259" t="s">
        <v>441</v>
      </c>
      <c r="G426" s="257"/>
      <c r="H426" s="260">
        <v>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158</v>
      </c>
      <c r="AU426" s="266" t="s">
        <v>82</v>
      </c>
      <c r="AV426" s="14" t="s">
        <v>82</v>
      </c>
      <c r="AW426" s="14" t="s">
        <v>30</v>
      </c>
      <c r="AX426" s="14" t="s">
        <v>73</v>
      </c>
      <c r="AY426" s="266" t="s">
        <v>144</v>
      </c>
    </row>
    <row r="427" s="14" customFormat="1">
      <c r="A427" s="14"/>
      <c r="B427" s="256"/>
      <c r="C427" s="257"/>
      <c r="D427" s="239" t="s">
        <v>158</v>
      </c>
      <c r="E427" s="258" t="s">
        <v>1</v>
      </c>
      <c r="F427" s="259" t="s">
        <v>442</v>
      </c>
      <c r="G427" s="257"/>
      <c r="H427" s="260">
        <v>3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158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144</v>
      </c>
    </row>
    <row r="428" s="14" customFormat="1">
      <c r="A428" s="14"/>
      <c r="B428" s="256"/>
      <c r="C428" s="257"/>
      <c r="D428" s="239" t="s">
        <v>158</v>
      </c>
      <c r="E428" s="258" t="s">
        <v>1</v>
      </c>
      <c r="F428" s="259" t="s">
        <v>443</v>
      </c>
      <c r="G428" s="257"/>
      <c r="H428" s="260">
        <v>3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158</v>
      </c>
      <c r="AU428" s="266" t="s">
        <v>82</v>
      </c>
      <c r="AV428" s="14" t="s">
        <v>82</v>
      </c>
      <c r="AW428" s="14" t="s">
        <v>30</v>
      </c>
      <c r="AX428" s="14" t="s">
        <v>73</v>
      </c>
      <c r="AY428" s="266" t="s">
        <v>144</v>
      </c>
    </row>
    <row r="429" s="14" customFormat="1">
      <c r="A429" s="14"/>
      <c r="B429" s="256"/>
      <c r="C429" s="257"/>
      <c r="D429" s="239" t="s">
        <v>158</v>
      </c>
      <c r="E429" s="258" t="s">
        <v>1</v>
      </c>
      <c r="F429" s="259" t="s">
        <v>444</v>
      </c>
      <c r="G429" s="257"/>
      <c r="H429" s="260">
        <v>3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158</v>
      </c>
      <c r="AU429" s="266" t="s">
        <v>82</v>
      </c>
      <c r="AV429" s="14" t="s">
        <v>82</v>
      </c>
      <c r="AW429" s="14" t="s">
        <v>30</v>
      </c>
      <c r="AX429" s="14" t="s">
        <v>73</v>
      </c>
      <c r="AY429" s="266" t="s">
        <v>144</v>
      </c>
    </row>
    <row r="430" s="14" customFormat="1">
      <c r="A430" s="14"/>
      <c r="B430" s="256"/>
      <c r="C430" s="257"/>
      <c r="D430" s="239" t="s">
        <v>158</v>
      </c>
      <c r="E430" s="258" t="s">
        <v>1</v>
      </c>
      <c r="F430" s="259" t="s">
        <v>445</v>
      </c>
      <c r="G430" s="257"/>
      <c r="H430" s="260">
        <v>1.5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158</v>
      </c>
      <c r="AU430" s="266" t="s">
        <v>82</v>
      </c>
      <c r="AV430" s="14" t="s">
        <v>82</v>
      </c>
      <c r="AW430" s="14" t="s">
        <v>30</v>
      </c>
      <c r="AX430" s="14" t="s">
        <v>73</v>
      </c>
      <c r="AY430" s="266" t="s">
        <v>144</v>
      </c>
    </row>
    <row r="431" s="14" customFormat="1">
      <c r="A431" s="14"/>
      <c r="B431" s="256"/>
      <c r="C431" s="257"/>
      <c r="D431" s="239" t="s">
        <v>158</v>
      </c>
      <c r="E431" s="258" t="s">
        <v>1</v>
      </c>
      <c r="F431" s="259" t="s">
        <v>446</v>
      </c>
      <c r="G431" s="257"/>
      <c r="H431" s="260">
        <v>1.5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158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144</v>
      </c>
    </row>
    <row r="432" s="14" customFormat="1">
      <c r="A432" s="14"/>
      <c r="B432" s="256"/>
      <c r="C432" s="257"/>
      <c r="D432" s="239" t="s">
        <v>158</v>
      </c>
      <c r="E432" s="258" t="s">
        <v>1</v>
      </c>
      <c r="F432" s="259" t="s">
        <v>447</v>
      </c>
      <c r="G432" s="257"/>
      <c r="H432" s="260">
        <v>1.5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158</v>
      </c>
      <c r="AU432" s="266" t="s">
        <v>82</v>
      </c>
      <c r="AV432" s="14" t="s">
        <v>82</v>
      </c>
      <c r="AW432" s="14" t="s">
        <v>30</v>
      </c>
      <c r="AX432" s="14" t="s">
        <v>73</v>
      </c>
      <c r="AY432" s="266" t="s">
        <v>144</v>
      </c>
    </row>
    <row r="433" s="14" customFormat="1">
      <c r="A433" s="14"/>
      <c r="B433" s="256"/>
      <c r="C433" s="257"/>
      <c r="D433" s="239" t="s">
        <v>158</v>
      </c>
      <c r="E433" s="258" t="s">
        <v>1</v>
      </c>
      <c r="F433" s="259" t="s">
        <v>448</v>
      </c>
      <c r="G433" s="257"/>
      <c r="H433" s="260">
        <v>1.5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158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144</v>
      </c>
    </row>
    <row r="434" s="14" customFormat="1">
      <c r="A434" s="14"/>
      <c r="B434" s="256"/>
      <c r="C434" s="257"/>
      <c r="D434" s="239" t="s">
        <v>158</v>
      </c>
      <c r="E434" s="258" t="s">
        <v>1</v>
      </c>
      <c r="F434" s="259" t="s">
        <v>449</v>
      </c>
      <c r="G434" s="257"/>
      <c r="H434" s="260">
        <v>2.7999999999999998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158</v>
      </c>
      <c r="AU434" s="266" t="s">
        <v>82</v>
      </c>
      <c r="AV434" s="14" t="s">
        <v>82</v>
      </c>
      <c r="AW434" s="14" t="s">
        <v>30</v>
      </c>
      <c r="AX434" s="14" t="s">
        <v>73</v>
      </c>
      <c r="AY434" s="266" t="s">
        <v>144</v>
      </c>
    </row>
    <row r="435" s="14" customFormat="1">
      <c r="A435" s="14"/>
      <c r="B435" s="256"/>
      <c r="C435" s="257"/>
      <c r="D435" s="239" t="s">
        <v>158</v>
      </c>
      <c r="E435" s="258" t="s">
        <v>1</v>
      </c>
      <c r="F435" s="259" t="s">
        <v>450</v>
      </c>
      <c r="G435" s="257"/>
      <c r="H435" s="260">
        <v>1.3999999999999999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158</v>
      </c>
      <c r="AU435" s="266" t="s">
        <v>82</v>
      </c>
      <c r="AV435" s="14" t="s">
        <v>82</v>
      </c>
      <c r="AW435" s="14" t="s">
        <v>30</v>
      </c>
      <c r="AX435" s="14" t="s">
        <v>73</v>
      </c>
      <c r="AY435" s="266" t="s">
        <v>144</v>
      </c>
    </row>
    <row r="436" s="14" customFormat="1">
      <c r="A436" s="14"/>
      <c r="B436" s="256"/>
      <c r="C436" s="257"/>
      <c r="D436" s="239" t="s">
        <v>158</v>
      </c>
      <c r="E436" s="258" t="s">
        <v>1</v>
      </c>
      <c r="F436" s="259" t="s">
        <v>451</v>
      </c>
      <c r="G436" s="257"/>
      <c r="H436" s="260">
        <v>2.7999999999999998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158</v>
      </c>
      <c r="AU436" s="266" t="s">
        <v>82</v>
      </c>
      <c r="AV436" s="14" t="s">
        <v>82</v>
      </c>
      <c r="AW436" s="14" t="s">
        <v>30</v>
      </c>
      <c r="AX436" s="14" t="s">
        <v>73</v>
      </c>
      <c r="AY436" s="266" t="s">
        <v>144</v>
      </c>
    </row>
    <row r="437" s="14" customFormat="1">
      <c r="A437" s="14"/>
      <c r="B437" s="256"/>
      <c r="C437" s="257"/>
      <c r="D437" s="239" t="s">
        <v>158</v>
      </c>
      <c r="E437" s="258" t="s">
        <v>1</v>
      </c>
      <c r="F437" s="259" t="s">
        <v>452</v>
      </c>
      <c r="G437" s="257"/>
      <c r="H437" s="260">
        <v>2.7999999999999998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158</v>
      </c>
      <c r="AU437" s="266" t="s">
        <v>82</v>
      </c>
      <c r="AV437" s="14" t="s">
        <v>82</v>
      </c>
      <c r="AW437" s="14" t="s">
        <v>30</v>
      </c>
      <c r="AX437" s="14" t="s">
        <v>73</v>
      </c>
      <c r="AY437" s="266" t="s">
        <v>144</v>
      </c>
    </row>
    <row r="438" s="14" customFormat="1">
      <c r="A438" s="14"/>
      <c r="B438" s="256"/>
      <c r="C438" s="257"/>
      <c r="D438" s="239" t="s">
        <v>158</v>
      </c>
      <c r="E438" s="258" t="s">
        <v>1</v>
      </c>
      <c r="F438" s="259" t="s">
        <v>453</v>
      </c>
      <c r="G438" s="257"/>
      <c r="H438" s="260">
        <v>2.7999999999999998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158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144</v>
      </c>
    </row>
    <row r="439" s="14" customFormat="1">
      <c r="A439" s="14"/>
      <c r="B439" s="256"/>
      <c r="C439" s="257"/>
      <c r="D439" s="239" t="s">
        <v>158</v>
      </c>
      <c r="E439" s="258" t="s">
        <v>1</v>
      </c>
      <c r="F439" s="259" t="s">
        <v>454</v>
      </c>
      <c r="G439" s="257"/>
      <c r="H439" s="260">
        <v>2.7999999999999998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158</v>
      </c>
      <c r="AU439" s="266" t="s">
        <v>82</v>
      </c>
      <c r="AV439" s="14" t="s">
        <v>82</v>
      </c>
      <c r="AW439" s="14" t="s">
        <v>30</v>
      </c>
      <c r="AX439" s="14" t="s">
        <v>73</v>
      </c>
      <c r="AY439" s="266" t="s">
        <v>144</v>
      </c>
    </row>
    <row r="440" s="14" customFormat="1">
      <c r="A440" s="14"/>
      <c r="B440" s="256"/>
      <c r="C440" s="257"/>
      <c r="D440" s="239" t="s">
        <v>158</v>
      </c>
      <c r="E440" s="258" t="s">
        <v>1</v>
      </c>
      <c r="F440" s="259" t="s">
        <v>455</v>
      </c>
      <c r="G440" s="257"/>
      <c r="H440" s="260">
        <v>2.7999999999999998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158</v>
      </c>
      <c r="AU440" s="266" t="s">
        <v>82</v>
      </c>
      <c r="AV440" s="14" t="s">
        <v>82</v>
      </c>
      <c r="AW440" s="14" t="s">
        <v>30</v>
      </c>
      <c r="AX440" s="14" t="s">
        <v>73</v>
      </c>
      <c r="AY440" s="266" t="s">
        <v>144</v>
      </c>
    </row>
    <row r="441" s="14" customFormat="1">
      <c r="A441" s="14"/>
      <c r="B441" s="256"/>
      <c r="C441" s="257"/>
      <c r="D441" s="239" t="s">
        <v>158</v>
      </c>
      <c r="E441" s="258" t="s">
        <v>1</v>
      </c>
      <c r="F441" s="259" t="s">
        <v>456</v>
      </c>
      <c r="G441" s="257"/>
      <c r="H441" s="260">
        <v>2.7999999999999998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158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144</v>
      </c>
    </row>
    <row r="442" s="14" customFormat="1">
      <c r="A442" s="14"/>
      <c r="B442" s="256"/>
      <c r="C442" s="257"/>
      <c r="D442" s="239" t="s">
        <v>158</v>
      </c>
      <c r="E442" s="258" t="s">
        <v>1</v>
      </c>
      <c r="F442" s="259" t="s">
        <v>457</v>
      </c>
      <c r="G442" s="257"/>
      <c r="H442" s="260">
        <v>2.7999999999999998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158</v>
      </c>
      <c r="AU442" s="266" t="s">
        <v>82</v>
      </c>
      <c r="AV442" s="14" t="s">
        <v>82</v>
      </c>
      <c r="AW442" s="14" t="s">
        <v>30</v>
      </c>
      <c r="AX442" s="14" t="s">
        <v>73</v>
      </c>
      <c r="AY442" s="266" t="s">
        <v>144</v>
      </c>
    </row>
    <row r="443" s="14" customFormat="1">
      <c r="A443" s="14"/>
      <c r="B443" s="256"/>
      <c r="C443" s="257"/>
      <c r="D443" s="239" t="s">
        <v>158</v>
      </c>
      <c r="E443" s="258" t="s">
        <v>1</v>
      </c>
      <c r="F443" s="259" t="s">
        <v>458</v>
      </c>
      <c r="G443" s="257"/>
      <c r="H443" s="260">
        <v>2.7999999999999998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158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144</v>
      </c>
    </row>
    <row r="444" s="14" customFormat="1">
      <c r="A444" s="14"/>
      <c r="B444" s="256"/>
      <c r="C444" s="257"/>
      <c r="D444" s="239" t="s">
        <v>158</v>
      </c>
      <c r="E444" s="258" t="s">
        <v>1</v>
      </c>
      <c r="F444" s="259" t="s">
        <v>459</v>
      </c>
      <c r="G444" s="257"/>
      <c r="H444" s="260">
        <v>2.7999999999999998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158</v>
      </c>
      <c r="AU444" s="266" t="s">
        <v>82</v>
      </c>
      <c r="AV444" s="14" t="s">
        <v>82</v>
      </c>
      <c r="AW444" s="14" t="s">
        <v>30</v>
      </c>
      <c r="AX444" s="14" t="s">
        <v>73</v>
      </c>
      <c r="AY444" s="266" t="s">
        <v>144</v>
      </c>
    </row>
    <row r="445" s="14" customFormat="1">
      <c r="A445" s="14"/>
      <c r="B445" s="256"/>
      <c r="C445" s="257"/>
      <c r="D445" s="239" t="s">
        <v>158</v>
      </c>
      <c r="E445" s="258" t="s">
        <v>1</v>
      </c>
      <c r="F445" s="259" t="s">
        <v>460</v>
      </c>
      <c r="G445" s="257"/>
      <c r="H445" s="260">
        <v>1.3999999999999999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158</v>
      </c>
      <c r="AU445" s="266" t="s">
        <v>82</v>
      </c>
      <c r="AV445" s="14" t="s">
        <v>82</v>
      </c>
      <c r="AW445" s="14" t="s">
        <v>30</v>
      </c>
      <c r="AX445" s="14" t="s">
        <v>73</v>
      </c>
      <c r="AY445" s="266" t="s">
        <v>144</v>
      </c>
    </row>
    <row r="446" s="14" customFormat="1">
      <c r="A446" s="14"/>
      <c r="B446" s="256"/>
      <c r="C446" s="257"/>
      <c r="D446" s="239" t="s">
        <v>158</v>
      </c>
      <c r="E446" s="258" t="s">
        <v>1</v>
      </c>
      <c r="F446" s="259" t="s">
        <v>461</v>
      </c>
      <c r="G446" s="257"/>
      <c r="H446" s="260">
        <v>2.7999999999999998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158</v>
      </c>
      <c r="AU446" s="266" t="s">
        <v>82</v>
      </c>
      <c r="AV446" s="14" t="s">
        <v>82</v>
      </c>
      <c r="AW446" s="14" t="s">
        <v>30</v>
      </c>
      <c r="AX446" s="14" t="s">
        <v>73</v>
      </c>
      <c r="AY446" s="266" t="s">
        <v>144</v>
      </c>
    </row>
    <row r="447" s="14" customFormat="1">
      <c r="A447" s="14"/>
      <c r="B447" s="256"/>
      <c r="C447" s="257"/>
      <c r="D447" s="239" t="s">
        <v>158</v>
      </c>
      <c r="E447" s="258" t="s">
        <v>1</v>
      </c>
      <c r="F447" s="259" t="s">
        <v>462</v>
      </c>
      <c r="G447" s="257"/>
      <c r="H447" s="260">
        <v>1.3999999999999999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158</v>
      </c>
      <c r="AU447" s="266" t="s">
        <v>82</v>
      </c>
      <c r="AV447" s="14" t="s">
        <v>82</v>
      </c>
      <c r="AW447" s="14" t="s">
        <v>30</v>
      </c>
      <c r="AX447" s="14" t="s">
        <v>73</v>
      </c>
      <c r="AY447" s="266" t="s">
        <v>144</v>
      </c>
    </row>
    <row r="448" s="14" customFormat="1">
      <c r="A448" s="14"/>
      <c r="B448" s="256"/>
      <c r="C448" s="257"/>
      <c r="D448" s="239" t="s">
        <v>158</v>
      </c>
      <c r="E448" s="258" t="s">
        <v>1</v>
      </c>
      <c r="F448" s="259" t="s">
        <v>463</v>
      </c>
      <c r="G448" s="257"/>
      <c r="H448" s="260">
        <v>2.7999999999999998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158</v>
      </c>
      <c r="AU448" s="266" t="s">
        <v>82</v>
      </c>
      <c r="AV448" s="14" t="s">
        <v>82</v>
      </c>
      <c r="AW448" s="14" t="s">
        <v>30</v>
      </c>
      <c r="AX448" s="14" t="s">
        <v>73</v>
      </c>
      <c r="AY448" s="266" t="s">
        <v>144</v>
      </c>
    </row>
    <row r="449" s="14" customFormat="1">
      <c r="A449" s="14"/>
      <c r="B449" s="256"/>
      <c r="C449" s="257"/>
      <c r="D449" s="239" t="s">
        <v>158</v>
      </c>
      <c r="E449" s="258" t="s">
        <v>1</v>
      </c>
      <c r="F449" s="259" t="s">
        <v>464</v>
      </c>
      <c r="G449" s="257"/>
      <c r="H449" s="260">
        <v>2.7999999999999998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158</v>
      </c>
      <c r="AU449" s="266" t="s">
        <v>82</v>
      </c>
      <c r="AV449" s="14" t="s">
        <v>82</v>
      </c>
      <c r="AW449" s="14" t="s">
        <v>30</v>
      </c>
      <c r="AX449" s="14" t="s">
        <v>73</v>
      </c>
      <c r="AY449" s="266" t="s">
        <v>144</v>
      </c>
    </row>
    <row r="450" s="14" customFormat="1">
      <c r="A450" s="14"/>
      <c r="B450" s="256"/>
      <c r="C450" s="257"/>
      <c r="D450" s="239" t="s">
        <v>158</v>
      </c>
      <c r="E450" s="258" t="s">
        <v>1</v>
      </c>
      <c r="F450" s="259" t="s">
        <v>465</v>
      </c>
      <c r="G450" s="257"/>
      <c r="H450" s="260">
        <v>2.7999999999999998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158</v>
      </c>
      <c r="AU450" s="266" t="s">
        <v>82</v>
      </c>
      <c r="AV450" s="14" t="s">
        <v>82</v>
      </c>
      <c r="AW450" s="14" t="s">
        <v>30</v>
      </c>
      <c r="AX450" s="14" t="s">
        <v>73</v>
      </c>
      <c r="AY450" s="266" t="s">
        <v>144</v>
      </c>
    </row>
    <row r="451" s="14" customFormat="1">
      <c r="A451" s="14"/>
      <c r="B451" s="256"/>
      <c r="C451" s="257"/>
      <c r="D451" s="239" t="s">
        <v>158</v>
      </c>
      <c r="E451" s="258" t="s">
        <v>1</v>
      </c>
      <c r="F451" s="259" t="s">
        <v>466</v>
      </c>
      <c r="G451" s="257"/>
      <c r="H451" s="260">
        <v>2.7999999999999998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158</v>
      </c>
      <c r="AU451" s="266" t="s">
        <v>82</v>
      </c>
      <c r="AV451" s="14" t="s">
        <v>82</v>
      </c>
      <c r="AW451" s="14" t="s">
        <v>30</v>
      </c>
      <c r="AX451" s="14" t="s">
        <v>73</v>
      </c>
      <c r="AY451" s="266" t="s">
        <v>144</v>
      </c>
    </row>
    <row r="452" s="14" customFormat="1">
      <c r="A452" s="14"/>
      <c r="B452" s="256"/>
      <c r="C452" s="257"/>
      <c r="D452" s="239" t="s">
        <v>158</v>
      </c>
      <c r="E452" s="258" t="s">
        <v>1</v>
      </c>
      <c r="F452" s="259" t="s">
        <v>467</v>
      </c>
      <c r="G452" s="257"/>
      <c r="H452" s="260">
        <v>2.7999999999999998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158</v>
      </c>
      <c r="AU452" s="266" t="s">
        <v>82</v>
      </c>
      <c r="AV452" s="14" t="s">
        <v>82</v>
      </c>
      <c r="AW452" s="14" t="s">
        <v>30</v>
      </c>
      <c r="AX452" s="14" t="s">
        <v>73</v>
      </c>
      <c r="AY452" s="266" t="s">
        <v>144</v>
      </c>
    </row>
    <row r="453" s="14" customFormat="1">
      <c r="A453" s="14"/>
      <c r="B453" s="256"/>
      <c r="C453" s="257"/>
      <c r="D453" s="239" t="s">
        <v>158</v>
      </c>
      <c r="E453" s="258" t="s">
        <v>1</v>
      </c>
      <c r="F453" s="259" t="s">
        <v>468</v>
      </c>
      <c r="G453" s="257"/>
      <c r="H453" s="260">
        <v>2.7999999999999998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158</v>
      </c>
      <c r="AU453" s="266" t="s">
        <v>82</v>
      </c>
      <c r="AV453" s="14" t="s">
        <v>82</v>
      </c>
      <c r="AW453" s="14" t="s">
        <v>30</v>
      </c>
      <c r="AX453" s="14" t="s">
        <v>73</v>
      </c>
      <c r="AY453" s="266" t="s">
        <v>144</v>
      </c>
    </row>
    <row r="454" s="14" customFormat="1">
      <c r="A454" s="14"/>
      <c r="B454" s="256"/>
      <c r="C454" s="257"/>
      <c r="D454" s="239" t="s">
        <v>158</v>
      </c>
      <c r="E454" s="258" t="s">
        <v>1</v>
      </c>
      <c r="F454" s="259" t="s">
        <v>469</v>
      </c>
      <c r="G454" s="257"/>
      <c r="H454" s="260">
        <v>2.7999999999999998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158</v>
      </c>
      <c r="AU454" s="266" t="s">
        <v>82</v>
      </c>
      <c r="AV454" s="14" t="s">
        <v>82</v>
      </c>
      <c r="AW454" s="14" t="s">
        <v>30</v>
      </c>
      <c r="AX454" s="14" t="s">
        <v>73</v>
      </c>
      <c r="AY454" s="266" t="s">
        <v>144</v>
      </c>
    </row>
    <row r="455" s="14" customFormat="1">
      <c r="A455" s="14"/>
      <c r="B455" s="256"/>
      <c r="C455" s="257"/>
      <c r="D455" s="239" t="s">
        <v>158</v>
      </c>
      <c r="E455" s="258" t="s">
        <v>1</v>
      </c>
      <c r="F455" s="259" t="s">
        <v>470</v>
      </c>
      <c r="G455" s="257"/>
      <c r="H455" s="260">
        <v>2.7999999999999998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158</v>
      </c>
      <c r="AU455" s="266" t="s">
        <v>82</v>
      </c>
      <c r="AV455" s="14" t="s">
        <v>82</v>
      </c>
      <c r="AW455" s="14" t="s">
        <v>30</v>
      </c>
      <c r="AX455" s="14" t="s">
        <v>73</v>
      </c>
      <c r="AY455" s="266" t="s">
        <v>144</v>
      </c>
    </row>
    <row r="456" s="13" customFormat="1">
      <c r="A456" s="13"/>
      <c r="B456" s="246"/>
      <c r="C456" s="247"/>
      <c r="D456" s="239" t="s">
        <v>158</v>
      </c>
      <c r="E456" s="248" t="s">
        <v>1</v>
      </c>
      <c r="F456" s="249" t="s">
        <v>534</v>
      </c>
      <c r="G456" s="247"/>
      <c r="H456" s="248" t="s">
        <v>1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158</v>
      </c>
      <c r="AU456" s="255" t="s">
        <v>82</v>
      </c>
      <c r="AV456" s="13" t="s">
        <v>80</v>
      </c>
      <c r="AW456" s="13" t="s">
        <v>30</v>
      </c>
      <c r="AX456" s="13" t="s">
        <v>73</v>
      </c>
      <c r="AY456" s="255" t="s">
        <v>144</v>
      </c>
    </row>
    <row r="457" s="14" customFormat="1">
      <c r="A457" s="14"/>
      <c r="B457" s="256"/>
      <c r="C457" s="257"/>
      <c r="D457" s="239" t="s">
        <v>158</v>
      </c>
      <c r="E457" s="258" t="s">
        <v>1</v>
      </c>
      <c r="F457" s="259" t="s">
        <v>535</v>
      </c>
      <c r="G457" s="257"/>
      <c r="H457" s="260">
        <v>84.400000000000006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158</v>
      </c>
      <c r="AU457" s="266" t="s">
        <v>82</v>
      </c>
      <c r="AV457" s="14" t="s">
        <v>82</v>
      </c>
      <c r="AW457" s="14" t="s">
        <v>30</v>
      </c>
      <c r="AX457" s="14" t="s">
        <v>73</v>
      </c>
      <c r="AY457" s="266" t="s">
        <v>144</v>
      </c>
    </row>
    <row r="458" s="15" customFormat="1">
      <c r="A458" s="15"/>
      <c r="B458" s="267"/>
      <c r="C458" s="268"/>
      <c r="D458" s="239" t="s">
        <v>158</v>
      </c>
      <c r="E458" s="269" t="s">
        <v>1</v>
      </c>
      <c r="F458" s="270" t="s">
        <v>161</v>
      </c>
      <c r="G458" s="268"/>
      <c r="H458" s="271">
        <v>168.79999999999996</v>
      </c>
      <c r="I458" s="272"/>
      <c r="J458" s="268"/>
      <c r="K458" s="268"/>
      <c r="L458" s="273"/>
      <c r="M458" s="274"/>
      <c r="N458" s="275"/>
      <c r="O458" s="275"/>
      <c r="P458" s="275"/>
      <c r="Q458" s="275"/>
      <c r="R458" s="275"/>
      <c r="S458" s="275"/>
      <c r="T458" s="27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7" t="s">
        <v>158</v>
      </c>
      <c r="AU458" s="277" t="s">
        <v>82</v>
      </c>
      <c r="AV458" s="15" t="s">
        <v>152</v>
      </c>
      <c r="AW458" s="15" t="s">
        <v>30</v>
      </c>
      <c r="AX458" s="15" t="s">
        <v>80</v>
      </c>
      <c r="AY458" s="277" t="s">
        <v>144</v>
      </c>
    </row>
    <row r="459" s="2" customFormat="1" ht="21.75" customHeight="1">
      <c r="A459" s="38"/>
      <c r="B459" s="39"/>
      <c r="C459" s="278" t="s">
        <v>536</v>
      </c>
      <c r="D459" s="278" t="s">
        <v>361</v>
      </c>
      <c r="E459" s="279" t="s">
        <v>537</v>
      </c>
      <c r="F459" s="280" t="s">
        <v>538</v>
      </c>
      <c r="G459" s="281" t="s">
        <v>150</v>
      </c>
      <c r="H459" s="282">
        <v>1.8680000000000001</v>
      </c>
      <c r="I459" s="283"/>
      <c r="J459" s="284">
        <f>ROUND(I459*H459,2)</f>
        <v>0</v>
      </c>
      <c r="K459" s="280" t="s">
        <v>151</v>
      </c>
      <c r="L459" s="285"/>
      <c r="M459" s="286" t="s">
        <v>1</v>
      </c>
      <c r="N459" s="287" t="s">
        <v>38</v>
      </c>
      <c r="O459" s="91"/>
      <c r="P459" s="235">
        <f>O459*H459</f>
        <v>0</v>
      </c>
      <c r="Q459" s="235">
        <v>0.55000000000000004</v>
      </c>
      <c r="R459" s="235">
        <f>Q459*H459</f>
        <v>1.0274000000000001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376</v>
      </c>
      <c r="AT459" s="237" t="s">
        <v>361</v>
      </c>
      <c r="AU459" s="237" t="s">
        <v>82</v>
      </c>
      <c r="AY459" s="17" t="s">
        <v>144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80</v>
      </c>
      <c r="BK459" s="238">
        <f>ROUND(I459*H459,2)</f>
        <v>0</v>
      </c>
      <c r="BL459" s="17" t="s">
        <v>270</v>
      </c>
      <c r="BM459" s="237" t="s">
        <v>539</v>
      </c>
    </row>
    <row r="460" s="2" customFormat="1">
      <c r="A460" s="38"/>
      <c r="B460" s="39"/>
      <c r="C460" s="40"/>
      <c r="D460" s="239" t="s">
        <v>154</v>
      </c>
      <c r="E460" s="40"/>
      <c r="F460" s="240" t="s">
        <v>538</v>
      </c>
      <c r="G460" s="40"/>
      <c r="H460" s="40"/>
      <c r="I460" s="241"/>
      <c r="J460" s="40"/>
      <c r="K460" s="40"/>
      <c r="L460" s="44"/>
      <c r="M460" s="242"/>
      <c r="N460" s="243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154</v>
      </c>
      <c r="AU460" s="17" t="s">
        <v>82</v>
      </c>
    </row>
    <row r="461" s="13" customFormat="1">
      <c r="A461" s="13"/>
      <c r="B461" s="246"/>
      <c r="C461" s="247"/>
      <c r="D461" s="239" t="s">
        <v>158</v>
      </c>
      <c r="E461" s="248" t="s">
        <v>1</v>
      </c>
      <c r="F461" s="249" t="s">
        <v>540</v>
      </c>
      <c r="G461" s="247"/>
      <c r="H461" s="248" t="s">
        <v>1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158</v>
      </c>
      <c r="AU461" s="255" t="s">
        <v>82</v>
      </c>
      <c r="AV461" s="13" t="s">
        <v>80</v>
      </c>
      <c r="AW461" s="13" t="s">
        <v>30</v>
      </c>
      <c r="AX461" s="13" t="s">
        <v>73</v>
      </c>
      <c r="AY461" s="255" t="s">
        <v>144</v>
      </c>
    </row>
    <row r="462" s="13" customFormat="1">
      <c r="A462" s="13"/>
      <c r="B462" s="246"/>
      <c r="C462" s="247"/>
      <c r="D462" s="239" t="s">
        <v>158</v>
      </c>
      <c r="E462" s="248" t="s">
        <v>1</v>
      </c>
      <c r="F462" s="249" t="s">
        <v>436</v>
      </c>
      <c r="G462" s="247"/>
      <c r="H462" s="248" t="s">
        <v>1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158</v>
      </c>
      <c r="AU462" s="255" t="s">
        <v>82</v>
      </c>
      <c r="AV462" s="13" t="s">
        <v>80</v>
      </c>
      <c r="AW462" s="13" t="s">
        <v>30</v>
      </c>
      <c r="AX462" s="13" t="s">
        <v>73</v>
      </c>
      <c r="AY462" s="255" t="s">
        <v>144</v>
      </c>
    </row>
    <row r="463" s="14" customFormat="1">
      <c r="A463" s="14"/>
      <c r="B463" s="256"/>
      <c r="C463" s="257"/>
      <c r="D463" s="239" t="s">
        <v>158</v>
      </c>
      <c r="E463" s="258" t="s">
        <v>1</v>
      </c>
      <c r="F463" s="259" t="s">
        <v>541</v>
      </c>
      <c r="G463" s="257"/>
      <c r="H463" s="260">
        <v>0.033000000000000002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158</v>
      </c>
      <c r="AU463" s="266" t="s">
        <v>82</v>
      </c>
      <c r="AV463" s="14" t="s">
        <v>82</v>
      </c>
      <c r="AW463" s="14" t="s">
        <v>30</v>
      </c>
      <c r="AX463" s="14" t="s">
        <v>73</v>
      </c>
      <c r="AY463" s="266" t="s">
        <v>144</v>
      </c>
    </row>
    <row r="464" s="14" customFormat="1">
      <c r="A464" s="14"/>
      <c r="B464" s="256"/>
      <c r="C464" s="257"/>
      <c r="D464" s="239" t="s">
        <v>158</v>
      </c>
      <c r="E464" s="258" t="s">
        <v>1</v>
      </c>
      <c r="F464" s="259" t="s">
        <v>542</v>
      </c>
      <c r="G464" s="257"/>
      <c r="H464" s="260">
        <v>0.017000000000000001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158</v>
      </c>
      <c r="AU464" s="266" t="s">
        <v>82</v>
      </c>
      <c r="AV464" s="14" t="s">
        <v>82</v>
      </c>
      <c r="AW464" s="14" t="s">
        <v>30</v>
      </c>
      <c r="AX464" s="14" t="s">
        <v>73</v>
      </c>
      <c r="AY464" s="266" t="s">
        <v>144</v>
      </c>
    </row>
    <row r="465" s="14" customFormat="1">
      <c r="A465" s="14"/>
      <c r="B465" s="256"/>
      <c r="C465" s="257"/>
      <c r="D465" s="239" t="s">
        <v>158</v>
      </c>
      <c r="E465" s="258" t="s">
        <v>1</v>
      </c>
      <c r="F465" s="259" t="s">
        <v>543</v>
      </c>
      <c r="G465" s="257"/>
      <c r="H465" s="260">
        <v>0.017000000000000001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158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144</v>
      </c>
    </row>
    <row r="466" s="14" customFormat="1">
      <c r="A466" s="14"/>
      <c r="B466" s="256"/>
      <c r="C466" s="257"/>
      <c r="D466" s="239" t="s">
        <v>158</v>
      </c>
      <c r="E466" s="258" t="s">
        <v>1</v>
      </c>
      <c r="F466" s="259" t="s">
        <v>544</v>
      </c>
      <c r="G466" s="257"/>
      <c r="H466" s="260">
        <v>0.033000000000000002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158</v>
      </c>
      <c r="AU466" s="266" t="s">
        <v>82</v>
      </c>
      <c r="AV466" s="14" t="s">
        <v>82</v>
      </c>
      <c r="AW466" s="14" t="s">
        <v>30</v>
      </c>
      <c r="AX466" s="14" t="s">
        <v>73</v>
      </c>
      <c r="AY466" s="266" t="s">
        <v>144</v>
      </c>
    </row>
    <row r="467" s="14" customFormat="1">
      <c r="A467" s="14"/>
      <c r="B467" s="256"/>
      <c r="C467" s="257"/>
      <c r="D467" s="239" t="s">
        <v>158</v>
      </c>
      <c r="E467" s="258" t="s">
        <v>1</v>
      </c>
      <c r="F467" s="259" t="s">
        <v>545</v>
      </c>
      <c r="G467" s="257"/>
      <c r="H467" s="260">
        <v>0.033000000000000002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158</v>
      </c>
      <c r="AU467" s="266" t="s">
        <v>82</v>
      </c>
      <c r="AV467" s="14" t="s">
        <v>82</v>
      </c>
      <c r="AW467" s="14" t="s">
        <v>30</v>
      </c>
      <c r="AX467" s="14" t="s">
        <v>73</v>
      </c>
      <c r="AY467" s="266" t="s">
        <v>144</v>
      </c>
    </row>
    <row r="468" s="14" customFormat="1">
      <c r="A468" s="14"/>
      <c r="B468" s="256"/>
      <c r="C468" s="257"/>
      <c r="D468" s="239" t="s">
        <v>158</v>
      </c>
      <c r="E468" s="258" t="s">
        <v>1</v>
      </c>
      <c r="F468" s="259" t="s">
        <v>546</v>
      </c>
      <c r="G468" s="257"/>
      <c r="H468" s="260">
        <v>0.033000000000000002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158</v>
      </c>
      <c r="AU468" s="266" t="s">
        <v>82</v>
      </c>
      <c r="AV468" s="14" t="s">
        <v>82</v>
      </c>
      <c r="AW468" s="14" t="s">
        <v>30</v>
      </c>
      <c r="AX468" s="14" t="s">
        <v>73</v>
      </c>
      <c r="AY468" s="266" t="s">
        <v>144</v>
      </c>
    </row>
    <row r="469" s="14" customFormat="1">
      <c r="A469" s="14"/>
      <c r="B469" s="256"/>
      <c r="C469" s="257"/>
      <c r="D469" s="239" t="s">
        <v>158</v>
      </c>
      <c r="E469" s="258" t="s">
        <v>1</v>
      </c>
      <c r="F469" s="259" t="s">
        <v>547</v>
      </c>
      <c r="G469" s="257"/>
      <c r="H469" s="260">
        <v>0.033000000000000002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158</v>
      </c>
      <c r="AU469" s="266" t="s">
        <v>82</v>
      </c>
      <c r="AV469" s="14" t="s">
        <v>82</v>
      </c>
      <c r="AW469" s="14" t="s">
        <v>30</v>
      </c>
      <c r="AX469" s="14" t="s">
        <v>73</v>
      </c>
      <c r="AY469" s="266" t="s">
        <v>144</v>
      </c>
    </row>
    <row r="470" s="14" customFormat="1">
      <c r="A470" s="14"/>
      <c r="B470" s="256"/>
      <c r="C470" s="257"/>
      <c r="D470" s="239" t="s">
        <v>158</v>
      </c>
      <c r="E470" s="258" t="s">
        <v>1</v>
      </c>
      <c r="F470" s="259" t="s">
        <v>548</v>
      </c>
      <c r="G470" s="257"/>
      <c r="H470" s="260">
        <v>0.033000000000000002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158</v>
      </c>
      <c r="AU470" s="266" t="s">
        <v>82</v>
      </c>
      <c r="AV470" s="14" t="s">
        <v>82</v>
      </c>
      <c r="AW470" s="14" t="s">
        <v>30</v>
      </c>
      <c r="AX470" s="14" t="s">
        <v>73</v>
      </c>
      <c r="AY470" s="266" t="s">
        <v>144</v>
      </c>
    </row>
    <row r="471" s="14" customFormat="1">
      <c r="A471" s="14"/>
      <c r="B471" s="256"/>
      <c r="C471" s="257"/>
      <c r="D471" s="239" t="s">
        <v>158</v>
      </c>
      <c r="E471" s="258" t="s">
        <v>1</v>
      </c>
      <c r="F471" s="259" t="s">
        <v>549</v>
      </c>
      <c r="G471" s="257"/>
      <c r="H471" s="260">
        <v>0.017000000000000001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158</v>
      </c>
      <c r="AU471" s="266" t="s">
        <v>82</v>
      </c>
      <c r="AV471" s="14" t="s">
        <v>82</v>
      </c>
      <c r="AW471" s="14" t="s">
        <v>30</v>
      </c>
      <c r="AX471" s="14" t="s">
        <v>73</v>
      </c>
      <c r="AY471" s="266" t="s">
        <v>144</v>
      </c>
    </row>
    <row r="472" s="14" customFormat="1">
      <c r="A472" s="14"/>
      <c r="B472" s="256"/>
      <c r="C472" s="257"/>
      <c r="D472" s="239" t="s">
        <v>158</v>
      </c>
      <c r="E472" s="258" t="s">
        <v>1</v>
      </c>
      <c r="F472" s="259" t="s">
        <v>550</v>
      </c>
      <c r="G472" s="257"/>
      <c r="H472" s="260">
        <v>0.017000000000000001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158</v>
      </c>
      <c r="AU472" s="266" t="s">
        <v>82</v>
      </c>
      <c r="AV472" s="14" t="s">
        <v>82</v>
      </c>
      <c r="AW472" s="14" t="s">
        <v>30</v>
      </c>
      <c r="AX472" s="14" t="s">
        <v>73</v>
      </c>
      <c r="AY472" s="266" t="s">
        <v>144</v>
      </c>
    </row>
    <row r="473" s="14" customFormat="1">
      <c r="A473" s="14"/>
      <c r="B473" s="256"/>
      <c r="C473" s="257"/>
      <c r="D473" s="239" t="s">
        <v>158</v>
      </c>
      <c r="E473" s="258" t="s">
        <v>1</v>
      </c>
      <c r="F473" s="259" t="s">
        <v>551</v>
      </c>
      <c r="G473" s="257"/>
      <c r="H473" s="260">
        <v>0.017000000000000001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158</v>
      </c>
      <c r="AU473" s="266" t="s">
        <v>82</v>
      </c>
      <c r="AV473" s="14" t="s">
        <v>82</v>
      </c>
      <c r="AW473" s="14" t="s">
        <v>30</v>
      </c>
      <c r="AX473" s="14" t="s">
        <v>73</v>
      </c>
      <c r="AY473" s="266" t="s">
        <v>144</v>
      </c>
    </row>
    <row r="474" s="14" customFormat="1">
      <c r="A474" s="14"/>
      <c r="B474" s="256"/>
      <c r="C474" s="257"/>
      <c r="D474" s="239" t="s">
        <v>158</v>
      </c>
      <c r="E474" s="258" t="s">
        <v>1</v>
      </c>
      <c r="F474" s="259" t="s">
        <v>552</v>
      </c>
      <c r="G474" s="257"/>
      <c r="H474" s="260">
        <v>0.017000000000000001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158</v>
      </c>
      <c r="AU474" s="266" t="s">
        <v>82</v>
      </c>
      <c r="AV474" s="14" t="s">
        <v>82</v>
      </c>
      <c r="AW474" s="14" t="s">
        <v>30</v>
      </c>
      <c r="AX474" s="14" t="s">
        <v>73</v>
      </c>
      <c r="AY474" s="266" t="s">
        <v>144</v>
      </c>
    </row>
    <row r="475" s="14" customFormat="1">
      <c r="A475" s="14"/>
      <c r="B475" s="256"/>
      <c r="C475" s="257"/>
      <c r="D475" s="239" t="s">
        <v>158</v>
      </c>
      <c r="E475" s="258" t="s">
        <v>1</v>
      </c>
      <c r="F475" s="259" t="s">
        <v>553</v>
      </c>
      <c r="G475" s="257"/>
      <c r="H475" s="260">
        <v>0.031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158</v>
      </c>
      <c r="AU475" s="266" t="s">
        <v>82</v>
      </c>
      <c r="AV475" s="14" t="s">
        <v>82</v>
      </c>
      <c r="AW475" s="14" t="s">
        <v>30</v>
      </c>
      <c r="AX475" s="14" t="s">
        <v>73</v>
      </c>
      <c r="AY475" s="266" t="s">
        <v>144</v>
      </c>
    </row>
    <row r="476" s="14" customFormat="1">
      <c r="A476" s="14"/>
      <c r="B476" s="256"/>
      <c r="C476" s="257"/>
      <c r="D476" s="239" t="s">
        <v>158</v>
      </c>
      <c r="E476" s="258" t="s">
        <v>1</v>
      </c>
      <c r="F476" s="259" t="s">
        <v>554</v>
      </c>
      <c r="G476" s="257"/>
      <c r="H476" s="260">
        <v>0.014999999999999999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158</v>
      </c>
      <c r="AU476" s="266" t="s">
        <v>82</v>
      </c>
      <c r="AV476" s="14" t="s">
        <v>82</v>
      </c>
      <c r="AW476" s="14" t="s">
        <v>30</v>
      </c>
      <c r="AX476" s="14" t="s">
        <v>73</v>
      </c>
      <c r="AY476" s="266" t="s">
        <v>144</v>
      </c>
    </row>
    <row r="477" s="14" customFormat="1">
      <c r="A477" s="14"/>
      <c r="B477" s="256"/>
      <c r="C477" s="257"/>
      <c r="D477" s="239" t="s">
        <v>158</v>
      </c>
      <c r="E477" s="258" t="s">
        <v>1</v>
      </c>
      <c r="F477" s="259" t="s">
        <v>555</v>
      </c>
      <c r="G477" s="257"/>
      <c r="H477" s="260">
        <v>0.031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158</v>
      </c>
      <c r="AU477" s="266" t="s">
        <v>82</v>
      </c>
      <c r="AV477" s="14" t="s">
        <v>82</v>
      </c>
      <c r="AW477" s="14" t="s">
        <v>30</v>
      </c>
      <c r="AX477" s="14" t="s">
        <v>73</v>
      </c>
      <c r="AY477" s="266" t="s">
        <v>144</v>
      </c>
    </row>
    <row r="478" s="14" customFormat="1">
      <c r="A478" s="14"/>
      <c r="B478" s="256"/>
      <c r="C478" s="257"/>
      <c r="D478" s="239" t="s">
        <v>158</v>
      </c>
      <c r="E478" s="258" t="s">
        <v>1</v>
      </c>
      <c r="F478" s="259" t="s">
        <v>556</v>
      </c>
      <c r="G478" s="257"/>
      <c r="H478" s="260">
        <v>0.031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158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144</v>
      </c>
    </row>
    <row r="479" s="14" customFormat="1">
      <c r="A479" s="14"/>
      <c r="B479" s="256"/>
      <c r="C479" s="257"/>
      <c r="D479" s="239" t="s">
        <v>158</v>
      </c>
      <c r="E479" s="258" t="s">
        <v>1</v>
      </c>
      <c r="F479" s="259" t="s">
        <v>557</v>
      </c>
      <c r="G479" s="257"/>
      <c r="H479" s="260">
        <v>0.031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158</v>
      </c>
      <c r="AU479" s="266" t="s">
        <v>82</v>
      </c>
      <c r="AV479" s="14" t="s">
        <v>82</v>
      </c>
      <c r="AW479" s="14" t="s">
        <v>30</v>
      </c>
      <c r="AX479" s="14" t="s">
        <v>73</v>
      </c>
      <c r="AY479" s="266" t="s">
        <v>144</v>
      </c>
    </row>
    <row r="480" s="14" customFormat="1">
      <c r="A480" s="14"/>
      <c r="B480" s="256"/>
      <c r="C480" s="257"/>
      <c r="D480" s="239" t="s">
        <v>158</v>
      </c>
      <c r="E480" s="258" t="s">
        <v>1</v>
      </c>
      <c r="F480" s="259" t="s">
        <v>558</v>
      </c>
      <c r="G480" s="257"/>
      <c r="H480" s="260">
        <v>0.031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158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144</v>
      </c>
    </row>
    <row r="481" s="14" customFormat="1">
      <c r="A481" s="14"/>
      <c r="B481" s="256"/>
      <c r="C481" s="257"/>
      <c r="D481" s="239" t="s">
        <v>158</v>
      </c>
      <c r="E481" s="258" t="s">
        <v>1</v>
      </c>
      <c r="F481" s="259" t="s">
        <v>559</v>
      </c>
      <c r="G481" s="257"/>
      <c r="H481" s="260">
        <v>0.031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158</v>
      </c>
      <c r="AU481" s="266" t="s">
        <v>82</v>
      </c>
      <c r="AV481" s="14" t="s">
        <v>82</v>
      </c>
      <c r="AW481" s="14" t="s">
        <v>30</v>
      </c>
      <c r="AX481" s="14" t="s">
        <v>73</v>
      </c>
      <c r="AY481" s="266" t="s">
        <v>144</v>
      </c>
    </row>
    <row r="482" s="14" customFormat="1">
      <c r="A482" s="14"/>
      <c r="B482" s="256"/>
      <c r="C482" s="257"/>
      <c r="D482" s="239" t="s">
        <v>158</v>
      </c>
      <c r="E482" s="258" t="s">
        <v>1</v>
      </c>
      <c r="F482" s="259" t="s">
        <v>560</v>
      </c>
      <c r="G482" s="257"/>
      <c r="H482" s="260">
        <v>0.031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158</v>
      </c>
      <c r="AU482" s="266" t="s">
        <v>82</v>
      </c>
      <c r="AV482" s="14" t="s">
        <v>82</v>
      </c>
      <c r="AW482" s="14" t="s">
        <v>30</v>
      </c>
      <c r="AX482" s="14" t="s">
        <v>73</v>
      </c>
      <c r="AY482" s="266" t="s">
        <v>144</v>
      </c>
    </row>
    <row r="483" s="14" customFormat="1">
      <c r="A483" s="14"/>
      <c r="B483" s="256"/>
      <c r="C483" s="257"/>
      <c r="D483" s="239" t="s">
        <v>158</v>
      </c>
      <c r="E483" s="258" t="s">
        <v>1</v>
      </c>
      <c r="F483" s="259" t="s">
        <v>561</v>
      </c>
      <c r="G483" s="257"/>
      <c r="H483" s="260">
        <v>0.031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158</v>
      </c>
      <c r="AU483" s="266" t="s">
        <v>82</v>
      </c>
      <c r="AV483" s="14" t="s">
        <v>82</v>
      </c>
      <c r="AW483" s="14" t="s">
        <v>30</v>
      </c>
      <c r="AX483" s="14" t="s">
        <v>73</v>
      </c>
      <c r="AY483" s="266" t="s">
        <v>144</v>
      </c>
    </row>
    <row r="484" s="14" customFormat="1">
      <c r="A484" s="14"/>
      <c r="B484" s="256"/>
      <c r="C484" s="257"/>
      <c r="D484" s="239" t="s">
        <v>158</v>
      </c>
      <c r="E484" s="258" t="s">
        <v>1</v>
      </c>
      <c r="F484" s="259" t="s">
        <v>562</v>
      </c>
      <c r="G484" s="257"/>
      <c r="H484" s="260">
        <v>0.031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158</v>
      </c>
      <c r="AU484" s="266" t="s">
        <v>82</v>
      </c>
      <c r="AV484" s="14" t="s">
        <v>82</v>
      </c>
      <c r="AW484" s="14" t="s">
        <v>30</v>
      </c>
      <c r="AX484" s="14" t="s">
        <v>73</v>
      </c>
      <c r="AY484" s="266" t="s">
        <v>144</v>
      </c>
    </row>
    <row r="485" s="14" customFormat="1">
      <c r="A485" s="14"/>
      <c r="B485" s="256"/>
      <c r="C485" s="257"/>
      <c r="D485" s="239" t="s">
        <v>158</v>
      </c>
      <c r="E485" s="258" t="s">
        <v>1</v>
      </c>
      <c r="F485" s="259" t="s">
        <v>563</v>
      </c>
      <c r="G485" s="257"/>
      <c r="H485" s="260">
        <v>0.031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158</v>
      </c>
      <c r="AU485" s="266" t="s">
        <v>82</v>
      </c>
      <c r="AV485" s="14" t="s">
        <v>82</v>
      </c>
      <c r="AW485" s="14" t="s">
        <v>30</v>
      </c>
      <c r="AX485" s="14" t="s">
        <v>73</v>
      </c>
      <c r="AY485" s="266" t="s">
        <v>144</v>
      </c>
    </row>
    <row r="486" s="14" customFormat="1">
      <c r="A486" s="14"/>
      <c r="B486" s="256"/>
      <c r="C486" s="257"/>
      <c r="D486" s="239" t="s">
        <v>158</v>
      </c>
      <c r="E486" s="258" t="s">
        <v>1</v>
      </c>
      <c r="F486" s="259" t="s">
        <v>564</v>
      </c>
      <c r="G486" s="257"/>
      <c r="H486" s="260">
        <v>0.014999999999999999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158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144</v>
      </c>
    </row>
    <row r="487" s="14" customFormat="1">
      <c r="A487" s="14"/>
      <c r="B487" s="256"/>
      <c r="C487" s="257"/>
      <c r="D487" s="239" t="s">
        <v>158</v>
      </c>
      <c r="E487" s="258" t="s">
        <v>1</v>
      </c>
      <c r="F487" s="259" t="s">
        <v>565</v>
      </c>
      <c r="G487" s="257"/>
      <c r="H487" s="260">
        <v>0.031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158</v>
      </c>
      <c r="AU487" s="266" t="s">
        <v>82</v>
      </c>
      <c r="AV487" s="14" t="s">
        <v>82</v>
      </c>
      <c r="AW487" s="14" t="s">
        <v>30</v>
      </c>
      <c r="AX487" s="14" t="s">
        <v>73</v>
      </c>
      <c r="AY487" s="266" t="s">
        <v>144</v>
      </c>
    </row>
    <row r="488" s="14" customFormat="1">
      <c r="A488" s="14"/>
      <c r="B488" s="256"/>
      <c r="C488" s="257"/>
      <c r="D488" s="239" t="s">
        <v>158</v>
      </c>
      <c r="E488" s="258" t="s">
        <v>1</v>
      </c>
      <c r="F488" s="259" t="s">
        <v>566</v>
      </c>
      <c r="G488" s="257"/>
      <c r="H488" s="260">
        <v>0.014999999999999999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158</v>
      </c>
      <c r="AU488" s="266" t="s">
        <v>82</v>
      </c>
      <c r="AV488" s="14" t="s">
        <v>82</v>
      </c>
      <c r="AW488" s="14" t="s">
        <v>30</v>
      </c>
      <c r="AX488" s="14" t="s">
        <v>73</v>
      </c>
      <c r="AY488" s="266" t="s">
        <v>144</v>
      </c>
    </row>
    <row r="489" s="14" customFormat="1">
      <c r="A489" s="14"/>
      <c r="B489" s="256"/>
      <c r="C489" s="257"/>
      <c r="D489" s="239" t="s">
        <v>158</v>
      </c>
      <c r="E489" s="258" t="s">
        <v>1</v>
      </c>
      <c r="F489" s="259" t="s">
        <v>567</v>
      </c>
      <c r="G489" s="257"/>
      <c r="H489" s="260">
        <v>0.031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158</v>
      </c>
      <c r="AU489" s="266" t="s">
        <v>82</v>
      </c>
      <c r="AV489" s="14" t="s">
        <v>82</v>
      </c>
      <c r="AW489" s="14" t="s">
        <v>30</v>
      </c>
      <c r="AX489" s="14" t="s">
        <v>73</v>
      </c>
      <c r="AY489" s="266" t="s">
        <v>144</v>
      </c>
    </row>
    <row r="490" s="14" customFormat="1">
      <c r="A490" s="14"/>
      <c r="B490" s="256"/>
      <c r="C490" s="257"/>
      <c r="D490" s="239" t="s">
        <v>158</v>
      </c>
      <c r="E490" s="258" t="s">
        <v>1</v>
      </c>
      <c r="F490" s="259" t="s">
        <v>568</v>
      </c>
      <c r="G490" s="257"/>
      <c r="H490" s="260">
        <v>0.031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158</v>
      </c>
      <c r="AU490" s="266" t="s">
        <v>82</v>
      </c>
      <c r="AV490" s="14" t="s">
        <v>82</v>
      </c>
      <c r="AW490" s="14" t="s">
        <v>30</v>
      </c>
      <c r="AX490" s="14" t="s">
        <v>73</v>
      </c>
      <c r="AY490" s="266" t="s">
        <v>144</v>
      </c>
    </row>
    <row r="491" s="14" customFormat="1">
      <c r="A491" s="14"/>
      <c r="B491" s="256"/>
      <c r="C491" s="257"/>
      <c r="D491" s="239" t="s">
        <v>158</v>
      </c>
      <c r="E491" s="258" t="s">
        <v>1</v>
      </c>
      <c r="F491" s="259" t="s">
        <v>569</v>
      </c>
      <c r="G491" s="257"/>
      <c r="H491" s="260">
        <v>0.031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158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144</v>
      </c>
    </row>
    <row r="492" s="14" customFormat="1">
      <c r="A492" s="14"/>
      <c r="B492" s="256"/>
      <c r="C492" s="257"/>
      <c r="D492" s="239" t="s">
        <v>158</v>
      </c>
      <c r="E492" s="258" t="s">
        <v>1</v>
      </c>
      <c r="F492" s="259" t="s">
        <v>570</v>
      </c>
      <c r="G492" s="257"/>
      <c r="H492" s="260">
        <v>0.031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158</v>
      </c>
      <c r="AU492" s="266" t="s">
        <v>82</v>
      </c>
      <c r="AV492" s="14" t="s">
        <v>82</v>
      </c>
      <c r="AW492" s="14" t="s">
        <v>30</v>
      </c>
      <c r="AX492" s="14" t="s">
        <v>73</v>
      </c>
      <c r="AY492" s="266" t="s">
        <v>144</v>
      </c>
    </row>
    <row r="493" s="14" customFormat="1">
      <c r="A493" s="14"/>
      <c r="B493" s="256"/>
      <c r="C493" s="257"/>
      <c r="D493" s="239" t="s">
        <v>158</v>
      </c>
      <c r="E493" s="258" t="s">
        <v>1</v>
      </c>
      <c r="F493" s="259" t="s">
        <v>571</v>
      </c>
      <c r="G493" s="257"/>
      <c r="H493" s="260">
        <v>0.031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158</v>
      </c>
      <c r="AU493" s="266" t="s">
        <v>82</v>
      </c>
      <c r="AV493" s="14" t="s">
        <v>82</v>
      </c>
      <c r="AW493" s="14" t="s">
        <v>30</v>
      </c>
      <c r="AX493" s="14" t="s">
        <v>73</v>
      </c>
      <c r="AY493" s="266" t="s">
        <v>144</v>
      </c>
    </row>
    <row r="494" s="14" customFormat="1">
      <c r="A494" s="14"/>
      <c r="B494" s="256"/>
      <c r="C494" s="257"/>
      <c r="D494" s="239" t="s">
        <v>158</v>
      </c>
      <c r="E494" s="258" t="s">
        <v>1</v>
      </c>
      <c r="F494" s="259" t="s">
        <v>572</v>
      </c>
      <c r="G494" s="257"/>
      <c r="H494" s="260">
        <v>0.031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158</v>
      </c>
      <c r="AU494" s="266" t="s">
        <v>82</v>
      </c>
      <c r="AV494" s="14" t="s">
        <v>82</v>
      </c>
      <c r="AW494" s="14" t="s">
        <v>30</v>
      </c>
      <c r="AX494" s="14" t="s">
        <v>73</v>
      </c>
      <c r="AY494" s="266" t="s">
        <v>144</v>
      </c>
    </row>
    <row r="495" s="14" customFormat="1">
      <c r="A495" s="14"/>
      <c r="B495" s="256"/>
      <c r="C495" s="257"/>
      <c r="D495" s="239" t="s">
        <v>158</v>
      </c>
      <c r="E495" s="258" t="s">
        <v>1</v>
      </c>
      <c r="F495" s="259" t="s">
        <v>573</v>
      </c>
      <c r="G495" s="257"/>
      <c r="H495" s="260">
        <v>0.031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158</v>
      </c>
      <c r="AU495" s="266" t="s">
        <v>82</v>
      </c>
      <c r="AV495" s="14" t="s">
        <v>82</v>
      </c>
      <c r="AW495" s="14" t="s">
        <v>30</v>
      </c>
      <c r="AX495" s="14" t="s">
        <v>73</v>
      </c>
      <c r="AY495" s="266" t="s">
        <v>144</v>
      </c>
    </row>
    <row r="496" s="14" customFormat="1">
      <c r="A496" s="14"/>
      <c r="B496" s="256"/>
      <c r="C496" s="257"/>
      <c r="D496" s="239" t="s">
        <v>158</v>
      </c>
      <c r="E496" s="258" t="s">
        <v>1</v>
      </c>
      <c r="F496" s="259" t="s">
        <v>574</v>
      </c>
      <c r="G496" s="257"/>
      <c r="H496" s="260">
        <v>0.031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158</v>
      </c>
      <c r="AU496" s="266" t="s">
        <v>82</v>
      </c>
      <c r="AV496" s="14" t="s">
        <v>82</v>
      </c>
      <c r="AW496" s="14" t="s">
        <v>30</v>
      </c>
      <c r="AX496" s="14" t="s">
        <v>73</v>
      </c>
      <c r="AY496" s="266" t="s">
        <v>144</v>
      </c>
    </row>
    <row r="497" s="13" customFormat="1">
      <c r="A497" s="13"/>
      <c r="B497" s="246"/>
      <c r="C497" s="247"/>
      <c r="D497" s="239" t="s">
        <v>158</v>
      </c>
      <c r="E497" s="248" t="s">
        <v>1</v>
      </c>
      <c r="F497" s="249" t="s">
        <v>534</v>
      </c>
      <c r="G497" s="247"/>
      <c r="H497" s="248" t="s">
        <v>1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158</v>
      </c>
      <c r="AU497" s="255" t="s">
        <v>82</v>
      </c>
      <c r="AV497" s="13" t="s">
        <v>80</v>
      </c>
      <c r="AW497" s="13" t="s">
        <v>30</v>
      </c>
      <c r="AX497" s="13" t="s">
        <v>73</v>
      </c>
      <c r="AY497" s="255" t="s">
        <v>144</v>
      </c>
    </row>
    <row r="498" s="14" customFormat="1">
      <c r="A498" s="14"/>
      <c r="B498" s="256"/>
      <c r="C498" s="257"/>
      <c r="D498" s="239" t="s">
        <v>158</v>
      </c>
      <c r="E498" s="258" t="s">
        <v>1</v>
      </c>
      <c r="F498" s="259" t="s">
        <v>575</v>
      </c>
      <c r="G498" s="257"/>
      <c r="H498" s="260">
        <v>0.93400000000000005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158</v>
      </c>
      <c r="AU498" s="266" t="s">
        <v>82</v>
      </c>
      <c r="AV498" s="14" t="s">
        <v>82</v>
      </c>
      <c r="AW498" s="14" t="s">
        <v>30</v>
      </c>
      <c r="AX498" s="14" t="s">
        <v>73</v>
      </c>
      <c r="AY498" s="266" t="s">
        <v>144</v>
      </c>
    </row>
    <row r="499" s="15" customFormat="1">
      <c r="A499" s="15"/>
      <c r="B499" s="267"/>
      <c r="C499" s="268"/>
      <c r="D499" s="239" t="s">
        <v>158</v>
      </c>
      <c r="E499" s="269" t="s">
        <v>1</v>
      </c>
      <c r="F499" s="270" t="s">
        <v>161</v>
      </c>
      <c r="G499" s="268"/>
      <c r="H499" s="271">
        <v>1.8680000000000008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7" t="s">
        <v>158</v>
      </c>
      <c r="AU499" s="277" t="s">
        <v>82</v>
      </c>
      <c r="AV499" s="15" t="s">
        <v>152</v>
      </c>
      <c r="AW499" s="15" t="s">
        <v>30</v>
      </c>
      <c r="AX499" s="15" t="s">
        <v>80</v>
      </c>
      <c r="AY499" s="277" t="s">
        <v>144</v>
      </c>
    </row>
    <row r="500" s="2" customFormat="1" ht="33" customHeight="1">
      <c r="A500" s="38"/>
      <c r="B500" s="39"/>
      <c r="C500" s="226" t="s">
        <v>576</v>
      </c>
      <c r="D500" s="226" t="s">
        <v>147</v>
      </c>
      <c r="E500" s="227" t="s">
        <v>577</v>
      </c>
      <c r="F500" s="228" t="s">
        <v>578</v>
      </c>
      <c r="G500" s="229" t="s">
        <v>164</v>
      </c>
      <c r="H500" s="230">
        <v>265.80000000000001</v>
      </c>
      <c r="I500" s="231"/>
      <c r="J500" s="232">
        <f>ROUND(I500*H500,2)</f>
        <v>0</v>
      </c>
      <c r="K500" s="228" t="s">
        <v>151</v>
      </c>
      <c r="L500" s="44"/>
      <c r="M500" s="233" t="s">
        <v>1</v>
      </c>
      <c r="N500" s="234" t="s">
        <v>38</v>
      </c>
      <c r="O500" s="91"/>
      <c r="P500" s="235">
        <f>O500*H500</f>
        <v>0</v>
      </c>
      <c r="Q500" s="235">
        <v>9.0000000000000006E-05</v>
      </c>
      <c r="R500" s="235">
        <f>Q500*H500</f>
        <v>0.023922000000000002</v>
      </c>
      <c r="S500" s="235">
        <v>0</v>
      </c>
      <c r="T500" s="23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7" t="s">
        <v>270</v>
      </c>
      <c r="AT500" s="237" t="s">
        <v>147</v>
      </c>
      <c r="AU500" s="237" t="s">
        <v>82</v>
      </c>
      <c r="AY500" s="17" t="s">
        <v>144</v>
      </c>
      <c r="BE500" s="238">
        <f>IF(N500="základní",J500,0)</f>
        <v>0</v>
      </c>
      <c r="BF500" s="238">
        <f>IF(N500="snížená",J500,0)</f>
        <v>0</v>
      </c>
      <c r="BG500" s="238">
        <f>IF(N500="zákl. přenesená",J500,0)</f>
        <v>0</v>
      </c>
      <c r="BH500" s="238">
        <f>IF(N500="sníž. přenesená",J500,0)</f>
        <v>0</v>
      </c>
      <c r="BI500" s="238">
        <f>IF(N500="nulová",J500,0)</f>
        <v>0</v>
      </c>
      <c r="BJ500" s="17" t="s">
        <v>80</v>
      </c>
      <c r="BK500" s="238">
        <f>ROUND(I500*H500,2)</f>
        <v>0</v>
      </c>
      <c r="BL500" s="17" t="s">
        <v>270</v>
      </c>
      <c r="BM500" s="237" t="s">
        <v>579</v>
      </c>
    </row>
    <row r="501" s="2" customFormat="1">
      <c r="A501" s="38"/>
      <c r="B501" s="39"/>
      <c r="C501" s="40"/>
      <c r="D501" s="239" t="s">
        <v>154</v>
      </c>
      <c r="E501" s="40"/>
      <c r="F501" s="240" t="s">
        <v>580</v>
      </c>
      <c r="G501" s="40"/>
      <c r="H501" s="40"/>
      <c r="I501" s="241"/>
      <c r="J501" s="40"/>
      <c r="K501" s="40"/>
      <c r="L501" s="44"/>
      <c r="M501" s="242"/>
      <c r="N501" s="243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154</v>
      </c>
      <c r="AU501" s="17" t="s">
        <v>82</v>
      </c>
    </row>
    <row r="502" s="2" customFormat="1">
      <c r="A502" s="38"/>
      <c r="B502" s="39"/>
      <c r="C502" s="40"/>
      <c r="D502" s="244" t="s">
        <v>156</v>
      </c>
      <c r="E502" s="40"/>
      <c r="F502" s="245" t="s">
        <v>581</v>
      </c>
      <c r="G502" s="40"/>
      <c r="H502" s="40"/>
      <c r="I502" s="241"/>
      <c r="J502" s="40"/>
      <c r="K502" s="40"/>
      <c r="L502" s="44"/>
      <c r="M502" s="242"/>
      <c r="N502" s="243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156</v>
      </c>
      <c r="AU502" s="17" t="s">
        <v>82</v>
      </c>
    </row>
    <row r="503" s="13" customFormat="1">
      <c r="A503" s="13"/>
      <c r="B503" s="246"/>
      <c r="C503" s="247"/>
      <c r="D503" s="239" t="s">
        <v>158</v>
      </c>
      <c r="E503" s="248" t="s">
        <v>1</v>
      </c>
      <c r="F503" s="249" t="s">
        <v>477</v>
      </c>
      <c r="G503" s="247"/>
      <c r="H503" s="248" t="s">
        <v>1</v>
      </c>
      <c r="I503" s="250"/>
      <c r="J503" s="247"/>
      <c r="K503" s="247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158</v>
      </c>
      <c r="AU503" s="255" t="s">
        <v>82</v>
      </c>
      <c r="AV503" s="13" t="s">
        <v>80</v>
      </c>
      <c r="AW503" s="13" t="s">
        <v>30</v>
      </c>
      <c r="AX503" s="13" t="s">
        <v>73</v>
      </c>
      <c r="AY503" s="255" t="s">
        <v>144</v>
      </c>
    </row>
    <row r="504" s="14" customFormat="1">
      <c r="A504" s="14"/>
      <c r="B504" s="256"/>
      <c r="C504" s="257"/>
      <c r="D504" s="239" t="s">
        <v>158</v>
      </c>
      <c r="E504" s="258" t="s">
        <v>1</v>
      </c>
      <c r="F504" s="259" t="s">
        <v>449</v>
      </c>
      <c r="G504" s="257"/>
      <c r="H504" s="260">
        <v>2.7999999999999998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158</v>
      </c>
      <c r="AU504" s="266" t="s">
        <v>82</v>
      </c>
      <c r="AV504" s="14" t="s">
        <v>82</v>
      </c>
      <c r="AW504" s="14" t="s">
        <v>30</v>
      </c>
      <c r="AX504" s="14" t="s">
        <v>73</v>
      </c>
      <c r="AY504" s="266" t="s">
        <v>144</v>
      </c>
    </row>
    <row r="505" s="14" customFormat="1">
      <c r="A505" s="14"/>
      <c r="B505" s="256"/>
      <c r="C505" s="257"/>
      <c r="D505" s="239" t="s">
        <v>158</v>
      </c>
      <c r="E505" s="258" t="s">
        <v>1</v>
      </c>
      <c r="F505" s="259" t="s">
        <v>478</v>
      </c>
      <c r="G505" s="257"/>
      <c r="H505" s="260">
        <v>2.6000000000000001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158</v>
      </c>
      <c r="AU505" s="266" t="s">
        <v>82</v>
      </c>
      <c r="AV505" s="14" t="s">
        <v>82</v>
      </c>
      <c r="AW505" s="14" t="s">
        <v>30</v>
      </c>
      <c r="AX505" s="14" t="s">
        <v>73</v>
      </c>
      <c r="AY505" s="266" t="s">
        <v>144</v>
      </c>
    </row>
    <row r="506" s="14" customFormat="1">
      <c r="A506" s="14"/>
      <c r="B506" s="256"/>
      <c r="C506" s="257"/>
      <c r="D506" s="239" t="s">
        <v>158</v>
      </c>
      <c r="E506" s="258" t="s">
        <v>1</v>
      </c>
      <c r="F506" s="259" t="s">
        <v>479</v>
      </c>
      <c r="G506" s="257"/>
      <c r="H506" s="260">
        <v>2.5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158</v>
      </c>
      <c r="AU506" s="266" t="s">
        <v>82</v>
      </c>
      <c r="AV506" s="14" t="s">
        <v>82</v>
      </c>
      <c r="AW506" s="14" t="s">
        <v>30</v>
      </c>
      <c r="AX506" s="14" t="s">
        <v>73</v>
      </c>
      <c r="AY506" s="266" t="s">
        <v>144</v>
      </c>
    </row>
    <row r="507" s="13" customFormat="1">
      <c r="A507" s="13"/>
      <c r="B507" s="246"/>
      <c r="C507" s="247"/>
      <c r="D507" s="239" t="s">
        <v>158</v>
      </c>
      <c r="E507" s="248" t="s">
        <v>1</v>
      </c>
      <c r="F507" s="249" t="s">
        <v>534</v>
      </c>
      <c r="G507" s="247"/>
      <c r="H507" s="248" t="s">
        <v>1</v>
      </c>
      <c r="I507" s="250"/>
      <c r="J507" s="247"/>
      <c r="K507" s="247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158</v>
      </c>
      <c r="AU507" s="255" t="s">
        <v>82</v>
      </c>
      <c r="AV507" s="13" t="s">
        <v>80</v>
      </c>
      <c r="AW507" s="13" t="s">
        <v>30</v>
      </c>
      <c r="AX507" s="13" t="s">
        <v>73</v>
      </c>
      <c r="AY507" s="255" t="s">
        <v>144</v>
      </c>
    </row>
    <row r="508" s="14" customFormat="1">
      <c r="A508" s="14"/>
      <c r="B508" s="256"/>
      <c r="C508" s="257"/>
      <c r="D508" s="239" t="s">
        <v>158</v>
      </c>
      <c r="E508" s="258" t="s">
        <v>1</v>
      </c>
      <c r="F508" s="259" t="s">
        <v>582</v>
      </c>
      <c r="G508" s="257"/>
      <c r="H508" s="260">
        <v>257.89999999999998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158</v>
      </c>
      <c r="AU508" s="266" t="s">
        <v>82</v>
      </c>
      <c r="AV508" s="14" t="s">
        <v>82</v>
      </c>
      <c r="AW508" s="14" t="s">
        <v>30</v>
      </c>
      <c r="AX508" s="14" t="s">
        <v>73</v>
      </c>
      <c r="AY508" s="266" t="s">
        <v>144</v>
      </c>
    </row>
    <row r="509" s="15" customFormat="1">
      <c r="A509" s="15"/>
      <c r="B509" s="267"/>
      <c r="C509" s="268"/>
      <c r="D509" s="239" t="s">
        <v>158</v>
      </c>
      <c r="E509" s="269" t="s">
        <v>1</v>
      </c>
      <c r="F509" s="270" t="s">
        <v>161</v>
      </c>
      <c r="G509" s="268"/>
      <c r="H509" s="271">
        <v>265.79999999999995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7" t="s">
        <v>158</v>
      </c>
      <c r="AU509" s="277" t="s">
        <v>82</v>
      </c>
      <c r="AV509" s="15" t="s">
        <v>152</v>
      </c>
      <c r="AW509" s="15" t="s">
        <v>30</v>
      </c>
      <c r="AX509" s="15" t="s">
        <v>80</v>
      </c>
      <c r="AY509" s="277" t="s">
        <v>144</v>
      </c>
    </row>
    <row r="510" s="2" customFormat="1" ht="21.75" customHeight="1">
      <c r="A510" s="38"/>
      <c r="B510" s="39"/>
      <c r="C510" s="278" t="s">
        <v>583</v>
      </c>
      <c r="D510" s="278" t="s">
        <v>361</v>
      </c>
      <c r="E510" s="279" t="s">
        <v>584</v>
      </c>
      <c r="F510" s="280" t="s">
        <v>585</v>
      </c>
      <c r="G510" s="281" t="s">
        <v>150</v>
      </c>
      <c r="H510" s="282">
        <v>8.5739999999999998</v>
      </c>
      <c r="I510" s="283"/>
      <c r="J510" s="284">
        <f>ROUND(I510*H510,2)</f>
        <v>0</v>
      </c>
      <c r="K510" s="280" t="s">
        <v>151</v>
      </c>
      <c r="L510" s="285"/>
      <c r="M510" s="286" t="s">
        <v>1</v>
      </c>
      <c r="N510" s="287" t="s">
        <v>38</v>
      </c>
      <c r="O510" s="91"/>
      <c r="P510" s="235">
        <f>O510*H510</f>
        <v>0</v>
      </c>
      <c r="Q510" s="235">
        <v>0.55000000000000004</v>
      </c>
      <c r="R510" s="235">
        <f>Q510*H510</f>
        <v>4.7157</v>
      </c>
      <c r="S510" s="235">
        <v>0</v>
      </c>
      <c r="T510" s="236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7" t="s">
        <v>376</v>
      </c>
      <c r="AT510" s="237" t="s">
        <v>361</v>
      </c>
      <c r="AU510" s="237" t="s">
        <v>82</v>
      </c>
      <c r="AY510" s="17" t="s">
        <v>144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7" t="s">
        <v>80</v>
      </c>
      <c r="BK510" s="238">
        <f>ROUND(I510*H510,2)</f>
        <v>0</v>
      </c>
      <c r="BL510" s="17" t="s">
        <v>270</v>
      </c>
      <c r="BM510" s="237" t="s">
        <v>586</v>
      </c>
    </row>
    <row r="511" s="2" customFormat="1">
      <c r="A511" s="38"/>
      <c r="B511" s="39"/>
      <c r="C511" s="40"/>
      <c r="D511" s="239" t="s">
        <v>154</v>
      </c>
      <c r="E511" s="40"/>
      <c r="F511" s="240" t="s">
        <v>585</v>
      </c>
      <c r="G511" s="40"/>
      <c r="H511" s="40"/>
      <c r="I511" s="241"/>
      <c r="J511" s="40"/>
      <c r="K511" s="40"/>
      <c r="L511" s="44"/>
      <c r="M511" s="242"/>
      <c r="N511" s="243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154</v>
      </c>
      <c r="AU511" s="17" t="s">
        <v>82</v>
      </c>
    </row>
    <row r="512" s="13" customFormat="1">
      <c r="A512" s="13"/>
      <c r="B512" s="246"/>
      <c r="C512" s="247"/>
      <c r="D512" s="239" t="s">
        <v>158</v>
      </c>
      <c r="E512" s="248" t="s">
        <v>1</v>
      </c>
      <c r="F512" s="249" t="s">
        <v>540</v>
      </c>
      <c r="G512" s="247"/>
      <c r="H512" s="248" t="s">
        <v>1</v>
      </c>
      <c r="I512" s="250"/>
      <c r="J512" s="247"/>
      <c r="K512" s="247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158</v>
      </c>
      <c r="AU512" s="255" t="s">
        <v>82</v>
      </c>
      <c r="AV512" s="13" t="s">
        <v>80</v>
      </c>
      <c r="AW512" s="13" t="s">
        <v>30</v>
      </c>
      <c r="AX512" s="13" t="s">
        <v>73</v>
      </c>
      <c r="AY512" s="255" t="s">
        <v>144</v>
      </c>
    </row>
    <row r="513" s="13" customFormat="1">
      <c r="A513" s="13"/>
      <c r="B513" s="246"/>
      <c r="C513" s="247"/>
      <c r="D513" s="239" t="s">
        <v>158</v>
      </c>
      <c r="E513" s="248" t="s">
        <v>1</v>
      </c>
      <c r="F513" s="249" t="s">
        <v>477</v>
      </c>
      <c r="G513" s="247"/>
      <c r="H513" s="248" t="s">
        <v>1</v>
      </c>
      <c r="I513" s="250"/>
      <c r="J513" s="247"/>
      <c r="K513" s="247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158</v>
      </c>
      <c r="AU513" s="255" t="s">
        <v>82</v>
      </c>
      <c r="AV513" s="13" t="s">
        <v>80</v>
      </c>
      <c r="AW513" s="13" t="s">
        <v>30</v>
      </c>
      <c r="AX513" s="13" t="s">
        <v>73</v>
      </c>
      <c r="AY513" s="255" t="s">
        <v>144</v>
      </c>
    </row>
    <row r="514" s="14" customFormat="1">
      <c r="A514" s="14"/>
      <c r="B514" s="256"/>
      <c r="C514" s="257"/>
      <c r="D514" s="239" t="s">
        <v>158</v>
      </c>
      <c r="E514" s="258" t="s">
        <v>1</v>
      </c>
      <c r="F514" s="259" t="s">
        <v>587</v>
      </c>
      <c r="G514" s="257"/>
      <c r="H514" s="260">
        <v>0.069000000000000006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158</v>
      </c>
      <c r="AU514" s="266" t="s">
        <v>82</v>
      </c>
      <c r="AV514" s="14" t="s">
        <v>82</v>
      </c>
      <c r="AW514" s="14" t="s">
        <v>30</v>
      </c>
      <c r="AX514" s="14" t="s">
        <v>73</v>
      </c>
      <c r="AY514" s="266" t="s">
        <v>144</v>
      </c>
    </row>
    <row r="515" s="14" customFormat="1">
      <c r="A515" s="14"/>
      <c r="B515" s="256"/>
      <c r="C515" s="257"/>
      <c r="D515" s="239" t="s">
        <v>158</v>
      </c>
      <c r="E515" s="258" t="s">
        <v>1</v>
      </c>
      <c r="F515" s="259" t="s">
        <v>588</v>
      </c>
      <c r="G515" s="257"/>
      <c r="H515" s="260">
        <v>0.064000000000000001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158</v>
      </c>
      <c r="AU515" s="266" t="s">
        <v>82</v>
      </c>
      <c r="AV515" s="14" t="s">
        <v>82</v>
      </c>
      <c r="AW515" s="14" t="s">
        <v>30</v>
      </c>
      <c r="AX515" s="14" t="s">
        <v>73</v>
      </c>
      <c r="AY515" s="266" t="s">
        <v>144</v>
      </c>
    </row>
    <row r="516" s="14" customFormat="1">
      <c r="A516" s="14"/>
      <c r="B516" s="256"/>
      <c r="C516" s="257"/>
      <c r="D516" s="239" t="s">
        <v>158</v>
      </c>
      <c r="E516" s="258" t="s">
        <v>1</v>
      </c>
      <c r="F516" s="259" t="s">
        <v>589</v>
      </c>
      <c r="G516" s="257"/>
      <c r="H516" s="260">
        <v>0.062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158</v>
      </c>
      <c r="AU516" s="266" t="s">
        <v>82</v>
      </c>
      <c r="AV516" s="14" t="s">
        <v>82</v>
      </c>
      <c r="AW516" s="14" t="s">
        <v>30</v>
      </c>
      <c r="AX516" s="14" t="s">
        <v>73</v>
      </c>
      <c r="AY516" s="266" t="s">
        <v>144</v>
      </c>
    </row>
    <row r="517" s="13" customFormat="1">
      <c r="A517" s="13"/>
      <c r="B517" s="246"/>
      <c r="C517" s="247"/>
      <c r="D517" s="239" t="s">
        <v>158</v>
      </c>
      <c r="E517" s="248" t="s">
        <v>1</v>
      </c>
      <c r="F517" s="249" t="s">
        <v>534</v>
      </c>
      <c r="G517" s="247"/>
      <c r="H517" s="248" t="s">
        <v>1</v>
      </c>
      <c r="I517" s="250"/>
      <c r="J517" s="247"/>
      <c r="K517" s="247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158</v>
      </c>
      <c r="AU517" s="255" t="s">
        <v>82</v>
      </c>
      <c r="AV517" s="13" t="s">
        <v>80</v>
      </c>
      <c r="AW517" s="13" t="s">
        <v>30</v>
      </c>
      <c r="AX517" s="13" t="s">
        <v>73</v>
      </c>
      <c r="AY517" s="255" t="s">
        <v>144</v>
      </c>
    </row>
    <row r="518" s="14" customFormat="1">
      <c r="A518" s="14"/>
      <c r="B518" s="256"/>
      <c r="C518" s="257"/>
      <c r="D518" s="239" t="s">
        <v>158</v>
      </c>
      <c r="E518" s="258" t="s">
        <v>1</v>
      </c>
      <c r="F518" s="259" t="s">
        <v>590</v>
      </c>
      <c r="G518" s="257"/>
      <c r="H518" s="260">
        <v>8.3789999999999996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158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144</v>
      </c>
    </row>
    <row r="519" s="15" customFormat="1">
      <c r="A519" s="15"/>
      <c r="B519" s="267"/>
      <c r="C519" s="268"/>
      <c r="D519" s="239" t="s">
        <v>158</v>
      </c>
      <c r="E519" s="269" t="s">
        <v>1</v>
      </c>
      <c r="F519" s="270" t="s">
        <v>161</v>
      </c>
      <c r="G519" s="268"/>
      <c r="H519" s="271">
        <v>8.5739999999999998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158</v>
      </c>
      <c r="AU519" s="277" t="s">
        <v>82</v>
      </c>
      <c r="AV519" s="15" t="s">
        <v>152</v>
      </c>
      <c r="AW519" s="15" t="s">
        <v>30</v>
      </c>
      <c r="AX519" s="15" t="s">
        <v>80</v>
      </c>
      <c r="AY519" s="277" t="s">
        <v>144</v>
      </c>
    </row>
    <row r="520" s="2" customFormat="1" ht="33" customHeight="1">
      <c r="A520" s="38"/>
      <c r="B520" s="39"/>
      <c r="C520" s="226" t="s">
        <v>591</v>
      </c>
      <c r="D520" s="226" t="s">
        <v>147</v>
      </c>
      <c r="E520" s="227" t="s">
        <v>592</v>
      </c>
      <c r="F520" s="228" t="s">
        <v>593</v>
      </c>
      <c r="G520" s="229" t="s">
        <v>164</v>
      </c>
      <c r="H520" s="230">
        <v>119.06</v>
      </c>
      <c r="I520" s="231"/>
      <c r="J520" s="232">
        <f>ROUND(I520*H520,2)</f>
        <v>0</v>
      </c>
      <c r="K520" s="228" t="s">
        <v>151</v>
      </c>
      <c r="L520" s="44"/>
      <c r="M520" s="233" t="s">
        <v>1</v>
      </c>
      <c r="N520" s="234" t="s">
        <v>38</v>
      </c>
      <c r="O520" s="91"/>
      <c r="P520" s="235">
        <f>O520*H520</f>
        <v>0</v>
      </c>
      <c r="Q520" s="235">
        <v>0.00010000000000000001</v>
      </c>
      <c r="R520" s="235">
        <f>Q520*H520</f>
        <v>0.011906000000000002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270</v>
      </c>
      <c r="AT520" s="237" t="s">
        <v>147</v>
      </c>
      <c r="AU520" s="237" t="s">
        <v>82</v>
      </c>
      <c r="AY520" s="17" t="s">
        <v>144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80</v>
      </c>
      <c r="BK520" s="238">
        <f>ROUND(I520*H520,2)</f>
        <v>0</v>
      </c>
      <c r="BL520" s="17" t="s">
        <v>270</v>
      </c>
      <c r="BM520" s="237" t="s">
        <v>594</v>
      </c>
    </row>
    <row r="521" s="2" customFormat="1">
      <c r="A521" s="38"/>
      <c r="B521" s="39"/>
      <c r="C521" s="40"/>
      <c r="D521" s="239" t="s">
        <v>154</v>
      </c>
      <c r="E521" s="40"/>
      <c r="F521" s="240" t="s">
        <v>595</v>
      </c>
      <c r="G521" s="40"/>
      <c r="H521" s="40"/>
      <c r="I521" s="241"/>
      <c r="J521" s="40"/>
      <c r="K521" s="40"/>
      <c r="L521" s="44"/>
      <c r="M521" s="242"/>
      <c r="N521" s="243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154</v>
      </c>
      <c r="AU521" s="17" t="s">
        <v>82</v>
      </c>
    </row>
    <row r="522" s="2" customFormat="1">
      <c r="A522" s="38"/>
      <c r="B522" s="39"/>
      <c r="C522" s="40"/>
      <c r="D522" s="244" t="s">
        <v>156</v>
      </c>
      <c r="E522" s="40"/>
      <c r="F522" s="245" t="s">
        <v>596</v>
      </c>
      <c r="G522" s="40"/>
      <c r="H522" s="40"/>
      <c r="I522" s="241"/>
      <c r="J522" s="40"/>
      <c r="K522" s="40"/>
      <c r="L522" s="44"/>
      <c r="M522" s="242"/>
      <c r="N522" s="243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156</v>
      </c>
      <c r="AU522" s="17" t="s">
        <v>82</v>
      </c>
    </row>
    <row r="523" s="13" customFormat="1">
      <c r="A523" s="13"/>
      <c r="B523" s="246"/>
      <c r="C523" s="247"/>
      <c r="D523" s="239" t="s">
        <v>158</v>
      </c>
      <c r="E523" s="248" t="s">
        <v>1</v>
      </c>
      <c r="F523" s="249" t="s">
        <v>486</v>
      </c>
      <c r="G523" s="247"/>
      <c r="H523" s="248" t="s">
        <v>1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158</v>
      </c>
      <c r="AU523" s="255" t="s">
        <v>82</v>
      </c>
      <c r="AV523" s="13" t="s">
        <v>80</v>
      </c>
      <c r="AW523" s="13" t="s">
        <v>30</v>
      </c>
      <c r="AX523" s="13" t="s">
        <v>73</v>
      </c>
      <c r="AY523" s="255" t="s">
        <v>144</v>
      </c>
    </row>
    <row r="524" s="14" customFormat="1">
      <c r="A524" s="14"/>
      <c r="B524" s="256"/>
      <c r="C524" s="257"/>
      <c r="D524" s="239" t="s">
        <v>158</v>
      </c>
      <c r="E524" s="258" t="s">
        <v>1</v>
      </c>
      <c r="F524" s="259" t="s">
        <v>487</v>
      </c>
      <c r="G524" s="257"/>
      <c r="H524" s="260">
        <v>12.210000000000001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158</v>
      </c>
      <c r="AU524" s="266" t="s">
        <v>82</v>
      </c>
      <c r="AV524" s="14" t="s">
        <v>82</v>
      </c>
      <c r="AW524" s="14" t="s">
        <v>30</v>
      </c>
      <c r="AX524" s="14" t="s">
        <v>73</v>
      </c>
      <c r="AY524" s="266" t="s">
        <v>144</v>
      </c>
    </row>
    <row r="525" s="14" customFormat="1">
      <c r="A525" s="14"/>
      <c r="B525" s="256"/>
      <c r="C525" s="257"/>
      <c r="D525" s="239" t="s">
        <v>158</v>
      </c>
      <c r="E525" s="258" t="s">
        <v>1</v>
      </c>
      <c r="F525" s="259" t="s">
        <v>488</v>
      </c>
      <c r="G525" s="257"/>
      <c r="H525" s="260">
        <v>2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158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144</v>
      </c>
    </row>
    <row r="526" s="14" customFormat="1">
      <c r="A526" s="14"/>
      <c r="B526" s="256"/>
      <c r="C526" s="257"/>
      <c r="D526" s="239" t="s">
        <v>158</v>
      </c>
      <c r="E526" s="258" t="s">
        <v>1</v>
      </c>
      <c r="F526" s="259" t="s">
        <v>489</v>
      </c>
      <c r="G526" s="257"/>
      <c r="H526" s="260">
        <v>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158</v>
      </c>
      <c r="AU526" s="266" t="s">
        <v>82</v>
      </c>
      <c r="AV526" s="14" t="s">
        <v>82</v>
      </c>
      <c r="AW526" s="14" t="s">
        <v>30</v>
      </c>
      <c r="AX526" s="14" t="s">
        <v>73</v>
      </c>
      <c r="AY526" s="266" t="s">
        <v>144</v>
      </c>
    </row>
    <row r="527" s="14" customFormat="1">
      <c r="A527" s="14"/>
      <c r="B527" s="256"/>
      <c r="C527" s="257"/>
      <c r="D527" s="239" t="s">
        <v>158</v>
      </c>
      <c r="E527" s="258" t="s">
        <v>1</v>
      </c>
      <c r="F527" s="259" t="s">
        <v>490</v>
      </c>
      <c r="G527" s="257"/>
      <c r="H527" s="260">
        <v>2.8999999999999999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158</v>
      </c>
      <c r="AU527" s="266" t="s">
        <v>82</v>
      </c>
      <c r="AV527" s="14" t="s">
        <v>82</v>
      </c>
      <c r="AW527" s="14" t="s">
        <v>30</v>
      </c>
      <c r="AX527" s="14" t="s">
        <v>73</v>
      </c>
      <c r="AY527" s="266" t="s">
        <v>144</v>
      </c>
    </row>
    <row r="528" s="14" customFormat="1">
      <c r="A528" s="14"/>
      <c r="B528" s="256"/>
      <c r="C528" s="257"/>
      <c r="D528" s="239" t="s">
        <v>158</v>
      </c>
      <c r="E528" s="258" t="s">
        <v>1</v>
      </c>
      <c r="F528" s="259" t="s">
        <v>491</v>
      </c>
      <c r="G528" s="257"/>
      <c r="H528" s="260">
        <v>4.2999999999999998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158</v>
      </c>
      <c r="AU528" s="266" t="s">
        <v>82</v>
      </c>
      <c r="AV528" s="14" t="s">
        <v>82</v>
      </c>
      <c r="AW528" s="14" t="s">
        <v>30</v>
      </c>
      <c r="AX528" s="14" t="s">
        <v>73</v>
      </c>
      <c r="AY528" s="266" t="s">
        <v>144</v>
      </c>
    </row>
    <row r="529" s="14" customFormat="1">
      <c r="A529" s="14"/>
      <c r="B529" s="256"/>
      <c r="C529" s="257"/>
      <c r="D529" s="239" t="s">
        <v>158</v>
      </c>
      <c r="E529" s="258" t="s">
        <v>1</v>
      </c>
      <c r="F529" s="259" t="s">
        <v>492</v>
      </c>
      <c r="G529" s="257"/>
      <c r="H529" s="260">
        <v>2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158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144</v>
      </c>
    </row>
    <row r="530" s="14" customFormat="1">
      <c r="A530" s="14"/>
      <c r="B530" s="256"/>
      <c r="C530" s="257"/>
      <c r="D530" s="239" t="s">
        <v>158</v>
      </c>
      <c r="E530" s="258" t="s">
        <v>1</v>
      </c>
      <c r="F530" s="259" t="s">
        <v>493</v>
      </c>
      <c r="G530" s="257"/>
      <c r="H530" s="260">
        <v>1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158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144</v>
      </c>
    </row>
    <row r="531" s="14" customFormat="1">
      <c r="A531" s="14"/>
      <c r="B531" s="256"/>
      <c r="C531" s="257"/>
      <c r="D531" s="239" t="s">
        <v>158</v>
      </c>
      <c r="E531" s="258" t="s">
        <v>1</v>
      </c>
      <c r="F531" s="259" t="s">
        <v>494</v>
      </c>
      <c r="G531" s="257"/>
      <c r="H531" s="260">
        <v>3.2999999999999998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158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144</v>
      </c>
    </row>
    <row r="532" s="14" customFormat="1">
      <c r="A532" s="14"/>
      <c r="B532" s="256"/>
      <c r="C532" s="257"/>
      <c r="D532" s="239" t="s">
        <v>158</v>
      </c>
      <c r="E532" s="258" t="s">
        <v>1</v>
      </c>
      <c r="F532" s="259" t="s">
        <v>495</v>
      </c>
      <c r="G532" s="257"/>
      <c r="H532" s="260">
        <v>3.2999999999999998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158</v>
      </c>
      <c r="AU532" s="266" t="s">
        <v>82</v>
      </c>
      <c r="AV532" s="14" t="s">
        <v>82</v>
      </c>
      <c r="AW532" s="14" t="s">
        <v>30</v>
      </c>
      <c r="AX532" s="14" t="s">
        <v>73</v>
      </c>
      <c r="AY532" s="266" t="s">
        <v>144</v>
      </c>
    </row>
    <row r="533" s="14" customFormat="1">
      <c r="A533" s="14"/>
      <c r="B533" s="256"/>
      <c r="C533" s="257"/>
      <c r="D533" s="239" t="s">
        <v>158</v>
      </c>
      <c r="E533" s="258" t="s">
        <v>1</v>
      </c>
      <c r="F533" s="259" t="s">
        <v>496</v>
      </c>
      <c r="G533" s="257"/>
      <c r="H533" s="260">
        <v>6.6500000000000004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158</v>
      </c>
      <c r="AU533" s="266" t="s">
        <v>82</v>
      </c>
      <c r="AV533" s="14" t="s">
        <v>82</v>
      </c>
      <c r="AW533" s="14" t="s">
        <v>30</v>
      </c>
      <c r="AX533" s="14" t="s">
        <v>73</v>
      </c>
      <c r="AY533" s="266" t="s">
        <v>144</v>
      </c>
    </row>
    <row r="534" s="14" customFormat="1">
      <c r="A534" s="14"/>
      <c r="B534" s="256"/>
      <c r="C534" s="257"/>
      <c r="D534" s="239" t="s">
        <v>158</v>
      </c>
      <c r="E534" s="258" t="s">
        <v>1</v>
      </c>
      <c r="F534" s="259" t="s">
        <v>497</v>
      </c>
      <c r="G534" s="257"/>
      <c r="H534" s="260">
        <v>2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158</v>
      </c>
      <c r="AU534" s="266" t="s">
        <v>82</v>
      </c>
      <c r="AV534" s="14" t="s">
        <v>82</v>
      </c>
      <c r="AW534" s="14" t="s">
        <v>30</v>
      </c>
      <c r="AX534" s="14" t="s">
        <v>73</v>
      </c>
      <c r="AY534" s="266" t="s">
        <v>144</v>
      </c>
    </row>
    <row r="535" s="14" customFormat="1">
      <c r="A535" s="14"/>
      <c r="B535" s="256"/>
      <c r="C535" s="257"/>
      <c r="D535" s="239" t="s">
        <v>158</v>
      </c>
      <c r="E535" s="258" t="s">
        <v>1</v>
      </c>
      <c r="F535" s="259" t="s">
        <v>498</v>
      </c>
      <c r="G535" s="257"/>
      <c r="H535" s="260">
        <v>2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158</v>
      </c>
      <c r="AU535" s="266" t="s">
        <v>82</v>
      </c>
      <c r="AV535" s="14" t="s">
        <v>82</v>
      </c>
      <c r="AW535" s="14" t="s">
        <v>30</v>
      </c>
      <c r="AX535" s="14" t="s">
        <v>73</v>
      </c>
      <c r="AY535" s="266" t="s">
        <v>144</v>
      </c>
    </row>
    <row r="536" s="14" customFormat="1">
      <c r="A536" s="14"/>
      <c r="B536" s="256"/>
      <c r="C536" s="257"/>
      <c r="D536" s="239" t="s">
        <v>158</v>
      </c>
      <c r="E536" s="258" t="s">
        <v>1</v>
      </c>
      <c r="F536" s="259" t="s">
        <v>499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158</v>
      </c>
      <c r="AU536" s="266" t="s">
        <v>82</v>
      </c>
      <c r="AV536" s="14" t="s">
        <v>82</v>
      </c>
      <c r="AW536" s="14" t="s">
        <v>30</v>
      </c>
      <c r="AX536" s="14" t="s">
        <v>73</v>
      </c>
      <c r="AY536" s="266" t="s">
        <v>144</v>
      </c>
    </row>
    <row r="537" s="14" customFormat="1">
      <c r="A537" s="14"/>
      <c r="B537" s="256"/>
      <c r="C537" s="257"/>
      <c r="D537" s="239" t="s">
        <v>158</v>
      </c>
      <c r="E537" s="258" t="s">
        <v>1</v>
      </c>
      <c r="F537" s="259" t="s">
        <v>500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158</v>
      </c>
      <c r="AU537" s="266" t="s">
        <v>82</v>
      </c>
      <c r="AV537" s="14" t="s">
        <v>82</v>
      </c>
      <c r="AW537" s="14" t="s">
        <v>30</v>
      </c>
      <c r="AX537" s="14" t="s">
        <v>73</v>
      </c>
      <c r="AY537" s="266" t="s">
        <v>144</v>
      </c>
    </row>
    <row r="538" s="13" customFormat="1">
      <c r="A538" s="13"/>
      <c r="B538" s="246"/>
      <c r="C538" s="247"/>
      <c r="D538" s="239" t="s">
        <v>158</v>
      </c>
      <c r="E538" s="248" t="s">
        <v>1</v>
      </c>
      <c r="F538" s="249" t="s">
        <v>501</v>
      </c>
      <c r="G538" s="247"/>
      <c r="H538" s="248" t="s">
        <v>1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158</v>
      </c>
      <c r="AU538" s="255" t="s">
        <v>82</v>
      </c>
      <c r="AV538" s="13" t="s">
        <v>80</v>
      </c>
      <c r="AW538" s="13" t="s">
        <v>30</v>
      </c>
      <c r="AX538" s="13" t="s">
        <v>73</v>
      </c>
      <c r="AY538" s="255" t="s">
        <v>144</v>
      </c>
    </row>
    <row r="539" s="14" customFormat="1">
      <c r="A539" s="14"/>
      <c r="B539" s="256"/>
      <c r="C539" s="257"/>
      <c r="D539" s="239" t="s">
        <v>158</v>
      </c>
      <c r="E539" s="258" t="s">
        <v>1</v>
      </c>
      <c r="F539" s="259" t="s">
        <v>502</v>
      </c>
      <c r="G539" s="257"/>
      <c r="H539" s="260">
        <v>5.0700000000000003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158</v>
      </c>
      <c r="AU539" s="266" t="s">
        <v>82</v>
      </c>
      <c r="AV539" s="14" t="s">
        <v>82</v>
      </c>
      <c r="AW539" s="14" t="s">
        <v>30</v>
      </c>
      <c r="AX539" s="14" t="s">
        <v>73</v>
      </c>
      <c r="AY539" s="266" t="s">
        <v>144</v>
      </c>
    </row>
    <row r="540" s="13" customFormat="1">
      <c r="A540" s="13"/>
      <c r="B540" s="246"/>
      <c r="C540" s="247"/>
      <c r="D540" s="239" t="s">
        <v>158</v>
      </c>
      <c r="E540" s="248" t="s">
        <v>1</v>
      </c>
      <c r="F540" s="249" t="s">
        <v>503</v>
      </c>
      <c r="G540" s="247"/>
      <c r="H540" s="248" t="s">
        <v>1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158</v>
      </c>
      <c r="AU540" s="255" t="s">
        <v>82</v>
      </c>
      <c r="AV540" s="13" t="s">
        <v>80</v>
      </c>
      <c r="AW540" s="13" t="s">
        <v>30</v>
      </c>
      <c r="AX540" s="13" t="s">
        <v>73</v>
      </c>
      <c r="AY540" s="255" t="s">
        <v>144</v>
      </c>
    </row>
    <row r="541" s="14" customFormat="1">
      <c r="A541" s="14"/>
      <c r="B541" s="256"/>
      <c r="C541" s="257"/>
      <c r="D541" s="239" t="s">
        <v>158</v>
      </c>
      <c r="E541" s="258" t="s">
        <v>1</v>
      </c>
      <c r="F541" s="259" t="s">
        <v>504</v>
      </c>
      <c r="G541" s="257"/>
      <c r="H541" s="260">
        <v>4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158</v>
      </c>
      <c r="AU541" s="266" t="s">
        <v>82</v>
      </c>
      <c r="AV541" s="14" t="s">
        <v>82</v>
      </c>
      <c r="AW541" s="14" t="s">
        <v>30</v>
      </c>
      <c r="AX541" s="14" t="s">
        <v>73</v>
      </c>
      <c r="AY541" s="266" t="s">
        <v>144</v>
      </c>
    </row>
    <row r="542" s="14" customFormat="1">
      <c r="A542" s="14"/>
      <c r="B542" s="256"/>
      <c r="C542" s="257"/>
      <c r="D542" s="239" t="s">
        <v>158</v>
      </c>
      <c r="E542" s="258" t="s">
        <v>1</v>
      </c>
      <c r="F542" s="259" t="s">
        <v>505</v>
      </c>
      <c r="G542" s="257"/>
      <c r="H542" s="260">
        <v>4.7999999999999998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158</v>
      </c>
      <c r="AU542" s="266" t="s">
        <v>82</v>
      </c>
      <c r="AV542" s="14" t="s">
        <v>82</v>
      </c>
      <c r="AW542" s="14" t="s">
        <v>30</v>
      </c>
      <c r="AX542" s="14" t="s">
        <v>73</v>
      </c>
      <c r="AY542" s="266" t="s">
        <v>144</v>
      </c>
    </row>
    <row r="543" s="13" customFormat="1">
      <c r="A543" s="13"/>
      <c r="B543" s="246"/>
      <c r="C543" s="247"/>
      <c r="D543" s="239" t="s">
        <v>158</v>
      </c>
      <c r="E543" s="248" t="s">
        <v>1</v>
      </c>
      <c r="F543" s="249" t="s">
        <v>534</v>
      </c>
      <c r="G543" s="247"/>
      <c r="H543" s="248" t="s">
        <v>1</v>
      </c>
      <c r="I543" s="250"/>
      <c r="J543" s="247"/>
      <c r="K543" s="247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158</v>
      </c>
      <c r="AU543" s="255" t="s">
        <v>82</v>
      </c>
      <c r="AV543" s="13" t="s">
        <v>80</v>
      </c>
      <c r="AW543" s="13" t="s">
        <v>30</v>
      </c>
      <c r="AX543" s="13" t="s">
        <v>73</v>
      </c>
      <c r="AY543" s="255" t="s">
        <v>144</v>
      </c>
    </row>
    <row r="544" s="14" customFormat="1">
      <c r="A544" s="14"/>
      <c r="B544" s="256"/>
      <c r="C544" s="257"/>
      <c r="D544" s="239" t="s">
        <v>158</v>
      </c>
      <c r="E544" s="258" t="s">
        <v>1</v>
      </c>
      <c r="F544" s="259" t="s">
        <v>597</v>
      </c>
      <c r="G544" s="257"/>
      <c r="H544" s="260">
        <v>59.530000000000001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158</v>
      </c>
      <c r="AU544" s="266" t="s">
        <v>82</v>
      </c>
      <c r="AV544" s="14" t="s">
        <v>82</v>
      </c>
      <c r="AW544" s="14" t="s">
        <v>30</v>
      </c>
      <c r="AX544" s="14" t="s">
        <v>73</v>
      </c>
      <c r="AY544" s="266" t="s">
        <v>144</v>
      </c>
    </row>
    <row r="545" s="15" customFormat="1">
      <c r="A545" s="15"/>
      <c r="B545" s="267"/>
      <c r="C545" s="268"/>
      <c r="D545" s="239" t="s">
        <v>158</v>
      </c>
      <c r="E545" s="269" t="s">
        <v>1</v>
      </c>
      <c r="F545" s="270" t="s">
        <v>161</v>
      </c>
      <c r="G545" s="268"/>
      <c r="H545" s="271">
        <v>119.06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7" t="s">
        <v>158</v>
      </c>
      <c r="AU545" s="277" t="s">
        <v>82</v>
      </c>
      <c r="AV545" s="15" t="s">
        <v>152</v>
      </c>
      <c r="AW545" s="15" t="s">
        <v>30</v>
      </c>
      <c r="AX545" s="15" t="s">
        <v>80</v>
      </c>
      <c r="AY545" s="277" t="s">
        <v>144</v>
      </c>
    </row>
    <row r="546" s="2" customFormat="1" ht="21.75" customHeight="1">
      <c r="A546" s="38"/>
      <c r="B546" s="39"/>
      <c r="C546" s="278" t="s">
        <v>598</v>
      </c>
      <c r="D546" s="278" t="s">
        <v>361</v>
      </c>
      <c r="E546" s="279" t="s">
        <v>599</v>
      </c>
      <c r="F546" s="280" t="s">
        <v>600</v>
      </c>
      <c r="G546" s="281" t="s">
        <v>150</v>
      </c>
      <c r="H546" s="282">
        <v>4.1920000000000002</v>
      </c>
      <c r="I546" s="283"/>
      <c r="J546" s="284">
        <f>ROUND(I546*H546,2)</f>
        <v>0</v>
      </c>
      <c r="K546" s="280" t="s">
        <v>151</v>
      </c>
      <c r="L546" s="285"/>
      <c r="M546" s="286" t="s">
        <v>1</v>
      </c>
      <c r="N546" s="287" t="s">
        <v>38</v>
      </c>
      <c r="O546" s="91"/>
      <c r="P546" s="235">
        <f>O546*H546</f>
        <v>0</v>
      </c>
      <c r="Q546" s="235">
        <v>0.55000000000000004</v>
      </c>
      <c r="R546" s="235">
        <f>Q546*H546</f>
        <v>2.3056000000000001</v>
      </c>
      <c r="S546" s="235">
        <v>0</v>
      </c>
      <c r="T546" s="23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7" t="s">
        <v>376</v>
      </c>
      <c r="AT546" s="237" t="s">
        <v>361</v>
      </c>
      <c r="AU546" s="237" t="s">
        <v>82</v>
      </c>
      <c r="AY546" s="17" t="s">
        <v>144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7" t="s">
        <v>80</v>
      </c>
      <c r="BK546" s="238">
        <f>ROUND(I546*H546,2)</f>
        <v>0</v>
      </c>
      <c r="BL546" s="17" t="s">
        <v>270</v>
      </c>
      <c r="BM546" s="237" t="s">
        <v>601</v>
      </c>
    </row>
    <row r="547" s="2" customFormat="1">
      <c r="A547" s="38"/>
      <c r="B547" s="39"/>
      <c r="C547" s="40"/>
      <c r="D547" s="239" t="s">
        <v>154</v>
      </c>
      <c r="E547" s="40"/>
      <c r="F547" s="240" t="s">
        <v>600</v>
      </c>
      <c r="G547" s="40"/>
      <c r="H547" s="40"/>
      <c r="I547" s="241"/>
      <c r="J547" s="40"/>
      <c r="K547" s="40"/>
      <c r="L547" s="44"/>
      <c r="M547" s="242"/>
      <c r="N547" s="243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154</v>
      </c>
      <c r="AU547" s="17" t="s">
        <v>82</v>
      </c>
    </row>
    <row r="548" s="13" customFormat="1">
      <c r="A548" s="13"/>
      <c r="B548" s="246"/>
      <c r="C548" s="247"/>
      <c r="D548" s="239" t="s">
        <v>158</v>
      </c>
      <c r="E548" s="248" t="s">
        <v>1</v>
      </c>
      <c r="F548" s="249" t="s">
        <v>540</v>
      </c>
      <c r="G548" s="247"/>
      <c r="H548" s="248" t="s">
        <v>1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158</v>
      </c>
      <c r="AU548" s="255" t="s">
        <v>82</v>
      </c>
      <c r="AV548" s="13" t="s">
        <v>80</v>
      </c>
      <c r="AW548" s="13" t="s">
        <v>30</v>
      </c>
      <c r="AX548" s="13" t="s">
        <v>73</v>
      </c>
      <c r="AY548" s="255" t="s">
        <v>144</v>
      </c>
    </row>
    <row r="549" s="13" customFormat="1">
      <c r="A549" s="13"/>
      <c r="B549" s="246"/>
      <c r="C549" s="247"/>
      <c r="D549" s="239" t="s">
        <v>158</v>
      </c>
      <c r="E549" s="248" t="s">
        <v>1</v>
      </c>
      <c r="F549" s="249" t="s">
        <v>486</v>
      </c>
      <c r="G549" s="247"/>
      <c r="H549" s="248" t="s">
        <v>1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5" t="s">
        <v>158</v>
      </c>
      <c r="AU549" s="255" t="s">
        <v>82</v>
      </c>
      <c r="AV549" s="13" t="s">
        <v>80</v>
      </c>
      <c r="AW549" s="13" t="s">
        <v>30</v>
      </c>
      <c r="AX549" s="13" t="s">
        <v>73</v>
      </c>
      <c r="AY549" s="255" t="s">
        <v>144</v>
      </c>
    </row>
    <row r="550" s="14" customFormat="1">
      <c r="A550" s="14"/>
      <c r="B550" s="256"/>
      <c r="C550" s="257"/>
      <c r="D550" s="239" t="s">
        <v>158</v>
      </c>
      <c r="E550" s="258" t="s">
        <v>1</v>
      </c>
      <c r="F550" s="259" t="s">
        <v>602</v>
      </c>
      <c r="G550" s="257"/>
      <c r="H550" s="260">
        <v>0.41099999999999998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158</v>
      </c>
      <c r="AU550" s="266" t="s">
        <v>82</v>
      </c>
      <c r="AV550" s="14" t="s">
        <v>82</v>
      </c>
      <c r="AW550" s="14" t="s">
        <v>30</v>
      </c>
      <c r="AX550" s="14" t="s">
        <v>73</v>
      </c>
      <c r="AY550" s="266" t="s">
        <v>144</v>
      </c>
    </row>
    <row r="551" s="14" customFormat="1">
      <c r="A551" s="14"/>
      <c r="B551" s="256"/>
      <c r="C551" s="257"/>
      <c r="D551" s="239" t="s">
        <v>158</v>
      </c>
      <c r="E551" s="258" t="s">
        <v>1</v>
      </c>
      <c r="F551" s="259" t="s">
        <v>603</v>
      </c>
      <c r="G551" s="257"/>
      <c r="H551" s="260">
        <v>0.067000000000000004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158</v>
      </c>
      <c r="AU551" s="266" t="s">
        <v>82</v>
      </c>
      <c r="AV551" s="14" t="s">
        <v>82</v>
      </c>
      <c r="AW551" s="14" t="s">
        <v>30</v>
      </c>
      <c r="AX551" s="14" t="s">
        <v>73</v>
      </c>
      <c r="AY551" s="266" t="s">
        <v>144</v>
      </c>
    </row>
    <row r="552" s="14" customFormat="1">
      <c r="A552" s="14"/>
      <c r="B552" s="256"/>
      <c r="C552" s="257"/>
      <c r="D552" s="239" t="s">
        <v>158</v>
      </c>
      <c r="E552" s="258" t="s">
        <v>1</v>
      </c>
      <c r="F552" s="259" t="s">
        <v>604</v>
      </c>
      <c r="G552" s="257"/>
      <c r="H552" s="260">
        <v>0.034000000000000002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158</v>
      </c>
      <c r="AU552" s="266" t="s">
        <v>82</v>
      </c>
      <c r="AV552" s="14" t="s">
        <v>82</v>
      </c>
      <c r="AW552" s="14" t="s">
        <v>30</v>
      </c>
      <c r="AX552" s="14" t="s">
        <v>73</v>
      </c>
      <c r="AY552" s="266" t="s">
        <v>144</v>
      </c>
    </row>
    <row r="553" s="14" customFormat="1">
      <c r="A553" s="14"/>
      <c r="B553" s="256"/>
      <c r="C553" s="257"/>
      <c r="D553" s="239" t="s">
        <v>158</v>
      </c>
      <c r="E553" s="258" t="s">
        <v>1</v>
      </c>
      <c r="F553" s="259" t="s">
        <v>605</v>
      </c>
      <c r="G553" s="257"/>
      <c r="H553" s="260">
        <v>0.098000000000000004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158</v>
      </c>
      <c r="AU553" s="266" t="s">
        <v>82</v>
      </c>
      <c r="AV553" s="14" t="s">
        <v>82</v>
      </c>
      <c r="AW553" s="14" t="s">
        <v>30</v>
      </c>
      <c r="AX553" s="14" t="s">
        <v>73</v>
      </c>
      <c r="AY553" s="266" t="s">
        <v>144</v>
      </c>
    </row>
    <row r="554" s="14" customFormat="1">
      <c r="A554" s="14"/>
      <c r="B554" s="256"/>
      <c r="C554" s="257"/>
      <c r="D554" s="239" t="s">
        <v>158</v>
      </c>
      <c r="E554" s="258" t="s">
        <v>1</v>
      </c>
      <c r="F554" s="259" t="s">
        <v>606</v>
      </c>
      <c r="G554" s="257"/>
      <c r="H554" s="260">
        <v>0.14499999999999999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158</v>
      </c>
      <c r="AU554" s="266" t="s">
        <v>82</v>
      </c>
      <c r="AV554" s="14" t="s">
        <v>82</v>
      </c>
      <c r="AW554" s="14" t="s">
        <v>30</v>
      </c>
      <c r="AX554" s="14" t="s">
        <v>73</v>
      </c>
      <c r="AY554" s="266" t="s">
        <v>144</v>
      </c>
    </row>
    <row r="555" s="14" customFormat="1">
      <c r="A555" s="14"/>
      <c r="B555" s="256"/>
      <c r="C555" s="257"/>
      <c r="D555" s="239" t="s">
        <v>158</v>
      </c>
      <c r="E555" s="258" t="s">
        <v>1</v>
      </c>
      <c r="F555" s="259" t="s">
        <v>607</v>
      </c>
      <c r="G555" s="257"/>
      <c r="H555" s="260">
        <v>0.067000000000000004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158</v>
      </c>
      <c r="AU555" s="266" t="s">
        <v>82</v>
      </c>
      <c r="AV555" s="14" t="s">
        <v>82</v>
      </c>
      <c r="AW555" s="14" t="s">
        <v>30</v>
      </c>
      <c r="AX555" s="14" t="s">
        <v>73</v>
      </c>
      <c r="AY555" s="266" t="s">
        <v>144</v>
      </c>
    </row>
    <row r="556" s="14" customFormat="1">
      <c r="A556" s="14"/>
      <c r="B556" s="256"/>
      <c r="C556" s="257"/>
      <c r="D556" s="239" t="s">
        <v>158</v>
      </c>
      <c r="E556" s="258" t="s">
        <v>1</v>
      </c>
      <c r="F556" s="259" t="s">
        <v>608</v>
      </c>
      <c r="G556" s="257"/>
      <c r="H556" s="260">
        <v>0.034000000000000002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158</v>
      </c>
      <c r="AU556" s="266" t="s">
        <v>82</v>
      </c>
      <c r="AV556" s="14" t="s">
        <v>82</v>
      </c>
      <c r="AW556" s="14" t="s">
        <v>30</v>
      </c>
      <c r="AX556" s="14" t="s">
        <v>73</v>
      </c>
      <c r="AY556" s="266" t="s">
        <v>144</v>
      </c>
    </row>
    <row r="557" s="14" customFormat="1">
      <c r="A557" s="14"/>
      <c r="B557" s="256"/>
      <c r="C557" s="257"/>
      <c r="D557" s="239" t="s">
        <v>158</v>
      </c>
      <c r="E557" s="258" t="s">
        <v>1</v>
      </c>
      <c r="F557" s="259" t="s">
        <v>609</v>
      </c>
      <c r="G557" s="257"/>
      <c r="H557" s="260">
        <v>0.111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158</v>
      </c>
      <c r="AU557" s="266" t="s">
        <v>82</v>
      </c>
      <c r="AV557" s="14" t="s">
        <v>82</v>
      </c>
      <c r="AW557" s="14" t="s">
        <v>30</v>
      </c>
      <c r="AX557" s="14" t="s">
        <v>73</v>
      </c>
      <c r="AY557" s="266" t="s">
        <v>144</v>
      </c>
    </row>
    <row r="558" s="14" customFormat="1">
      <c r="A558" s="14"/>
      <c r="B558" s="256"/>
      <c r="C558" s="257"/>
      <c r="D558" s="239" t="s">
        <v>158</v>
      </c>
      <c r="E558" s="258" t="s">
        <v>1</v>
      </c>
      <c r="F558" s="259" t="s">
        <v>610</v>
      </c>
      <c r="G558" s="257"/>
      <c r="H558" s="260">
        <v>0.111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158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144</v>
      </c>
    </row>
    <row r="559" s="14" customFormat="1">
      <c r="A559" s="14"/>
      <c r="B559" s="256"/>
      <c r="C559" s="257"/>
      <c r="D559" s="239" t="s">
        <v>158</v>
      </c>
      <c r="E559" s="258" t="s">
        <v>1</v>
      </c>
      <c r="F559" s="259" t="s">
        <v>611</v>
      </c>
      <c r="G559" s="257"/>
      <c r="H559" s="260">
        <v>0.22400000000000001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158</v>
      </c>
      <c r="AU559" s="266" t="s">
        <v>82</v>
      </c>
      <c r="AV559" s="14" t="s">
        <v>82</v>
      </c>
      <c r="AW559" s="14" t="s">
        <v>30</v>
      </c>
      <c r="AX559" s="14" t="s">
        <v>73</v>
      </c>
      <c r="AY559" s="266" t="s">
        <v>144</v>
      </c>
    </row>
    <row r="560" s="14" customFormat="1">
      <c r="A560" s="14"/>
      <c r="B560" s="256"/>
      <c r="C560" s="257"/>
      <c r="D560" s="239" t="s">
        <v>158</v>
      </c>
      <c r="E560" s="258" t="s">
        <v>1</v>
      </c>
      <c r="F560" s="259" t="s">
        <v>612</v>
      </c>
      <c r="G560" s="257"/>
      <c r="H560" s="260">
        <v>0.067000000000000004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158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144</v>
      </c>
    </row>
    <row r="561" s="14" customFormat="1">
      <c r="A561" s="14"/>
      <c r="B561" s="256"/>
      <c r="C561" s="257"/>
      <c r="D561" s="239" t="s">
        <v>158</v>
      </c>
      <c r="E561" s="258" t="s">
        <v>1</v>
      </c>
      <c r="F561" s="259" t="s">
        <v>613</v>
      </c>
      <c r="G561" s="257"/>
      <c r="H561" s="260">
        <v>0.067000000000000004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158</v>
      </c>
      <c r="AU561" s="266" t="s">
        <v>82</v>
      </c>
      <c r="AV561" s="14" t="s">
        <v>82</v>
      </c>
      <c r="AW561" s="14" t="s">
        <v>30</v>
      </c>
      <c r="AX561" s="14" t="s">
        <v>73</v>
      </c>
      <c r="AY561" s="266" t="s">
        <v>144</v>
      </c>
    </row>
    <row r="562" s="14" customFormat="1">
      <c r="A562" s="14"/>
      <c r="B562" s="256"/>
      <c r="C562" s="257"/>
      <c r="D562" s="239" t="s">
        <v>158</v>
      </c>
      <c r="E562" s="258" t="s">
        <v>1</v>
      </c>
      <c r="F562" s="259" t="s">
        <v>614</v>
      </c>
      <c r="G562" s="257"/>
      <c r="H562" s="260">
        <v>0.067000000000000004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158</v>
      </c>
      <c r="AU562" s="266" t="s">
        <v>82</v>
      </c>
      <c r="AV562" s="14" t="s">
        <v>82</v>
      </c>
      <c r="AW562" s="14" t="s">
        <v>30</v>
      </c>
      <c r="AX562" s="14" t="s">
        <v>73</v>
      </c>
      <c r="AY562" s="266" t="s">
        <v>144</v>
      </c>
    </row>
    <row r="563" s="14" customFormat="1">
      <c r="A563" s="14"/>
      <c r="B563" s="256"/>
      <c r="C563" s="257"/>
      <c r="D563" s="239" t="s">
        <v>158</v>
      </c>
      <c r="E563" s="258" t="s">
        <v>1</v>
      </c>
      <c r="F563" s="259" t="s">
        <v>615</v>
      </c>
      <c r="G563" s="257"/>
      <c r="H563" s="260">
        <v>0.034000000000000002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158</v>
      </c>
      <c r="AU563" s="266" t="s">
        <v>82</v>
      </c>
      <c r="AV563" s="14" t="s">
        <v>82</v>
      </c>
      <c r="AW563" s="14" t="s">
        <v>30</v>
      </c>
      <c r="AX563" s="14" t="s">
        <v>73</v>
      </c>
      <c r="AY563" s="266" t="s">
        <v>144</v>
      </c>
    </row>
    <row r="564" s="13" customFormat="1">
      <c r="A564" s="13"/>
      <c r="B564" s="246"/>
      <c r="C564" s="247"/>
      <c r="D564" s="239" t="s">
        <v>158</v>
      </c>
      <c r="E564" s="248" t="s">
        <v>1</v>
      </c>
      <c r="F564" s="249" t="s">
        <v>501</v>
      </c>
      <c r="G564" s="247"/>
      <c r="H564" s="248" t="s">
        <v>1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158</v>
      </c>
      <c r="AU564" s="255" t="s">
        <v>82</v>
      </c>
      <c r="AV564" s="13" t="s">
        <v>80</v>
      </c>
      <c r="AW564" s="13" t="s">
        <v>30</v>
      </c>
      <c r="AX564" s="13" t="s">
        <v>73</v>
      </c>
      <c r="AY564" s="255" t="s">
        <v>144</v>
      </c>
    </row>
    <row r="565" s="14" customFormat="1">
      <c r="A565" s="14"/>
      <c r="B565" s="256"/>
      <c r="C565" s="257"/>
      <c r="D565" s="239" t="s">
        <v>158</v>
      </c>
      <c r="E565" s="258" t="s">
        <v>1</v>
      </c>
      <c r="F565" s="259" t="s">
        <v>616</v>
      </c>
      <c r="G565" s="257"/>
      <c r="H565" s="260">
        <v>0.191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158</v>
      </c>
      <c r="AU565" s="266" t="s">
        <v>82</v>
      </c>
      <c r="AV565" s="14" t="s">
        <v>82</v>
      </c>
      <c r="AW565" s="14" t="s">
        <v>30</v>
      </c>
      <c r="AX565" s="14" t="s">
        <v>73</v>
      </c>
      <c r="AY565" s="266" t="s">
        <v>144</v>
      </c>
    </row>
    <row r="566" s="13" customFormat="1">
      <c r="A566" s="13"/>
      <c r="B566" s="246"/>
      <c r="C566" s="247"/>
      <c r="D566" s="239" t="s">
        <v>158</v>
      </c>
      <c r="E566" s="248" t="s">
        <v>1</v>
      </c>
      <c r="F566" s="249" t="s">
        <v>503</v>
      </c>
      <c r="G566" s="247"/>
      <c r="H566" s="248" t="s">
        <v>1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158</v>
      </c>
      <c r="AU566" s="255" t="s">
        <v>82</v>
      </c>
      <c r="AV566" s="13" t="s">
        <v>80</v>
      </c>
      <c r="AW566" s="13" t="s">
        <v>30</v>
      </c>
      <c r="AX566" s="13" t="s">
        <v>73</v>
      </c>
      <c r="AY566" s="255" t="s">
        <v>144</v>
      </c>
    </row>
    <row r="567" s="14" customFormat="1">
      <c r="A567" s="14"/>
      <c r="B567" s="256"/>
      <c r="C567" s="257"/>
      <c r="D567" s="239" t="s">
        <v>158</v>
      </c>
      <c r="E567" s="258" t="s">
        <v>1</v>
      </c>
      <c r="F567" s="259" t="s">
        <v>617</v>
      </c>
      <c r="G567" s="257"/>
      <c r="H567" s="260">
        <v>0.16700000000000001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158</v>
      </c>
      <c r="AU567" s="266" t="s">
        <v>82</v>
      </c>
      <c r="AV567" s="14" t="s">
        <v>82</v>
      </c>
      <c r="AW567" s="14" t="s">
        <v>30</v>
      </c>
      <c r="AX567" s="14" t="s">
        <v>73</v>
      </c>
      <c r="AY567" s="266" t="s">
        <v>144</v>
      </c>
    </row>
    <row r="568" s="14" customFormat="1">
      <c r="A568" s="14"/>
      <c r="B568" s="256"/>
      <c r="C568" s="257"/>
      <c r="D568" s="239" t="s">
        <v>158</v>
      </c>
      <c r="E568" s="258" t="s">
        <v>1</v>
      </c>
      <c r="F568" s="259" t="s">
        <v>618</v>
      </c>
      <c r="G568" s="257"/>
      <c r="H568" s="260">
        <v>0.20100000000000001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158</v>
      </c>
      <c r="AU568" s="266" t="s">
        <v>82</v>
      </c>
      <c r="AV568" s="14" t="s">
        <v>82</v>
      </c>
      <c r="AW568" s="14" t="s">
        <v>30</v>
      </c>
      <c r="AX568" s="14" t="s">
        <v>73</v>
      </c>
      <c r="AY568" s="266" t="s">
        <v>144</v>
      </c>
    </row>
    <row r="569" s="13" customFormat="1">
      <c r="A569" s="13"/>
      <c r="B569" s="246"/>
      <c r="C569" s="247"/>
      <c r="D569" s="239" t="s">
        <v>158</v>
      </c>
      <c r="E569" s="248" t="s">
        <v>1</v>
      </c>
      <c r="F569" s="249" t="s">
        <v>534</v>
      </c>
      <c r="G569" s="247"/>
      <c r="H569" s="248" t="s">
        <v>1</v>
      </c>
      <c r="I569" s="250"/>
      <c r="J569" s="247"/>
      <c r="K569" s="247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158</v>
      </c>
      <c r="AU569" s="255" t="s">
        <v>82</v>
      </c>
      <c r="AV569" s="13" t="s">
        <v>80</v>
      </c>
      <c r="AW569" s="13" t="s">
        <v>30</v>
      </c>
      <c r="AX569" s="13" t="s">
        <v>73</v>
      </c>
      <c r="AY569" s="255" t="s">
        <v>144</v>
      </c>
    </row>
    <row r="570" s="14" customFormat="1">
      <c r="A570" s="14"/>
      <c r="B570" s="256"/>
      <c r="C570" s="257"/>
      <c r="D570" s="239" t="s">
        <v>158</v>
      </c>
      <c r="E570" s="258" t="s">
        <v>1</v>
      </c>
      <c r="F570" s="259" t="s">
        <v>619</v>
      </c>
      <c r="G570" s="257"/>
      <c r="H570" s="260">
        <v>2.0960000000000001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158</v>
      </c>
      <c r="AU570" s="266" t="s">
        <v>82</v>
      </c>
      <c r="AV570" s="14" t="s">
        <v>82</v>
      </c>
      <c r="AW570" s="14" t="s">
        <v>30</v>
      </c>
      <c r="AX570" s="14" t="s">
        <v>73</v>
      </c>
      <c r="AY570" s="266" t="s">
        <v>144</v>
      </c>
    </row>
    <row r="571" s="15" customFormat="1">
      <c r="A571" s="15"/>
      <c r="B571" s="267"/>
      <c r="C571" s="268"/>
      <c r="D571" s="239" t="s">
        <v>158</v>
      </c>
      <c r="E571" s="269" t="s">
        <v>1</v>
      </c>
      <c r="F571" s="270" t="s">
        <v>161</v>
      </c>
      <c r="G571" s="268"/>
      <c r="H571" s="271">
        <v>4.1920000000000002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7" t="s">
        <v>158</v>
      </c>
      <c r="AU571" s="277" t="s">
        <v>82</v>
      </c>
      <c r="AV571" s="15" t="s">
        <v>152</v>
      </c>
      <c r="AW571" s="15" t="s">
        <v>30</v>
      </c>
      <c r="AX571" s="15" t="s">
        <v>80</v>
      </c>
      <c r="AY571" s="277" t="s">
        <v>144</v>
      </c>
    </row>
    <row r="572" s="2" customFormat="1" ht="33" customHeight="1">
      <c r="A572" s="38"/>
      <c r="B572" s="39"/>
      <c r="C572" s="226" t="s">
        <v>620</v>
      </c>
      <c r="D572" s="226" t="s">
        <v>147</v>
      </c>
      <c r="E572" s="227" t="s">
        <v>621</v>
      </c>
      <c r="F572" s="228" t="s">
        <v>622</v>
      </c>
      <c r="G572" s="229" t="s">
        <v>164</v>
      </c>
      <c r="H572" s="230">
        <v>76.019999999999996</v>
      </c>
      <c r="I572" s="231"/>
      <c r="J572" s="232">
        <f>ROUND(I572*H572,2)</f>
        <v>0</v>
      </c>
      <c r="K572" s="228" t="s">
        <v>151</v>
      </c>
      <c r="L572" s="44"/>
      <c r="M572" s="233" t="s">
        <v>1</v>
      </c>
      <c r="N572" s="234" t="s">
        <v>38</v>
      </c>
      <c r="O572" s="91"/>
      <c r="P572" s="235">
        <f>O572*H572</f>
        <v>0</v>
      </c>
      <c r="Q572" s="235">
        <v>0.00010000000000000001</v>
      </c>
      <c r="R572" s="235">
        <f>Q572*H572</f>
        <v>0.0076020000000000002</v>
      </c>
      <c r="S572" s="235">
        <v>0</v>
      </c>
      <c r="T572" s="236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7" t="s">
        <v>270</v>
      </c>
      <c r="AT572" s="237" t="s">
        <v>147</v>
      </c>
      <c r="AU572" s="237" t="s">
        <v>82</v>
      </c>
      <c r="AY572" s="17" t="s">
        <v>144</v>
      </c>
      <c r="BE572" s="238">
        <f>IF(N572="základní",J572,0)</f>
        <v>0</v>
      </c>
      <c r="BF572" s="238">
        <f>IF(N572="snížená",J572,0)</f>
        <v>0</v>
      </c>
      <c r="BG572" s="238">
        <f>IF(N572="zákl. přenesená",J572,0)</f>
        <v>0</v>
      </c>
      <c r="BH572" s="238">
        <f>IF(N572="sníž. přenesená",J572,0)</f>
        <v>0</v>
      </c>
      <c r="BI572" s="238">
        <f>IF(N572="nulová",J572,0)</f>
        <v>0</v>
      </c>
      <c r="BJ572" s="17" t="s">
        <v>80</v>
      </c>
      <c r="BK572" s="238">
        <f>ROUND(I572*H572,2)</f>
        <v>0</v>
      </c>
      <c r="BL572" s="17" t="s">
        <v>270</v>
      </c>
      <c r="BM572" s="237" t="s">
        <v>623</v>
      </c>
    </row>
    <row r="573" s="2" customFormat="1">
      <c r="A573" s="38"/>
      <c r="B573" s="39"/>
      <c r="C573" s="40"/>
      <c r="D573" s="239" t="s">
        <v>154</v>
      </c>
      <c r="E573" s="40"/>
      <c r="F573" s="240" t="s">
        <v>624</v>
      </c>
      <c r="G573" s="40"/>
      <c r="H573" s="40"/>
      <c r="I573" s="241"/>
      <c r="J573" s="40"/>
      <c r="K573" s="40"/>
      <c r="L573" s="44"/>
      <c r="M573" s="242"/>
      <c r="N573" s="243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154</v>
      </c>
      <c r="AU573" s="17" t="s">
        <v>82</v>
      </c>
    </row>
    <row r="574" s="2" customFormat="1">
      <c r="A574" s="38"/>
      <c r="B574" s="39"/>
      <c r="C574" s="40"/>
      <c r="D574" s="244" t="s">
        <v>156</v>
      </c>
      <c r="E574" s="40"/>
      <c r="F574" s="245" t="s">
        <v>625</v>
      </c>
      <c r="G574" s="40"/>
      <c r="H574" s="40"/>
      <c r="I574" s="241"/>
      <c r="J574" s="40"/>
      <c r="K574" s="40"/>
      <c r="L574" s="44"/>
      <c r="M574" s="242"/>
      <c r="N574" s="243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156</v>
      </c>
      <c r="AU574" s="17" t="s">
        <v>82</v>
      </c>
    </row>
    <row r="575" s="13" customFormat="1">
      <c r="A575" s="13"/>
      <c r="B575" s="246"/>
      <c r="C575" s="247"/>
      <c r="D575" s="239" t="s">
        <v>158</v>
      </c>
      <c r="E575" s="248" t="s">
        <v>1</v>
      </c>
      <c r="F575" s="249" t="s">
        <v>512</v>
      </c>
      <c r="G575" s="247"/>
      <c r="H575" s="248" t="s">
        <v>1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158</v>
      </c>
      <c r="AU575" s="255" t="s">
        <v>82</v>
      </c>
      <c r="AV575" s="13" t="s">
        <v>80</v>
      </c>
      <c r="AW575" s="13" t="s">
        <v>30</v>
      </c>
      <c r="AX575" s="13" t="s">
        <v>73</v>
      </c>
      <c r="AY575" s="255" t="s">
        <v>144</v>
      </c>
    </row>
    <row r="576" s="14" customFormat="1">
      <c r="A576" s="14"/>
      <c r="B576" s="256"/>
      <c r="C576" s="257"/>
      <c r="D576" s="239" t="s">
        <v>158</v>
      </c>
      <c r="E576" s="258" t="s">
        <v>1</v>
      </c>
      <c r="F576" s="259" t="s">
        <v>437</v>
      </c>
      <c r="G576" s="257"/>
      <c r="H576" s="260">
        <v>3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158</v>
      </c>
      <c r="AU576" s="266" t="s">
        <v>82</v>
      </c>
      <c r="AV576" s="14" t="s">
        <v>82</v>
      </c>
      <c r="AW576" s="14" t="s">
        <v>30</v>
      </c>
      <c r="AX576" s="14" t="s">
        <v>73</v>
      </c>
      <c r="AY576" s="266" t="s">
        <v>144</v>
      </c>
    </row>
    <row r="577" s="14" customFormat="1">
      <c r="A577" s="14"/>
      <c r="B577" s="256"/>
      <c r="C577" s="257"/>
      <c r="D577" s="239" t="s">
        <v>158</v>
      </c>
      <c r="E577" s="258" t="s">
        <v>1</v>
      </c>
      <c r="F577" s="259" t="s">
        <v>513</v>
      </c>
      <c r="G577" s="257"/>
      <c r="H577" s="260">
        <v>4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158</v>
      </c>
      <c r="AU577" s="266" t="s">
        <v>82</v>
      </c>
      <c r="AV577" s="14" t="s">
        <v>82</v>
      </c>
      <c r="AW577" s="14" t="s">
        <v>30</v>
      </c>
      <c r="AX577" s="14" t="s">
        <v>73</v>
      </c>
      <c r="AY577" s="266" t="s">
        <v>144</v>
      </c>
    </row>
    <row r="578" s="14" customFormat="1">
      <c r="A578" s="14"/>
      <c r="B578" s="256"/>
      <c r="C578" s="257"/>
      <c r="D578" s="239" t="s">
        <v>158</v>
      </c>
      <c r="E578" s="258" t="s">
        <v>1</v>
      </c>
      <c r="F578" s="259" t="s">
        <v>514</v>
      </c>
      <c r="G578" s="257"/>
      <c r="H578" s="260">
        <v>3.5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158</v>
      </c>
      <c r="AU578" s="266" t="s">
        <v>82</v>
      </c>
      <c r="AV578" s="14" t="s">
        <v>82</v>
      </c>
      <c r="AW578" s="14" t="s">
        <v>30</v>
      </c>
      <c r="AX578" s="14" t="s">
        <v>73</v>
      </c>
      <c r="AY578" s="266" t="s">
        <v>144</v>
      </c>
    </row>
    <row r="579" s="14" customFormat="1">
      <c r="A579" s="14"/>
      <c r="B579" s="256"/>
      <c r="C579" s="257"/>
      <c r="D579" s="239" t="s">
        <v>158</v>
      </c>
      <c r="E579" s="258" t="s">
        <v>1</v>
      </c>
      <c r="F579" s="259" t="s">
        <v>515</v>
      </c>
      <c r="G579" s="257"/>
      <c r="H579" s="260">
        <v>3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158</v>
      </c>
      <c r="AU579" s="266" t="s">
        <v>82</v>
      </c>
      <c r="AV579" s="14" t="s">
        <v>82</v>
      </c>
      <c r="AW579" s="14" t="s">
        <v>30</v>
      </c>
      <c r="AX579" s="14" t="s">
        <v>73</v>
      </c>
      <c r="AY579" s="266" t="s">
        <v>144</v>
      </c>
    </row>
    <row r="580" s="14" customFormat="1">
      <c r="A580" s="14"/>
      <c r="B580" s="256"/>
      <c r="C580" s="257"/>
      <c r="D580" s="239" t="s">
        <v>158</v>
      </c>
      <c r="E580" s="258" t="s">
        <v>1</v>
      </c>
      <c r="F580" s="259" t="s">
        <v>516</v>
      </c>
      <c r="G580" s="257"/>
      <c r="H580" s="260">
        <v>3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158</v>
      </c>
      <c r="AU580" s="266" t="s">
        <v>82</v>
      </c>
      <c r="AV580" s="14" t="s">
        <v>82</v>
      </c>
      <c r="AW580" s="14" t="s">
        <v>30</v>
      </c>
      <c r="AX580" s="14" t="s">
        <v>73</v>
      </c>
      <c r="AY580" s="266" t="s">
        <v>144</v>
      </c>
    </row>
    <row r="581" s="13" customFormat="1">
      <c r="A581" s="13"/>
      <c r="B581" s="246"/>
      <c r="C581" s="247"/>
      <c r="D581" s="239" t="s">
        <v>158</v>
      </c>
      <c r="E581" s="248" t="s">
        <v>1</v>
      </c>
      <c r="F581" s="249" t="s">
        <v>517</v>
      </c>
      <c r="G581" s="247"/>
      <c r="H581" s="248" t="s">
        <v>1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158</v>
      </c>
      <c r="AU581" s="255" t="s">
        <v>82</v>
      </c>
      <c r="AV581" s="13" t="s">
        <v>80</v>
      </c>
      <c r="AW581" s="13" t="s">
        <v>30</v>
      </c>
      <c r="AX581" s="13" t="s">
        <v>73</v>
      </c>
      <c r="AY581" s="255" t="s">
        <v>144</v>
      </c>
    </row>
    <row r="582" s="14" customFormat="1">
      <c r="A582" s="14"/>
      <c r="B582" s="256"/>
      <c r="C582" s="257"/>
      <c r="D582" s="239" t="s">
        <v>158</v>
      </c>
      <c r="E582" s="258" t="s">
        <v>1</v>
      </c>
      <c r="F582" s="259" t="s">
        <v>518</v>
      </c>
      <c r="G582" s="257"/>
      <c r="H582" s="260">
        <v>1.1000000000000001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158</v>
      </c>
      <c r="AU582" s="266" t="s">
        <v>82</v>
      </c>
      <c r="AV582" s="14" t="s">
        <v>82</v>
      </c>
      <c r="AW582" s="14" t="s">
        <v>30</v>
      </c>
      <c r="AX582" s="14" t="s">
        <v>73</v>
      </c>
      <c r="AY582" s="266" t="s">
        <v>144</v>
      </c>
    </row>
    <row r="583" s="14" customFormat="1">
      <c r="A583" s="14"/>
      <c r="B583" s="256"/>
      <c r="C583" s="257"/>
      <c r="D583" s="239" t="s">
        <v>158</v>
      </c>
      <c r="E583" s="258" t="s">
        <v>1</v>
      </c>
      <c r="F583" s="259" t="s">
        <v>519</v>
      </c>
      <c r="G583" s="257"/>
      <c r="H583" s="260">
        <v>0.96999999999999997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158</v>
      </c>
      <c r="AU583" s="266" t="s">
        <v>82</v>
      </c>
      <c r="AV583" s="14" t="s">
        <v>82</v>
      </c>
      <c r="AW583" s="14" t="s">
        <v>30</v>
      </c>
      <c r="AX583" s="14" t="s">
        <v>73</v>
      </c>
      <c r="AY583" s="266" t="s">
        <v>144</v>
      </c>
    </row>
    <row r="584" s="14" customFormat="1">
      <c r="A584" s="14"/>
      <c r="B584" s="256"/>
      <c r="C584" s="257"/>
      <c r="D584" s="239" t="s">
        <v>158</v>
      </c>
      <c r="E584" s="258" t="s">
        <v>1</v>
      </c>
      <c r="F584" s="259" t="s">
        <v>520</v>
      </c>
      <c r="G584" s="257"/>
      <c r="H584" s="260">
        <v>1.05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158</v>
      </c>
      <c r="AU584" s="266" t="s">
        <v>82</v>
      </c>
      <c r="AV584" s="14" t="s">
        <v>82</v>
      </c>
      <c r="AW584" s="14" t="s">
        <v>30</v>
      </c>
      <c r="AX584" s="14" t="s">
        <v>73</v>
      </c>
      <c r="AY584" s="266" t="s">
        <v>144</v>
      </c>
    </row>
    <row r="585" s="14" customFormat="1">
      <c r="A585" s="14"/>
      <c r="B585" s="256"/>
      <c r="C585" s="257"/>
      <c r="D585" s="239" t="s">
        <v>158</v>
      </c>
      <c r="E585" s="258" t="s">
        <v>1</v>
      </c>
      <c r="F585" s="259" t="s">
        <v>521</v>
      </c>
      <c r="G585" s="257"/>
      <c r="H585" s="260">
        <v>1.1000000000000001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158</v>
      </c>
      <c r="AU585" s="266" t="s">
        <v>82</v>
      </c>
      <c r="AV585" s="14" t="s">
        <v>82</v>
      </c>
      <c r="AW585" s="14" t="s">
        <v>30</v>
      </c>
      <c r="AX585" s="14" t="s">
        <v>73</v>
      </c>
      <c r="AY585" s="266" t="s">
        <v>144</v>
      </c>
    </row>
    <row r="586" s="14" customFormat="1">
      <c r="A586" s="14"/>
      <c r="B586" s="256"/>
      <c r="C586" s="257"/>
      <c r="D586" s="239" t="s">
        <v>158</v>
      </c>
      <c r="E586" s="258" t="s">
        <v>1</v>
      </c>
      <c r="F586" s="259" t="s">
        <v>522</v>
      </c>
      <c r="G586" s="257"/>
      <c r="H586" s="260">
        <v>1.05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158</v>
      </c>
      <c r="AU586" s="266" t="s">
        <v>82</v>
      </c>
      <c r="AV586" s="14" t="s">
        <v>82</v>
      </c>
      <c r="AW586" s="14" t="s">
        <v>30</v>
      </c>
      <c r="AX586" s="14" t="s">
        <v>73</v>
      </c>
      <c r="AY586" s="266" t="s">
        <v>144</v>
      </c>
    </row>
    <row r="587" s="14" customFormat="1">
      <c r="A587" s="14"/>
      <c r="B587" s="256"/>
      <c r="C587" s="257"/>
      <c r="D587" s="239" t="s">
        <v>158</v>
      </c>
      <c r="E587" s="258" t="s">
        <v>1</v>
      </c>
      <c r="F587" s="259" t="s">
        <v>523</v>
      </c>
      <c r="G587" s="257"/>
      <c r="H587" s="260">
        <v>1.05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158</v>
      </c>
      <c r="AU587" s="266" t="s">
        <v>82</v>
      </c>
      <c r="AV587" s="14" t="s">
        <v>82</v>
      </c>
      <c r="AW587" s="14" t="s">
        <v>30</v>
      </c>
      <c r="AX587" s="14" t="s">
        <v>73</v>
      </c>
      <c r="AY587" s="266" t="s">
        <v>144</v>
      </c>
    </row>
    <row r="588" s="14" customFormat="1">
      <c r="A588" s="14"/>
      <c r="B588" s="256"/>
      <c r="C588" s="257"/>
      <c r="D588" s="239" t="s">
        <v>158</v>
      </c>
      <c r="E588" s="258" t="s">
        <v>1</v>
      </c>
      <c r="F588" s="259" t="s">
        <v>524</v>
      </c>
      <c r="G588" s="257"/>
      <c r="H588" s="260">
        <v>1.1000000000000001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158</v>
      </c>
      <c r="AU588" s="266" t="s">
        <v>82</v>
      </c>
      <c r="AV588" s="14" t="s">
        <v>82</v>
      </c>
      <c r="AW588" s="14" t="s">
        <v>30</v>
      </c>
      <c r="AX588" s="14" t="s">
        <v>73</v>
      </c>
      <c r="AY588" s="266" t="s">
        <v>144</v>
      </c>
    </row>
    <row r="589" s="13" customFormat="1">
      <c r="A589" s="13"/>
      <c r="B589" s="246"/>
      <c r="C589" s="247"/>
      <c r="D589" s="239" t="s">
        <v>158</v>
      </c>
      <c r="E589" s="248" t="s">
        <v>1</v>
      </c>
      <c r="F589" s="249" t="s">
        <v>525</v>
      </c>
      <c r="G589" s="247"/>
      <c r="H589" s="248" t="s">
        <v>1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158</v>
      </c>
      <c r="AU589" s="255" t="s">
        <v>82</v>
      </c>
      <c r="AV589" s="13" t="s">
        <v>80</v>
      </c>
      <c r="AW589" s="13" t="s">
        <v>30</v>
      </c>
      <c r="AX589" s="13" t="s">
        <v>73</v>
      </c>
      <c r="AY589" s="255" t="s">
        <v>144</v>
      </c>
    </row>
    <row r="590" s="14" customFormat="1">
      <c r="A590" s="14"/>
      <c r="B590" s="256"/>
      <c r="C590" s="257"/>
      <c r="D590" s="239" t="s">
        <v>158</v>
      </c>
      <c r="E590" s="258" t="s">
        <v>1</v>
      </c>
      <c r="F590" s="259" t="s">
        <v>526</v>
      </c>
      <c r="G590" s="257"/>
      <c r="H590" s="260">
        <v>4.0899999999999999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158</v>
      </c>
      <c r="AU590" s="266" t="s">
        <v>82</v>
      </c>
      <c r="AV590" s="14" t="s">
        <v>82</v>
      </c>
      <c r="AW590" s="14" t="s">
        <v>30</v>
      </c>
      <c r="AX590" s="14" t="s">
        <v>73</v>
      </c>
      <c r="AY590" s="266" t="s">
        <v>144</v>
      </c>
    </row>
    <row r="591" s="14" customFormat="1">
      <c r="A591" s="14"/>
      <c r="B591" s="256"/>
      <c r="C591" s="257"/>
      <c r="D591" s="239" t="s">
        <v>158</v>
      </c>
      <c r="E591" s="258" t="s">
        <v>1</v>
      </c>
      <c r="F591" s="259" t="s">
        <v>527</v>
      </c>
      <c r="G591" s="257"/>
      <c r="H591" s="260">
        <v>10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158</v>
      </c>
      <c r="AU591" s="266" t="s">
        <v>82</v>
      </c>
      <c r="AV591" s="14" t="s">
        <v>82</v>
      </c>
      <c r="AW591" s="14" t="s">
        <v>30</v>
      </c>
      <c r="AX591" s="14" t="s">
        <v>73</v>
      </c>
      <c r="AY591" s="266" t="s">
        <v>144</v>
      </c>
    </row>
    <row r="592" s="13" customFormat="1">
      <c r="A592" s="13"/>
      <c r="B592" s="246"/>
      <c r="C592" s="247"/>
      <c r="D592" s="239" t="s">
        <v>158</v>
      </c>
      <c r="E592" s="248" t="s">
        <v>1</v>
      </c>
      <c r="F592" s="249" t="s">
        <v>534</v>
      </c>
      <c r="G592" s="247"/>
      <c r="H592" s="248" t="s">
        <v>1</v>
      </c>
      <c r="I592" s="250"/>
      <c r="J592" s="247"/>
      <c r="K592" s="247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158</v>
      </c>
      <c r="AU592" s="255" t="s">
        <v>82</v>
      </c>
      <c r="AV592" s="13" t="s">
        <v>80</v>
      </c>
      <c r="AW592" s="13" t="s">
        <v>30</v>
      </c>
      <c r="AX592" s="13" t="s">
        <v>73</v>
      </c>
      <c r="AY592" s="255" t="s">
        <v>144</v>
      </c>
    </row>
    <row r="593" s="14" customFormat="1">
      <c r="A593" s="14"/>
      <c r="B593" s="256"/>
      <c r="C593" s="257"/>
      <c r="D593" s="239" t="s">
        <v>158</v>
      </c>
      <c r="E593" s="258" t="s">
        <v>1</v>
      </c>
      <c r="F593" s="259" t="s">
        <v>626</v>
      </c>
      <c r="G593" s="257"/>
      <c r="H593" s="260">
        <v>38.009999999999998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158</v>
      </c>
      <c r="AU593" s="266" t="s">
        <v>82</v>
      </c>
      <c r="AV593" s="14" t="s">
        <v>82</v>
      </c>
      <c r="AW593" s="14" t="s">
        <v>30</v>
      </c>
      <c r="AX593" s="14" t="s">
        <v>73</v>
      </c>
      <c r="AY593" s="266" t="s">
        <v>144</v>
      </c>
    </row>
    <row r="594" s="15" customFormat="1">
      <c r="A594" s="15"/>
      <c r="B594" s="267"/>
      <c r="C594" s="268"/>
      <c r="D594" s="239" t="s">
        <v>158</v>
      </c>
      <c r="E594" s="269" t="s">
        <v>1</v>
      </c>
      <c r="F594" s="270" t="s">
        <v>161</v>
      </c>
      <c r="G594" s="268"/>
      <c r="H594" s="271">
        <v>76.02000000000001</v>
      </c>
      <c r="I594" s="272"/>
      <c r="J594" s="268"/>
      <c r="K594" s="268"/>
      <c r="L594" s="273"/>
      <c r="M594" s="274"/>
      <c r="N594" s="275"/>
      <c r="O594" s="275"/>
      <c r="P594" s="275"/>
      <c r="Q594" s="275"/>
      <c r="R594" s="275"/>
      <c r="S594" s="275"/>
      <c r="T594" s="27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7" t="s">
        <v>158</v>
      </c>
      <c r="AU594" s="277" t="s">
        <v>82</v>
      </c>
      <c r="AV594" s="15" t="s">
        <v>152</v>
      </c>
      <c r="AW594" s="15" t="s">
        <v>30</v>
      </c>
      <c r="AX594" s="15" t="s">
        <v>80</v>
      </c>
      <c r="AY594" s="277" t="s">
        <v>144</v>
      </c>
    </row>
    <row r="595" s="2" customFormat="1" ht="21.75" customHeight="1">
      <c r="A595" s="38"/>
      <c r="B595" s="39"/>
      <c r="C595" s="278" t="s">
        <v>627</v>
      </c>
      <c r="D595" s="278" t="s">
        <v>361</v>
      </c>
      <c r="E595" s="279" t="s">
        <v>628</v>
      </c>
      <c r="F595" s="280" t="s">
        <v>629</v>
      </c>
      <c r="G595" s="281" t="s">
        <v>150</v>
      </c>
      <c r="H595" s="282">
        <v>4.6539999999999999</v>
      </c>
      <c r="I595" s="283"/>
      <c r="J595" s="284">
        <f>ROUND(I595*H595,2)</f>
        <v>0</v>
      </c>
      <c r="K595" s="280" t="s">
        <v>151</v>
      </c>
      <c r="L595" s="285"/>
      <c r="M595" s="286" t="s">
        <v>1</v>
      </c>
      <c r="N595" s="287" t="s">
        <v>38</v>
      </c>
      <c r="O595" s="91"/>
      <c r="P595" s="235">
        <f>O595*H595</f>
        <v>0</v>
      </c>
      <c r="Q595" s="235">
        <v>0.55000000000000004</v>
      </c>
      <c r="R595" s="235">
        <f>Q595*H595</f>
        <v>2.5597000000000003</v>
      </c>
      <c r="S595" s="235">
        <v>0</v>
      </c>
      <c r="T595" s="236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7" t="s">
        <v>376</v>
      </c>
      <c r="AT595" s="237" t="s">
        <v>361</v>
      </c>
      <c r="AU595" s="237" t="s">
        <v>82</v>
      </c>
      <c r="AY595" s="17" t="s">
        <v>144</v>
      </c>
      <c r="BE595" s="238">
        <f>IF(N595="základní",J595,0)</f>
        <v>0</v>
      </c>
      <c r="BF595" s="238">
        <f>IF(N595="snížená",J595,0)</f>
        <v>0</v>
      </c>
      <c r="BG595" s="238">
        <f>IF(N595="zákl. přenesená",J595,0)</f>
        <v>0</v>
      </c>
      <c r="BH595" s="238">
        <f>IF(N595="sníž. přenesená",J595,0)</f>
        <v>0</v>
      </c>
      <c r="BI595" s="238">
        <f>IF(N595="nulová",J595,0)</f>
        <v>0</v>
      </c>
      <c r="BJ595" s="17" t="s">
        <v>80</v>
      </c>
      <c r="BK595" s="238">
        <f>ROUND(I595*H595,2)</f>
        <v>0</v>
      </c>
      <c r="BL595" s="17" t="s">
        <v>270</v>
      </c>
      <c r="BM595" s="237" t="s">
        <v>630</v>
      </c>
    </row>
    <row r="596" s="2" customFormat="1">
      <c r="A596" s="38"/>
      <c r="B596" s="39"/>
      <c r="C596" s="40"/>
      <c r="D596" s="239" t="s">
        <v>154</v>
      </c>
      <c r="E596" s="40"/>
      <c r="F596" s="240" t="s">
        <v>629</v>
      </c>
      <c r="G596" s="40"/>
      <c r="H596" s="40"/>
      <c r="I596" s="241"/>
      <c r="J596" s="40"/>
      <c r="K596" s="40"/>
      <c r="L596" s="44"/>
      <c r="M596" s="242"/>
      <c r="N596" s="243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154</v>
      </c>
      <c r="AU596" s="17" t="s">
        <v>82</v>
      </c>
    </row>
    <row r="597" s="13" customFormat="1">
      <c r="A597" s="13"/>
      <c r="B597" s="246"/>
      <c r="C597" s="247"/>
      <c r="D597" s="239" t="s">
        <v>158</v>
      </c>
      <c r="E597" s="248" t="s">
        <v>1</v>
      </c>
      <c r="F597" s="249" t="s">
        <v>540</v>
      </c>
      <c r="G597" s="247"/>
      <c r="H597" s="248" t="s">
        <v>1</v>
      </c>
      <c r="I597" s="250"/>
      <c r="J597" s="247"/>
      <c r="K597" s="247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158</v>
      </c>
      <c r="AU597" s="255" t="s">
        <v>82</v>
      </c>
      <c r="AV597" s="13" t="s">
        <v>80</v>
      </c>
      <c r="AW597" s="13" t="s">
        <v>30</v>
      </c>
      <c r="AX597" s="13" t="s">
        <v>73</v>
      </c>
      <c r="AY597" s="255" t="s">
        <v>144</v>
      </c>
    </row>
    <row r="598" s="13" customFormat="1">
      <c r="A598" s="13"/>
      <c r="B598" s="246"/>
      <c r="C598" s="247"/>
      <c r="D598" s="239" t="s">
        <v>158</v>
      </c>
      <c r="E598" s="248" t="s">
        <v>1</v>
      </c>
      <c r="F598" s="249" t="s">
        <v>512</v>
      </c>
      <c r="G598" s="247"/>
      <c r="H598" s="248" t="s">
        <v>1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158</v>
      </c>
      <c r="AU598" s="255" t="s">
        <v>82</v>
      </c>
      <c r="AV598" s="13" t="s">
        <v>80</v>
      </c>
      <c r="AW598" s="13" t="s">
        <v>30</v>
      </c>
      <c r="AX598" s="13" t="s">
        <v>73</v>
      </c>
      <c r="AY598" s="255" t="s">
        <v>144</v>
      </c>
    </row>
    <row r="599" s="14" customFormat="1">
      <c r="A599" s="14"/>
      <c r="B599" s="256"/>
      <c r="C599" s="257"/>
      <c r="D599" s="239" t="s">
        <v>158</v>
      </c>
      <c r="E599" s="258" t="s">
        <v>1</v>
      </c>
      <c r="F599" s="259" t="s">
        <v>631</v>
      </c>
      <c r="G599" s="257"/>
      <c r="H599" s="260">
        <v>0.20599999999999999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158</v>
      </c>
      <c r="AU599" s="266" t="s">
        <v>82</v>
      </c>
      <c r="AV599" s="14" t="s">
        <v>82</v>
      </c>
      <c r="AW599" s="14" t="s">
        <v>30</v>
      </c>
      <c r="AX599" s="14" t="s">
        <v>73</v>
      </c>
      <c r="AY599" s="266" t="s">
        <v>144</v>
      </c>
    </row>
    <row r="600" s="14" customFormat="1">
      <c r="A600" s="14"/>
      <c r="B600" s="256"/>
      <c r="C600" s="257"/>
      <c r="D600" s="239" t="s">
        <v>158</v>
      </c>
      <c r="E600" s="258" t="s">
        <v>1</v>
      </c>
      <c r="F600" s="259" t="s">
        <v>632</v>
      </c>
      <c r="G600" s="257"/>
      <c r="H600" s="260">
        <v>0.27500000000000002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158</v>
      </c>
      <c r="AU600" s="266" t="s">
        <v>82</v>
      </c>
      <c r="AV600" s="14" t="s">
        <v>82</v>
      </c>
      <c r="AW600" s="14" t="s">
        <v>30</v>
      </c>
      <c r="AX600" s="14" t="s">
        <v>73</v>
      </c>
      <c r="AY600" s="266" t="s">
        <v>144</v>
      </c>
    </row>
    <row r="601" s="14" customFormat="1">
      <c r="A601" s="14"/>
      <c r="B601" s="256"/>
      <c r="C601" s="257"/>
      <c r="D601" s="239" t="s">
        <v>158</v>
      </c>
      <c r="E601" s="258" t="s">
        <v>1</v>
      </c>
      <c r="F601" s="259" t="s">
        <v>633</v>
      </c>
      <c r="G601" s="257"/>
      <c r="H601" s="260">
        <v>0.23999999999999999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158</v>
      </c>
      <c r="AU601" s="266" t="s">
        <v>82</v>
      </c>
      <c r="AV601" s="14" t="s">
        <v>82</v>
      </c>
      <c r="AW601" s="14" t="s">
        <v>30</v>
      </c>
      <c r="AX601" s="14" t="s">
        <v>73</v>
      </c>
      <c r="AY601" s="266" t="s">
        <v>144</v>
      </c>
    </row>
    <row r="602" s="14" customFormat="1">
      <c r="A602" s="14"/>
      <c r="B602" s="256"/>
      <c r="C602" s="257"/>
      <c r="D602" s="239" t="s">
        <v>158</v>
      </c>
      <c r="E602" s="258" t="s">
        <v>1</v>
      </c>
      <c r="F602" s="259" t="s">
        <v>634</v>
      </c>
      <c r="G602" s="257"/>
      <c r="H602" s="260">
        <v>0.20599999999999999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158</v>
      </c>
      <c r="AU602" s="266" t="s">
        <v>82</v>
      </c>
      <c r="AV602" s="14" t="s">
        <v>82</v>
      </c>
      <c r="AW602" s="14" t="s">
        <v>30</v>
      </c>
      <c r="AX602" s="14" t="s">
        <v>73</v>
      </c>
      <c r="AY602" s="266" t="s">
        <v>144</v>
      </c>
    </row>
    <row r="603" s="14" customFormat="1">
      <c r="A603" s="14"/>
      <c r="B603" s="256"/>
      <c r="C603" s="257"/>
      <c r="D603" s="239" t="s">
        <v>158</v>
      </c>
      <c r="E603" s="258" t="s">
        <v>1</v>
      </c>
      <c r="F603" s="259" t="s">
        <v>635</v>
      </c>
      <c r="G603" s="257"/>
      <c r="H603" s="260">
        <v>0.20599999999999999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158</v>
      </c>
      <c r="AU603" s="266" t="s">
        <v>82</v>
      </c>
      <c r="AV603" s="14" t="s">
        <v>82</v>
      </c>
      <c r="AW603" s="14" t="s">
        <v>30</v>
      </c>
      <c r="AX603" s="14" t="s">
        <v>73</v>
      </c>
      <c r="AY603" s="266" t="s">
        <v>144</v>
      </c>
    </row>
    <row r="604" s="13" customFormat="1">
      <c r="A604" s="13"/>
      <c r="B604" s="246"/>
      <c r="C604" s="247"/>
      <c r="D604" s="239" t="s">
        <v>158</v>
      </c>
      <c r="E604" s="248" t="s">
        <v>1</v>
      </c>
      <c r="F604" s="249" t="s">
        <v>517</v>
      </c>
      <c r="G604" s="247"/>
      <c r="H604" s="248" t="s">
        <v>1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158</v>
      </c>
      <c r="AU604" s="255" t="s">
        <v>82</v>
      </c>
      <c r="AV604" s="13" t="s">
        <v>80</v>
      </c>
      <c r="AW604" s="13" t="s">
        <v>30</v>
      </c>
      <c r="AX604" s="13" t="s">
        <v>73</v>
      </c>
      <c r="AY604" s="255" t="s">
        <v>144</v>
      </c>
    </row>
    <row r="605" s="14" customFormat="1">
      <c r="A605" s="14"/>
      <c r="B605" s="256"/>
      <c r="C605" s="257"/>
      <c r="D605" s="239" t="s">
        <v>158</v>
      </c>
      <c r="E605" s="258" t="s">
        <v>1</v>
      </c>
      <c r="F605" s="259" t="s">
        <v>636</v>
      </c>
      <c r="G605" s="257"/>
      <c r="H605" s="260">
        <v>0.071999999999999995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158</v>
      </c>
      <c r="AU605" s="266" t="s">
        <v>82</v>
      </c>
      <c r="AV605" s="14" t="s">
        <v>82</v>
      </c>
      <c r="AW605" s="14" t="s">
        <v>30</v>
      </c>
      <c r="AX605" s="14" t="s">
        <v>73</v>
      </c>
      <c r="AY605" s="266" t="s">
        <v>144</v>
      </c>
    </row>
    <row r="606" s="14" customFormat="1">
      <c r="A606" s="14"/>
      <c r="B606" s="256"/>
      <c r="C606" s="257"/>
      <c r="D606" s="239" t="s">
        <v>158</v>
      </c>
      <c r="E606" s="258" t="s">
        <v>1</v>
      </c>
      <c r="F606" s="259" t="s">
        <v>637</v>
      </c>
      <c r="G606" s="257"/>
      <c r="H606" s="260">
        <v>0.064000000000000001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158</v>
      </c>
      <c r="AU606" s="266" t="s">
        <v>82</v>
      </c>
      <c r="AV606" s="14" t="s">
        <v>82</v>
      </c>
      <c r="AW606" s="14" t="s">
        <v>30</v>
      </c>
      <c r="AX606" s="14" t="s">
        <v>73</v>
      </c>
      <c r="AY606" s="266" t="s">
        <v>144</v>
      </c>
    </row>
    <row r="607" s="14" customFormat="1">
      <c r="A607" s="14"/>
      <c r="B607" s="256"/>
      <c r="C607" s="257"/>
      <c r="D607" s="239" t="s">
        <v>158</v>
      </c>
      <c r="E607" s="258" t="s">
        <v>1</v>
      </c>
      <c r="F607" s="259" t="s">
        <v>638</v>
      </c>
      <c r="G607" s="257"/>
      <c r="H607" s="260">
        <v>0.069000000000000006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158</v>
      </c>
      <c r="AU607" s="266" t="s">
        <v>82</v>
      </c>
      <c r="AV607" s="14" t="s">
        <v>82</v>
      </c>
      <c r="AW607" s="14" t="s">
        <v>30</v>
      </c>
      <c r="AX607" s="14" t="s">
        <v>73</v>
      </c>
      <c r="AY607" s="266" t="s">
        <v>144</v>
      </c>
    </row>
    <row r="608" s="14" customFormat="1">
      <c r="A608" s="14"/>
      <c r="B608" s="256"/>
      <c r="C608" s="257"/>
      <c r="D608" s="239" t="s">
        <v>158</v>
      </c>
      <c r="E608" s="258" t="s">
        <v>1</v>
      </c>
      <c r="F608" s="259" t="s">
        <v>639</v>
      </c>
      <c r="G608" s="257"/>
      <c r="H608" s="260">
        <v>0.071999999999999995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158</v>
      </c>
      <c r="AU608" s="266" t="s">
        <v>82</v>
      </c>
      <c r="AV608" s="14" t="s">
        <v>82</v>
      </c>
      <c r="AW608" s="14" t="s">
        <v>30</v>
      </c>
      <c r="AX608" s="14" t="s">
        <v>73</v>
      </c>
      <c r="AY608" s="266" t="s">
        <v>144</v>
      </c>
    </row>
    <row r="609" s="14" customFormat="1">
      <c r="A609" s="14"/>
      <c r="B609" s="256"/>
      <c r="C609" s="257"/>
      <c r="D609" s="239" t="s">
        <v>158</v>
      </c>
      <c r="E609" s="258" t="s">
        <v>1</v>
      </c>
      <c r="F609" s="259" t="s">
        <v>640</v>
      </c>
      <c r="G609" s="257"/>
      <c r="H609" s="260">
        <v>0.069000000000000006</v>
      </c>
      <c r="I609" s="261"/>
      <c r="J609" s="257"/>
      <c r="K609" s="257"/>
      <c r="L609" s="262"/>
      <c r="M609" s="263"/>
      <c r="N609" s="264"/>
      <c r="O609" s="264"/>
      <c r="P609" s="264"/>
      <c r="Q609" s="264"/>
      <c r="R609" s="264"/>
      <c r="S609" s="264"/>
      <c r="T609" s="26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6" t="s">
        <v>158</v>
      </c>
      <c r="AU609" s="266" t="s">
        <v>82</v>
      </c>
      <c r="AV609" s="14" t="s">
        <v>82</v>
      </c>
      <c r="AW609" s="14" t="s">
        <v>30</v>
      </c>
      <c r="AX609" s="14" t="s">
        <v>73</v>
      </c>
      <c r="AY609" s="266" t="s">
        <v>144</v>
      </c>
    </row>
    <row r="610" s="14" customFormat="1">
      <c r="A610" s="14"/>
      <c r="B610" s="256"/>
      <c r="C610" s="257"/>
      <c r="D610" s="239" t="s">
        <v>158</v>
      </c>
      <c r="E610" s="258" t="s">
        <v>1</v>
      </c>
      <c r="F610" s="259" t="s">
        <v>641</v>
      </c>
      <c r="G610" s="257"/>
      <c r="H610" s="260">
        <v>0.069000000000000006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6" t="s">
        <v>158</v>
      </c>
      <c r="AU610" s="266" t="s">
        <v>82</v>
      </c>
      <c r="AV610" s="14" t="s">
        <v>82</v>
      </c>
      <c r="AW610" s="14" t="s">
        <v>30</v>
      </c>
      <c r="AX610" s="14" t="s">
        <v>73</v>
      </c>
      <c r="AY610" s="266" t="s">
        <v>144</v>
      </c>
    </row>
    <row r="611" s="14" customFormat="1">
      <c r="A611" s="14"/>
      <c r="B611" s="256"/>
      <c r="C611" s="257"/>
      <c r="D611" s="239" t="s">
        <v>158</v>
      </c>
      <c r="E611" s="258" t="s">
        <v>1</v>
      </c>
      <c r="F611" s="259" t="s">
        <v>642</v>
      </c>
      <c r="G611" s="257"/>
      <c r="H611" s="260">
        <v>0.071999999999999995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158</v>
      </c>
      <c r="AU611" s="266" t="s">
        <v>82</v>
      </c>
      <c r="AV611" s="14" t="s">
        <v>82</v>
      </c>
      <c r="AW611" s="14" t="s">
        <v>30</v>
      </c>
      <c r="AX611" s="14" t="s">
        <v>73</v>
      </c>
      <c r="AY611" s="266" t="s">
        <v>144</v>
      </c>
    </row>
    <row r="612" s="13" customFormat="1">
      <c r="A612" s="13"/>
      <c r="B612" s="246"/>
      <c r="C612" s="247"/>
      <c r="D612" s="239" t="s">
        <v>158</v>
      </c>
      <c r="E612" s="248" t="s">
        <v>1</v>
      </c>
      <c r="F612" s="249" t="s">
        <v>525</v>
      </c>
      <c r="G612" s="247"/>
      <c r="H612" s="248" t="s">
        <v>1</v>
      </c>
      <c r="I612" s="250"/>
      <c r="J612" s="247"/>
      <c r="K612" s="247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158</v>
      </c>
      <c r="AU612" s="255" t="s">
        <v>82</v>
      </c>
      <c r="AV612" s="13" t="s">
        <v>80</v>
      </c>
      <c r="AW612" s="13" t="s">
        <v>30</v>
      </c>
      <c r="AX612" s="13" t="s">
        <v>73</v>
      </c>
      <c r="AY612" s="255" t="s">
        <v>144</v>
      </c>
    </row>
    <row r="613" s="14" customFormat="1">
      <c r="A613" s="14"/>
      <c r="B613" s="256"/>
      <c r="C613" s="257"/>
      <c r="D613" s="239" t="s">
        <v>158</v>
      </c>
      <c r="E613" s="258" t="s">
        <v>1</v>
      </c>
      <c r="F613" s="259" t="s">
        <v>643</v>
      </c>
      <c r="G613" s="257"/>
      <c r="H613" s="260">
        <v>0.20499999999999999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158</v>
      </c>
      <c r="AU613" s="266" t="s">
        <v>82</v>
      </c>
      <c r="AV613" s="14" t="s">
        <v>82</v>
      </c>
      <c r="AW613" s="14" t="s">
        <v>30</v>
      </c>
      <c r="AX613" s="14" t="s">
        <v>73</v>
      </c>
      <c r="AY613" s="266" t="s">
        <v>144</v>
      </c>
    </row>
    <row r="614" s="14" customFormat="1">
      <c r="A614" s="14"/>
      <c r="B614" s="256"/>
      <c r="C614" s="257"/>
      <c r="D614" s="239" t="s">
        <v>158</v>
      </c>
      <c r="E614" s="258" t="s">
        <v>1</v>
      </c>
      <c r="F614" s="259" t="s">
        <v>644</v>
      </c>
      <c r="G614" s="257"/>
      <c r="H614" s="260">
        <v>0.502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158</v>
      </c>
      <c r="AU614" s="266" t="s">
        <v>82</v>
      </c>
      <c r="AV614" s="14" t="s">
        <v>82</v>
      </c>
      <c r="AW614" s="14" t="s">
        <v>30</v>
      </c>
      <c r="AX614" s="14" t="s">
        <v>73</v>
      </c>
      <c r="AY614" s="266" t="s">
        <v>144</v>
      </c>
    </row>
    <row r="615" s="13" customFormat="1">
      <c r="A615" s="13"/>
      <c r="B615" s="246"/>
      <c r="C615" s="247"/>
      <c r="D615" s="239" t="s">
        <v>158</v>
      </c>
      <c r="E615" s="248" t="s">
        <v>1</v>
      </c>
      <c r="F615" s="249" t="s">
        <v>534</v>
      </c>
      <c r="G615" s="247"/>
      <c r="H615" s="248" t="s">
        <v>1</v>
      </c>
      <c r="I615" s="250"/>
      <c r="J615" s="247"/>
      <c r="K615" s="247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158</v>
      </c>
      <c r="AU615" s="255" t="s">
        <v>82</v>
      </c>
      <c r="AV615" s="13" t="s">
        <v>80</v>
      </c>
      <c r="AW615" s="13" t="s">
        <v>30</v>
      </c>
      <c r="AX615" s="13" t="s">
        <v>73</v>
      </c>
      <c r="AY615" s="255" t="s">
        <v>144</v>
      </c>
    </row>
    <row r="616" s="14" customFormat="1">
      <c r="A616" s="14"/>
      <c r="B616" s="256"/>
      <c r="C616" s="257"/>
      <c r="D616" s="239" t="s">
        <v>158</v>
      </c>
      <c r="E616" s="258" t="s">
        <v>1</v>
      </c>
      <c r="F616" s="259" t="s">
        <v>645</v>
      </c>
      <c r="G616" s="257"/>
      <c r="H616" s="260">
        <v>2.327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158</v>
      </c>
      <c r="AU616" s="266" t="s">
        <v>82</v>
      </c>
      <c r="AV616" s="14" t="s">
        <v>82</v>
      </c>
      <c r="AW616" s="14" t="s">
        <v>30</v>
      </c>
      <c r="AX616" s="14" t="s">
        <v>73</v>
      </c>
      <c r="AY616" s="266" t="s">
        <v>144</v>
      </c>
    </row>
    <row r="617" s="15" customFormat="1">
      <c r="A617" s="15"/>
      <c r="B617" s="267"/>
      <c r="C617" s="268"/>
      <c r="D617" s="239" t="s">
        <v>158</v>
      </c>
      <c r="E617" s="269" t="s">
        <v>1</v>
      </c>
      <c r="F617" s="270" t="s">
        <v>161</v>
      </c>
      <c r="G617" s="268"/>
      <c r="H617" s="271">
        <v>4.6539999999999999</v>
      </c>
      <c r="I617" s="272"/>
      <c r="J617" s="268"/>
      <c r="K617" s="268"/>
      <c r="L617" s="273"/>
      <c r="M617" s="274"/>
      <c r="N617" s="275"/>
      <c r="O617" s="275"/>
      <c r="P617" s="275"/>
      <c r="Q617" s="275"/>
      <c r="R617" s="275"/>
      <c r="S617" s="275"/>
      <c r="T617" s="27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7" t="s">
        <v>158</v>
      </c>
      <c r="AU617" s="277" t="s">
        <v>82</v>
      </c>
      <c r="AV617" s="15" t="s">
        <v>152</v>
      </c>
      <c r="AW617" s="15" t="s">
        <v>30</v>
      </c>
      <c r="AX617" s="15" t="s">
        <v>80</v>
      </c>
      <c r="AY617" s="277" t="s">
        <v>144</v>
      </c>
    </row>
    <row r="618" s="2" customFormat="1" ht="24.15" customHeight="1">
      <c r="A618" s="38"/>
      <c r="B618" s="39"/>
      <c r="C618" s="226" t="s">
        <v>646</v>
      </c>
      <c r="D618" s="226" t="s">
        <v>147</v>
      </c>
      <c r="E618" s="227" t="s">
        <v>647</v>
      </c>
      <c r="F618" s="228" t="s">
        <v>648</v>
      </c>
      <c r="G618" s="229" t="s">
        <v>164</v>
      </c>
      <c r="H618" s="230">
        <v>84.400000000000006</v>
      </c>
      <c r="I618" s="231"/>
      <c r="J618" s="232">
        <f>ROUND(I618*H618,2)</f>
        <v>0</v>
      </c>
      <c r="K618" s="228" t="s">
        <v>151</v>
      </c>
      <c r="L618" s="44"/>
      <c r="M618" s="233" t="s">
        <v>1</v>
      </c>
      <c r="N618" s="234" t="s">
        <v>38</v>
      </c>
      <c r="O618" s="91"/>
      <c r="P618" s="235">
        <f>O618*H618</f>
        <v>0</v>
      </c>
      <c r="Q618" s="235">
        <v>0</v>
      </c>
      <c r="R618" s="235">
        <f>Q618*H618</f>
        <v>0</v>
      </c>
      <c r="S618" s="235">
        <v>0</v>
      </c>
      <c r="T618" s="236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7" t="s">
        <v>270</v>
      </c>
      <c r="AT618" s="237" t="s">
        <v>147</v>
      </c>
      <c r="AU618" s="237" t="s">
        <v>82</v>
      </c>
      <c r="AY618" s="17" t="s">
        <v>144</v>
      </c>
      <c r="BE618" s="238">
        <f>IF(N618="základní",J618,0)</f>
        <v>0</v>
      </c>
      <c r="BF618" s="238">
        <f>IF(N618="snížená",J618,0)</f>
        <v>0</v>
      </c>
      <c r="BG618" s="238">
        <f>IF(N618="zákl. přenesená",J618,0)</f>
        <v>0</v>
      </c>
      <c r="BH618" s="238">
        <f>IF(N618="sníž. přenesená",J618,0)</f>
        <v>0</v>
      </c>
      <c r="BI618" s="238">
        <f>IF(N618="nulová",J618,0)</f>
        <v>0</v>
      </c>
      <c r="BJ618" s="17" t="s">
        <v>80</v>
      </c>
      <c r="BK618" s="238">
        <f>ROUND(I618*H618,2)</f>
        <v>0</v>
      </c>
      <c r="BL618" s="17" t="s">
        <v>270</v>
      </c>
      <c r="BM618" s="237" t="s">
        <v>649</v>
      </c>
    </row>
    <row r="619" s="2" customFormat="1">
      <c r="A619" s="38"/>
      <c r="B619" s="39"/>
      <c r="C619" s="40"/>
      <c r="D619" s="239" t="s">
        <v>154</v>
      </c>
      <c r="E619" s="40"/>
      <c r="F619" s="240" t="s">
        <v>650</v>
      </c>
      <c r="G619" s="40"/>
      <c r="H619" s="40"/>
      <c r="I619" s="241"/>
      <c r="J619" s="40"/>
      <c r="K619" s="40"/>
      <c r="L619" s="44"/>
      <c r="M619" s="242"/>
      <c r="N619" s="243"/>
      <c r="O619" s="91"/>
      <c r="P619" s="91"/>
      <c r="Q619" s="91"/>
      <c r="R619" s="91"/>
      <c r="S619" s="91"/>
      <c r="T619" s="92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154</v>
      </c>
      <c r="AU619" s="17" t="s">
        <v>82</v>
      </c>
    </row>
    <row r="620" s="2" customFormat="1">
      <c r="A620" s="38"/>
      <c r="B620" s="39"/>
      <c r="C620" s="40"/>
      <c r="D620" s="244" t="s">
        <v>156</v>
      </c>
      <c r="E620" s="40"/>
      <c r="F620" s="245" t="s">
        <v>651</v>
      </c>
      <c r="G620" s="40"/>
      <c r="H620" s="40"/>
      <c r="I620" s="241"/>
      <c r="J620" s="40"/>
      <c r="K620" s="40"/>
      <c r="L620" s="44"/>
      <c r="M620" s="242"/>
      <c r="N620" s="243"/>
      <c r="O620" s="91"/>
      <c r="P620" s="91"/>
      <c r="Q620" s="91"/>
      <c r="R620" s="91"/>
      <c r="S620" s="91"/>
      <c r="T620" s="92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156</v>
      </c>
      <c r="AU620" s="17" t="s">
        <v>82</v>
      </c>
    </row>
    <row r="621" s="13" customFormat="1">
      <c r="A621" s="13"/>
      <c r="B621" s="246"/>
      <c r="C621" s="247"/>
      <c r="D621" s="239" t="s">
        <v>158</v>
      </c>
      <c r="E621" s="248" t="s">
        <v>1</v>
      </c>
      <c r="F621" s="249" t="s">
        <v>436</v>
      </c>
      <c r="G621" s="247"/>
      <c r="H621" s="248" t="s">
        <v>1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158</v>
      </c>
      <c r="AU621" s="255" t="s">
        <v>82</v>
      </c>
      <c r="AV621" s="13" t="s">
        <v>80</v>
      </c>
      <c r="AW621" s="13" t="s">
        <v>30</v>
      </c>
      <c r="AX621" s="13" t="s">
        <v>73</v>
      </c>
      <c r="AY621" s="255" t="s">
        <v>144</v>
      </c>
    </row>
    <row r="622" s="14" customFormat="1">
      <c r="A622" s="14"/>
      <c r="B622" s="256"/>
      <c r="C622" s="257"/>
      <c r="D622" s="239" t="s">
        <v>158</v>
      </c>
      <c r="E622" s="258" t="s">
        <v>1</v>
      </c>
      <c r="F622" s="259" t="s">
        <v>437</v>
      </c>
      <c r="G622" s="257"/>
      <c r="H622" s="260">
        <v>3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158</v>
      </c>
      <c r="AU622" s="266" t="s">
        <v>82</v>
      </c>
      <c r="AV622" s="14" t="s">
        <v>82</v>
      </c>
      <c r="AW622" s="14" t="s">
        <v>30</v>
      </c>
      <c r="AX622" s="14" t="s">
        <v>73</v>
      </c>
      <c r="AY622" s="266" t="s">
        <v>144</v>
      </c>
    </row>
    <row r="623" s="14" customFormat="1">
      <c r="A623" s="14"/>
      <c r="B623" s="256"/>
      <c r="C623" s="257"/>
      <c r="D623" s="239" t="s">
        <v>158</v>
      </c>
      <c r="E623" s="258" t="s">
        <v>1</v>
      </c>
      <c r="F623" s="259" t="s">
        <v>438</v>
      </c>
      <c r="G623" s="257"/>
      <c r="H623" s="260">
        <v>1.5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158</v>
      </c>
      <c r="AU623" s="266" t="s">
        <v>82</v>
      </c>
      <c r="AV623" s="14" t="s">
        <v>82</v>
      </c>
      <c r="AW623" s="14" t="s">
        <v>30</v>
      </c>
      <c r="AX623" s="14" t="s">
        <v>73</v>
      </c>
      <c r="AY623" s="266" t="s">
        <v>144</v>
      </c>
    </row>
    <row r="624" s="14" customFormat="1">
      <c r="A624" s="14"/>
      <c r="B624" s="256"/>
      <c r="C624" s="257"/>
      <c r="D624" s="239" t="s">
        <v>158</v>
      </c>
      <c r="E624" s="258" t="s">
        <v>1</v>
      </c>
      <c r="F624" s="259" t="s">
        <v>439</v>
      </c>
      <c r="G624" s="257"/>
      <c r="H624" s="260">
        <v>1.5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158</v>
      </c>
      <c r="AU624" s="266" t="s">
        <v>82</v>
      </c>
      <c r="AV624" s="14" t="s">
        <v>82</v>
      </c>
      <c r="AW624" s="14" t="s">
        <v>30</v>
      </c>
      <c r="AX624" s="14" t="s">
        <v>73</v>
      </c>
      <c r="AY624" s="266" t="s">
        <v>144</v>
      </c>
    </row>
    <row r="625" s="14" customFormat="1">
      <c r="A625" s="14"/>
      <c r="B625" s="256"/>
      <c r="C625" s="257"/>
      <c r="D625" s="239" t="s">
        <v>158</v>
      </c>
      <c r="E625" s="258" t="s">
        <v>1</v>
      </c>
      <c r="F625" s="259" t="s">
        <v>440</v>
      </c>
      <c r="G625" s="257"/>
      <c r="H625" s="260">
        <v>3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158</v>
      </c>
      <c r="AU625" s="266" t="s">
        <v>82</v>
      </c>
      <c r="AV625" s="14" t="s">
        <v>82</v>
      </c>
      <c r="AW625" s="14" t="s">
        <v>30</v>
      </c>
      <c r="AX625" s="14" t="s">
        <v>73</v>
      </c>
      <c r="AY625" s="266" t="s">
        <v>144</v>
      </c>
    </row>
    <row r="626" s="14" customFormat="1">
      <c r="A626" s="14"/>
      <c r="B626" s="256"/>
      <c r="C626" s="257"/>
      <c r="D626" s="239" t="s">
        <v>158</v>
      </c>
      <c r="E626" s="258" t="s">
        <v>1</v>
      </c>
      <c r="F626" s="259" t="s">
        <v>441</v>
      </c>
      <c r="G626" s="257"/>
      <c r="H626" s="260">
        <v>3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158</v>
      </c>
      <c r="AU626" s="266" t="s">
        <v>82</v>
      </c>
      <c r="AV626" s="14" t="s">
        <v>82</v>
      </c>
      <c r="AW626" s="14" t="s">
        <v>30</v>
      </c>
      <c r="AX626" s="14" t="s">
        <v>73</v>
      </c>
      <c r="AY626" s="266" t="s">
        <v>144</v>
      </c>
    </row>
    <row r="627" s="14" customFormat="1">
      <c r="A627" s="14"/>
      <c r="B627" s="256"/>
      <c r="C627" s="257"/>
      <c r="D627" s="239" t="s">
        <v>158</v>
      </c>
      <c r="E627" s="258" t="s">
        <v>1</v>
      </c>
      <c r="F627" s="259" t="s">
        <v>442</v>
      </c>
      <c r="G627" s="257"/>
      <c r="H627" s="260">
        <v>3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158</v>
      </c>
      <c r="AU627" s="266" t="s">
        <v>82</v>
      </c>
      <c r="AV627" s="14" t="s">
        <v>82</v>
      </c>
      <c r="AW627" s="14" t="s">
        <v>30</v>
      </c>
      <c r="AX627" s="14" t="s">
        <v>73</v>
      </c>
      <c r="AY627" s="266" t="s">
        <v>144</v>
      </c>
    </row>
    <row r="628" s="14" customFormat="1">
      <c r="A628" s="14"/>
      <c r="B628" s="256"/>
      <c r="C628" s="257"/>
      <c r="D628" s="239" t="s">
        <v>158</v>
      </c>
      <c r="E628" s="258" t="s">
        <v>1</v>
      </c>
      <c r="F628" s="259" t="s">
        <v>443</v>
      </c>
      <c r="G628" s="257"/>
      <c r="H628" s="260">
        <v>3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158</v>
      </c>
      <c r="AU628" s="266" t="s">
        <v>82</v>
      </c>
      <c r="AV628" s="14" t="s">
        <v>82</v>
      </c>
      <c r="AW628" s="14" t="s">
        <v>30</v>
      </c>
      <c r="AX628" s="14" t="s">
        <v>73</v>
      </c>
      <c r="AY628" s="266" t="s">
        <v>144</v>
      </c>
    </row>
    <row r="629" s="14" customFormat="1">
      <c r="A629" s="14"/>
      <c r="B629" s="256"/>
      <c r="C629" s="257"/>
      <c r="D629" s="239" t="s">
        <v>158</v>
      </c>
      <c r="E629" s="258" t="s">
        <v>1</v>
      </c>
      <c r="F629" s="259" t="s">
        <v>444</v>
      </c>
      <c r="G629" s="257"/>
      <c r="H629" s="260">
        <v>3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158</v>
      </c>
      <c r="AU629" s="266" t="s">
        <v>82</v>
      </c>
      <c r="AV629" s="14" t="s">
        <v>82</v>
      </c>
      <c r="AW629" s="14" t="s">
        <v>30</v>
      </c>
      <c r="AX629" s="14" t="s">
        <v>73</v>
      </c>
      <c r="AY629" s="266" t="s">
        <v>144</v>
      </c>
    </row>
    <row r="630" s="14" customFormat="1">
      <c r="A630" s="14"/>
      <c r="B630" s="256"/>
      <c r="C630" s="257"/>
      <c r="D630" s="239" t="s">
        <v>158</v>
      </c>
      <c r="E630" s="258" t="s">
        <v>1</v>
      </c>
      <c r="F630" s="259" t="s">
        <v>445</v>
      </c>
      <c r="G630" s="257"/>
      <c r="H630" s="260">
        <v>1.5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158</v>
      </c>
      <c r="AU630" s="266" t="s">
        <v>82</v>
      </c>
      <c r="AV630" s="14" t="s">
        <v>82</v>
      </c>
      <c r="AW630" s="14" t="s">
        <v>30</v>
      </c>
      <c r="AX630" s="14" t="s">
        <v>73</v>
      </c>
      <c r="AY630" s="266" t="s">
        <v>144</v>
      </c>
    </row>
    <row r="631" s="14" customFormat="1">
      <c r="A631" s="14"/>
      <c r="B631" s="256"/>
      <c r="C631" s="257"/>
      <c r="D631" s="239" t="s">
        <v>158</v>
      </c>
      <c r="E631" s="258" t="s">
        <v>1</v>
      </c>
      <c r="F631" s="259" t="s">
        <v>446</v>
      </c>
      <c r="G631" s="257"/>
      <c r="H631" s="260">
        <v>1.5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158</v>
      </c>
      <c r="AU631" s="266" t="s">
        <v>82</v>
      </c>
      <c r="AV631" s="14" t="s">
        <v>82</v>
      </c>
      <c r="AW631" s="14" t="s">
        <v>30</v>
      </c>
      <c r="AX631" s="14" t="s">
        <v>73</v>
      </c>
      <c r="AY631" s="266" t="s">
        <v>144</v>
      </c>
    </row>
    <row r="632" s="14" customFormat="1">
      <c r="A632" s="14"/>
      <c r="B632" s="256"/>
      <c r="C632" s="257"/>
      <c r="D632" s="239" t="s">
        <v>158</v>
      </c>
      <c r="E632" s="258" t="s">
        <v>1</v>
      </c>
      <c r="F632" s="259" t="s">
        <v>447</v>
      </c>
      <c r="G632" s="257"/>
      <c r="H632" s="260">
        <v>1.5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158</v>
      </c>
      <c r="AU632" s="266" t="s">
        <v>82</v>
      </c>
      <c r="AV632" s="14" t="s">
        <v>82</v>
      </c>
      <c r="AW632" s="14" t="s">
        <v>30</v>
      </c>
      <c r="AX632" s="14" t="s">
        <v>73</v>
      </c>
      <c r="AY632" s="266" t="s">
        <v>144</v>
      </c>
    </row>
    <row r="633" s="14" customFormat="1">
      <c r="A633" s="14"/>
      <c r="B633" s="256"/>
      <c r="C633" s="257"/>
      <c r="D633" s="239" t="s">
        <v>158</v>
      </c>
      <c r="E633" s="258" t="s">
        <v>1</v>
      </c>
      <c r="F633" s="259" t="s">
        <v>448</v>
      </c>
      <c r="G633" s="257"/>
      <c r="H633" s="260">
        <v>1.5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158</v>
      </c>
      <c r="AU633" s="266" t="s">
        <v>82</v>
      </c>
      <c r="AV633" s="14" t="s">
        <v>82</v>
      </c>
      <c r="AW633" s="14" t="s">
        <v>30</v>
      </c>
      <c r="AX633" s="14" t="s">
        <v>73</v>
      </c>
      <c r="AY633" s="266" t="s">
        <v>144</v>
      </c>
    </row>
    <row r="634" s="14" customFormat="1">
      <c r="A634" s="14"/>
      <c r="B634" s="256"/>
      <c r="C634" s="257"/>
      <c r="D634" s="239" t="s">
        <v>158</v>
      </c>
      <c r="E634" s="258" t="s">
        <v>1</v>
      </c>
      <c r="F634" s="259" t="s">
        <v>449</v>
      </c>
      <c r="G634" s="257"/>
      <c r="H634" s="260">
        <v>2.7999999999999998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158</v>
      </c>
      <c r="AU634" s="266" t="s">
        <v>82</v>
      </c>
      <c r="AV634" s="14" t="s">
        <v>82</v>
      </c>
      <c r="AW634" s="14" t="s">
        <v>30</v>
      </c>
      <c r="AX634" s="14" t="s">
        <v>73</v>
      </c>
      <c r="AY634" s="266" t="s">
        <v>144</v>
      </c>
    </row>
    <row r="635" s="14" customFormat="1">
      <c r="A635" s="14"/>
      <c r="B635" s="256"/>
      <c r="C635" s="257"/>
      <c r="D635" s="239" t="s">
        <v>158</v>
      </c>
      <c r="E635" s="258" t="s">
        <v>1</v>
      </c>
      <c r="F635" s="259" t="s">
        <v>450</v>
      </c>
      <c r="G635" s="257"/>
      <c r="H635" s="260">
        <v>1.3999999999999999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158</v>
      </c>
      <c r="AU635" s="266" t="s">
        <v>82</v>
      </c>
      <c r="AV635" s="14" t="s">
        <v>82</v>
      </c>
      <c r="AW635" s="14" t="s">
        <v>30</v>
      </c>
      <c r="AX635" s="14" t="s">
        <v>73</v>
      </c>
      <c r="AY635" s="266" t="s">
        <v>144</v>
      </c>
    </row>
    <row r="636" s="14" customFormat="1">
      <c r="A636" s="14"/>
      <c r="B636" s="256"/>
      <c r="C636" s="257"/>
      <c r="D636" s="239" t="s">
        <v>158</v>
      </c>
      <c r="E636" s="258" t="s">
        <v>1</v>
      </c>
      <c r="F636" s="259" t="s">
        <v>451</v>
      </c>
      <c r="G636" s="257"/>
      <c r="H636" s="260">
        <v>2.7999999999999998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158</v>
      </c>
      <c r="AU636" s="266" t="s">
        <v>82</v>
      </c>
      <c r="AV636" s="14" t="s">
        <v>82</v>
      </c>
      <c r="AW636" s="14" t="s">
        <v>30</v>
      </c>
      <c r="AX636" s="14" t="s">
        <v>73</v>
      </c>
      <c r="AY636" s="266" t="s">
        <v>144</v>
      </c>
    </row>
    <row r="637" s="14" customFormat="1">
      <c r="A637" s="14"/>
      <c r="B637" s="256"/>
      <c r="C637" s="257"/>
      <c r="D637" s="239" t="s">
        <v>158</v>
      </c>
      <c r="E637" s="258" t="s">
        <v>1</v>
      </c>
      <c r="F637" s="259" t="s">
        <v>452</v>
      </c>
      <c r="G637" s="257"/>
      <c r="H637" s="260">
        <v>2.7999999999999998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158</v>
      </c>
      <c r="AU637" s="266" t="s">
        <v>82</v>
      </c>
      <c r="AV637" s="14" t="s">
        <v>82</v>
      </c>
      <c r="AW637" s="14" t="s">
        <v>30</v>
      </c>
      <c r="AX637" s="14" t="s">
        <v>73</v>
      </c>
      <c r="AY637" s="266" t="s">
        <v>144</v>
      </c>
    </row>
    <row r="638" s="14" customFormat="1">
      <c r="A638" s="14"/>
      <c r="B638" s="256"/>
      <c r="C638" s="257"/>
      <c r="D638" s="239" t="s">
        <v>158</v>
      </c>
      <c r="E638" s="258" t="s">
        <v>1</v>
      </c>
      <c r="F638" s="259" t="s">
        <v>453</v>
      </c>
      <c r="G638" s="257"/>
      <c r="H638" s="260">
        <v>2.7999999999999998</v>
      </c>
      <c r="I638" s="261"/>
      <c r="J638" s="257"/>
      <c r="K638" s="257"/>
      <c r="L638" s="262"/>
      <c r="M638" s="263"/>
      <c r="N638" s="264"/>
      <c r="O638" s="264"/>
      <c r="P638" s="264"/>
      <c r="Q638" s="264"/>
      <c r="R638" s="264"/>
      <c r="S638" s="264"/>
      <c r="T638" s="26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6" t="s">
        <v>158</v>
      </c>
      <c r="AU638" s="266" t="s">
        <v>82</v>
      </c>
      <c r="AV638" s="14" t="s">
        <v>82</v>
      </c>
      <c r="AW638" s="14" t="s">
        <v>30</v>
      </c>
      <c r="AX638" s="14" t="s">
        <v>73</v>
      </c>
      <c r="AY638" s="266" t="s">
        <v>144</v>
      </c>
    </row>
    <row r="639" s="14" customFormat="1">
      <c r="A639" s="14"/>
      <c r="B639" s="256"/>
      <c r="C639" s="257"/>
      <c r="D639" s="239" t="s">
        <v>158</v>
      </c>
      <c r="E639" s="258" t="s">
        <v>1</v>
      </c>
      <c r="F639" s="259" t="s">
        <v>454</v>
      </c>
      <c r="G639" s="257"/>
      <c r="H639" s="260">
        <v>2.7999999999999998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158</v>
      </c>
      <c r="AU639" s="266" t="s">
        <v>82</v>
      </c>
      <c r="AV639" s="14" t="s">
        <v>82</v>
      </c>
      <c r="AW639" s="14" t="s">
        <v>30</v>
      </c>
      <c r="AX639" s="14" t="s">
        <v>73</v>
      </c>
      <c r="AY639" s="266" t="s">
        <v>144</v>
      </c>
    </row>
    <row r="640" s="14" customFormat="1">
      <c r="A640" s="14"/>
      <c r="B640" s="256"/>
      <c r="C640" s="257"/>
      <c r="D640" s="239" t="s">
        <v>158</v>
      </c>
      <c r="E640" s="258" t="s">
        <v>1</v>
      </c>
      <c r="F640" s="259" t="s">
        <v>455</v>
      </c>
      <c r="G640" s="257"/>
      <c r="H640" s="260">
        <v>2.7999999999999998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158</v>
      </c>
      <c r="AU640" s="266" t="s">
        <v>82</v>
      </c>
      <c r="AV640" s="14" t="s">
        <v>82</v>
      </c>
      <c r="AW640" s="14" t="s">
        <v>30</v>
      </c>
      <c r="AX640" s="14" t="s">
        <v>73</v>
      </c>
      <c r="AY640" s="266" t="s">
        <v>144</v>
      </c>
    </row>
    <row r="641" s="14" customFormat="1">
      <c r="A641" s="14"/>
      <c r="B641" s="256"/>
      <c r="C641" s="257"/>
      <c r="D641" s="239" t="s">
        <v>158</v>
      </c>
      <c r="E641" s="258" t="s">
        <v>1</v>
      </c>
      <c r="F641" s="259" t="s">
        <v>456</v>
      </c>
      <c r="G641" s="257"/>
      <c r="H641" s="260">
        <v>2.7999999999999998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158</v>
      </c>
      <c r="AU641" s="266" t="s">
        <v>82</v>
      </c>
      <c r="AV641" s="14" t="s">
        <v>82</v>
      </c>
      <c r="AW641" s="14" t="s">
        <v>30</v>
      </c>
      <c r="AX641" s="14" t="s">
        <v>73</v>
      </c>
      <c r="AY641" s="266" t="s">
        <v>144</v>
      </c>
    </row>
    <row r="642" s="14" customFormat="1">
      <c r="A642" s="14"/>
      <c r="B642" s="256"/>
      <c r="C642" s="257"/>
      <c r="D642" s="239" t="s">
        <v>158</v>
      </c>
      <c r="E642" s="258" t="s">
        <v>1</v>
      </c>
      <c r="F642" s="259" t="s">
        <v>457</v>
      </c>
      <c r="G642" s="257"/>
      <c r="H642" s="260">
        <v>2.7999999999999998</v>
      </c>
      <c r="I642" s="261"/>
      <c r="J642" s="257"/>
      <c r="K642" s="257"/>
      <c r="L642" s="262"/>
      <c r="M642" s="263"/>
      <c r="N642" s="264"/>
      <c r="O642" s="264"/>
      <c r="P642" s="264"/>
      <c r="Q642" s="264"/>
      <c r="R642" s="264"/>
      <c r="S642" s="264"/>
      <c r="T642" s="26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6" t="s">
        <v>158</v>
      </c>
      <c r="AU642" s="266" t="s">
        <v>82</v>
      </c>
      <c r="AV642" s="14" t="s">
        <v>82</v>
      </c>
      <c r="AW642" s="14" t="s">
        <v>30</v>
      </c>
      <c r="AX642" s="14" t="s">
        <v>73</v>
      </c>
      <c r="AY642" s="266" t="s">
        <v>144</v>
      </c>
    </row>
    <row r="643" s="14" customFormat="1">
      <c r="A643" s="14"/>
      <c r="B643" s="256"/>
      <c r="C643" s="257"/>
      <c r="D643" s="239" t="s">
        <v>158</v>
      </c>
      <c r="E643" s="258" t="s">
        <v>1</v>
      </c>
      <c r="F643" s="259" t="s">
        <v>458</v>
      </c>
      <c r="G643" s="257"/>
      <c r="H643" s="260">
        <v>2.7999999999999998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158</v>
      </c>
      <c r="AU643" s="266" t="s">
        <v>82</v>
      </c>
      <c r="AV643" s="14" t="s">
        <v>82</v>
      </c>
      <c r="AW643" s="14" t="s">
        <v>30</v>
      </c>
      <c r="AX643" s="14" t="s">
        <v>73</v>
      </c>
      <c r="AY643" s="266" t="s">
        <v>144</v>
      </c>
    </row>
    <row r="644" s="14" customFormat="1">
      <c r="A644" s="14"/>
      <c r="B644" s="256"/>
      <c r="C644" s="257"/>
      <c r="D644" s="239" t="s">
        <v>158</v>
      </c>
      <c r="E644" s="258" t="s">
        <v>1</v>
      </c>
      <c r="F644" s="259" t="s">
        <v>459</v>
      </c>
      <c r="G644" s="257"/>
      <c r="H644" s="260">
        <v>2.7999999999999998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158</v>
      </c>
      <c r="AU644" s="266" t="s">
        <v>82</v>
      </c>
      <c r="AV644" s="14" t="s">
        <v>82</v>
      </c>
      <c r="AW644" s="14" t="s">
        <v>30</v>
      </c>
      <c r="AX644" s="14" t="s">
        <v>73</v>
      </c>
      <c r="AY644" s="266" t="s">
        <v>144</v>
      </c>
    </row>
    <row r="645" s="14" customFormat="1">
      <c r="A645" s="14"/>
      <c r="B645" s="256"/>
      <c r="C645" s="257"/>
      <c r="D645" s="239" t="s">
        <v>158</v>
      </c>
      <c r="E645" s="258" t="s">
        <v>1</v>
      </c>
      <c r="F645" s="259" t="s">
        <v>460</v>
      </c>
      <c r="G645" s="257"/>
      <c r="H645" s="260">
        <v>1.3999999999999999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158</v>
      </c>
      <c r="AU645" s="266" t="s">
        <v>82</v>
      </c>
      <c r="AV645" s="14" t="s">
        <v>82</v>
      </c>
      <c r="AW645" s="14" t="s">
        <v>30</v>
      </c>
      <c r="AX645" s="14" t="s">
        <v>73</v>
      </c>
      <c r="AY645" s="266" t="s">
        <v>144</v>
      </c>
    </row>
    <row r="646" s="14" customFormat="1">
      <c r="A646" s="14"/>
      <c r="B646" s="256"/>
      <c r="C646" s="257"/>
      <c r="D646" s="239" t="s">
        <v>158</v>
      </c>
      <c r="E646" s="258" t="s">
        <v>1</v>
      </c>
      <c r="F646" s="259" t="s">
        <v>461</v>
      </c>
      <c r="G646" s="257"/>
      <c r="H646" s="260">
        <v>2.7999999999999998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6" t="s">
        <v>158</v>
      </c>
      <c r="AU646" s="266" t="s">
        <v>82</v>
      </c>
      <c r="AV646" s="14" t="s">
        <v>82</v>
      </c>
      <c r="AW646" s="14" t="s">
        <v>30</v>
      </c>
      <c r="AX646" s="14" t="s">
        <v>73</v>
      </c>
      <c r="AY646" s="266" t="s">
        <v>144</v>
      </c>
    </row>
    <row r="647" s="14" customFormat="1">
      <c r="A647" s="14"/>
      <c r="B647" s="256"/>
      <c r="C647" s="257"/>
      <c r="D647" s="239" t="s">
        <v>158</v>
      </c>
      <c r="E647" s="258" t="s">
        <v>1</v>
      </c>
      <c r="F647" s="259" t="s">
        <v>462</v>
      </c>
      <c r="G647" s="257"/>
      <c r="H647" s="260">
        <v>1.3999999999999999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158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144</v>
      </c>
    </row>
    <row r="648" s="14" customFormat="1">
      <c r="A648" s="14"/>
      <c r="B648" s="256"/>
      <c r="C648" s="257"/>
      <c r="D648" s="239" t="s">
        <v>158</v>
      </c>
      <c r="E648" s="258" t="s">
        <v>1</v>
      </c>
      <c r="F648" s="259" t="s">
        <v>463</v>
      </c>
      <c r="G648" s="257"/>
      <c r="H648" s="260">
        <v>2.7999999999999998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158</v>
      </c>
      <c r="AU648" s="266" t="s">
        <v>82</v>
      </c>
      <c r="AV648" s="14" t="s">
        <v>82</v>
      </c>
      <c r="AW648" s="14" t="s">
        <v>30</v>
      </c>
      <c r="AX648" s="14" t="s">
        <v>73</v>
      </c>
      <c r="AY648" s="266" t="s">
        <v>144</v>
      </c>
    </row>
    <row r="649" s="14" customFormat="1">
      <c r="A649" s="14"/>
      <c r="B649" s="256"/>
      <c r="C649" s="257"/>
      <c r="D649" s="239" t="s">
        <v>158</v>
      </c>
      <c r="E649" s="258" t="s">
        <v>1</v>
      </c>
      <c r="F649" s="259" t="s">
        <v>464</v>
      </c>
      <c r="G649" s="257"/>
      <c r="H649" s="260">
        <v>2.7999999999999998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158</v>
      </c>
      <c r="AU649" s="266" t="s">
        <v>82</v>
      </c>
      <c r="AV649" s="14" t="s">
        <v>82</v>
      </c>
      <c r="AW649" s="14" t="s">
        <v>30</v>
      </c>
      <c r="AX649" s="14" t="s">
        <v>73</v>
      </c>
      <c r="AY649" s="266" t="s">
        <v>144</v>
      </c>
    </row>
    <row r="650" s="14" customFormat="1">
      <c r="A650" s="14"/>
      <c r="B650" s="256"/>
      <c r="C650" s="257"/>
      <c r="D650" s="239" t="s">
        <v>158</v>
      </c>
      <c r="E650" s="258" t="s">
        <v>1</v>
      </c>
      <c r="F650" s="259" t="s">
        <v>465</v>
      </c>
      <c r="G650" s="257"/>
      <c r="H650" s="260">
        <v>2.7999999999999998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158</v>
      </c>
      <c r="AU650" s="266" t="s">
        <v>82</v>
      </c>
      <c r="AV650" s="14" t="s">
        <v>82</v>
      </c>
      <c r="AW650" s="14" t="s">
        <v>30</v>
      </c>
      <c r="AX650" s="14" t="s">
        <v>73</v>
      </c>
      <c r="AY650" s="266" t="s">
        <v>144</v>
      </c>
    </row>
    <row r="651" s="14" customFormat="1">
      <c r="A651" s="14"/>
      <c r="B651" s="256"/>
      <c r="C651" s="257"/>
      <c r="D651" s="239" t="s">
        <v>158</v>
      </c>
      <c r="E651" s="258" t="s">
        <v>1</v>
      </c>
      <c r="F651" s="259" t="s">
        <v>466</v>
      </c>
      <c r="G651" s="257"/>
      <c r="H651" s="260">
        <v>2.7999999999999998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158</v>
      </c>
      <c r="AU651" s="266" t="s">
        <v>82</v>
      </c>
      <c r="AV651" s="14" t="s">
        <v>82</v>
      </c>
      <c r="AW651" s="14" t="s">
        <v>30</v>
      </c>
      <c r="AX651" s="14" t="s">
        <v>73</v>
      </c>
      <c r="AY651" s="266" t="s">
        <v>144</v>
      </c>
    </row>
    <row r="652" s="14" customFormat="1">
      <c r="A652" s="14"/>
      <c r="B652" s="256"/>
      <c r="C652" s="257"/>
      <c r="D652" s="239" t="s">
        <v>158</v>
      </c>
      <c r="E652" s="258" t="s">
        <v>1</v>
      </c>
      <c r="F652" s="259" t="s">
        <v>467</v>
      </c>
      <c r="G652" s="257"/>
      <c r="H652" s="260">
        <v>2.7999999999999998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158</v>
      </c>
      <c r="AU652" s="266" t="s">
        <v>82</v>
      </c>
      <c r="AV652" s="14" t="s">
        <v>82</v>
      </c>
      <c r="AW652" s="14" t="s">
        <v>30</v>
      </c>
      <c r="AX652" s="14" t="s">
        <v>73</v>
      </c>
      <c r="AY652" s="266" t="s">
        <v>144</v>
      </c>
    </row>
    <row r="653" s="14" customFormat="1">
      <c r="A653" s="14"/>
      <c r="B653" s="256"/>
      <c r="C653" s="257"/>
      <c r="D653" s="239" t="s">
        <v>158</v>
      </c>
      <c r="E653" s="258" t="s">
        <v>1</v>
      </c>
      <c r="F653" s="259" t="s">
        <v>468</v>
      </c>
      <c r="G653" s="257"/>
      <c r="H653" s="260">
        <v>2.7999999999999998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158</v>
      </c>
      <c r="AU653" s="266" t="s">
        <v>82</v>
      </c>
      <c r="AV653" s="14" t="s">
        <v>82</v>
      </c>
      <c r="AW653" s="14" t="s">
        <v>30</v>
      </c>
      <c r="AX653" s="14" t="s">
        <v>73</v>
      </c>
      <c r="AY653" s="266" t="s">
        <v>144</v>
      </c>
    </row>
    <row r="654" s="14" customFormat="1">
      <c r="A654" s="14"/>
      <c r="B654" s="256"/>
      <c r="C654" s="257"/>
      <c r="D654" s="239" t="s">
        <v>158</v>
      </c>
      <c r="E654" s="258" t="s">
        <v>1</v>
      </c>
      <c r="F654" s="259" t="s">
        <v>469</v>
      </c>
      <c r="G654" s="257"/>
      <c r="H654" s="260">
        <v>2.7999999999999998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158</v>
      </c>
      <c r="AU654" s="266" t="s">
        <v>82</v>
      </c>
      <c r="AV654" s="14" t="s">
        <v>82</v>
      </c>
      <c r="AW654" s="14" t="s">
        <v>30</v>
      </c>
      <c r="AX654" s="14" t="s">
        <v>73</v>
      </c>
      <c r="AY654" s="266" t="s">
        <v>144</v>
      </c>
    </row>
    <row r="655" s="14" customFormat="1">
      <c r="A655" s="14"/>
      <c r="B655" s="256"/>
      <c r="C655" s="257"/>
      <c r="D655" s="239" t="s">
        <v>158</v>
      </c>
      <c r="E655" s="258" t="s">
        <v>1</v>
      </c>
      <c r="F655" s="259" t="s">
        <v>470</v>
      </c>
      <c r="G655" s="257"/>
      <c r="H655" s="260">
        <v>2.7999999999999998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158</v>
      </c>
      <c r="AU655" s="266" t="s">
        <v>82</v>
      </c>
      <c r="AV655" s="14" t="s">
        <v>82</v>
      </c>
      <c r="AW655" s="14" t="s">
        <v>30</v>
      </c>
      <c r="AX655" s="14" t="s">
        <v>73</v>
      </c>
      <c r="AY655" s="266" t="s">
        <v>144</v>
      </c>
    </row>
    <row r="656" s="15" customFormat="1">
      <c r="A656" s="15"/>
      <c r="B656" s="267"/>
      <c r="C656" s="268"/>
      <c r="D656" s="239" t="s">
        <v>158</v>
      </c>
      <c r="E656" s="269" t="s">
        <v>1</v>
      </c>
      <c r="F656" s="270" t="s">
        <v>161</v>
      </c>
      <c r="G656" s="268"/>
      <c r="H656" s="271">
        <v>84.399999999999906</v>
      </c>
      <c r="I656" s="272"/>
      <c r="J656" s="268"/>
      <c r="K656" s="268"/>
      <c r="L656" s="273"/>
      <c r="M656" s="274"/>
      <c r="N656" s="275"/>
      <c r="O656" s="275"/>
      <c r="P656" s="275"/>
      <c r="Q656" s="275"/>
      <c r="R656" s="275"/>
      <c r="S656" s="275"/>
      <c r="T656" s="27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7" t="s">
        <v>158</v>
      </c>
      <c r="AU656" s="277" t="s">
        <v>82</v>
      </c>
      <c r="AV656" s="15" t="s">
        <v>152</v>
      </c>
      <c r="AW656" s="15" t="s">
        <v>30</v>
      </c>
      <c r="AX656" s="15" t="s">
        <v>80</v>
      </c>
      <c r="AY656" s="277" t="s">
        <v>144</v>
      </c>
    </row>
    <row r="657" s="2" customFormat="1" ht="24.15" customHeight="1">
      <c r="A657" s="38"/>
      <c r="B657" s="39"/>
      <c r="C657" s="226" t="s">
        <v>652</v>
      </c>
      <c r="D657" s="226" t="s">
        <v>147</v>
      </c>
      <c r="E657" s="227" t="s">
        <v>653</v>
      </c>
      <c r="F657" s="228" t="s">
        <v>654</v>
      </c>
      <c r="G657" s="229" t="s">
        <v>164</v>
      </c>
      <c r="H657" s="230">
        <v>7.9000000000000004</v>
      </c>
      <c r="I657" s="231"/>
      <c r="J657" s="232">
        <f>ROUND(I657*H657,2)</f>
        <v>0</v>
      </c>
      <c r="K657" s="228" t="s">
        <v>151</v>
      </c>
      <c r="L657" s="44"/>
      <c r="M657" s="233" t="s">
        <v>1</v>
      </c>
      <c r="N657" s="234" t="s">
        <v>38</v>
      </c>
      <c r="O657" s="91"/>
      <c r="P657" s="235">
        <f>O657*H657</f>
        <v>0</v>
      </c>
      <c r="Q657" s="235">
        <v>0</v>
      </c>
      <c r="R657" s="235">
        <f>Q657*H657</f>
        <v>0</v>
      </c>
      <c r="S657" s="235">
        <v>0</v>
      </c>
      <c r="T657" s="236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7" t="s">
        <v>270</v>
      </c>
      <c r="AT657" s="237" t="s">
        <v>147</v>
      </c>
      <c r="AU657" s="237" t="s">
        <v>82</v>
      </c>
      <c r="AY657" s="17" t="s">
        <v>144</v>
      </c>
      <c r="BE657" s="238">
        <f>IF(N657="základní",J657,0)</f>
        <v>0</v>
      </c>
      <c r="BF657" s="238">
        <f>IF(N657="snížená",J657,0)</f>
        <v>0</v>
      </c>
      <c r="BG657" s="238">
        <f>IF(N657="zákl. přenesená",J657,0)</f>
        <v>0</v>
      </c>
      <c r="BH657" s="238">
        <f>IF(N657="sníž. přenesená",J657,0)</f>
        <v>0</v>
      </c>
      <c r="BI657" s="238">
        <f>IF(N657="nulová",J657,0)</f>
        <v>0</v>
      </c>
      <c r="BJ657" s="17" t="s">
        <v>80</v>
      </c>
      <c r="BK657" s="238">
        <f>ROUND(I657*H657,2)</f>
        <v>0</v>
      </c>
      <c r="BL657" s="17" t="s">
        <v>270</v>
      </c>
      <c r="BM657" s="237" t="s">
        <v>655</v>
      </c>
    </row>
    <row r="658" s="2" customFormat="1">
      <c r="A658" s="38"/>
      <c r="B658" s="39"/>
      <c r="C658" s="40"/>
      <c r="D658" s="239" t="s">
        <v>154</v>
      </c>
      <c r="E658" s="40"/>
      <c r="F658" s="240" t="s">
        <v>656</v>
      </c>
      <c r="G658" s="40"/>
      <c r="H658" s="40"/>
      <c r="I658" s="241"/>
      <c r="J658" s="40"/>
      <c r="K658" s="40"/>
      <c r="L658" s="44"/>
      <c r="M658" s="242"/>
      <c r="N658" s="243"/>
      <c r="O658" s="91"/>
      <c r="P658" s="91"/>
      <c r="Q658" s="91"/>
      <c r="R658" s="91"/>
      <c r="S658" s="91"/>
      <c r="T658" s="92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154</v>
      </c>
      <c r="AU658" s="17" t="s">
        <v>82</v>
      </c>
    </row>
    <row r="659" s="2" customFormat="1">
      <c r="A659" s="38"/>
      <c r="B659" s="39"/>
      <c r="C659" s="40"/>
      <c r="D659" s="244" t="s">
        <v>156</v>
      </c>
      <c r="E659" s="40"/>
      <c r="F659" s="245" t="s">
        <v>657</v>
      </c>
      <c r="G659" s="40"/>
      <c r="H659" s="40"/>
      <c r="I659" s="241"/>
      <c r="J659" s="40"/>
      <c r="K659" s="40"/>
      <c r="L659" s="44"/>
      <c r="M659" s="242"/>
      <c r="N659" s="243"/>
      <c r="O659" s="91"/>
      <c r="P659" s="91"/>
      <c r="Q659" s="91"/>
      <c r="R659" s="91"/>
      <c r="S659" s="91"/>
      <c r="T659" s="92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156</v>
      </c>
      <c r="AU659" s="17" t="s">
        <v>82</v>
      </c>
    </row>
    <row r="660" s="13" customFormat="1">
      <c r="A660" s="13"/>
      <c r="B660" s="246"/>
      <c r="C660" s="247"/>
      <c r="D660" s="239" t="s">
        <v>158</v>
      </c>
      <c r="E660" s="248" t="s">
        <v>1</v>
      </c>
      <c r="F660" s="249" t="s">
        <v>477</v>
      </c>
      <c r="G660" s="247"/>
      <c r="H660" s="248" t="s">
        <v>1</v>
      </c>
      <c r="I660" s="250"/>
      <c r="J660" s="247"/>
      <c r="K660" s="247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158</v>
      </c>
      <c r="AU660" s="255" t="s">
        <v>82</v>
      </c>
      <c r="AV660" s="13" t="s">
        <v>80</v>
      </c>
      <c r="AW660" s="13" t="s">
        <v>30</v>
      </c>
      <c r="AX660" s="13" t="s">
        <v>73</v>
      </c>
      <c r="AY660" s="255" t="s">
        <v>144</v>
      </c>
    </row>
    <row r="661" s="14" customFormat="1">
      <c r="A661" s="14"/>
      <c r="B661" s="256"/>
      <c r="C661" s="257"/>
      <c r="D661" s="239" t="s">
        <v>158</v>
      </c>
      <c r="E661" s="258" t="s">
        <v>1</v>
      </c>
      <c r="F661" s="259" t="s">
        <v>449</v>
      </c>
      <c r="G661" s="257"/>
      <c r="H661" s="260">
        <v>2.7999999999999998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158</v>
      </c>
      <c r="AU661" s="266" t="s">
        <v>82</v>
      </c>
      <c r="AV661" s="14" t="s">
        <v>82</v>
      </c>
      <c r="AW661" s="14" t="s">
        <v>30</v>
      </c>
      <c r="AX661" s="14" t="s">
        <v>73</v>
      </c>
      <c r="AY661" s="266" t="s">
        <v>144</v>
      </c>
    </row>
    <row r="662" s="14" customFormat="1">
      <c r="A662" s="14"/>
      <c r="B662" s="256"/>
      <c r="C662" s="257"/>
      <c r="D662" s="239" t="s">
        <v>158</v>
      </c>
      <c r="E662" s="258" t="s">
        <v>1</v>
      </c>
      <c r="F662" s="259" t="s">
        <v>478</v>
      </c>
      <c r="G662" s="257"/>
      <c r="H662" s="260">
        <v>2.6000000000000001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158</v>
      </c>
      <c r="AU662" s="266" t="s">
        <v>82</v>
      </c>
      <c r="AV662" s="14" t="s">
        <v>82</v>
      </c>
      <c r="AW662" s="14" t="s">
        <v>30</v>
      </c>
      <c r="AX662" s="14" t="s">
        <v>73</v>
      </c>
      <c r="AY662" s="266" t="s">
        <v>144</v>
      </c>
    </row>
    <row r="663" s="14" customFormat="1">
      <c r="A663" s="14"/>
      <c r="B663" s="256"/>
      <c r="C663" s="257"/>
      <c r="D663" s="239" t="s">
        <v>158</v>
      </c>
      <c r="E663" s="258" t="s">
        <v>1</v>
      </c>
      <c r="F663" s="259" t="s">
        <v>479</v>
      </c>
      <c r="G663" s="257"/>
      <c r="H663" s="260">
        <v>2.5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158</v>
      </c>
      <c r="AU663" s="266" t="s">
        <v>82</v>
      </c>
      <c r="AV663" s="14" t="s">
        <v>82</v>
      </c>
      <c r="AW663" s="14" t="s">
        <v>30</v>
      </c>
      <c r="AX663" s="14" t="s">
        <v>73</v>
      </c>
      <c r="AY663" s="266" t="s">
        <v>144</v>
      </c>
    </row>
    <row r="664" s="15" customFormat="1">
      <c r="A664" s="15"/>
      <c r="B664" s="267"/>
      <c r="C664" s="268"/>
      <c r="D664" s="239" t="s">
        <v>158</v>
      </c>
      <c r="E664" s="269" t="s">
        <v>1</v>
      </c>
      <c r="F664" s="270" t="s">
        <v>161</v>
      </c>
      <c r="G664" s="268"/>
      <c r="H664" s="271">
        <v>7.9000000000000004</v>
      </c>
      <c r="I664" s="272"/>
      <c r="J664" s="268"/>
      <c r="K664" s="268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158</v>
      </c>
      <c r="AU664" s="277" t="s">
        <v>82</v>
      </c>
      <c r="AV664" s="15" t="s">
        <v>152</v>
      </c>
      <c r="AW664" s="15" t="s">
        <v>30</v>
      </c>
      <c r="AX664" s="15" t="s">
        <v>80</v>
      </c>
      <c r="AY664" s="277" t="s">
        <v>144</v>
      </c>
    </row>
    <row r="665" s="2" customFormat="1" ht="24.15" customHeight="1">
      <c r="A665" s="38"/>
      <c r="B665" s="39"/>
      <c r="C665" s="226" t="s">
        <v>658</v>
      </c>
      <c r="D665" s="226" t="s">
        <v>147</v>
      </c>
      <c r="E665" s="227" t="s">
        <v>659</v>
      </c>
      <c r="F665" s="228" t="s">
        <v>660</v>
      </c>
      <c r="G665" s="229" t="s">
        <v>164</v>
      </c>
      <c r="H665" s="230">
        <v>59.530000000000001</v>
      </c>
      <c r="I665" s="231"/>
      <c r="J665" s="232">
        <f>ROUND(I665*H665,2)</f>
        <v>0</v>
      </c>
      <c r="K665" s="228" t="s">
        <v>151</v>
      </c>
      <c r="L665" s="44"/>
      <c r="M665" s="233" t="s">
        <v>1</v>
      </c>
      <c r="N665" s="234" t="s">
        <v>38</v>
      </c>
      <c r="O665" s="91"/>
      <c r="P665" s="235">
        <f>O665*H665</f>
        <v>0</v>
      </c>
      <c r="Q665" s="235">
        <v>0</v>
      </c>
      <c r="R665" s="235">
        <f>Q665*H665</f>
        <v>0</v>
      </c>
      <c r="S665" s="235">
        <v>0</v>
      </c>
      <c r="T665" s="236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7" t="s">
        <v>270</v>
      </c>
      <c r="AT665" s="237" t="s">
        <v>147</v>
      </c>
      <c r="AU665" s="237" t="s">
        <v>82</v>
      </c>
      <c r="AY665" s="17" t="s">
        <v>144</v>
      </c>
      <c r="BE665" s="238">
        <f>IF(N665="základní",J665,0)</f>
        <v>0</v>
      </c>
      <c r="BF665" s="238">
        <f>IF(N665="snížená",J665,0)</f>
        <v>0</v>
      </c>
      <c r="BG665" s="238">
        <f>IF(N665="zákl. přenesená",J665,0)</f>
        <v>0</v>
      </c>
      <c r="BH665" s="238">
        <f>IF(N665="sníž. přenesená",J665,0)</f>
        <v>0</v>
      </c>
      <c r="BI665" s="238">
        <f>IF(N665="nulová",J665,0)</f>
        <v>0</v>
      </c>
      <c r="BJ665" s="17" t="s">
        <v>80</v>
      </c>
      <c r="BK665" s="238">
        <f>ROUND(I665*H665,2)</f>
        <v>0</v>
      </c>
      <c r="BL665" s="17" t="s">
        <v>270</v>
      </c>
      <c r="BM665" s="237" t="s">
        <v>661</v>
      </c>
    </row>
    <row r="666" s="2" customFormat="1">
      <c r="A666" s="38"/>
      <c r="B666" s="39"/>
      <c r="C666" s="40"/>
      <c r="D666" s="239" t="s">
        <v>154</v>
      </c>
      <c r="E666" s="40"/>
      <c r="F666" s="240" t="s">
        <v>662</v>
      </c>
      <c r="G666" s="40"/>
      <c r="H666" s="40"/>
      <c r="I666" s="241"/>
      <c r="J666" s="40"/>
      <c r="K666" s="40"/>
      <c r="L666" s="44"/>
      <c r="M666" s="242"/>
      <c r="N666" s="243"/>
      <c r="O666" s="91"/>
      <c r="P666" s="91"/>
      <c r="Q666" s="91"/>
      <c r="R666" s="91"/>
      <c r="S666" s="91"/>
      <c r="T666" s="92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154</v>
      </c>
      <c r="AU666" s="17" t="s">
        <v>82</v>
      </c>
    </row>
    <row r="667" s="2" customFormat="1">
      <c r="A667" s="38"/>
      <c r="B667" s="39"/>
      <c r="C667" s="40"/>
      <c r="D667" s="244" t="s">
        <v>156</v>
      </c>
      <c r="E667" s="40"/>
      <c r="F667" s="245" t="s">
        <v>663</v>
      </c>
      <c r="G667" s="40"/>
      <c r="H667" s="40"/>
      <c r="I667" s="241"/>
      <c r="J667" s="40"/>
      <c r="K667" s="40"/>
      <c r="L667" s="44"/>
      <c r="M667" s="242"/>
      <c r="N667" s="243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156</v>
      </c>
      <c r="AU667" s="17" t="s">
        <v>82</v>
      </c>
    </row>
    <row r="668" s="13" customFormat="1">
      <c r="A668" s="13"/>
      <c r="B668" s="246"/>
      <c r="C668" s="247"/>
      <c r="D668" s="239" t="s">
        <v>158</v>
      </c>
      <c r="E668" s="248" t="s">
        <v>1</v>
      </c>
      <c r="F668" s="249" t="s">
        <v>486</v>
      </c>
      <c r="G668" s="247"/>
      <c r="H668" s="248" t="s">
        <v>1</v>
      </c>
      <c r="I668" s="250"/>
      <c r="J668" s="247"/>
      <c r="K668" s="247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158</v>
      </c>
      <c r="AU668" s="255" t="s">
        <v>82</v>
      </c>
      <c r="AV668" s="13" t="s">
        <v>80</v>
      </c>
      <c r="AW668" s="13" t="s">
        <v>30</v>
      </c>
      <c r="AX668" s="13" t="s">
        <v>73</v>
      </c>
      <c r="AY668" s="255" t="s">
        <v>144</v>
      </c>
    </row>
    <row r="669" s="14" customFormat="1">
      <c r="A669" s="14"/>
      <c r="B669" s="256"/>
      <c r="C669" s="257"/>
      <c r="D669" s="239" t="s">
        <v>158</v>
      </c>
      <c r="E669" s="258" t="s">
        <v>1</v>
      </c>
      <c r="F669" s="259" t="s">
        <v>487</v>
      </c>
      <c r="G669" s="257"/>
      <c r="H669" s="260">
        <v>12.210000000000001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158</v>
      </c>
      <c r="AU669" s="266" t="s">
        <v>82</v>
      </c>
      <c r="AV669" s="14" t="s">
        <v>82</v>
      </c>
      <c r="AW669" s="14" t="s">
        <v>30</v>
      </c>
      <c r="AX669" s="14" t="s">
        <v>73</v>
      </c>
      <c r="AY669" s="266" t="s">
        <v>144</v>
      </c>
    </row>
    <row r="670" s="14" customFormat="1">
      <c r="A670" s="14"/>
      <c r="B670" s="256"/>
      <c r="C670" s="257"/>
      <c r="D670" s="239" t="s">
        <v>158</v>
      </c>
      <c r="E670" s="258" t="s">
        <v>1</v>
      </c>
      <c r="F670" s="259" t="s">
        <v>488</v>
      </c>
      <c r="G670" s="257"/>
      <c r="H670" s="260">
        <v>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158</v>
      </c>
      <c r="AU670" s="266" t="s">
        <v>82</v>
      </c>
      <c r="AV670" s="14" t="s">
        <v>82</v>
      </c>
      <c r="AW670" s="14" t="s">
        <v>30</v>
      </c>
      <c r="AX670" s="14" t="s">
        <v>73</v>
      </c>
      <c r="AY670" s="266" t="s">
        <v>144</v>
      </c>
    </row>
    <row r="671" s="14" customFormat="1">
      <c r="A671" s="14"/>
      <c r="B671" s="256"/>
      <c r="C671" s="257"/>
      <c r="D671" s="239" t="s">
        <v>158</v>
      </c>
      <c r="E671" s="258" t="s">
        <v>1</v>
      </c>
      <c r="F671" s="259" t="s">
        <v>489</v>
      </c>
      <c r="G671" s="257"/>
      <c r="H671" s="260">
        <v>1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158</v>
      </c>
      <c r="AU671" s="266" t="s">
        <v>82</v>
      </c>
      <c r="AV671" s="14" t="s">
        <v>82</v>
      </c>
      <c r="AW671" s="14" t="s">
        <v>30</v>
      </c>
      <c r="AX671" s="14" t="s">
        <v>73</v>
      </c>
      <c r="AY671" s="266" t="s">
        <v>144</v>
      </c>
    </row>
    <row r="672" s="14" customFormat="1">
      <c r="A672" s="14"/>
      <c r="B672" s="256"/>
      <c r="C672" s="257"/>
      <c r="D672" s="239" t="s">
        <v>158</v>
      </c>
      <c r="E672" s="258" t="s">
        <v>1</v>
      </c>
      <c r="F672" s="259" t="s">
        <v>490</v>
      </c>
      <c r="G672" s="257"/>
      <c r="H672" s="260">
        <v>2.8999999999999999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158</v>
      </c>
      <c r="AU672" s="266" t="s">
        <v>82</v>
      </c>
      <c r="AV672" s="14" t="s">
        <v>82</v>
      </c>
      <c r="AW672" s="14" t="s">
        <v>30</v>
      </c>
      <c r="AX672" s="14" t="s">
        <v>73</v>
      </c>
      <c r="AY672" s="266" t="s">
        <v>144</v>
      </c>
    </row>
    <row r="673" s="14" customFormat="1">
      <c r="A673" s="14"/>
      <c r="B673" s="256"/>
      <c r="C673" s="257"/>
      <c r="D673" s="239" t="s">
        <v>158</v>
      </c>
      <c r="E673" s="258" t="s">
        <v>1</v>
      </c>
      <c r="F673" s="259" t="s">
        <v>491</v>
      </c>
      <c r="G673" s="257"/>
      <c r="H673" s="260">
        <v>4.2999999999999998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158</v>
      </c>
      <c r="AU673" s="266" t="s">
        <v>82</v>
      </c>
      <c r="AV673" s="14" t="s">
        <v>82</v>
      </c>
      <c r="AW673" s="14" t="s">
        <v>30</v>
      </c>
      <c r="AX673" s="14" t="s">
        <v>73</v>
      </c>
      <c r="AY673" s="266" t="s">
        <v>144</v>
      </c>
    </row>
    <row r="674" s="14" customFormat="1">
      <c r="A674" s="14"/>
      <c r="B674" s="256"/>
      <c r="C674" s="257"/>
      <c r="D674" s="239" t="s">
        <v>158</v>
      </c>
      <c r="E674" s="258" t="s">
        <v>1</v>
      </c>
      <c r="F674" s="259" t="s">
        <v>492</v>
      </c>
      <c r="G674" s="257"/>
      <c r="H674" s="260">
        <v>2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158</v>
      </c>
      <c r="AU674" s="266" t="s">
        <v>82</v>
      </c>
      <c r="AV674" s="14" t="s">
        <v>82</v>
      </c>
      <c r="AW674" s="14" t="s">
        <v>30</v>
      </c>
      <c r="AX674" s="14" t="s">
        <v>73</v>
      </c>
      <c r="AY674" s="266" t="s">
        <v>144</v>
      </c>
    </row>
    <row r="675" s="14" customFormat="1">
      <c r="A675" s="14"/>
      <c r="B675" s="256"/>
      <c r="C675" s="257"/>
      <c r="D675" s="239" t="s">
        <v>158</v>
      </c>
      <c r="E675" s="258" t="s">
        <v>1</v>
      </c>
      <c r="F675" s="259" t="s">
        <v>493</v>
      </c>
      <c r="G675" s="257"/>
      <c r="H675" s="260">
        <v>1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158</v>
      </c>
      <c r="AU675" s="266" t="s">
        <v>82</v>
      </c>
      <c r="AV675" s="14" t="s">
        <v>82</v>
      </c>
      <c r="AW675" s="14" t="s">
        <v>30</v>
      </c>
      <c r="AX675" s="14" t="s">
        <v>73</v>
      </c>
      <c r="AY675" s="266" t="s">
        <v>144</v>
      </c>
    </row>
    <row r="676" s="14" customFormat="1">
      <c r="A676" s="14"/>
      <c r="B676" s="256"/>
      <c r="C676" s="257"/>
      <c r="D676" s="239" t="s">
        <v>158</v>
      </c>
      <c r="E676" s="258" t="s">
        <v>1</v>
      </c>
      <c r="F676" s="259" t="s">
        <v>494</v>
      </c>
      <c r="G676" s="257"/>
      <c r="H676" s="260">
        <v>3.2999999999999998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158</v>
      </c>
      <c r="AU676" s="266" t="s">
        <v>82</v>
      </c>
      <c r="AV676" s="14" t="s">
        <v>82</v>
      </c>
      <c r="AW676" s="14" t="s">
        <v>30</v>
      </c>
      <c r="AX676" s="14" t="s">
        <v>73</v>
      </c>
      <c r="AY676" s="266" t="s">
        <v>144</v>
      </c>
    </row>
    <row r="677" s="14" customFormat="1">
      <c r="A677" s="14"/>
      <c r="B677" s="256"/>
      <c r="C677" s="257"/>
      <c r="D677" s="239" t="s">
        <v>158</v>
      </c>
      <c r="E677" s="258" t="s">
        <v>1</v>
      </c>
      <c r="F677" s="259" t="s">
        <v>495</v>
      </c>
      <c r="G677" s="257"/>
      <c r="H677" s="260">
        <v>3.2999999999999998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158</v>
      </c>
      <c r="AU677" s="266" t="s">
        <v>82</v>
      </c>
      <c r="AV677" s="14" t="s">
        <v>82</v>
      </c>
      <c r="AW677" s="14" t="s">
        <v>30</v>
      </c>
      <c r="AX677" s="14" t="s">
        <v>73</v>
      </c>
      <c r="AY677" s="266" t="s">
        <v>144</v>
      </c>
    </row>
    <row r="678" s="14" customFormat="1">
      <c r="A678" s="14"/>
      <c r="B678" s="256"/>
      <c r="C678" s="257"/>
      <c r="D678" s="239" t="s">
        <v>158</v>
      </c>
      <c r="E678" s="258" t="s">
        <v>1</v>
      </c>
      <c r="F678" s="259" t="s">
        <v>496</v>
      </c>
      <c r="G678" s="257"/>
      <c r="H678" s="260">
        <v>6.6500000000000004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158</v>
      </c>
      <c r="AU678" s="266" t="s">
        <v>82</v>
      </c>
      <c r="AV678" s="14" t="s">
        <v>82</v>
      </c>
      <c r="AW678" s="14" t="s">
        <v>30</v>
      </c>
      <c r="AX678" s="14" t="s">
        <v>73</v>
      </c>
      <c r="AY678" s="266" t="s">
        <v>144</v>
      </c>
    </row>
    <row r="679" s="14" customFormat="1">
      <c r="A679" s="14"/>
      <c r="B679" s="256"/>
      <c r="C679" s="257"/>
      <c r="D679" s="239" t="s">
        <v>158</v>
      </c>
      <c r="E679" s="258" t="s">
        <v>1</v>
      </c>
      <c r="F679" s="259" t="s">
        <v>497</v>
      </c>
      <c r="G679" s="257"/>
      <c r="H679" s="260">
        <v>2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158</v>
      </c>
      <c r="AU679" s="266" t="s">
        <v>82</v>
      </c>
      <c r="AV679" s="14" t="s">
        <v>82</v>
      </c>
      <c r="AW679" s="14" t="s">
        <v>30</v>
      </c>
      <c r="AX679" s="14" t="s">
        <v>73</v>
      </c>
      <c r="AY679" s="266" t="s">
        <v>144</v>
      </c>
    </row>
    <row r="680" s="14" customFormat="1">
      <c r="A680" s="14"/>
      <c r="B680" s="256"/>
      <c r="C680" s="257"/>
      <c r="D680" s="239" t="s">
        <v>158</v>
      </c>
      <c r="E680" s="258" t="s">
        <v>1</v>
      </c>
      <c r="F680" s="259" t="s">
        <v>498</v>
      </c>
      <c r="G680" s="257"/>
      <c r="H680" s="260">
        <v>2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158</v>
      </c>
      <c r="AU680" s="266" t="s">
        <v>82</v>
      </c>
      <c r="AV680" s="14" t="s">
        <v>82</v>
      </c>
      <c r="AW680" s="14" t="s">
        <v>30</v>
      </c>
      <c r="AX680" s="14" t="s">
        <v>73</v>
      </c>
      <c r="AY680" s="266" t="s">
        <v>144</v>
      </c>
    </row>
    <row r="681" s="14" customFormat="1">
      <c r="A681" s="14"/>
      <c r="B681" s="256"/>
      <c r="C681" s="257"/>
      <c r="D681" s="239" t="s">
        <v>158</v>
      </c>
      <c r="E681" s="258" t="s">
        <v>1</v>
      </c>
      <c r="F681" s="259" t="s">
        <v>499</v>
      </c>
      <c r="G681" s="257"/>
      <c r="H681" s="260">
        <v>2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158</v>
      </c>
      <c r="AU681" s="266" t="s">
        <v>82</v>
      </c>
      <c r="AV681" s="14" t="s">
        <v>82</v>
      </c>
      <c r="AW681" s="14" t="s">
        <v>30</v>
      </c>
      <c r="AX681" s="14" t="s">
        <v>73</v>
      </c>
      <c r="AY681" s="266" t="s">
        <v>144</v>
      </c>
    </row>
    <row r="682" s="14" customFormat="1">
      <c r="A682" s="14"/>
      <c r="B682" s="256"/>
      <c r="C682" s="257"/>
      <c r="D682" s="239" t="s">
        <v>158</v>
      </c>
      <c r="E682" s="258" t="s">
        <v>1</v>
      </c>
      <c r="F682" s="259" t="s">
        <v>500</v>
      </c>
      <c r="G682" s="257"/>
      <c r="H682" s="260">
        <v>1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158</v>
      </c>
      <c r="AU682" s="266" t="s">
        <v>82</v>
      </c>
      <c r="AV682" s="14" t="s">
        <v>82</v>
      </c>
      <c r="AW682" s="14" t="s">
        <v>30</v>
      </c>
      <c r="AX682" s="14" t="s">
        <v>73</v>
      </c>
      <c r="AY682" s="266" t="s">
        <v>144</v>
      </c>
    </row>
    <row r="683" s="13" customFormat="1">
      <c r="A683" s="13"/>
      <c r="B683" s="246"/>
      <c r="C683" s="247"/>
      <c r="D683" s="239" t="s">
        <v>158</v>
      </c>
      <c r="E683" s="248" t="s">
        <v>1</v>
      </c>
      <c r="F683" s="249" t="s">
        <v>501</v>
      </c>
      <c r="G683" s="247"/>
      <c r="H683" s="248" t="s">
        <v>1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158</v>
      </c>
      <c r="AU683" s="255" t="s">
        <v>82</v>
      </c>
      <c r="AV683" s="13" t="s">
        <v>80</v>
      </c>
      <c r="AW683" s="13" t="s">
        <v>30</v>
      </c>
      <c r="AX683" s="13" t="s">
        <v>73</v>
      </c>
      <c r="AY683" s="255" t="s">
        <v>144</v>
      </c>
    </row>
    <row r="684" s="14" customFormat="1">
      <c r="A684" s="14"/>
      <c r="B684" s="256"/>
      <c r="C684" s="257"/>
      <c r="D684" s="239" t="s">
        <v>158</v>
      </c>
      <c r="E684" s="258" t="s">
        <v>1</v>
      </c>
      <c r="F684" s="259" t="s">
        <v>502</v>
      </c>
      <c r="G684" s="257"/>
      <c r="H684" s="260">
        <v>5.0700000000000003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158</v>
      </c>
      <c r="AU684" s="266" t="s">
        <v>82</v>
      </c>
      <c r="AV684" s="14" t="s">
        <v>82</v>
      </c>
      <c r="AW684" s="14" t="s">
        <v>30</v>
      </c>
      <c r="AX684" s="14" t="s">
        <v>73</v>
      </c>
      <c r="AY684" s="266" t="s">
        <v>144</v>
      </c>
    </row>
    <row r="685" s="13" customFormat="1">
      <c r="A685" s="13"/>
      <c r="B685" s="246"/>
      <c r="C685" s="247"/>
      <c r="D685" s="239" t="s">
        <v>158</v>
      </c>
      <c r="E685" s="248" t="s">
        <v>1</v>
      </c>
      <c r="F685" s="249" t="s">
        <v>503</v>
      </c>
      <c r="G685" s="247"/>
      <c r="H685" s="248" t="s">
        <v>1</v>
      </c>
      <c r="I685" s="250"/>
      <c r="J685" s="247"/>
      <c r="K685" s="247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158</v>
      </c>
      <c r="AU685" s="255" t="s">
        <v>82</v>
      </c>
      <c r="AV685" s="13" t="s">
        <v>80</v>
      </c>
      <c r="AW685" s="13" t="s">
        <v>30</v>
      </c>
      <c r="AX685" s="13" t="s">
        <v>73</v>
      </c>
      <c r="AY685" s="255" t="s">
        <v>144</v>
      </c>
    </row>
    <row r="686" s="14" customFormat="1">
      <c r="A686" s="14"/>
      <c r="B686" s="256"/>
      <c r="C686" s="257"/>
      <c r="D686" s="239" t="s">
        <v>158</v>
      </c>
      <c r="E686" s="258" t="s">
        <v>1</v>
      </c>
      <c r="F686" s="259" t="s">
        <v>504</v>
      </c>
      <c r="G686" s="257"/>
      <c r="H686" s="260">
        <v>4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158</v>
      </c>
      <c r="AU686" s="266" t="s">
        <v>82</v>
      </c>
      <c r="AV686" s="14" t="s">
        <v>82</v>
      </c>
      <c r="AW686" s="14" t="s">
        <v>30</v>
      </c>
      <c r="AX686" s="14" t="s">
        <v>73</v>
      </c>
      <c r="AY686" s="266" t="s">
        <v>144</v>
      </c>
    </row>
    <row r="687" s="14" customFormat="1">
      <c r="A687" s="14"/>
      <c r="B687" s="256"/>
      <c r="C687" s="257"/>
      <c r="D687" s="239" t="s">
        <v>158</v>
      </c>
      <c r="E687" s="258" t="s">
        <v>1</v>
      </c>
      <c r="F687" s="259" t="s">
        <v>505</v>
      </c>
      <c r="G687" s="257"/>
      <c r="H687" s="260">
        <v>4.7999999999999998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158</v>
      </c>
      <c r="AU687" s="266" t="s">
        <v>82</v>
      </c>
      <c r="AV687" s="14" t="s">
        <v>82</v>
      </c>
      <c r="AW687" s="14" t="s">
        <v>30</v>
      </c>
      <c r="AX687" s="14" t="s">
        <v>73</v>
      </c>
      <c r="AY687" s="266" t="s">
        <v>144</v>
      </c>
    </row>
    <row r="688" s="15" customFormat="1">
      <c r="A688" s="15"/>
      <c r="B688" s="267"/>
      <c r="C688" s="268"/>
      <c r="D688" s="239" t="s">
        <v>158</v>
      </c>
      <c r="E688" s="269" t="s">
        <v>1</v>
      </c>
      <c r="F688" s="270" t="s">
        <v>161</v>
      </c>
      <c r="G688" s="268"/>
      <c r="H688" s="271">
        <v>59.530000000000001</v>
      </c>
      <c r="I688" s="272"/>
      <c r="J688" s="268"/>
      <c r="K688" s="268"/>
      <c r="L688" s="273"/>
      <c r="M688" s="274"/>
      <c r="N688" s="275"/>
      <c r="O688" s="275"/>
      <c r="P688" s="275"/>
      <c r="Q688" s="275"/>
      <c r="R688" s="275"/>
      <c r="S688" s="275"/>
      <c r="T688" s="27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7" t="s">
        <v>158</v>
      </c>
      <c r="AU688" s="277" t="s">
        <v>82</v>
      </c>
      <c r="AV688" s="15" t="s">
        <v>152</v>
      </c>
      <c r="AW688" s="15" t="s">
        <v>30</v>
      </c>
      <c r="AX688" s="15" t="s">
        <v>80</v>
      </c>
      <c r="AY688" s="277" t="s">
        <v>144</v>
      </c>
    </row>
    <row r="689" s="2" customFormat="1" ht="24.15" customHeight="1">
      <c r="A689" s="38"/>
      <c r="B689" s="39"/>
      <c r="C689" s="226" t="s">
        <v>664</v>
      </c>
      <c r="D689" s="226" t="s">
        <v>147</v>
      </c>
      <c r="E689" s="227" t="s">
        <v>665</v>
      </c>
      <c r="F689" s="228" t="s">
        <v>666</v>
      </c>
      <c r="G689" s="229" t="s">
        <v>164</v>
      </c>
      <c r="H689" s="230">
        <v>38.009999999999998</v>
      </c>
      <c r="I689" s="231"/>
      <c r="J689" s="232">
        <f>ROUND(I689*H689,2)</f>
        <v>0</v>
      </c>
      <c r="K689" s="228" t="s">
        <v>151</v>
      </c>
      <c r="L689" s="44"/>
      <c r="M689" s="233" t="s">
        <v>1</v>
      </c>
      <c r="N689" s="234" t="s">
        <v>38</v>
      </c>
      <c r="O689" s="91"/>
      <c r="P689" s="235">
        <f>O689*H689</f>
        <v>0</v>
      </c>
      <c r="Q689" s="235">
        <v>0</v>
      </c>
      <c r="R689" s="235">
        <f>Q689*H689</f>
        <v>0</v>
      </c>
      <c r="S689" s="235">
        <v>0</v>
      </c>
      <c r="T689" s="236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7" t="s">
        <v>270</v>
      </c>
      <c r="AT689" s="237" t="s">
        <v>147</v>
      </c>
      <c r="AU689" s="237" t="s">
        <v>82</v>
      </c>
      <c r="AY689" s="17" t="s">
        <v>144</v>
      </c>
      <c r="BE689" s="238">
        <f>IF(N689="základní",J689,0)</f>
        <v>0</v>
      </c>
      <c r="BF689" s="238">
        <f>IF(N689="snížená",J689,0)</f>
        <v>0</v>
      </c>
      <c r="BG689" s="238">
        <f>IF(N689="zákl. přenesená",J689,0)</f>
        <v>0</v>
      </c>
      <c r="BH689" s="238">
        <f>IF(N689="sníž. přenesená",J689,0)</f>
        <v>0</v>
      </c>
      <c r="BI689" s="238">
        <f>IF(N689="nulová",J689,0)</f>
        <v>0</v>
      </c>
      <c r="BJ689" s="17" t="s">
        <v>80</v>
      </c>
      <c r="BK689" s="238">
        <f>ROUND(I689*H689,2)</f>
        <v>0</v>
      </c>
      <c r="BL689" s="17" t="s">
        <v>270</v>
      </c>
      <c r="BM689" s="237" t="s">
        <v>667</v>
      </c>
    </row>
    <row r="690" s="2" customFormat="1">
      <c r="A690" s="38"/>
      <c r="B690" s="39"/>
      <c r="C690" s="40"/>
      <c r="D690" s="239" t="s">
        <v>154</v>
      </c>
      <c r="E690" s="40"/>
      <c r="F690" s="240" t="s">
        <v>668</v>
      </c>
      <c r="G690" s="40"/>
      <c r="H690" s="40"/>
      <c r="I690" s="241"/>
      <c r="J690" s="40"/>
      <c r="K690" s="40"/>
      <c r="L690" s="44"/>
      <c r="M690" s="242"/>
      <c r="N690" s="243"/>
      <c r="O690" s="91"/>
      <c r="P690" s="91"/>
      <c r="Q690" s="91"/>
      <c r="R690" s="91"/>
      <c r="S690" s="91"/>
      <c r="T690" s="92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154</v>
      </c>
      <c r="AU690" s="17" t="s">
        <v>82</v>
      </c>
    </row>
    <row r="691" s="2" customFormat="1">
      <c r="A691" s="38"/>
      <c r="B691" s="39"/>
      <c r="C691" s="40"/>
      <c r="D691" s="244" t="s">
        <v>156</v>
      </c>
      <c r="E691" s="40"/>
      <c r="F691" s="245" t="s">
        <v>669</v>
      </c>
      <c r="G691" s="40"/>
      <c r="H691" s="40"/>
      <c r="I691" s="241"/>
      <c r="J691" s="40"/>
      <c r="K691" s="40"/>
      <c r="L691" s="44"/>
      <c r="M691" s="242"/>
      <c r="N691" s="243"/>
      <c r="O691" s="91"/>
      <c r="P691" s="91"/>
      <c r="Q691" s="91"/>
      <c r="R691" s="91"/>
      <c r="S691" s="91"/>
      <c r="T691" s="92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156</v>
      </c>
      <c r="AU691" s="17" t="s">
        <v>82</v>
      </c>
    </row>
    <row r="692" s="13" customFormat="1">
      <c r="A692" s="13"/>
      <c r="B692" s="246"/>
      <c r="C692" s="247"/>
      <c r="D692" s="239" t="s">
        <v>158</v>
      </c>
      <c r="E692" s="248" t="s">
        <v>1</v>
      </c>
      <c r="F692" s="249" t="s">
        <v>512</v>
      </c>
      <c r="G692" s="247"/>
      <c r="H692" s="248" t="s">
        <v>1</v>
      </c>
      <c r="I692" s="250"/>
      <c r="J692" s="247"/>
      <c r="K692" s="247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158</v>
      </c>
      <c r="AU692" s="255" t="s">
        <v>82</v>
      </c>
      <c r="AV692" s="13" t="s">
        <v>80</v>
      </c>
      <c r="AW692" s="13" t="s">
        <v>30</v>
      </c>
      <c r="AX692" s="13" t="s">
        <v>73</v>
      </c>
      <c r="AY692" s="255" t="s">
        <v>144</v>
      </c>
    </row>
    <row r="693" s="14" customFormat="1">
      <c r="A693" s="14"/>
      <c r="B693" s="256"/>
      <c r="C693" s="257"/>
      <c r="D693" s="239" t="s">
        <v>158</v>
      </c>
      <c r="E693" s="258" t="s">
        <v>1</v>
      </c>
      <c r="F693" s="259" t="s">
        <v>437</v>
      </c>
      <c r="G693" s="257"/>
      <c r="H693" s="260">
        <v>3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158</v>
      </c>
      <c r="AU693" s="266" t="s">
        <v>82</v>
      </c>
      <c r="AV693" s="14" t="s">
        <v>82</v>
      </c>
      <c r="AW693" s="14" t="s">
        <v>30</v>
      </c>
      <c r="AX693" s="14" t="s">
        <v>73</v>
      </c>
      <c r="AY693" s="266" t="s">
        <v>144</v>
      </c>
    </row>
    <row r="694" s="14" customFormat="1">
      <c r="A694" s="14"/>
      <c r="B694" s="256"/>
      <c r="C694" s="257"/>
      <c r="D694" s="239" t="s">
        <v>158</v>
      </c>
      <c r="E694" s="258" t="s">
        <v>1</v>
      </c>
      <c r="F694" s="259" t="s">
        <v>513</v>
      </c>
      <c r="G694" s="257"/>
      <c r="H694" s="260">
        <v>4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158</v>
      </c>
      <c r="AU694" s="266" t="s">
        <v>82</v>
      </c>
      <c r="AV694" s="14" t="s">
        <v>82</v>
      </c>
      <c r="AW694" s="14" t="s">
        <v>30</v>
      </c>
      <c r="AX694" s="14" t="s">
        <v>73</v>
      </c>
      <c r="AY694" s="266" t="s">
        <v>144</v>
      </c>
    </row>
    <row r="695" s="14" customFormat="1">
      <c r="A695" s="14"/>
      <c r="B695" s="256"/>
      <c r="C695" s="257"/>
      <c r="D695" s="239" t="s">
        <v>158</v>
      </c>
      <c r="E695" s="258" t="s">
        <v>1</v>
      </c>
      <c r="F695" s="259" t="s">
        <v>514</v>
      </c>
      <c r="G695" s="257"/>
      <c r="H695" s="260">
        <v>3.5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158</v>
      </c>
      <c r="AU695" s="266" t="s">
        <v>82</v>
      </c>
      <c r="AV695" s="14" t="s">
        <v>82</v>
      </c>
      <c r="AW695" s="14" t="s">
        <v>30</v>
      </c>
      <c r="AX695" s="14" t="s">
        <v>73</v>
      </c>
      <c r="AY695" s="266" t="s">
        <v>144</v>
      </c>
    </row>
    <row r="696" s="14" customFormat="1">
      <c r="A696" s="14"/>
      <c r="B696" s="256"/>
      <c r="C696" s="257"/>
      <c r="D696" s="239" t="s">
        <v>158</v>
      </c>
      <c r="E696" s="258" t="s">
        <v>1</v>
      </c>
      <c r="F696" s="259" t="s">
        <v>515</v>
      </c>
      <c r="G696" s="257"/>
      <c r="H696" s="260">
        <v>3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158</v>
      </c>
      <c r="AU696" s="266" t="s">
        <v>82</v>
      </c>
      <c r="AV696" s="14" t="s">
        <v>82</v>
      </c>
      <c r="AW696" s="14" t="s">
        <v>30</v>
      </c>
      <c r="AX696" s="14" t="s">
        <v>73</v>
      </c>
      <c r="AY696" s="266" t="s">
        <v>144</v>
      </c>
    </row>
    <row r="697" s="14" customFormat="1">
      <c r="A697" s="14"/>
      <c r="B697" s="256"/>
      <c r="C697" s="257"/>
      <c r="D697" s="239" t="s">
        <v>158</v>
      </c>
      <c r="E697" s="258" t="s">
        <v>1</v>
      </c>
      <c r="F697" s="259" t="s">
        <v>516</v>
      </c>
      <c r="G697" s="257"/>
      <c r="H697" s="260">
        <v>3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158</v>
      </c>
      <c r="AU697" s="266" t="s">
        <v>82</v>
      </c>
      <c r="AV697" s="14" t="s">
        <v>82</v>
      </c>
      <c r="AW697" s="14" t="s">
        <v>30</v>
      </c>
      <c r="AX697" s="14" t="s">
        <v>73</v>
      </c>
      <c r="AY697" s="266" t="s">
        <v>144</v>
      </c>
    </row>
    <row r="698" s="13" customFormat="1">
      <c r="A698" s="13"/>
      <c r="B698" s="246"/>
      <c r="C698" s="247"/>
      <c r="D698" s="239" t="s">
        <v>158</v>
      </c>
      <c r="E698" s="248" t="s">
        <v>1</v>
      </c>
      <c r="F698" s="249" t="s">
        <v>517</v>
      </c>
      <c r="G698" s="247"/>
      <c r="H698" s="248" t="s">
        <v>1</v>
      </c>
      <c r="I698" s="250"/>
      <c r="J698" s="247"/>
      <c r="K698" s="247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158</v>
      </c>
      <c r="AU698" s="255" t="s">
        <v>82</v>
      </c>
      <c r="AV698" s="13" t="s">
        <v>80</v>
      </c>
      <c r="AW698" s="13" t="s">
        <v>30</v>
      </c>
      <c r="AX698" s="13" t="s">
        <v>73</v>
      </c>
      <c r="AY698" s="255" t="s">
        <v>144</v>
      </c>
    </row>
    <row r="699" s="14" customFormat="1">
      <c r="A699" s="14"/>
      <c r="B699" s="256"/>
      <c r="C699" s="257"/>
      <c r="D699" s="239" t="s">
        <v>158</v>
      </c>
      <c r="E699" s="258" t="s">
        <v>1</v>
      </c>
      <c r="F699" s="259" t="s">
        <v>518</v>
      </c>
      <c r="G699" s="257"/>
      <c r="H699" s="260">
        <v>1.1000000000000001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158</v>
      </c>
      <c r="AU699" s="266" t="s">
        <v>82</v>
      </c>
      <c r="AV699" s="14" t="s">
        <v>82</v>
      </c>
      <c r="AW699" s="14" t="s">
        <v>30</v>
      </c>
      <c r="AX699" s="14" t="s">
        <v>73</v>
      </c>
      <c r="AY699" s="266" t="s">
        <v>144</v>
      </c>
    </row>
    <row r="700" s="14" customFormat="1">
      <c r="A700" s="14"/>
      <c r="B700" s="256"/>
      <c r="C700" s="257"/>
      <c r="D700" s="239" t="s">
        <v>158</v>
      </c>
      <c r="E700" s="258" t="s">
        <v>1</v>
      </c>
      <c r="F700" s="259" t="s">
        <v>519</v>
      </c>
      <c r="G700" s="257"/>
      <c r="H700" s="260">
        <v>0.96999999999999997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158</v>
      </c>
      <c r="AU700" s="266" t="s">
        <v>82</v>
      </c>
      <c r="AV700" s="14" t="s">
        <v>82</v>
      </c>
      <c r="AW700" s="14" t="s">
        <v>30</v>
      </c>
      <c r="AX700" s="14" t="s">
        <v>73</v>
      </c>
      <c r="AY700" s="266" t="s">
        <v>144</v>
      </c>
    </row>
    <row r="701" s="14" customFormat="1">
      <c r="A701" s="14"/>
      <c r="B701" s="256"/>
      <c r="C701" s="257"/>
      <c r="D701" s="239" t="s">
        <v>158</v>
      </c>
      <c r="E701" s="258" t="s">
        <v>1</v>
      </c>
      <c r="F701" s="259" t="s">
        <v>520</v>
      </c>
      <c r="G701" s="257"/>
      <c r="H701" s="260">
        <v>1.05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158</v>
      </c>
      <c r="AU701" s="266" t="s">
        <v>82</v>
      </c>
      <c r="AV701" s="14" t="s">
        <v>82</v>
      </c>
      <c r="AW701" s="14" t="s">
        <v>30</v>
      </c>
      <c r="AX701" s="14" t="s">
        <v>73</v>
      </c>
      <c r="AY701" s="266" t="s">
        <v>144</v>
      </c>
    </row>
    <row r="702" s="14" customFormat="1">
      <c r="A702" s="14"/>
      <c r="B702" s="256"/>
      <c r="C702" s="257"/>
      <c r="D702" s="239" t="s">
        <v>158</v>
      </c>
      <c r="E702" s="258" t="s">
        <v>1</v>
      </c>
      <c r="F702" s="259" t="s">
        <v>521</v>
      </c>
      <c r="G702" s="257"/>
      <c r="H702" s="260">
        <v>1.1000000000000001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158</v>
      </c>
      <c r="AU702" s="266" t="s">
        <v>82</v>
      </c>
      <c r="AV702" s="14" t="s">
        <v>82</v>
      </c>
      <c r="AW702" s="14" t="s">
        <v>30</v>
      </c>
      <c r="AX702" s="14" t="s">
        <v>73</v>
      </c>
      <c r="AY702" s="266" t="s">
        <v>144</v>
      </c>
    </row>
    <row r="703" s="14" customFormat="1">
      <c r="A703" s="14"/>
      <c r="B703" s="256"/>
      <c r="C703" s="257"/>
      <c r="D703" s="239" t="s">
        <v>158</v>
      </c>
      <c r="E703" s="258" t="s">
        <v>1</v>
      </c>
      <c r="F703" s="259" t="s">
        <v>522</v>
      </c>
      <c r="G703" s="257"/>
      <c r="H703" s="260">
        <v>1.05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158</v>
      </c>
      <c r="AU703" s="266" t="s">
        <v>82</v>
      </c>
      <c r="AV703" s="14" t="s">
        <v>82</v>
      </c>
      <c r="AW703" s="14" t="s">
        <v>30</v>
      </c>
      <c r="AX703" s="14" t="s">
        <v>73</v>
      </c>
      <c r="AY703" s="266" t="s">
        <v>144</v>
      </c>
    </row>
    <row r="704" s="14" customFormat="1">
      <c r="A704" s="14"/>
      <c r="B704" s="256"/>
      <c r="C704" s="257"/>
      <c r="D704" s="239" t="s">
        <v>158</v>
      </c>
      <c r="E704" s="258" t="s">
        <v>1</v>
      </c>
      <c r="F704" s="259" t="s">
        <v>523</v>
      </c>
      <c r="G704" s="257"/>
      <c r="H704" s="260">
        <v>1.05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158</v>
      </c>
      <c r="AU704" s="266" t="s">
        <v>82</v>
      </c>
      <c r="AV704" s="14" t="s">
        <v>82</v>
      </c>
      <c r="AW704" s="14" t="s">
        <v>30</v>
      </c>
      <c r="AX704" s="14" t="s">
        <v>73</v>
      </c>
      <c r="AY704" s="266" t="s">
        <v>144</v>
      </c>
    </row>
    <row r="705" s="14" customFormat="1">
      <c r="A705" s="14"/>
      <c r="B705" s="256"/>
      <c r="C705" s="257"/>
      <c r="D705" s="239" t="s">
        <v>158</v>
      </c>
      <c r="E705" s="258" t="s">
        <v>1</v>
      </c>
      <c r="F705" s="259" t="s">
        <v>524</v>
      </c>
      <c r="G705" s="257"/>
      <c r="H705" s="260">
        <v>1.1000000000000001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158</v>
      </c>
      <c r="AU705" s="266" t="s">
        <v>82</v>
      </c>
      <c r="AV705" s="14" t="s">
        <v>82</v>
      </c>
      <c r="AW705" s="14" t="s">
        <v>30</v>
      </c>
      <c r="AX705" s="14" t="s">
        <v>73</v>
      </c>
      <c r="AY705" s="266" t="s">
        <v>144</v>
      </c>
    </row>
    <row r="706" s="13" customFormat="1">
      <c r="A706" s="13"/>
      <c r="B706" s="246"/>
      <c r="C706" s="247"/>
      <c r="D706" s="239" t="s">
        <v>158</v>
      </c>
      <c r="E706" s="248" t="s">
        <v>1</v>
      </c>
      <c r="F706" s="249" t="s">
        <v>525</v>
      </c>
      <c r="G706" s="247"/>
      <c r="H706" s="248" t="s">
        <v>1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158</v>
      </c>
      <c r="AU706" s="255" t="s">
        <v>82</v>
      </c>
      <c r="AV706" s="13" t="s">
        <v>80</v>
      </c>
      <c r="AW706" s="13" t="s">
        <v>30</v>
      </c>
      <c r="AX706" s="13" t="s">
        <v>73</v>
      </c>
      <c r="AY706" s="255" t="s">
        <v>144</v>
      </c>
    </row>
    <row r="707" s="14" customFormat="1">
      <c r="A707" s="14"/>
      <c r="B707" s="256"/>
      <c r="C707" s="257"/>
      <c r="D707" s="239" t="s">
        <v>158</v>
      </c>
      <c r="E707" s="258" t="s">
        <v>1</v>
      </c>
      <c r="F707" s="259" t="s">
        <v>526</v>
      </c>
      <c r="G707" s="257"/>
      <c r="H707" s="260">
        <v>4.0899999999999999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158</v>
      </c>
      <c r="AU707" s="266" t="s">
        <v>82</v>
      </c>
      <c r="AV707" s="14" t="s">
        <v>82</v>
      </c>
      <c r="AW707" s="14" t="s">
        <v>30</v>
      </c>
      <c r="AX707" s="14" t="s">
        <v>73</v>
      </c>
      <c r="AY707" s="266" t="s">
        <v>144</v>
      </c>
    </row>
    <row r="708" s="14" customFormat="1">
      <c r="A708" s="14"/>
      <c r="B708" s="256"/>
      <c r="C708" s="257"/>
      <c r="D708" s="239" t="s">
        <v>158</v>
      </c>
      <c r="E708" s="258" t="s">
        <v>1</v>
      </c>
      <c r="F708" s="259" t="s">
        <v>527</v>
      </c>
      <c r="G708" s="257"/>
      <c r="H708" s="260">
        <v>10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158</v>
      </c>
      <c r="AU708" s="266" t="s">
        <v>82</v>
      </c>
      <c r="AV708" s="14" t="s">
        <v>82</v>
      </c>
      <c r="AW708" s="14" t="s">
        <v>30</v>
      </c>
      <c r="AX708" s="14" t="s">
        <v>73</v>
      </c>
      <c r="AY708" s="266" t="s">
        <v>144</v>
      </c>
    </row>
    <row r="709" s="15" customFormat="1">
      <c r="A709" s="15"/>
      <c r="B709" s="267"/>
      <c r="C709" s="268"/>
      <c r="D709" s="239" t="s">
        <v>158</v>
      </c>
      <c r="E709" s="269" t="s">
        <v>1</v>
      </c>
      <c r="F709" s="270" t="s">
        <v>161</v>
      </c>
      <c r="G709" s="268"/>
      <c r="H709" s="271">
        <v>38.009999999999998</v>
      </c>
      <c r="I709" s="272"/>
      <c r="J709" s="268"/>
      <c r="K709" s="268"/>
      <c r="L709" s="273"/>
      <c r="M709" s="274"/>
      <c r="N709" s="275"/>
      <c r="O709" s="275"/>
      <c r="P709" s="275"/>
      <c r="Q709" s="275"/>
      <c r="R709" s="275"/>
      <c r="S709" s="275"/>
      <c r="T709" s="27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7" t="s">
        <v>158</v>
      </c>
      <c r="AU709" s="277" t="s">
        <v>82</v>
      </c>
      <c r="AV709" s="15" t="s">
        <v>152</v>
      </c>
      <c r="AW709" s="15" t="s">
        <v>30</v>
      </c>
      <c r="AX709" s="15" t="s">
        <v>80</v>
      </c>
      <c r="AY709" s="277" t="s">
        <v>144</v>
      </c>
    </row>
    <row r="710" s="2" customFormat="1" ht="24.15" customHeight="1">
      <c r="A710" s="38"/>
      <c r="B710" s="39"/>
      <c r="C710" s="226" t="s">
        <v>670</v>
      </c>
      <c r="D710" s="226" t="s">
        <v>147</v>
      </c>
      <c r="E710" s="227" t="s">
        <v>671</v>
      </c>
      <c r="F710" s="228" t="s">
        <v>672</v>
      </c>
      <c r="G710" s="229" t="s">
        <v>178</v>
      </c>
      <c r="H710" s="230">
        <v>1264.0999999999999</v>
      </c>
      <c r="I710" s="231"/>
      <c r="J710" s="232">
        <f>ROUND(I710*H710,2)</f>
        <v>0</v>
      </c>
      <c r="K710" s="228" t="s">
        <v>151</v>
      </c>
      <c r="L710" s="44"/>
      <c r="M710" s="233" t="s">
        <v>1</v>
      </c>
      <c r="N710" s="234" t="s">
        <v>38</v>
      </c>
      <c r="O710" s="91"/>
      <c r="P710" s="235">
        <f>O710*H710</f>
        <v>0</v>
      </c>
      <c r="Q710" s="235">
        <v>0</v>
      </c>
      <c r="R710" s="235">
        <f>Q710*H710</f>
        <v>0</v>
      </c>
      <c r="S710" s="235">
        <v>0</v>
      </c>
      <c r="T710" s="236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7" t="s">
        <v>270</v>
      </c>
      <c r="AT710" s="237" t="s">
        <v>147</v>
      </c>
      <c r="AU710" s="237" t="s">
        <v>82</v>
      </c>
      <c r="AY710" s="17" t="s">
        <v>144</v>
      </c>
      <c r="BE710" s="238">
        <f>IF(N710="základní",J710,0)</f>
        <v>0</v>
      </c>
      <c r="BF710" s="238">
        <f>IF(N710="snížená",J710,0)</f>
        <v>0</v>
      </c>
      <c r="BG710" s="238">
        <f>IF(N710="zákl. přenesená",J710,0)</f>
        <v>0</v>
      </c>
      <c r="BH710" s="238">
        <f>IF(N710="sníž. přenesená",J710,0)</f>
        <v>0</v>
      </c>
      <c r="BI710" s="238">
        <f>IF(N710="nulová",J710,0)</f>
        <v>0</v>
      </c>
      <c r="BJ710" s="17" t="s">
        <v>80</v>
      </c>
      <c r="BK710" s="238">
        <f>ROUND(I710*H710,2)</f>
        <v>0</v>
      </c>
      <c r="BL710" s="17" t="s">
        <v>270</v>
      </c>
      <c r="BM710" s="237" t="s">
        <v>673</v>
      </c>
    </row>
    <row r="711" s="2" customFormat="1">
      <c r="A711" s="38"/>
      <c r="B711" s="39"/>
      <c r="C711" s="40"/>
      <c r="D711" s="239" t="s">
        <v>154</v>
      </c>
      <c r="E711" s="40"/>
      <c r="F711" s="240" t="s">
        <v>674</v>
      </c>
      <c r="G711" s="40"/>
      <c r="H711" s="40"/>
      <c r="I711" s="241"/>
      <c r="J711" s="40"/>
      <c r="K711" s="40"/>
      <c r="L711" s="44"/>
      <c r="M711" s="242"/>
      <c r="N711" s="243"/>
      <c r="O711" s="91"/>
      <c r="P711" s="91"/>
      <c r="Q711" s="91"/>
      <c r="R711" s="91"/>
      <c r="S711" s="91"/>
      <c r="T711" s="92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154</v>
      </c>
      <c r="AU711" s="17" t="s">
        <v>82</v>
      </c>
    </row>
    <row r="712" s="2" customFormat="1">
      <c r="A712" s="38"/>
      <c r="B712" s="39"/>
      <c r="C712" s="40"/>
      <c r="D712" s="244" t="s">
        <v>156</v>
      </c>
      <c r="E712" s="40"/>
      <c r="F712" s="245" t="s">
        <v>675</v>
      </c>
      <c r="G712" s="40"/>
      <c r="H712" s="40"/>
      <c r="I712" s="241"/>
      <c r="J712" s="40"/>
      <c r="K712" s="40"/>
      <c r="L712" s="44"/>
      <c r="M712" s="242"/>
      <c r="N712" s="243"/>
      <c r="O712" s="91"/>
      <c r="P712" s="91"/>
      <c r="Q712" s="91"/>
      <c r="R712" s="91"/>
      <c r="S712" s="91"/>
      <c r="T712" s="92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156</v>
      </c>
      <c r="AU712" s="17" t="s">
        <v>82</v>
      </c>
    </row>
    <row r="713" s="13" customFormat="1">
      <c r="A713" s="13"/>
      <c r="B713" s="246"/>
      <c r="C713" s="247"/>
      <c r="D713" s="239" t="s">
        <v>158</v>
      </c>
      <c r="E713" s="248" t="s">
        <v>1</v>
      </c>
      <c r="F713" s="249" t="s">
        <v>676</v>
      </c>
      <c r="G713" s="247"/>
      <c r="H713" s="248" t="s">
        <v>1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5" t="s">
        <v>158</v>
      </c>
      <c r="AU713" s="255" t="s">
        <v>82</v>
      </c>
      <c r="AV713" s="13" t="s">
        <v>80</v>
      </c>
      <c r="AW713" s="13" t="s">
        <v>30</v>
      </c>
      <c r="AX713" s="13" t="s">
        <v>73</v>
      </c>
      <c r="AY713" s="255" t="s">
        <v>144</v>
      </c>
    </row>
    <row r="714" s="14" customFormat="1">
      <c r="A714" s="14"/>
      <c r="B714" s="256"/>
      <c r="C714" s="257"/>
      <c r="D714" s="239" t="s">
        <v>158</v>
      </c>
      <c r="E714" s="258" t="s">
        <v>1</v>
      </c>
      <c r="F714" s="259" t="s">
        <v>677</v>
      </c>
      <c r="G714" s="257"/>
      <c r="H714" s="260">
        <v>1264.0999999999999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158</v>
      </c>
      <c r="AU714" s="266" t="s">
        <v>82</v>
      </c>
      <c r="AV714" s="14" t="s">
        <v>82</v>
      </c>
      <c r="AW714" s="14" t="s">
        <v>30</v>
      </c>
      <c r="AX714" s="14" t="s">
        <v>73</v>
      </c>
      <c r="AY714" s="266" t="s">
        <v>144</v>
      </c>
    </row>
    <row r="715" s="15" customFormat="1">
      <c r="A715" s="15"/>
      <c r="B715" s="267"/>
      <c r="C715" s="268"/>
      <c r="D715" s="239" t="s">
        <v>158</v>
      </c>
      <c r="E715" s="269" t="s">
        <v>1</v>
      </c>
      <c r="F715" s="270" t="s">
        <v>161</v>
      </c>
      <c r="G715" s="268"/>
      <c r="H715" s="271">
        <v>1264.0999999999999</v>
      </c>
      <c r="I715" s="272"/>
      <c r="J715" s="268"/>
      <c r="K715" s="268"/>
      <c r="L715" s="273"/>
      <c r="M715" s="274"/>
      <c r="N715" s="275"/>
      <c r="O715" s="275"/>
      <c r="P715" s="275"/>
      <c r="Q715" s="275"/>
      <c r="R715" s="275"/>
      <c r="S715" s="275"/>
      <c r="T715" s="276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7" t="s">
        <v>158</v>
      </c>
      <c r="AU715" s="277" t="s">
        <v>82</v>
      </c>
      <c r="AV715" s="15" t="s">
        <v>152</v>
      </c>
      <c r="AW715" s="15" t="s">
        <v>30</v>
      </c>
      <c r="AX715" s="15" t="s">
        <v>80</v>
      </c>
      <c r="AY715" s="277" t="s">
        <v>144</v>
      </c>
    </row>
    <row r="716" s="2" customFormat="1" ht="16.5" customHeight="1">
      <c r="A716" s="38"/>
      <c r="B716" s="39"/>
      <c r="C716" s="278" t="s">
        <v>678</v>
      </c>
      <c r="D716" s="278" t="s">
        <v>361</v>
      </c>
      <c r="E716" s="279" t="s">
        <v>679</v>
      </c>
      <c r="F716" s="280" t="s">
        <v>680</v>
      </c>
      <c r="G716" s="281" t="s">
        <v>150</v>
      </c>
      <c r="H716" s="282">
        <v>23.361000000000001</v>
      </c>
      <c r="I716" s="283"/>
      <c r="J716" s="284">
        <f>ROUND(I716*H716,2)</f>
        <v>0</v>
      </c>
      <c r="K716" s="280" t="s">
        <v>151</v>
      </c>
      <c r="L716" s="285"/>
      <c r="M716" s="286" t="s">
        <v>1</v>
      </c>
      <c r="N716" s="287" t="s">
        <v>38</v>
      </c>
      <c r="O716" s="91"/>
      <c r="P716" s="235">
        <f>O716*H716</f>
        <v>0</v>
      </c>
      <c r="Q716" s="235">
        <v>0.55000000000000004</v>
      </c>
      <c r="R716" s="235">
        <f>Q716*H716</f>
        <v>12.848550000000001</v>
      </c>
      <c r="S716" s="235">
        <v>0</v>
      </c>
      <c r="T716" s="236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7" t="s">
        <v>376</v>
      </c>
      <c r="AT716" s="237" t="s">
        <v>361</v>
      </c>
      <c r="AU716" s="237" t="s">
        <v>82</v>
      </c>
      <c r="AY716" s="17" t="s">
        <v>144</v>
      </c>
      <c r="BE716" s="238">
        <f>IF(N716="základní",J716,0)</f>
        <v>0</v>
      </c>
      <c r="BF716" s="238">
        <f>IF(N716="snížená",J716,0)</f>
        <v>0</v>
      </c>
      <c r="BG716" s="238">
        <f>IF(N716="zákl. přenesená",J716,0)</f>
        <v>0</v>
      </c>
      <c r="BH716" s="238">
        <f>IF(N716="sníž. přenesená",J716,0)</f>
        <v>0</v>
      </c>
      <c r="BI716" s="238">
        <f>IF(N716="nulová",J716,0)</f>
        <v>0</v>
      </c>
      <c r="BJ716" s="17" t="s">
        <v>80</v>
      </c>
      <c r="BK716" s="238">
        <f>ROUND(I716*H716,2)</f>
        <v>0</v>
      </c>
      <c r="BL716" s="17" t="s">
        <v>270</v>
      </c>
      <c r="BM716" s="237" t="s">
        <v>681</v>
      </c>
    </row>
    <row r="717" s="2" customFormat="1">
      <c r="A717" s="38"/>
      <c r="B717" s="39"/>
      <c r="C717" s="40"/>
      <c r="D717" s="239" t="s">
        <v>154</v>
      </c>
      <c r="E717" s="40"/>
      <c r="F717" s="240" t="s">
        <v>680</v>
      </c>
      <c r="G717" s="40"/>
      <c r="H717" s="40"/>
      <c r="I717" s="241"/>
      <c r="J717" s="40"/>
      <c r="K717" s="40"/>
      <c r="L717" s="44"/>
      <c r="M717" s="242"/>
      <c r="N717" s="243"/>
      <c r="O717" s="91"/>
      <c r="P717" s="91"/>
      <c r="Q717" s="91"/>
      <c r="R717" s="91"/>
      <c r="S717" s="91"/>
      <c r="T717" s="92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154</v>
      </c>
      <c r="AU717" s="17" t="s">
        <v>82</v>
      </c>
    </row>
    <row r="718" s="13" customFormat="1">
      <c r="A718" s="13"/>
      <c r="B718" s="246"/>
      <c r="C718" s="247"/>
      <c r="D718" s="239" t="s">
        <v>158</v>
      </c>
      <c r="E718" s="248" t="s">
        <v>1</v>
      </c>
      <c r="F718" s="249" t="s">
        <v>540</v>
      </c>
      <c r="G718" s="247"/>
      <c r="H718" s="248" t="s">
        <v>1</v>
      </c>
      <c r="I718" s="250"/>
      <c r="J718" s="247"/>
      <c r="K718" s="247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158</v>
      </c>
      <c r="AU718" s="255" t="s">
        <v>82</v>
      </c>
      <c r="AV718" s="13" t="s">
        <v>80</v>
      </c>
      <c r="AW718" s="13" t="s">
        <v>30</v>
      </c>
      <c r="AX718" s="13" t="s">
        <v>73</v>
      </c>
      <c r="AY718" s="255" t="s">
        <v>144</v>
      </c>
    </row>
    <row r="719" s="14" customFormat="1">
      <c r="A719" s="14"/>
      <c r="B719" s="256"/>
      <c r="C719" s="257"/>
      <c r="D719" s="239" t="s">
        <v>158</v>
      </c>
      <c r="E719" s="258" t="s">
        <v>1</v>
      </c>
      <c r="F719" s="259" t="s">
        <v>682</v>
      </c>
      <c r="G719" s="257"/>
      <c r="H719" s="260">
        <v>23.361000000000001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158</v>
      </c>
      <c r="AU719" s="266" t="s">
        <v>82</v>
      </c>
      <c r="AV719" s="14" t="s">
        <v>82</v>
      </c>
      <c r="AW719" s="14" t="s">
        <v>30</v>
      </c>
      <c r="AX719" s="14" t="s">
        <v>73</v>
      </c>
      <c r="AY719" s="266" t="s">
        <v>144</v>
      </c>
    </row>
    <row r="720" s="15" customFormat="1">
      <c r="A720" s="15"/>
      <c r="B720" s="267"/>
      <c r="C720" s="268"/>
      <c r="D720" s="239" t="s">
        <v>158</v>
      </c>
      <c r="E720" s="269" t="s">
        <v>1</v>
      </c>
      <c r="F720" s="270" t="s">
        <v>161</v>
      </c>
      <c r="G720" s="268"/>
      <c r="H720" s="271">
        <v>23.361000000000001</v>
      </c>
      <c r="I720" s="272"/>
      <c r="J720" s="268"/>
      <c r="K720" s="268"/>
      <c r="L720" s="273"/>
      <c r="M720" s="274"/>
      <c r="N720" s="275"/>
      <c r="O720" s="275"/>
      <c r="P720" s="275"/>
      <c r="Q720" s="275"/>
      <c r="R720" s="275"/>
      <c r="S720" s="275"/>
      <c r="T720" s="27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7" t="s">
        <v>158</v>
      </c>
      <c r="AU720" s="277" t="s">
        <v>82</v>
      </c>
      <c r="AV720" s="15" t="s">
        <v>152</v>
      </c>
      <c r="AW720" s="15" t="s">
        <v>30</v>
      </c>
      <c r="AX720" s="15" t="s">
        <v>80</v>
      </c>
      <c r="AY720" s="277" t="s">
        <v>144</v>
      </c>
    </row>
    <row r="721" s="2" customFormat="1" ht="24.15" customHeight="1">
      <c r="A721" s="38"/>
      <c r="B721" s="39"/>
      <c r="C721" s="226" t="s">
        <v>683</v>
      </c>
      <c r="D721" s="226" t="s">
        <v>147</v>
      </c>
      <c r="E721" s="227" t="s">
        <v>684</v>
      </c>
      <c r="F721" s="228" t="s">
        <v>685</v>
      </c>
      <c r="G721" s="229" t="s">
        <v>178</v>
      </c>
      <c r="H721" s="230">
        <v>1264.0999999999999</v>
      </c>
      <c r="I721" s="231"/>
      <c r="J721" s="232">
        <f>ROUND(I721*H721,2)</f>
        <v>0</v>
      </c>
      <c r="K721" s="228" t="s">
        <v>151</v>
      </c>
      <c r="L721" s="44"/>
      <c r="M721" s="233" t="s">
        <v>1</v>
      </c>
      <c r="N721" s="234" t="s">
        <v>38</v>
      </c>
      <c r="O721" s="91"/>
      <c r="P721" s="235">
        <f>O721*H721</f>
        <v>0</v>
      </c>
      <c r="Q721" s="235">
        <v>0</v>
      </c>
      <c r="R721" s="235">
        <f>Q721*H721</f>
        <v>0</v>
      </c>
      <c r="S721" s="235">
        <v>0.0050000000000000001</v>
      </c>
      <c r="T721" s="236">
        <f>S721*H721</f>
        <v>6.3205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7" t="s">
        <v>270</v>
      </c>
      <c r="AT721" s="237" t="s">
        <v>147</v>
      </c>
      <c r="AU721" s="237" t="s">
        <v>82</v>
      </c>
      <c r="AY721" s="17" t="s">
        <v>144</v>
      </c>
      <c r="BE721" s="238">
        <f>IF(N721="základní",J721,0)</f>
        <v>0</v>
      </c>
      <c r="BF721" s="238">
        <f>IF(N721="snížená",J721,0)</f>
        <v>0</v>
      </c>
      <c r="BG721" s="238">
        <f>IF(N721="zákl. přenesená",J721,0)</f>
        <v>0</v>
      </c>
      <c r="BH721" s="238">
        <f>IF(N721="sníž. přenesená",J721,0)</f>
        <v>0</v>
      </c>
      <c r="BI721" s="238">
        <f>IF(N721="nulová",J721,0)</f>
        <v>0</v>
      </c>
      <c r="BJ721" s="17" t="s">
        <v>80</v>
      </c>
      <c r="BK721" s="238">
        <f>ROUND(I721*H721,2)</f>
        <v>0</v>
      </c>
      <c r="BL721" s="17" t="s">
        <v>270</v>
      </c>
      <c r="BM721" s="237" t="s">
        <v>686</v>
      </c>
    </row>
    <row r="722" s="2" customFormat="1">
      <c r="A722" s="38"/>
      <c r="B722" s="39"/>
      <c r="C722" s="40"/>
      <c r="D722" s="239" t="s">
        <v>154</v>
      </c>
      <c r="E722" s="40"/>
      <c r="F722" s="240" t="s">
        <v>687</v>
      </c>
      <c r="G722" s="40"/>
      <c r="H722" s="40"/>
      <c r="I722" s="241"/>
      <c r="J722" s="40"/>
      <c r="K722" s="40"/>
      <c r="L722" s="44"/>
      <c r="M722" s="242"/>
      <c r="N722" s="243"/>
      <c r="O722" s="91"/>
      <c r="P722" s="91"/>
      <c r="Q722" s="91"/>
      <c r="R722" s="91"/>
      <c r="S722" s="91"/>
      <c r="T722" s="92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154</v>
      </c>
      <c r="AU722" s="17" t="s">
        <v>82</v>
      </c>
    </row>
    <row r="723" s="2" customFormat="1">
      <c r="A723" s="38"/>
      <c r="B723" s="39"/>
      <c r="C723" s="40"/>
      <c r="D723" s="244" t="s">
        <v>156</v>
      </c>
      <c r="E723" s="40"/>
      <c r="F723" s="245" t="s">
        <v>688</v>
      </c>
      <c r="G723" s="40"/>
      <c r="H723" s="40"/>
      <c r="I723" s="241"/>
      <c r="J723" s="40"/>
      <c r="K723" s="40"/>
      <c r="L723" s="44"/>
      <c r="M723" s="242"/>
      <c r="N723" s="243"/>
      <c r="O723" s="91"/>
      <c r="P723" s="91"/>
      <c r="Q723" s="91"/>
      <c r="R723" s="91"/>
      <c r="S723" s="91"/>
      <c r="T723" s="92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156</v>
      </c>
      <c r="AU723" s="17" t="s">
        <v>82</v>
      </c>
    </row>
    <row r="724" s="13" customFormat="1">
      <c r="A724" s="13"/>
      <c r="B724" s="246"/>
      <c r="C724" s="247"/>
      <c r="D724" s="239" t="s">
        <v>158</v>
      </c>
      <c r="E724" s="248" t="s">
        <v>1</v>
      </c>
      <c r="F724" s="249" t="s">
        <v>676</v>
      </c>
      <c r="G724" s="247"/>
      <c r="H724" s="248" t="s">
        <v>1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158</v>
      </c>
      <c r="AU724" s="255" t="s">
        <v>82</v>
      </c>
      <c r="AV724" s="13" t="s">
        <v>80</v>
      </c>
      <c r="AW724" s="13" t="s">
        <v>30</v>
      </c>
      <c r="AX724" s="13" t="s">
        <v>73</v>
      </c>
      <c r="AY724" s="255" t="s">
        <v>144</v>
      </c>
    </row>
    <row r="725" s="14" customFormat="1">
      <c r="A725" s="14"/>
      <c r="B725" s="256"/>
      <c r="C725" s="257"/>
      <c r="D725" s="239" t="s">
        <v>158</v>
      </c>
      <c r="E725" s="258" t="s">
        <v>1</v>
      </c>
      <c r="F725" s="259" t="s">
        <v>677</v>
      </c>
      <c r="G725" s="257"/>
      <c r="H725" s="260">
        <v>1264.0999999999999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6" t="s">
        <v>158</v>
      </c>
      <c r="AU725" s="266" t="s">
        <v>82</v>
      </c>
      <c r="AV725" s="14" t="s">
        <v>82</v>
      </c>
      <c r="AW725" s="14" t="s">
        <v>30</v>
      </c>
      <c r="AX725" s="14" t="s">
        <v>73</v>
      </c>
      <c r="AY725" s="266" t="s">
        <v>144</v>
      </c>
    </row>
    <row r="726" s="15" customFormat="1">
      <c r="A726" s="15"/>
      <c r="B726" s="267"/>
      <c r="C726" s="268"/>
      <c r="D726" s="239" t="s">
        <v>158</v>
      </c>
      <c r="E726" s="269" t="s">
        <v>1</v>
      </c>
      <c r="F726" s="270" t="s">
        <v>161</v>
      </c>
      <c r="G726" s="268"/>
      <c r="H726" s="271">
        <v>1264.0999999999999</v>
      </c>
      <c r="I726" s="272"/>
      <c r="J726" s="268"/>
      <c r="K726" s="268"/>
      <c r="L726" s="273"/>
      <c r="M726" s="274"/>
      <c r="N726" s="275"/>
      <c r="O726" s="275"/>
      <c r="P726" s="275"/>
      <c r="Q726" s="275"/>
      <c r="R726" s="275"/>
      <c r="S726" s="275"/>
      <c r="T726" s="276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7" t="s">
        <v>158</v>
      </c>
      <c r="AU726" s="277" t="s">
        <v>82</v>
      </c>
      <c r="AV726" s="15" t="s">
        <v>152</v>
      </c>
      <c r="AW726" s="15" t="s">
        <v>30</v>
      </c>
      <c r="AX726" s="15" t="s">
        <v>80</v>
      </c>
      <c r="AY726" s="277" t="s">
        <v>144</v>
      </c>
    </row>
    <row r="727" s="2" customFormat="1" ht="24.15" customHeight="1">
      <c r="A727" s="38"/>
      <c r="B727" s="39"/>
      <c r="C727" s="226" t="s">
        <v>689</v>
      </c>
      <c r="D727" s="226" t="s">
        <v>147</v>
      </c>
      <c r="E727" s="227" t="s">
        <v>690</v>
      </c>
      <c r="F727" s="228" t="s">
        <v>691</v>
      </c>
      <c r="G727" s="229" t="s">
        <v>164</v>
      </c>
      <c r="H727" s="230">
        <v>273.60000000000002</v>
      </c>
      <c r="I727" s="231"/>
      <c r="J727" s="232">
        <f>ROUND(I727*H727,2)</f>
        <v>0</v>
      </c>
      <c r="K727" s="228" t="s">
        <v>151</v>
      </c>
      <c r="L727" s="44"/>
      <c r="M727" s="233" t="s">
        <v>1</v>
      </c>
      <c r="N727" s="234" t="s">
        <v>38</v>
      </c>
      <c r="O727" s="91"/>
      <c r="P727" s="235">
        <f>O727*H727</f>
        <v>0</v>
      </c>
      <c r="Q727" s="235">
        <v>0</v>
      </c>
      <c r="R727" s="235">
        <f>Q727*H727</f>
        <v>0</v>
      </c>
      <c r="S727" s="235">
        <v>0</v>
      </c>
      <c r="T727" s="236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7" t="s">
        <v>270</v>
      </c>
      <c r="AT727" s="237" t="s">
        <v>147</v>
      </c>
      <c r="AU727" s="237" t="s">
        <v>82</v>
      </c>
      <c r="AY727" s="17" t="s">
        <v>144</v>
      </c>
      <c r="BE727" s="238">
        <f>IF(N727="základní",J727,0)</f>
        <v>0</v>
      </c>
      <c r="BF727" s="238">
        <f>IF(N727="snížená",J727,0)</f>
        <v>0</v>
      </c>
      <c r="BG727" s="238">
        <f>IF(N727="zákl. přenesená",J727,0)</f>
        <v>0</v>
      </c>
      <c r="BH727" s="238">
        <f>IF(N727="sníž. přenesená",J727,0)</f>
        <v>0</v>
      </c>
      <c r="BI727" s="238">
        <f>IF(N727="nulová",J727,0)</f>
        <v>0</v>
      </c>
      <c r="BJ727" s="17" t="s">
        <v>80</v>
      </c>
      <c r="BK727" s="238">
        <f>ROUND(I727*H727,2)</f>
        <v>0</v>
      </c>
      <c r="BL727" s="17" t="s">
        <v>270</v>
      </c>
      <c r="BM727" s="237" t="s">
        <v>692</v>
      </c>
    </row>
    <row r="728" s="2" customFormat="1">
      <c r="A728" s="38"/>
      <c r="B728" s="39"/>
      <c r="C728" s="40"/>
      <c r="D728" s="239" t="s">
        <v>154</v>
      </c>
      <c r="E728" s="40"/>
      <c r="F728" s="240" t="s">
        <v>693</v>
      </c>
      <c r="G728" s="40"/>
      <c r="H728" s="40"/>
      <c r="I728" s="241"/>
      <c r="J728" s="40"/>
      <c r="K728" s="40"/>
      <c r="L728" s="44"/>
      <c r="M728" s="242"/>
      <c r="N728" s="243"/>
      <c r="O728" s="91"/>
      <c r="P728" s="91"/>
      <c r="Q728" s="91"/>
      <c r="R728" s="91"/>
      <c r="S728" s="91"/>
      <c r="T728" s="92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154</v>
      </c>
      <c r="AU728" s="17" t="s">
        <v>82</v>
      </c>
    </row>
    <row r="729" s="2" customFormat="1">
      <c r="A729" s="38"/>
      <c r="B729" s="39"/>
      <c r="C729" s="40"/>
      <c r="D729" s="244" t="s">
        <v>156</v>
      </c>
      <c r="E729" s="40"/>
      <c r="F729" s="245" t="s">
        <v>694</v>
      </c>
      <c r="G729" s="40"/>
      <c r="H729" s="40"/>
      <c r="I729" s="241"/>
      <c r="J729" s="40"/>
      <c r="K729" s="40"/>
      <c r="L729" s="44"/>
      <c r="M729" s="242"/>
      <c r="N729" s="243"/>
      <c r="O729" s="91"/>
      <c r="P729" s="91"/>
      <c r="Q729" s="91"/>
      <c r="R729" s="91"/>
      <c r="S729" s="91"/>
      <c r="T729" s="92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156</v>
      </c>
      <c r="AU729" s="17" t="s">
        <v>82</v>
      </c>
    </row>
    <row r="730" s="13" customFormat="1">
      <c r="A730" s="13"/>
      <c r="B730" s="246"/>
      <c r="C730" s="247"/>
      <c r="D730" s="239" t="s">
        <v>158</v>
      </c>
      <c r="E730" s="248" t="s">
        <v>1</v>
      </c>
      <c r="F730" s="249" t="s">
        <v>695</v>
      </c>
      <c r="G730" s="247"/>
      <c r="H730" s="248" t="s">
        <v>1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158</v>
      </c>
      <c r="AU730" s="255" t="s">
        <v>82</v>
      </c>
      <c r="AV730" s="13" t="s">
        <v>80</v>
      </c>
      <c r="AW730" s="13" t="s">
        <v>30</v>
      </c>
      <c r="AX730" s="13" t="s">
        <v>73</v>
      </c>
      <c r="AY730" s="255" t="s">
        <v>144</v>
      </c>
    </row>
    <row r="731" s="14" customFormat="1">
      <c r="A731" s="14"/>
      <c r="B731" s="256"/>
      <c r="C731" s="257"/>
      <c r="D731" s="239" t="s">
        <v>158</v>
      </c>
      <c r="E731" s="258" t="s">
        <v>1</v>
      </c>
      <c r="F731" s="259" t="s">
        <v>696</v>
      </c>
      <c r="G731" s="257"/>
      <c r="H731" s="260">
        <v>48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158</v>
      </c>
      <c r="AU731" s="266" t="s">
        <v>82</v>
      </c>
      <c r="AV731" s="14" t="s">
        <v>82</v>
      </c>
      <c r="AW731" s="14" t="s">
        <v>30</v>
      </c>
      <c r="AX731" s="14" t="s">
        <v>73</v>
      </c>
      <c r="AY731" s="266" t="s">
        <v>144</v>
      </c>
    </row>
    <row r="732" s="14" customFormat="1">
      <c r="A732" s="14"/>
      <c r="B732" s="256"/>
      <c r="C732" s="257"/>
      <c r="D732" s="239" t="s">
        <v>158</v>
      </c>
      <c r="E732" s="258" t="s">
        <v>1</v>
      </c>
      <c r="F732" s="259" t="s">
        <v>697</v>
      </c>
      <c r="G732" s="257"/>
      <c r="H732" s="260">
        <v>40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158</v>
      </c>
      <c r="AU732" s="266" t="s">
        <v>82</v>
      </c>
      <c r="AV732" s="14" t="s">
        <v>82</v>
      </c>
      <c r="AW732" s="14" t="s">
        <v>30</v>
      </c>
      <c r="AX732" s="14" t="s">
        <v>73</v>
      </c>
      <c r="AY732" s="266" t="s">
        <v>144</v>
      </c>
    </row>
    <row r="733" s="14" customFormat="1">
      <c r="A733" s="14"/>
      <c r="B733" s="256"/>
      <c r="C733" s="257"/>
      <c r="D733" s="239" t="s">
        <v>158</v>
      </c>
      <c r="E733" s="258" t="s">
        <v>1</v>
      </c>
      <c r="F733" s="259" t="s">
        <v>698</v>
      </c>
      <c r="G733" s="257"/>
      <c r="H733" s="260">
        <v>44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158</v>
      </c>
      <c r="AU733" s="266" t="s">
        <v>82</v>
      </c>
      <c r="AV733" s="14" t="s">
        <v>82</v>
      </c>
      <c r="AW733" s="14" t="s">
        <v>30</v>
      </c>
      <c r="AX733" s="14" t="s">
        <v>73</v>
      </c>
      <c r="AY733" s="266" t="s">
        <v>144</v>
      </c>
    </row>
    <row r="734" s="14" customFormat="1">
      <c r="A734" s="14"/>
      <c r="B734" s="256"/>
      <c r="C734" s="257"/>
      <c r="D734" s="239" t="s">
        <v>158</v>
      </c>
      <c r="E734" s="258" t="s">
        <v>1</v>
      </c>
      <c r="F734" s="259" t="s">
        <v>699</v>
      </c>
      <c r="G734" s="257"/>
      <c r="H734" s="260">
        <v>4.7999999999999998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158</v>
      </c>
      <c r="AU734" s="266" t="s">
        <v>82</v>
      </c>
      <c r="AV734" s="14" t="s">
        <v>82</v>
      </c>
      <c r="AW734" s="14" t="s">
        <v>30</v>
      </c>
      <c r="AX734" s="14" t="s">
        <v>73</v>
      </c>
      <c r="AY734" s="266" t="s">
        <v>144</v>
      </c>
    </row>
    <row r="735" s="13" customFormat="1">
      <c r="A735" s="13"/>
      <c r="B735" s="246"/>
      <c r="C735" s="247"/>
      <c r="D735" s="239" t="s">
        <v>158</v>
      </c>
      <c r="E735" s="248" t="s">
        <v>1</v>
      </c>
      <c r="F735" s="249" t="s">
        <v>534</v>
      </c>
      <c r="G735" s="247"/>
      <c r="H735" s="248" t="s">
        <v>1</v>
      </c>
      <c r="I735" s="250"/>
      <c r="J735" s="247"/>
      <c r="K735" s="247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158</v>
      </c>
      <c r="AU735" s="255" t="s">
        <v>82</v>
      </c>
      <c r="AV735" s="13" t="s">
        <v>80</v>
      </c>
      <c r="AW735" s="13" t="s">
        <v>30</v>
      </c>
      <c r="AX735" s="13" t="s">
        <v>73</v>
      </c>
      <c r="AY735" s="255" t="s">
        <v>144</v>
      </c>
    </row>
    <row r="736" s="14" customFormat="1">
      <c r="A736" s="14"/>
      <c r="B736" s="256"/>
      <c r="C736" s="257"/>
      <c r="D736" s="239" t="s">
        <v>158</v>
      </c>
      <c r="E736" s="258" t="s">
        <v>1</v>
      </c>
      <c r="F736" s="259" t="s">
        <v>700</v>
      </c>
      <c r="G736" s="257"/>
      <c r="H736" s="260">
        <v>136.80000000000001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158</v>
      </c>
      <c r="AU736" s="266" t="s">
        <v>82</v>
      </c>
      <c r="AV736" s="14" t="s">
        <v>82</v>
      </c>
      <c r="AW736" s="14" t="s">
        <v>30</v>
      </c>
      <c r="AX736" s="14" t="s">
        <v>73</v>
      </c>
      <c r="AY736" s="266" t="s">
        <v>144</v>
      </c>
    </row>
    <row r="737" s="15" customFormat="1">
      <c r="A737" s="15"/>
      <c r="B737" s="267"/>
      <c r="C737" s="268"/>
      <c r="D737" s="239" t="s">
        <v>158</v>
      </c>
      <c r="E737" s="269" t="s">
        <v>1</v>
      </c>
      <c r="F737" s="270" t="s">
        <v>161</v>
      </c>
      <c r="G737" s="268"/>
      <c r="H737" s="271">
        <v>273.60000000000002</v>
      </c>
      <c r="I737" s="272"/>
      <c r="J737" s="268"/>
      <c r="K737" s="268"/>
      <c r="L737" s="273"/>
      <c r="M737" s="274"/>
      <c r="N737" s="275"/>
      <c r="O737" s="275"/>
      <c r="P737" s="275"/>
      <c r="Q737" s="275"/>
      <c r="R737" s="275"/>
      <c r="S737" s="275"/>
      <c r="T737" s="27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7" t="s">
        <v>158</v>
      </c>
      <c r="AU737" s="277" t="s">
        <v>82</v>
      </c>
      <c r="AV737" s="15" t="s">
        <v>152</v>
      </c>
      <c r="AW737" s="15" t="s">
        <v>30</v>
      </c>
      <c r="AX737" s="15" t="s">
        <v>80</v>
      </c>
      <c r="AY737" s="277" t="s">
        <v>144</v>
      </c>
    </row>
    <row r="738" s="2" customFormat="1" ht="21.75" customHeight="1">
      <c r="A738" s="38"/>
      <c r="B738" s="39"/>
      <c r="C738" s="278" t="s">
        <v>701</v>
      </c>
      <c r="D738" s="278" t="s">
        <v>361</v>
      </c>
      <c r="E738" s="279" t="s">
        <v>537</v>
      </c>
      <c r="F738" s="280" t="s">
        <v>538</v>
      </c>
      <c r="G738" s="281" t="s">
        <v>150</v>
      </c>
      <c r="H738" s="282">
        <v>2.4060000000000001</v>
      </c>
      <c r="I738" s="283"/>
      <c r="J738" s="284">
        <f>ROUND(I738*H738,2)</f>
        <v>0</v>
      </c>
      <c r="K738" s="280" t="s">
        <v>151</v>
      </c>
      <c r="L738" s="285"/>
      <c r="M738" s="286" t="s">
        <v>1</v>
      </c>
      <c r="N738" s="287" t="s">
        <v>38</v>
      </c>
      <c r="O738" s="91"/>
      <c r="P738" s="235">
        <f>O738*H738</f>
        <v>0</v>
      </c>
      <c r="Q738" s="235">
        <v>0.55000000000000004</v>
      </c>
      <c r="R738" s="235">
        <f>Q738*H738</f>
        <v>1.3233000000000001</v>
      </c>
      <c r="S738" s="235">
        <v>0</v>
      </c>
      <c r="T738" s="236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37" t="s">
        <v>376</v>
      </c>
      <c r="AT738" s="237" t="s">
        <v>361</v>
      </c>
      <c r="AU738" s="237" t="s">
        <v>82</v>
      </c>
      <c r="AY738" s="17" t="s">
        <v>144</v>
      </c>
      <c r="BE738" s="238">
        <f>IF(N738="základní",J738,0)</f>
        <v>0</v>
      </c>
      <c r="BF738" s="238">
        <f>IF(N738="snížená",J738,0)</f>
        <v>0</v>
      </c>
      <c r="BG738" s="238">
        <f>IF(N738="zákl. přenesená",J738,0)</f>
        <v>0</v>
      </c>
      <c r="BH738" s="238">
        <f>IF(N738="sníž. přenesená",J738,0)</f>
        <v>0</v>
      </c>
      <c r="BI738" s="238">
        <f>IF(N738="nulová",J738,0)</f>
        <v>0</v>
      </c>
      <c r="BJ738" s="17" t="s">
        <v>80</v>
      </c>
      <c r="BK738" s="238">
        <f>ROUND(I738*H738,2)</f>
        <v>0</v>
      </c>
      <c r="BL738" s="17" t="s">
        <v>270</v>
      </c>
      <c r="BM738" s="237" t="s">
        <v>702</v>
      </c>
    </row>
    <row r="739" s="2" customFormat="1">
      <c r="A739" s="38"/>
      <c r="B739" s="39"/>
      <c r="C739" s="40"/>
      <c r="D739" s="239" t="s">
        <v>154</v>
      </c>
      <c r="E739" s="40"/>
      <c r="F739" s="240" t="s">
        <v>538</v>
      </c>
      <c r="G739" s="40"/>
      <c r="H739" s="40"/>
      <c r="I739" s="241"/>
      <c r="J739" s="40"/>
      <c r="K739" s="40"/>
      <c r="L739" s="44"/>
      <c r="M739" s="242"/>
      <c r="N739" s="243"/>
      <c r="O739" s="91"/>
      <c r="P739" s="91"/>
      <c r="Q739" s="91"/>
      <c r="R739" s="91"/>
      <c r="S739" s="91"/>
      <c r="T739" s="92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154</v>
      </c>
      <c r="AU739" s="17" t="s">
        <v>82</v>
      </c>
    </row>
    <row r="740" s="13" customFormat="1">
      <c r="A740" s="13"/>
      <c r="B740" s="246"/>
      <c r="C740" s="247"/>
      <c r="D740" s="239" t="s">
        <v>158</v>
      </c>
      <c r="E740" s="248" t="s">
        <v>1</v>
      </c>
      <c r="F740" s="249" t="s">
        <v>540</v>
      </c>
      <c r="G740" s="247"/>
      <c r="H740" s="248" t="s">
        <v>1</v>
      </c>
      <c r="I740" s="250"/>
      <c r="J740" s="247"/>
      <c r="K740" s="247"/>
      <c r="L740" s="251"/>
      <c r="M740" s="252"/>
      <c r="N740" s="253"/>
      <c r="O740" s="253"/>
      <c r="P740" s="253"/>
      <c r="Q740" s="253"/>
      <c r="R740" s="253"/>
      <c r="S740" s="253"/>
      <c r="T740" s="25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5" t="s">
        <v>158</v>
      </c>
      <c r="AU740" s="255" t="s">
        <v>82</v>
      </c>
      <c r="AV740" s="13" t="s">
        <v>80</v>
      </c>
      <c r="AW740" s="13" t="s">
        <v>30</v>
      </c>
      <c r="AX740" s="13" t="s">
        <v>73</v>
      </c>
      <c r="AY740" s="255" t="s">
        <v>144</v>
      </c>
    </row>
    <row r="741" s="13" customFormat="1">
      <c r="A741" s="13"/>
      <c r="B741" s="246"/>
      <c r="C741" s="247"/>
      <c r="D741" s="239" t="s">
        <v>158</v>
      </c>
      <c r="E741" s="248" t="s">
        <v>1</v>
      </c>
      <c r="F741" s="249" t="s">
        <v>695</v>
      </c>
      <c r="G741" s="247"/>
      <c r="H741" s="248" t="s">
        <v>1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5" t="s">
        <v>158</v>
      </c>
      <c r="AU741" s="255" t="s">
        <v>82</v>
      </c>
      <c r="AV741" s="13" t="s">
        <v>80</v>
      </c>
      <c r="AW741" s="13" t="s">
        <v>30</v>
      </c>
      <c r="AX741" s="13" t="s">
        <v>73</v>
      </c>
      <c r="AY741" s="255" t="s">
        <v>144</v>
      </c>
    </row>
    <row r="742" s="14" customFormat="1">
      <c r="A742" s="14"/>
      <c r="B742" s="256"/>
      <c r="C742" s="257"/>
      <c r="D742" s="239" t="s">
        <v>158</v>
      </c>
      <c r="E742" s="258" t="s">
        <v>1</v>
      </c>
      <c r="F742" s="259" t="s">
        <v>703</v>
      </c>
      <c r="G742" s="257"/>
      <c r="H742" s="260">
        <v>0.42199999999999999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158</v>
      </c>
      <c r="AU742" s="266" t="s">
        <v>82</v>
      </c>
      <c r="AV742" s="14" t="s">
        <v>82</v>
      </c>
      <c r="AW742" s="14" t="s">
        <v>30</v>
      </c>
      <c r="AX742" s="14" t="s">
        <v>73</v>
      </c>
      <c r="AY742" s="266" t="s">
        <v>144</v>
      </c>
    </row>
    <row r="743" s="14" customFormat="1">
      <c r="A743" s="14"/>
      <c r="B743" s="256"/>
      <c r="C743" s="257"/>
      <c r="D743" s="239" t="s">
        <v>158</v>
      </c>
      <c r="E743" s="258" t="s">
        <v>1</v>
      </c>
      <c r="F743" s="259" t="s">
        <v>704</v>
      </c>
      <c r="G743" s="257"/>
      <c r="H743" s="260">
        <v>0.35199999999999998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158</v>
      </c>
      <c r="AU743" s="266" t="s">
        <v>82</v>
      </c>
      <c r="AV743" s="14" t="s">
        <v>82</v>
      </c>
      <c r="AW743" s="14" t="s">
        <v>30</v>
      </c>
      <c r="AX743" s="14" t="s">
        <v>73</v>
      </c>
      <c r="AY743" s="266" t="s">
        <v>144</v>
      </c>
    </row>
    <row r="744" s="14" customFormat="1">
      <c r="A744" s="14"/>
      <c r="B744" s="256"/>
      <c r="C744" s="257"/>
      <c r="D744" s="239" t="s">
        <v>158</v>
      </c>
      <c r="E744" s="258" t="s">
        <v>1</v>
      </c>
      <c r="F744" s="259" t="s">
        <v>705</v>
      </c>
      <c r="G744" s="257"/>
      <c r="H744" s="260">
        <v>0.38700000000000001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158</v>
      </c>
      <c r="AU744" s="266" t="s">
        <v>82</v>
      </c>
      <c r="AV744" s="14" t="s">
        <v>82</v>
      </c>
      <c r="AW744" s="14" t="s">
        <v>30</v>
      </c>
      <c r="AX744" s="14" t="s">
        <v>73</v>
      </c>
      <c r="AY744" s="266" t="s">
        <v>144</v>
      </c>
    </row>
    <row r="745" s="14" customFormat="1">
      <c r="A745" s="14"/>
      <c r="B745" s="256"/>
      <c r="C745" s="257"/>
      <c r="D745" s="239" t="s">
        <v>158</v>
      </c>
      <c r="E745" s="258" t="s">
        <v>1</v>
      </c>
      <c r="F745" s="259" t="s">
        <v>706</v>
      </c>
      <c r="G745" s="257"/>
      <c r="H745" s="260">
        <v>0.042000000000000003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158</v>
      </c>
      <c r="AU745" s="266" t="s">
        <v>82</v>
      </c>
      <c r="AV745" s="14" t="s">
        <v>82</v>
      </c>
      <c r="AW745" s="14" t="s">
        <v>30</v>
      </c>
      <c r="AX745" s="14" t="s">
        <v>73</v>
      </c>
      <c r="AY745" s="266" t="s">
        <v>144</v>
      </c>
    </row>
    <row r="746" s="13" customFormat="1">
      <c r="A746" s="13"/>
      <c r="B746" s="246"/>
      <c r="C746" s="247"/>
      <c r="D746" s="239" t="s">
        <v>158</v>
      </c>
      <c r="E746" s="248" t="s">
        <v>1</v>
      </c>
      <c r="F746" s="249" t="s">
        <v>534</v>
      </c>
      <c r="G746" s="247"/>
      <c r="H746" s="248" t="s">
        <v>1</v>
      </c>
      <c r="I746" s="250"/>
      <c r="J746" s="247"/>
      <c r="K746" s="247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158</v>
      </c>
      <c r="AU746" s="255" t="s">
        <v>82</v>
      </c>
      <c r="AV746" s="13" t="s">
        <v>80</v>
      </c>
      <c r="AW746" s="13" t="s">
        <v>30</v>
      </c>
      <c r="AX746" s="13" t="s">
        <v>73</v>
      </c>
      <c r="AY746" s="255" t="s">
        <v>144</v>
      </c>
    </row>
    <row r="747" s="14" customFormat="1">
      <c r="A747" s="14"/>
      <c r="B747" s="256"/>
      <c r="C747" s="257"/>
      <c r="D747" s="239" t="s">
        <v>158</v>
      </c>
      <c r="E747" s="258" t="s">
        <v>1</v>
      </c>
      <c r="F747" s="259" t="s">
        <v>707</v>
      </c>
      <c r="G747" s="257"/>
      <c r="H747" s="260">
        <v>1.2030000000000001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6" t="s">
        <v>158</v>
      </c>
      <c r="AU747" s="266" t="s">
        <v>82</v>
      </c>
      <c r="AV747" s="14" t="s">
        <v>82</v>
      </c>
      <c r="AW747" s="14" t="s">
        <v>30</v>
      </c>
      <c r="AX747" s="14" t="s">
        <v>73</v>
      </c>
      <c r="AY747" s="266" t="s">
        <v>144</v>
      </c>
    </row>
    <row r="748" s="15" customFormat="1">
      <c r="A748" s="15"/>
      <c r="B748" s="267"/>
      <c r="C748" s="268"/>
      <c r="D748" s="239" t="s">
        <v>158</v>
      </c>
      <c r="E748" s="269" t="s">
        <v>1</v>
      </c>
      <c r="F748" s="270" t="s">
        <v>161</v>
      </c>
      <c r="G748" s="268"/>
      <c r="H748" s="271">
        <v>2.4060000000000001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7" t="s">
        <v>158</v>
      </c>
      <c r="AU748" s="277" t="s">
        <v>82</v>
      </c>
      <c r="AV748" s="15" t="s">
        <v>152</v>
      </c>
      <c r="AW748" s="15" t="s">
        <v>30</v>
      </c>
      <c r="AX748" s="15" t="s">
        <v>80</v>
      </c>
      <c r="AY748" s="277" t="s">
        <v>144</v>
      </c>
    </row>
    <row r="749" s="2" customFormat="1" ht="16.5" customHeight="1">
      <c r="A749" s="38"/>
      <c r="B749" s="39"/>
      <c r="C749" s="226" t="s">
        <v>708</v>
      </c>
      <c r="D749" s="226" t="s">
        <v>147</v>
      </c>
      <c r="E749" s="227" t="s">
        <v>709</v>
      </c>
      <c r="F749" s="228" t="s">
        <v>710</v>
      </c>
      <c r="G749" s="229" t="s">
        <v>240</v>
      </c>
      <c r="H749" s="230">
        <v>8</v>
      </c>
      <c r="I749" s="231"/>
      <c r="J749" s="232">
        <f>ROUND(I749*H749,2)</f>
        <v>0</v>
      </c>
      <c r="K749" s="228" t="s">
        <v>151</v>
      </c>
      <c r="L749" s="44"/>
      <c r="M749" s="233" t="s">
        <v>1</v>
      </c>
      <c r="N749" s="234" t="s">
        <v>38</v>
      </c>
      <c r="O749" s="91"/>
      <c r="P749" s="235">
        <f>O749*H749</f>
        <v>0</v>
      </c>
      <c r="Q749" s="235">
        <v>0</v>
      </c>
      <c r="R749" s="235">
        <f>Q749*H749</f>
        <v>0</v>
      </c>
      <c r="S749" s="235">
        <v>0.20000000000000001</v>
      </c>
      <c r="T749" s="236">
        <f>S749*H749</f>
        <v>1.6000000000000001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7" t="s">
        <v>270</v>
      </c>
      <c r="AT749" s="237" t="s">
        <v>147</v>
      </c>
      <c r="AU749" s="237" t="s">
        <v>82</v>
      </c>
      <c r="AY749" s="17" t="s">
        <v>144</v>
      </c>
      <c r="BE749" s="238">
        <f>IF(N749="základní",J749,0)</f>
        <v>0</v>
      </c>
      <c r="BF749" s="238">
        <f>IF(N749="snížená",J749,0)</f>
        <v>0</v>
      </c>
      <c r="BG749" s="238">
        <f>IF(N749="zákl. přenesená",J749,0)</f>
        <v>0</v>
      </c>
      <c r="BH749" s="238">
        <f>IF(N749="sníž. přenesená",J749,0)</f>
        <v>0</v>
      </c>
      <c r="BI749" s="238">
        <f>IF(N749="nulová",J749,0)</f>
        <v>0</v>
      </c>
      <c r="BJ749" s="17" t="s">
        <v>80</v>
      </c>
      <c r="BK749" s="238">
        <f>ROUND(I749*H749,2)</f>
        <v>0</v>
      </c>
      <c r="BL749" s="17" t="s">
        <v>270</v>
      </c>
      <c r="BM749" s="237" t="s">
        <v>711</v>
      </c>
    </row>
    <row r="750" s="2" customFormat="1">
      <c r="A750" s="38"/>
      <c r="B750" s="39"/>
      <c r="C750" s="40"/>
      <c r="D750" s="239" t="s">
        <v>154</v>
      </c>
      <c r="E750" s="40"/>
      <c r="F750" s="240" t="s">
        <v>712</v>
      </c>
      <c r="G750" s="40"/>
      <c r="H750" s="40"/>
      <c r="I750" s="241"/>
      <c r="J750" s="40"/>
      <c r="K750" s="40"/>
      <c r="L750" s="44"/>
      <c r="M750" s="242"/>
      <c r="N750" s="243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154</v>
      </c>
      <c r="AU750" s="17" t="s">
        <v>82</v>
      </c>
    </row>
    <row r="751" s="2" customFormat="1">
      <c r="A751" s="38"/>
      <c r="B751" s="39"/>
      <c r="C751" s="40"/>
      <c r="D751" s="244" t="s">
        <v>156</v>
      </c>
      <c r="E751" s="40"/>
      <c r="F751" s="245" t="s">
        <v>713</v>
      </c>
      <c r="G751" s="40"/>
      <c r="H751" s="40"/>
      <c r="I751" s="241"/>
      <c r="J751" s="40"/>
      <c r="K751" s="40"/>
      <c r="L751" s="44"/>
      <c r="M751" s="242"/>
      <c r="N751" s="243"/>
      <c r="O751" s="91"/>
      <c r="P751" s="91"/>
      <c r="Q751" s="91"/>
      <c r="R751" s="91"/>
      <c r="S751" s="91"/>
      <c r="T751" s="92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156</v>
      </c>
      <c r="AU751" s="17" t="s">
        <v>82</v>
      </c>
    </row>
    <row r="752" s="2" customFormat="1" ht="24.15" customHeight="1">
      <c r="A752" s="38"/>
      <c r="B752" s="39"/>
      <c r="C752" s="226" t="s">
        <v>714</v>
      </c>
      <c r="D752" s="226" t="s">
        <v>147</v>
      </c>
      <c r="E752" s="227" t="s">
        <v>715</v>
      </c>
      <c r="F752" s="228" t="s">
        <v>716</v>
      </c>
      <c r="G752" s="229" t="s">
        <v>240</v>
      </c>
      <c r="H752" s="230">
        <v>6</v>
      </c>
      <c r="I752" s="231"/>
      <c r="J752" s="232">
        <f>ROUND(I752*H752,2)</f>
        <v>0</v>
      </c>
      <c r="K752" s="228" t="s">
        <v>151</v>
      </c>
      <c r="L752" s="44"/>
      <c r="M752" s="233" t="s">
        <v>1</v>
      </c>
      <c r="N752" s="234" t="s">
        <v>38</v>
      </c>
      <c r="O752" s="91"/>
      <c r="P752" s="235">
        <f>O752*H752</f>
        <v>0</v>
      </c>
      <c r="Q752" s="235">
        <v>0.1221</v>
      </c>
      <c r="R752" s="235">
        <f>Q752*H752</f>
        <v>0.73260000000000003</v>
      </c>
      <c r="S752" s="235">
        <v>0</v>
      </c>
      <c r="T752" s="236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37" t="s">
        <v>270</v>
      </c>
      <c r="AT752" s="237" t="s">
        <v>147</v>
      </c>
      <c r="AU752" s="237" t="s">
        <v>82</v>
      </c>
      <c r="AY752" s="17" t="s">
        <v>144</v>
      </c>
      <c r="BE752" s="238">
        <f>IF(N752="základní",J752,0)</f>
        <v>0</v>
      </c>
      <c r="BF752" s="238">
        <f>IF(N752="snížená",J752,0)</f>
        <v>0</v>
      </c>
      <c r="BG752" s="238">
        <f>IF(N752="zákl. přenesená",J752,0)</f>
        <v>0</v>
      </c>
      <c r="BH752" s="238">
        <f>IF(N752="sníž. přenesená",J752,0)</f>
        <v>0</v>
      </c>
      <c r="BI752" s="238">
        <f>IF(N752="nulová",J752,0)</f>
        <v>0</v>
      </c>
      <c r="BJ752" s="17" t="s">
        <v>80</v>
      </c>
      <c r="BK752" s="238">
        <f>ROUND(I752*H752,2)</f>
        <v>0</v>
      </c>
      <c r="BL752" s="17" t="s">
        <v>270</v>
      </c>
      <c r="BM752" s="237" t="s">
        <v>717</v>
      </c>
    </row>
    <row r="753" s="2" customFormat="1">
      <c r="A753" s="38"/>
      <c r="B753" s="39"/>
      <c r="C753" s="40"/>
      <c r="D753" s="239" t="s">
        <v>154</v>
      </c>
      <c r="E753" s="40"/>
      <c r="F753" s="240" t="s">
        <v>718</v>
      </c>
      <c r="G753" s="40"/>
      <c r="H753" s="40"/>
      <c r="I753" s="241"/>
      <c r="J753" s="40"/>
      <c r="K753" s="40"/>
      <c r="L753" s="44"/>
      <c r="M753" s="242"/>
      <c r="N753" s="243"/>
      <c r="O753" s="91"/>
      <c r="P753" s="91"/>
      <c r="Q753" s="91"/>
      <c r="R753" s="91"/>
      <c r="S753" s="91"/>
      <c r="T753" s="92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154</v>
      </c>
      <c r="AU753" s="17" t="s">
        <v>82</v>
      </c>
    </row>
    <row r="754" s="2" customFormat="1">
      <c r="A754" s="38"/>
      <c r="B754" s="39"/>
      <c r="C754" s="40"/>
      <c r="D754" s="244" t="s">
        <v>156</v>
      </c>
      <c r="E754" s="40"/>
      <c r="F754" s="245" t="s">
        <v>719</v>
      </c>
      <c r="G754" s="40"/>
      <c r="H754" s="40"/>
      <c r="I754" s="241"/>
      <c r="J754" s="40"/>
      <c r="K754" s="40"/>
      <c r="L754" s="44"/>
      <c r="M754" s="242"/>
      <c r="N754" s="243"/>
      <c r="O754" s="91"/>
      <c r="P754" s="91"/>
      <c r="Q754" s="91"/>
      <c r="R754" s="91"/>
      <c r="S754" s="91"/>
      <c r="T754" s="92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156</v>
      </c>
      <c r="AU754" s="17" t="s">
        <v>82</v>
      </c>
    </row>
    <row r="755" s="14" customFormat="1">
      <c r="A755" s="14"/>
      <c r="B755" s="256"/>
      <c r="C755" s="257"/>
      <c r="D755" s="239" t="s">
        <v>158</v>
      </c>
      <c r="E755" s="258" t="s">
        <v>1</v>
      </c>
      <c r="F755" s="259" t="s">
        <v>174</v>
      </c>
      <c r="G755" s="257"/>
      <c r="H755" s="260">
        <v>6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158</v>
      </c>
      <c r="AU755" s="266" t="s">
        <v>82</v>
      </c>
      <c r="AV755" s="14" t="s">
        <v>82</v>
      </c>
      <c r="AW755" s="14" t="s">
        <v>30</v>
      </c>
      <c r="AX755" s="14" t="s">
        <v>73</v>
      </c>
      <c r="AY755" s="266" t="s">
        <v>144</v>
      </c>
    </row>
    <row r="756" s="15" customFormat="1">
      <c r="A756" s="15"/>
      <c r="B756" s="267"/>
      <c r="C756" s="268"/>
      <c r="D756" s="239" t="s">
        <v>158</v>
      </c>
      <c r="E756" s="269" t="s">
        <v>1</v>
      </c>
      <c r="F756" s="270" t="s">
        <v>161</v>
      </c>
      <c r="G756" s="268"/>
      <c r="H756" s="271">
        <v>6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158</v>
      </c>
      <c r="AU756" s="277" t="s">
        <v>82</v>
      </c>
      <c r="AV756" s="15" t="s">
        <v>152</v>
      </c>
      <c r="AW756" s="15" t="s">
        <v>30</v>
      </c>
      <c r="AX756" s="15" t="s">
        <v>80</v>
      </c>
      <c r="AY756" s="277" t="s">
        <v>144</v>
      </c>
    </row>
    <row r="757" s="2" customFormat="1" ht="24.15" customHeight="1">
      <c r="A757" s="38"/>
      <c r="B757" s="39"/>
      <c r="C757" s="226" t="s">
        <v>720</v>
      </c>
      <c r="D757" s="226" t="s">
        <v>147</v>
      </c>
      <c r="E757" s="227" t="s">
        <v>721</v>
      </c>
      <c r="F757" s="228" t="s">
        <v>722</v>
      </c>
      <c r="G757" s="229" t="s">
        <v>240</v>
      </c>
      <c r="H757" s="230">
        <v>10</v>
      </c>
      <c r="I757" s="231"/>
      <c r="J757" s="232">
        <f>ROUND(I757*H757,2)</f>
        <v>0</v>
      </c>
      <c r="K757" s="228" t="s">
        <v>151</v>
      </c>
      <c r="L757" s="44"/>
      <c r="M757" s="233" t="s">
        <v>1</v>
      </c>
      <c r="N757" s="234" t="s">
        <v>38</v>
      </c>
      <c r="O757" s="91"/>
      <c r="P757" s="235">
        <f>O757*H757</f>
        <v>0</v>
      </c>
      <c r="Q757" s="235">
        <v>0.067100000000000007</v>
      </c>
      <c r="R757" s="235">
        <f>Q757*H757</f>
        <v>0.67100000000000004</v>
      </c>
      <c r="S757" s="235">
        <v>0</v>
      </c>
      <c r="T757" s="236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7" t="s">
        <v>270</v>
      </c>
      <c r="AT757" s="237" t="s">
        <v>147</v>
      </c>
      <c r="AU757" s="237" t="s">
        <v>82</v>
      </c>
      <c r="AY757" s="17" t="s">
        <v>144</v>
      </c>
      <c r="BE757" s="238">
        <f>IF(N757="základní",J757,0)</f>
        <v>0</v>
      </c>
      <c r="BF757" s="238">
        <f>IF(N757="snížená",J757,0)</f>
        <v>0</v>
      </c>
      <c r="BG757" s="238">
        <f>IF(N757="zákl. přenesená",J757,0)</f>
        <v>0</v>
      </c>
      <c r="BH757" s="238">
        <f>IF(N757="sníž. přenesená",J757,0)</f>
        <v>0</v>
      </c>
      <c r="BI757" s="238">
        <f>IF(N757="nulová",J757,0)</f>
        <v>0</v>
      </c>
      <c r="BJ757" s="17" t="s">
        <v>80</v>
      </c>
      <c r="BK757" s="238">
        <f>ROUND(I757*H757,2)</f>
        <v>0</v>
      </c>
      <c r="BL757" s="17" t="s">
        <v>270</v>
      </c>
      <c r="BM757" s="237" t="s">
        <v>723</v>
      </c>
    </row>
    <row r="758" s="2" customFormat="1">
      <c r="A758" s="38"/>
      <c r="B758" s="39"/>
      <c r="C758" s="40"/>
      <c r="D758" s="239" t="s">
        <v>154</v>
      </c>
      <c r="E758" s="40"/>
      <c r="F758" s="240" t="s">
        <v>724</v>
      </c>
      <c r="G758" s="40"/>
      <c r="H758" s="40"/>
      <c r="I758" s="241"/>
      <c r="J758" s="40"/>
      <c r="K758" s="40"/>
      <c r="L758" s="44"/>
      <c r="M758" s="242"/>
      <c r="N758" s="243"/>
      <c r="O758" s="91"/>
      <c r="P758" s="91"/>
      <c r="Q758" s="91"/>
      <c r="R758" s="91"/>
      <c r="S758" s="91"/>
      <c r="T758" s="92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154</v>
      </c>
      <c r="AU758" s="17" t="s">
        <v>82</v>
      </c>
    </row>
    <row r="759" s="2" customFormat="1">
      <c r="A759" s="38"/>
      <c r="B759" s="39"/>
      <c r="C759" s="40"/>
      <c r="D759" s="244" t="s">
        <v>156</v>
      </c>
      <c r="E759" s="40"/>
      <c r="F759" s="245" t="s">
        <v>725</v>
      </c>
      <c r="G759" s="40"/>
      <c r="H759" s="40"/>
      <c r="I759" s="241"/>
      <c r="J759" s="40"/>
      <c r="K759" s="40"/>
      <c r="L759" s="44"/>
      <c r="M759" s="242"/>
      <c r="N759" s="243"/>
      <c r="O759" s="91"/>
      <c r="P759" s="91"/>
      <c r="Q759" s="91"/>
      <c r="R759" s="91"/>
      <c r="S759" s="91"/>
      <c r="T759" s="92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156</v>
      </c>
      <c r="AU759" s="17" t="s">
        <v>82</v>
      </c>
    </row>
    <row r="760" s="14" customFormat="1">
      <c r="A760" s="14"/>
      <c r="B760" s="256"/>
      <c r="C760" s="257"/>
      <c r="D760" s="239" t="s">
        <v>158</v>
      </c>
      <c r="E760" s="258" t="s">
        <v>1</v>
      </c>
      <c r="F760" s="259" t="s">
        <v>225</v>
      </c>
      <c r="G760" s="257"/>
      <c r="H760" s="260">
        <v>10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158</v>
      </c>
      <c r="AU760" s="266" t="s">
        <v>82</v>
      </c>
      <c r="AV760" s="14" t="s">
        <v>82</v>
      </c>
      <c r="AW760" s="14" t="s">
        <v>30</v>
      </c>
      <c r="AX760" s="14" t="s">
        <v>73</v>
      </c>
      <c r="AY760" s="266" t="s">
        <v>144</v>
      </c>
    </row>
    <row r="761" s="15" customFormat="1">
      <c r="A761" s="15"/>
      <c r="B761" s="267"/>
      <c r="C761" s="268"/>
      <c r="D761" s="239" t="s">
        <v>158</v>
      </c>
      <c r="E761" s="269" t="s">
        <v>1</v>
      </c>
      <c r="F761" s="270" t="s">
        <v>161</v>
      </c>
      <c r="G761" s="268"/>
      <c r="H761" s="271">
        <v>10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7" t="s">
        <v>158</v>
      </c>
      <c r="AU761" s="277" t="s">
        <v>82</v>
      </c>
      <c r="AV761" s="15" t="s">
        <v>152</v>
      </c>
      <c r="AW761" s="15" t="s">
        <v>30</v>
      </c>
      <c r="AX761" s="15" t="s">
        <v>80</v>
      </c>
      <c r="AY761" s="277" t="s">
        <v>144</v>
      </c>
    </row>
    <row r="762" s="2" customFormat="1" ht="24.15" customHeight="1">
      <c r="A762" s="38"/>
      <c r="B762" s="39"/>
      <c r="C762" s="226" t="s">
        <v>726</v>
      </c>
      <c r="D762" s="226" t="s">
        <v>147</v>
      </c>
      <c r="E762" s="227" t="s">
        <v>727</v>
      </c>
      <c r="F762" s="228" t="s">
        <v>728</v>
      </c>
      <c r="G762" s="229" t="s">
        <v>150</v>
      </c>
      <c r="H762" s="230">
        <v>44.954999999999998</v>
      </c>
      <c r="I762" s="231"/>
      <c r="J762" s="232">
        <f>ROUND(I762*H762,2)</f>
        <v>0</v>
      </c>
      <c r="K762" s="228" t="s">
        <v>151</v>
      </c>
      <c r="L762" s="44"/>
      <c r="M762" s="233" t="s">
        <v>1</v>
      </c>
      <c r="N762" s="234" t="s">
        <v>38</v>
      </c>
      <c r="O762" s="91"/>
      <c r="P762" s="235">
        <f>O762*H762</f>
        <v>0</v>
      </c>
      <c r="Q762" s="235">
        <v>0.022839999999999999</v>
      </c>
      <c r="R762" s="235">
        <f>Q762*H762</f>
        <v>1.0267721999999999</v>
      </c>
      <c r="S762" s="235">
        <v>0</v>
      </c>
      <c r="T762" s="236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7" t="s">
        <v>270</v>
      </c>
      <c r="AT762" s="237" t="s">
        <v>147</v>
      </c>
      <c r="AU762" s="237" t="s">
        <v>82</v>
      </c>
      <c r="AY762" s="17" t="s">
        <v>144</v>
      </c>
      <c r="BE762" s="238">
        <f>IF(N762="základní",J762,0)</f>
        <v>0</v>
      </c>
      <c r="BF762" s="238">
        <f>IF(N762="snížená",J762,0)</f>
        <v>0</v>
      </c>
      <c r="BG762" s="238">
        <f>IF(N762="zákl. přenesená",J762,0)</f>
        <v>0</v>
      </c>
      <c r="BH762" s="238">
        <f>IF(N762="sníž. přenesená",J762,0)</f>
        <v>0</v>
      </c>
      <c r="BI762" s="238">
        <f>IF(N762="nulová",J762,0)</f>
        <v>0</v>
      </c>
      <c r="BJ762" s="17" t="s">
        <v>80</v>
      </c>
      <c r="BK762" s="238">
        <f>ROUND(I762*H762,2)</f>
        <v>0</v>
      </c>
      <c r="BL762" s="17" t="s">
        <v>270</v>
      </c>
      <c r="BM762" s="237" t="s">
        <v>729</v>
      </c>
    </row>
    <row r="763" s="2" customFormat="1">
      <c r="A763" s="38"/>
      <c r="B763" s="39"/>
      <c r="C763" s="40"/>
      <c r="D763" s="239" t="s">
        <v>154</v>
      </c>
      <c r="E763" s="40"/>
      <c r="F763" s="240" t="s">
        <v>730</v>
      </c>
      <c r="G763" s="40"/>
      <c r="H763" s="40"/>
      <c r="I763" s="241"/>
      <c r="J763" s="40"/>
      <c r="K763" s="40"/>
      <c r="L763" s="44"/>
      <c r="M763" s="242"/>
      <c r="N763" s="243"/>
      <c r="O763" s="91"/>
      <c r="P763" s="91"/>
      <c r="Q763" s="91"/>
      <c r="R763" s="91"/>
      <c r="S763" s="91"/>
      <c r="T763" s="92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154</v>
      </c>
      <c r="AU763" s="17" t="s">
        <v>82</v>
      </c>
    </row>
    <row r="764" s="2" customFormat="1">
      <c r="A764" s="38"/>
      <c r="B764" s="39"/>
      <c r="C764" s="40"/>
      <c r="D764" s="244" t="s">
        <v>156</v>
      </c>
      <c r="E764" s="40"/>
      <c r="F764" s="245" t="s">
        <v>731</v>
      </c>
      <c r="G764" s="40"/>
      <c r="H764" s="40"/>
      <c r="I764" s="241"/>
      <c r="J764" s="40"/>
      <c r="K764" s="40"/>
      <c r="L764" s="44"/>
      <c r="M764" s="242"/>
      <c r="N764" s="243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156</v>
      </c>
      <c r="AU764" s="17" t="s">
        <v>82</v>
      </c>
    </row>
    <row r="765" s="14" customFormat="1">
      <c r="A765" s="14"/>
      <c r="B765" s="256"/>
      <c r="C765" s="257"/>
      <c r="D765" s="239" t="s">
        <v>158</v>
      </c>
      <c r="E765" s="258" t="s">
        <v>1</v>
      </c>
      <c r="F765" s="259" t="s">
        <v>732</v>
      </c>
      <c r="G765" s="257"/>
      <c r="H765" s="260">
        <v>44.954999999999998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6" t="s">
        <v>158</v>
      </c>
      <c r="AU765" s="266" t="s">
        <v>82</v>
      </c>
      <c r="AV765" s="14" t="s">
        <v>82</v>
      </c>
      <c r="AW765" s="14" t="s">
        <v>30</v>
      </c>
      <c r="AX765" s="14" t="s">
        <v>73</v>
      </c>
      <c r="AY765" s="266" t="s">
        <v>144</v>
      </c>
    </row>
    <row r="766" s="15" customFormat="1">
      <c r="A766" s="15"/>
      <c r="B766" s="267"/>
      <c r="C766" s="268"/>
      <c r="D766" s="239" t="s">
        <v>158</v>
      </c>
      <c r="E766" s="269" t="s">
        <v>1</v>
      </c>
      <c r="F766" s="270" t="s">
        <v>161</v>
      </c>
      <c r="G766" s="268"/>
      <c r="H766" s="271">
        <v>44.954999999999998</v>
      </c>
      <c r="I766" s="272"/>
      <c r="J766" s="268"/>
      <c r="K766" s="268"/>
      <c r="L766" s="273"/>
      <c r="M766" s="274"/>
      <c r="N766" s="275"/>
      <c r="O766" s="275"/>
      <c r="P766" s="275"/>
      <c r="Q766" s="275"/>
      <c r="R766" s="275"/>
      <c r="S766" s="275"/>
      <c r="T766" s="27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7" t="s">
        <v>158</v>
      </c>
      <c r="AU766" s="277" t="s">
        <v>82</v>
      </c>
      <c r="AV766" s="15" t="s">
        <v>152</v>
      </c>
      <c r="AW766" s="15" t="s">
        <v>30</v>
      </c>
      <c r="AX766" s="15" t="s">
        <v>80</v>
      </c>
      <c r="AY766" s="277" t="s">
        <v>144</v>
      </c>
    </row>
    <row r="767" s="2" customFormat="1" ht="24.15" customHeight="1">
      <c r="A767" s="38"/>
      <c r="B767" s="39"/>
      <c r="C767" s="226" t="s">
        <v>733</v>
      </c>
      <c r="D767" s="226" t="s">
        <v>147</v>
      </c>
      <c r="E767" s="227" t="s">
        <v>734</v>
      </c>
      <c r="F767" s="228" t="s">
        <v>735</v>
      </c>
      <c r="G767" s="229" t="s">
        <v>164</v>
      </c>
      <c r="H767" s="230">
        <v>22</v>
      </c>
      <c r="I767" s="231"/>
      <c r="J767" s="232">
        <f>ROUND(I767*H767,2)</f>
        <v>0</v>
      </c>
      <c r="K767" s="228" t="s">
        <v>151</v>
      </c>
      <c r="L767" s="44"/>
      <c r="M767" s="233" t="s">
        <v>1</v>
      </c>
      <c r="N767" s="234" t="s">
        <v>38</v>
      </c>
      <c r="O767" s="91"/>
      <c r="P767" s="235">
        <f>O767*H767</f>
        <v>0</v>
      </c>
      <c r="Q767" s="235">
        <v>0</v>
      </c>
      <c r="R767" s="235">
        <f>Q767*H767</f>
        <v>0</v>
      </c>
      <c r="S767" s="235">
        <v>0.0044000000000000003</v>
      </c>
      <c r="T767" s="236">
        <f>S767*H767</f>
        <v>0.096800000000000011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37" t="s">
        <v>270</v>
      </c>
      <c r="AT767" s="237" t="s">
        <v>147</v>
      </c>
      <c r="AU767" s="237" t="s">
        <v>82</v>
      </c>
      <c r="AY767" s="17" t="s">
        <v>144</v>
      </c>
      <c r="BE767" s="238">
        <f>IF(N767="základní",J767,0)</f>
        <v>0</v>
      </c>
      <c r="BF767" s="238">
        <f>IF(N767="snížená",J767,0)</f>
        <v>0</v>
      </c>
      <c r="BG767" s="238">
        <f>IF(N767="zákl. přenesená",J767,0)</f>
        <v>0</v>
      </c>
      <c r="BH767" s="238">
        <f>IF(N767="sníž. přenesená",J767,0)</f>
        <v>0</v>
      </c>
      <c r="BI767" s="238">
        <f>IF(N767="nulová",J767,0)</f>
        <v>0</v>
      </c>
      <c r="BJ767" s="17" t="s">
        <v>80</v>
      </c>
      <c r="BK767" s="238">
        <f>ROUND(I767*H767,2)</f>
        <v>0</v>
      </c>
      <c r="BL767" s="17" t="s">
        <v>270</v>
      </c>
      <c r="BM767" s="237" t="s">
        <v>736</v>
      </c>
    </row>
    <row r="768" s="2" customFormat="1">
      <c r="A768" s="38"/>
      <c r="B768" s="39"/>
      <c r="C768" s="40"/>
      <c r="D768" s="239" t="s">
        <v>154</v>
      </c>
      <c r="E768" s="40"/>
      <c r="F768" s="240" t="s">
        <v>737</v>
      </c>
      <c r="G768" s="40"/>
      <c r="H768" s="40"/>
      <c r="I768" s="241"/>
      <c r="J768" s="40"/>
      <c r="K768" s="40"/>
      <c r="L768" s="44"/>
      <c r="M768" s="242"/>
      <c r="N768" s="243"/>
      <c r="O768" s="91"/>
      <c r="P768" s="91"/>
      <c r="Q768" s="91"/>
      <c r="R768" s="91"/>
      <c r="S768" s="91"/>
      <c r="T768" s="92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154</v>
      </c>
      <c r="AU768" s="17" t="s">
        <v>82</v>
      </c>
    </row>
    <row r="769" s="2" customFormat="1">
      <c r="A769" s="38"/>
      <c r="B769" s="39"/>
      <c r="C769" s="40"/>
      <c r="D769" s="244" t="s">
        <v>156</v>
      </c>
      <c r="E769" s="40"/>
      <c r="F769" s="245" t="s">
        <v>738</v>
      </c>
      <c r="G769" s="40"/>
      <c r="H769" s="40"/>
      <c r="I769" s="241"/>
      <c r="J769" s="40"/>
      <c r="K769" s="40"/>
      <c r="L769" s="44"/>
      <c r="M769" s="242"/>
      <c r="N769" s="243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156</v>
      </c>
      <c r="AU769" s="17" t="s">
        <v>82</v>
      </c>
    </row>
    <row r="770" s="14" customFormat="1">
      <c r="A770" s="14"/>
      <c r="B770" s="256"/>
      <c r="C770" s="257"/>
      <c r="D770" s="239" t="s">
        <v>158</v>
      </c>
      <c r="E770" s="258" t="s">
        <v>1</v>
      </c>
      <c r="F770" s="259" t="s">
        <v>739</v>
      </c>
      <c r="G770" s="257"/>
      <c r="H770" s="260">
        <v>22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158</v>
      </c>
      <c r="AU770" s="266" t="s">
        <v>82</v>
      </c>
      <c r="AV770" s="14" t="s">
        <v>82</v>
      </c>
      <c r="AW770" s="14" t="s">
        <v>30</v>
      </c>
      <c r="AX770" s="14" t="s">
        <v>73</v>
      </c>
      <c r="AY770" s="266" t="s">
        <v>144</v>
      </c>
    </row>
    <row r="771" s="15" customFormat="1">
      <c r="A771" s="15"/>
      <c r="B771" s="267"/>
      <c r="C771" s="268"/>
      <c r="D771" s="239" t="s">
        <v>158</v>
      </c>
      <c r="E771" s="269" t="s">
        <v>1</v>
      </c>
      <c r="F771" s="270" t="s">
        <v>161</v>
      </c>
      <c r="G771" s="268"/>
      <c r="H771" s="271">
        <v>22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158</v>
      </c>
      <c r="AU771" s="277" t="s">
        <v>82</v>
      </c>
      <c r="AV771" s="15" t="s">
        <v>152</v>
      </c>
      <c r="AW771" s="15" t="s">
        <v>30</v>
      </c>
      <c r="AX771" s="15" t="s">
        <v>80</v>
      </c>
      <c r="AY771" s="277" t="s">
        <v>144</v>
      </c>
    </row>
    <row r="772" s="2" customFormat="1" ht="24.15" customHeight="1">
      <c r="A772" s="38"/>
      <c r="B772" s="39"/>
      <c r="C772" s="226" t="s">
        <v>740</v>
      </c>
      <c r="D772" s="226" t="s">
        <v>147</v>
      </c>
      <c r="E772" s="227" t="s">
        <v>741</v>
      </c>
      <c r="F772" s="228" t="s">
        <v>742</v>
      </c>
      <c r="G772" s="229" t="s">
        <v>178</v>
      </c>
      <c r="H772" s="230">
        <v>19.5</v>
      </c>
      <c r="I772" s="231"/>
      <c r="J772" s="232">
        <f>ROUND(I772*H772,2)</f>
        <v>0</v>
      </c>
      <c r="K772" s="228" t="s">
        <v>151</v>
      </c>
      <c r="L772" s="44"/>
      <c r="M772" s="233" t="s">
        <v>1</v>
      </c>
      <c r="N772" s="234" t="s">
        <v>38</v>
      </c>
      <c r="O772" s="91"/>
      <c r="P772" s="235">
        <f>O772*H772</f>
        <v>0</v>
      </c>
      <c r="Q772" s="235">
        <v>0.019130000000000001</v>
      </c>
      <c r="R772" s="235">
        <f>Q772*H772</f>
        <v>0.37303500000000001</v>
      </c>
      <c r="S772" s="235">
        <v>0</v>
      </c>
      <c r="T772" s="236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37" t="s">
        <v>270</v>
      </c>
      <c r="AT772" s="237" t="s">
        <v>147</v>
      </c>
      <c r="AU772" s="237" t="s">
        <v>82</v>
      </c>
      <c r="AY772" s="17" t="s">
        <v>144</v>
      </c>
      <c r="BE772" s="238">
        <f>IF(N772="základní",J772,0)</f>
        <v>0</v>
      </c>
      <c r="BF772" s="238">
        <f>IF(N772="snížená",J772,0)</f>
        <v>0</v>
      </c>
      <c r="BG772" s="238">
        <f>IF(N772="zákl. přenesená",J772,0)</f>
        <v>0</v>
      </c>
      <c r="BH772" s="238">
        <f>IF(N772="sníž. přenesená",J772,0)</f>
        <v>0</v>
      </c>
      <c r="BI772" s="238">
        <f>IF(N772="nulová",J772,0)</f>
        <v>0</v>
      </c>
      <c r="BJ772" s="17" t="s">
        <v>80</v>
      </c>
      <c r="BK772" s="238">
        <f>ROUND(I772*H772,2)</f>
        <v>0</v>
      </c>
      <c r="BL772" s="17" t="s">
        <v>270</v>
      </c>
      <c r="BM772" s="237" t="s">
        <v>743</v>
      </c>
    </row>
    <row r="773" s="2" customFormat="1">
      <c r="A773" s="38"/>
      <c r="B773" s="39"/>
      <c r="C773" s="40"/>
      <c r="D773" s="239" t="s">
        <v>154</v>
      </c>
      <c r="E773" s="40"/>
      <c r="F773" s="240" t="s">
        <v>744</v>
      </c>
      <c r="G773" s="40"/>
      <c r="H773" s="40"/>
      <c r="I773" s="241"/>
      <c r="J773" s="40"/>
      <c r="K773" s="40"/>
      <c r="L773" s="44"/>
      <c r="M773" s="242"/>
      <c r="N773" s="243"/>
      <c r="O773" s="91"/>
      <c r="P773" s="91"/>
      <c r="Q773" s="91"/>
      <c r="R773" s="91"/>
      <c r="S773" s="91"/>
      <c r="T773" s="92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154</v>
      </c>
      <c r="AU773" s="17" t="s">
        <v>82</v>
      </c>
    </row>
    <row r="774" s="2" customFormat="1">
      <c r="A774" s="38"/>
      <c r="B774" s="39"/>
      <c r="C774" s="40"/>
      <c r="D774" s="244" t="s">
        <v>156</v>
      </c>
      <c r="E774" s="40"/>
      <c r="F774" s="245" t="s">
        <v>745</v>
      </c>
      <c r="G774" s="40"/>
      <c r="H774" s="40"/>
      <c r="I774" s="241"/>
      <c r="J774" s="40"/>
      <c r="K774" s="40"/>
      <c r="L774" s="44"/>
      <c r="M774" s="242"/>
      <c r="N774" s="243"/>
      <c r="O774" s="91"/>
      <c r="P774" s="91"/>
      <c r="Q774" s="91"/>
      <c r="R774" s="91"/>
      <c r="S774" s="91"/>
      <c r="T774" s="92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156</v>
      </c>
      <c r="AU774" s="17" t="s">
        <v>82</v>
      </c>
    </row>
    <row r="775" s="13" customFormat="1">
      <c r="A775" s="13"/>
      <c r="B775" s="246"/>
      <c r="C775" s="247"/>
      <c r="D775" s="239" t="s">
        <v>158</v>
      </c>
      <c r="E775" s="248" t="s">
        <v>1</v>
      </c>
      <c r="F775" s="249" t="s">
        <v>746</v>
      </c>
      <c r="G775" s="247"/>
      <c r="H775" s="248" t="s">
        <v>1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158</v>
      </c>
      <c r="AU775" s="255" t="s">
        <v>82</v>
      </c>
      <c r="AV775" s="13" t="s">
        <v>80</v>
      </c>
      <c r="AW775" s="13" t="s">
        <v>30</v>
      </c>
      <c r="AX775" s="13" t="s">
        <v>73</v>
      </c>
      <c r="AY775" s="255" t="s">
        <v>144</v>
      </c>
    </row>
    <row r="776" s="14" customFormat="1">
      <c r="A776" s="14"/>
      <c r="B776" s="256"/>
      <c r="C776" s="257"/>
      <c r="D776" s="239" t="s">
        <v>158</v>
      </c>
      <c r="E776" s="258" t="s">
        <v>1</v>
      </c>
      <c r="F776" s="259" t="s">
        <v>747</v>
      </c>
      <c r="G776" s="257"/>
      <c r="H776" s="260">
        <v>19.5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158</v>
      </c>
      <c r="AU776" s="266" t="s">
        <v>82</v>
      </c>
      <c r="AV776" s="14" t="s">
        <v>82</v>
      </c>
      <c r="AW776" s="14" t="s">
        <v>30</v>
      </c>
      <c r="AX776" s="14" t="s">
        <v>73</v>
      </c>
      <c r="AY776" s="266" t="s">
        <v>144</v>
      </c>
    </row>
    <row r="777" s="15" customFormat="1">
      <c r="A777" s="15"/>
      <c r="B777" s="267"/>
      <c r="C777" s="268"/>
      <c r="D777" s="239" t="s">
        <v>158</v>
      </c>
      <c r="E777" s="269" t="s">
        <v>1</v>
      </c>
      <c r="F777" s="270" t="s">
        <v>161</v>
      </c>
      <c r="G777" s="268"/>
      <c r="H777" s="271">
        <v>19.5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7" t="s">
        <v>158</v>
      </c>
      <c r="AU777" s="277" t="s">
        <v>82</v>
      </c>
      <c r="AV777" s="15" t="s">
        <v>152</v>
      </c>
      <c r="AW777" s="15" t="s">
        <v>30</v>
      </c>
      <c r="AX777" s="15" t="s">
        <v>80</v>
      </c>
      <c r="AY777" s="277" t="s">
        <v>144</v>
      </c>
    </row>
    <row r="778" s="2" customFormat="1" ht="33" customHeight="1">
      <c r="A778" s="38"/>
      <c r="B778" s="39"/>
      <c r="C778" s="226" t="s">
        <v>748</v>
      </c>
      <c r="D778" s="226" t="s">
        <v>147</v>
      </c>
      <c r="E778" s="227" t="s">
        <v>749</v>
      </c>
      <c r="F778" s="228" t="s">
        <v>750</v>
      </c>
      <c r="G778" s="229" t="s">
        <v>323</v>
      </c>
      <c r="H778" s="230">
        <v>27.669</v>
      </c>
      <c r="I778" s="231"/>
      <c r="J778" s="232">
        <f>ROUND(I778*H778,2)</f>
        <v>0</v>
      </c>
      <c r="K778" s="228" t="s">
        <v>151</v>
      </c>
      <c r="L778" s="44"/>
      <c r="M778" s="233" t="s">
        <v>1</v>
      </c>
      <c r="N778" s="234" t="s">
        <v>38</v>
      </c>
      <c r="O778" s="91"/>
      <c r="P778" s="235">
        <f>O778*H778</f>
        <v>0</v>
      </c>
      <c r="Q778" s="235">
        <v>0</v>
      </c>
      <c r="R778" s="235">
        <f>Q778*H778</f>
        <v>0</v>
      </c>
      <c r="S778" s="235">
        <v>0</v>
      </c>
      <c r="T778" s="236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37" t="s">
        <v>270</v>
      </c>
      <c r="AT778" s="237" t="s">
        <v>147</v>
      </c>
      <c r="AU778" s="237" t="s">
        <v>82</v>
      </c>
      <c r="AY778" s="17" t="s">
        <v>144</v>
      </c>
      <c r="BE778" s="238">
        <f>IF(N778="základní",J778,0)</f>
        <v>0</v>
      </c>
      <c r="BF778" s="238">
        <f>IF(N778="snížená",J778,0)</f>
        <v>0</v>
      </c>
      <c r="BG778" s="238">
        <f>IF(N778="zákl. přenesená",J778,0)</f>
        <v>0</v>
      </c>
      <c r="BH778" s="238">
        <f>IF(N778="sníž. přenesená",J778,0)</f>
        <v>0</v>
      </c>
      <c r="BI778" s="238">
        <f>IF(N778="nulová",J778,0)</f>
        <v>0</v>
      </c>
      <c r="BJ778" s="17" t="s">
        <v>80</v>
      </c>
      <c r="BK778" s="238">
        <f>ROUND(I778*H778,2)</f>
        <v>0</v>
      </c>
      <c r="BL778" s="17" t="s">
        <v>270</v>
      </c>
      <c r="BM778" s="237" t="s">
        <v>751</v>
      </c>
    </row>
    <row r="779" s="2" customFormat="1">
      <c r="A779" s="38"/>
      <c r="B779" s="39"/>
      <c r="C779" s="40"/>
      <c r="D779" s="239" t="s">
        <v>154</v>
      </c>
      <c r="E779" s="40"/>
      <c r="F779" s="240" t="s">
        <v>752</v>
      </c>
      <c r="G779" s="40"/>
      <c r="H779" s="40"/>
      <c r="I779" s="241"/>
      <c r="J779" s="40"/>
      <c r="K779" s="40"/>
      <c r="L779" s="44"/>
      <c r="M779" s="242"/>
      <c r="N779" s="243"/>
      <c r="O779" s="91"/>
      <c r="P779" s="91"/>
      <c r="Q779" s="91"/>
      <c r="R779" s="91"/>
      <c r="S779" s="91"/>
      <c r="T779" s="92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154</v>
      </c>
      <c r="AU779" s="17" t="s">
        <v>82</v>
      </c>
    </row>
    <row r="780" s="2" customFormat="1">
      <c r="A780" s="38"/>
      <c r="B780" s="39"/>
      <c r="C780" s="40"/>
      <c r="D780" s="244" t="s">
        <v>156</v>
      </c>
      <c r="E780" s="40"/>
      <c r="F780" s="245" t="s">
        <v>753</v>
      </c>
      <c r="G780" s="40"/>
      <c r="H780" s="40"/>
      <c r="I780" s="241"/>
      <c r="J780" s="40"/>
      <c r="K780" s="40"/>
      <c r="L780" s="44"/>
      <c r="M780" s="242"/>
      <c r="N780" s="243"/>
      <c r="O780" s="91"/>
      <c r="P780" s="91"/>
      <c r="Q780" s="91"/>
      <c r="R780" s="91"/>
      <c r="S780" s="91"/>
      <c r="T780" s="92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156</v>
      </c>
      <c r="AU780" s="17" t="s">
        <v>82</v>
      </c>
    </row>
    <row r="781" s="12" customFormat="1" ht="22.8" customHeight="1">
      <c r="A781" s="12"/>
      <c r="B781" s="210"/>
      <c r="C781" s="211"/>
      <c r="D781" s="212" t="s">
        <v>72</v>
      </c>
      <c r="E781" s="224" t="s">
        <v>754</v>
      </c>
      <c r="F781" s="224" t="s">
        <v>755</v>
      </c>
      <c r="G781" s="211"/>
      <c r="H781" s="211"/>
      <c r="I781" s="214"/>
      <c r="J781" s="225">
        <f>BK781</f>
        <v>0</v>
      </c>
      <c r="K781" s="211"/>
      <c r="L781" s="216"/>
      <c r="M781" s="217"/>
      <c r="N781" s="218"/>
      <c r="O781" s="218"/>
      <c r="P781" s="219">
        <f>SUM(P782:P843)</f>
        <v>0</v>
      </c>
      <c r="Q781" s="218"/>
      <c r="R781" s="219">
        <f>SUM(R782:R843)</f>
        <v>0.63674219999999992</v>
      </c>
      <c r="S781" s="218"/>
      <c r="T781" s="220">
        <f>SUM(T782:T843)</f>
        <v>0.34229619999999999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21" t="s">
        <v>82</v>
      </c>
      <c r="AT781" s="222" t="s">
        <v>72</v>
      </c>
      <c r="AU781" s="222" t="s">
        <v>80</v>
      </c>
      <c r="AY781" s="221" t="s">
        <v>144</v>
      </c>
      <c r="BK781" s="223">
        <f>SUM(BK782:BK843)</f>
        <v>0</v>
      </c>
    </row>
    <row r="782" s="2" customFormat="1" ht="16.5" customHeight="1">
      <c r="A782" s="38"/>
      <c r="B782" s="39"/>
      <c r="C782" s="226" t="s">
        <v>756</v>
      </c>
      <c r="D782" s="226" t="s">
        <v>147</v>
      </c>
      <c r="E782" s="227" t="s">
        <v>757</v>
      </c>
      <c r="F782" s="228" t="s">
        <v>758</v>
      </c>
      <c r="G782" s="229" t="s">
        <v>164</v>
      </c>
      <c r="H782" s="230">
        <v>6.2000000000000002</v>
      </c>
      <c r="I782" s="231"/>
      <c r="J782" s="232">
        <f>ROUND(I782*H782,2)</f>
        <v>0</v>
      </c>
      <c r="K782" s="228" t="s">
        <v>151</v>
      </c>
      <c r="L782" s="44"/>
      <c r="M782" s="233" t="s">
        <v>1</v>
      </c>
      <c r="N782" s="234" t="s">
        <v>38</v>
      </c>
      <c r="O782" s="91"/>
      <c r="P782" s="235">
        <f>O782*H782</f>
        <v>0</v>
      </c>
      <c r="Q782" s="235">
        <v>0</v>
      </c>
      <c r="R782" s="235">
        <f>Q782*H782</f>
        <v>0</v>
      </c>
      <c r="S782" s="235">
        <v>0.00348</v>
      </c>
      <c r="T782" s="236">
        <f>S782*H782</f>
        <v>0.021576000000000001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37" t="s">
        <v>270</v>
      </c>
      <c r="AT782" s="237" t="s">
        <v>147</v>
      </c>
      <c r="AU782" s="237" t="s">
        <v>82</v>
      </c>
      <c r="AY782" s="17" t="s">
        <v>144</v>
      </c>
      <c r="BE782" s="238">
        <f>IF(N782="základní",J782,0)</f>
        <v>0</v>
      </c>
      <c r="BF782" s="238">
        <f>IF(N782="snížená",J782,0)</f>
        <v>0</v>
      </c>
      <c r="BG782" s="238">
        <f>IF(N782="zákl. přenesená",J782,0)</f>
        <v>0</v>
      </c>
      <c r="BH782" s="238">
        <f>IF(N782="sníž. přenesená",J782,0)</f>
        <v>0</v>
      </c>
      <c r="BI782" s="238">
        <f>IF(N782="nulová",J782,0)</f>
        <v>0</v>
      </c>
      <c r="BJ782" s="17" t="s">
        <v>80</v>
      </c>
      <c r="BK782" s="238">
        <f>ROUND(I782*H782,2)</f>
        <v>0</v>
      </c>
      <c r="BL782" s="17" t="s">
        <v>270</v>
      </c>
      <c r="BM782" s="237" t="s">
        <v>759</v>
      </c>
    </row>
    <row r="783" s="2" customFormat="1">
      <c r="A783" s="38"/>
      <c r="B783" s="39"/>
      <c r="C783" s="40"/>
      <c r="D783" s="239" t="s">
        <v>154</v>
      </c>
      <c r="E783" s="40"/>
      <c r="F783" s="240" t="s">
        <v>760</v>
      </c>
      <c r="G783" s="40"/>
      <c r="H783" s="40"/>
      <c r="I783" s="241"/>
      <c r="J783" s="40"/>
      <c r="K783" s="40"/>
      <c r="L783" s="44"/>
      <c r="M783" s="242"/>
      <c r="N783" s="243"/>
      <c r="O783" s="91"/>
      <c r="P783" s="91"/>
      <c r="Q783" s="91"/>
      <c r="R783" s="91"/>
      <c r="S783" s="91"/>
      <c r="T783" s="92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T783" s="17" t="s">
        <v>154</v>
      </c>
      <c r="AU783" s="17" t="s">
        <v>82</v>
      </c>
    </row>
    <row r="784" s="2" customFormat="1">
      <c r="A784" s="38"/>
      <c r="B784" s="39"/>
      <c r="C784" s="40"/>
      <c r="D784" s="244" t="s">
        <v>156</v>
      </c>
      <c r="E784" s="40"/>
      <c r="F784" s="245" t="s">
        <v>761</v>
      </c>
      <c r="G784" s="40"/>
      <c r="H784" s="40"/>
      <c r="I784" s="241"/>
      <c r="J784" s="40"/>
      <c r="K784" s="40"/>
      <c r="L784" s="44"/>
      <c r="M784" s="242"/>
      <c r="N784" s="243"/>
      <c r="O784" s="91"/>
      <c r="P784" s="91"/>
      <c r="Q784" s="91"/>
      <c r="R784" s="91"/>
      <c r="S784" s="91"/>
      <c r="T784" s="92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156</v>
      </c>
      <c r="AU784" s="17" t="s">
        <v>82</v>
      </c>
    </row>
    <row r="785" s="13" customFormat="1">
      <c r="A785" s="13"/>
      <c r="B785" s="246"/>
      <c r="C785" s="247"/>
      <c r="D785" s="239" t="s">
        <v>158</v>
      </c>
      <c r="E785" s="248" t="s">
        <v>1</v>
      </c>
      <c r="F785" s="249" t="s">
        <v>762</v>
      </c>
      <c r="G785" s="247"/>
      <c r="H785" s="248" t="s">
        <v>1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158</v>
      </c>
      <c r="AU785" s="255" t="s">
        <v>82</v>
      </c>
      <c r="AV785" s="13" t="s">
        <v>80</v>
      </c>
      <c r="AW785" s="13" t="s">
        <v>30</v>
      </c>
      <c r="AX785" s="13" t="s">
        <v>73</v>
      </c>
      <c r="AY785" s="255" t="s">
        <v>144</v>
      </c>
    </row>
    <row r="786" s="14" customFormat="1">
      <c r="A786" s="14"/>
      <c r="B786" s="256"/>
      <c r="C786" s="257"/>
      <c r="D786" s="239" t="s">
        <v>158</v>
      </c>
      <c r="E786" s="258" t="s">
        <v>1</v>
      </c>
      <c r="F786" s="259" t="s">
        <v>763</v>
      </c>
      <c r="G786" s="257"/>
      <c r="H786" s="260">
        <v>6.2000000000000002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158</v>
      </c>
      <c r="AU786" s="266" t="s">
        <v>82</v>
      </c>
      <c r="AV786" s="14" t="s">
        <v>82</v>
      </c>
      <c r="AW786" s="14" t="s">
        <v>30</v>
      </c>
      <c r="AX786" s="14" t="s">
        <v>73</v>
      </c>
      <c r="AY786" s="266" t="s">
        <v>144</v>
      </c>
    </row>
    <row r="787" s="15" customFormat="1">
      <c r="A787" s="15"/>
      <c r="B787" s="267"/>
      <c r="C787" s="268"/>
      <c r="D787" s="239" t="s">
        <v>158</v>
      </c>
      <c r="E787" s="269" t="s">
        <v>1</v>
      </c>
      <c r="F787" s="270" t="s">
        <v>161</v>
      </c>
      <c r="G787" s="268"/>
      <c r="H787" s="271">
        <v>6.2000000000000002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7" t="s">
        <v>158</v>
      </c>
      <c r="AU787" s="277" t="s">
        <v>82</v>
      </c>
      <c r="AV787" s="15" t="s">
        <v>152</v>
      </c>
      <c r="AW787" s="15" t="s">
        <v>30</v>
      </c>
      <c r="AX787" s="15" t="s">
        <v>80</v>
      </c>
      <c r="AY787" s="277" t="s">
        <v>144</v>
      </c>
    </row>
    <row r="788" s="2" customFormat="1" ht="16.5" customHeight="1">
      <c r="A788" s="38"/>
      <c r="B788" s="39"/>
      <c r="C788" s="226" t="s">
        <v>764</v>
      </c>
      <c r="D788" s="226" t="s">
        <v>147</v>
      </c>
      <c r="E788" s="227" t="s">
        <v>765</v>
      </c>
      <c r="F788" s="228" t="s">
        <v>766</v>
      </c>
      <c r="G788" s="229" t="s">
        <v>164</v>
      </c>
      <c r="H788" s="230">
        <v>82.090000000000003</v>
      </c>
      <c r="I788" s="231"/>
      <c r="J788" s="232">
        <f>ROUND(I788*H788,2)</f>
        <v>0</v>
      </c>
      <c r="K788" s="228" t="s">
        <v>151</v>
      </c>
      <c r="L788" s="44"/>
      <c r="M788" s="233" t="s">
        <v>1</v>
      </c>
      <c r="N788" s="234" t="s">
        <v>38</v>
      </c>
      <c r="O788" s="91"/>
      <c r="P788" s="235">
        <f>O788*H788</f>
        <v>0</v>
      </c>
      <c r="Q788" s="235">
        <v>0</v>
      </c>
      <c r="R788" s="235">
        <f>Q788*H788</f>
        <v>0</v>
      </c>
      <c r="S788" s="235">
        <v>0.0025999999999999999</v>
      </c>
      <c r="T788" s="236">
        <f>S788*H788</f>
        <v>0.21343400000000001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7" t="s">
        <v>270</v>
      </c>
      <c r="AT788" s="237" t="s">
        <v>147</v>
      </c>
      <c r="AU788" s="237" t="s">
        <v>82</v>
      </c>
      <c r="AY788" s="17" t="s">
        <v>144</v>
      </c>
      <c r="BE788" s="238">
        <f>IF(N788="základní",J788,0)</f>
        <v>0</v>
      </c>
      <c r="BF788" s="238">
        <f>IF(N788="snížená",J788,0)</f>
        <v>0</v>
      </c>
      <c r="BG788" s="238">
        <f>IF(N788="zákl. přenesená",J788,0)</f>
        <v>0</v>
      </c>
      <c r="BH788" s="238">
        <f>IF(N788="sníž. přenesená",J788,0)</f>
        <v>0</v>
      </c>
      <c r="BI788" s="238">
        <f>IF(N788="nulová",J788,0)</f>
        <v>0</v>
      </c>
      <c r="BJ788" s="17" t="s">
        <v>80</v>
      </c>
      <c r="BK788" s="238">
        <f>ROUND(I788*H788,2)</f>
        <v>0</v>
      </c>
      <c r="BL788" s="17" t="s">
        <v>270</v>
      </c>
      <c r="BM788" s="237" t="s">
        <v>767</v>
      </c>
    </row>
    <row r="789" s="2" customFormat="1">
      <c r="A789" s="38"/>
      <c r="B789" s="39"/>
      <c r="C789" s="40"/>
      <c r="D789" s="239" t="s">
        <v>154</v>
      </c>
      <c r="E789" s="40"/>
      <c r="F789" s="240" t="s">
        <v>768</v>
      </c>
      <c r="G789" s="40"/>
      <c r="H789" s="40"/>
      <c r="I789" s="241"/>
      <c r="J789" s="40"/>
      <c r="K789" s="40"/>
      <c r="L789" s="44"/>
      <c r="M789" s="242"/>
      <c r="N789" s="243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154</v>
      </c>
      <c r="AU789" s="17" t="s">
        <v>82</v>
      </c>
    </row>
    <row r="790" s="2" customFormat="1">
      <c r="A790" s="38"/>
      <c r="B790" s="39"/>
      <c r="C790" s="40"/>
      <c r="D790" s="244" t="s">
        <v>156</v>
      </c>
      <c r="E790" s="40"/>
      <c r="F790" s="245" t="s">
        <v>769</v>
      </c>
      <c r="G790" s="40"/>
      <c r="H790" s="40"/>
      <c r="I790" s="241"/>
      <c r="J790" s="40"/>
      <c r="K790" s="40"/>
      <c r="L790" s="44"/>
      <c r="M790" s="242"/>
      <c r="N790" s="243"/>
      <c r="O790" s="91"/>
      <c r="P790" s="91"/>
      <c r="Q790" s="91"/>
      <c r="R790" s="91"/>
      <c r="S790" s="91"/>
      <c r="T790" s="92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156</v>
      </c>
      <c r="AU790" s="17" t="s">
        <v>82</v>
      </c>
    </row>
    <row r="791" s="13" customFormat="1">
      <c r="A791" s="13"/>
      <c r="B791" s="246"/>
      <c r="C791" s="247"/>
      <c r="D791" s="239" t="s">
        <v>158</v>
      </c>
      <c r="E791" s="248" t="s">
        <v>1</v>
      </c>
      <c r="F791" s="249" t="s">
        <v>762</v>
      </c>
      <c r="G791" s="247"/>
      <c r="H791" s="248" t="s">
        <v>1</v>
      </c>
      <c r="I791" s="250"/>
      <c r="J791" s="247"/>
      <c r="K791" s="247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158</v>
      </c>
      <c r="AU791" s="255" t="s">
        <v>82</v>
      </c>
      <c r="AV791" s="13" t="s">
        <v>80</v>
      </c>
      <c r="AW791" s="13" t="s">
        <v>30</v>
      </c>
      <c r="AX791" s="13" t="s">
        <v>73</v>
      </c>
      <c r="AY791" s="255" t="s">
        <v>144</v>
      </c>
    </row>
    <row r="792" s="14" customFormat="1">
      <c r="A792" s="14"/>
      <c r="B792" s="256"/>
      <c r="C792" s="257"/>
      <c r="D792" s="239" t="s">
        <v>158</v>
      </c>
      <c r="E792" s="258" t="s">
        <v>1</v>
      </c>
      <c r="F792" s="259" t="s">
        <v>770</v>
      </c>
      <c r="G792" s="257"/>
      <c r="H792" s="260">
        <v>82.090000000000003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158</v>
      </c>
      <c r="AU792" s="266" t="s">
        <v>82</v>
      </c>
      <c r="AV792" s="14" t="s">
        <v>82</v>
      </c>
      <c r="AW792" s="14" t="s">
        <v>30</v>
      </c>
      <c r="AX792" s="14" t="s">
        <v>73</v>
      </c>
      <c r="AY792" s="266" t="s">
        <v>144</v>
      </c>
    </row>
    <row r="793" s="15" customFormat="1">
      <c r="A793" s="15"/>
      <c r="B793" s="267"/>
      <c r="C793" s="268"/>
      <c r="D793" s="239" t="s">
        <v>158</v>
      </c>
      <c r="E793" s="269" t="s">
        <v>1</v>
      </c>
      <c r="F793" s="270" t="s">
        <v>161</v>
      </c>
      <c r="G793" s="268"/>
      <c r="H793" s="271">
        <v>82.090000000000003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158</v>
      </c>
      <c r="AU793" s="277" t="s">
        <v>82</v>
      </c>
      <c r="AV793" s="15" t="s">
        <v>152</v>
      </c>
      <c r="AW793" s="15" t="s">
        <v>30</v>
      </c>
      <c r="AX793" s="15" t="s">
        <v>80</v>
      </c>
      <c r="AY793" s="277" t="s">
        <v>144</v>
      </c>
    </row>
    <row r="794" s="2" customFormat="1" ht="16.5" customHeight="1">
      <c r="A794" s="38"/>
      <c r="B794" s="39"/>
      <c r="C794" s="226" t="s">
        <v>771</v>
      </c>
      <c r="D794" s="226" t="s">
        <v>147</v>
      </c>
      <c r="E794" s="227" t="s">
        <v>772</v>
      </c>
      <c r="F794" s="228" t="s">
        <v>773</v>
      </c>
      <c r="G794" s="229" t="s">
        <v>164</v>
      </c>
      <c r="H794" s="230">
        <v>27.23</v>
      </c>
      <c r="I794" s="231"/>
      <c r="J794" s="232">
        <f>ROUND(I794*H794,2)</f>
        <v>0</v>
      </c>
      <c r="K794" s="228" t="s">
        <v>151</v>
      </c>
      <c r="L794" s="44"/>
      <c r="M794" s="233" t="s">
        <v>1</v>
      </c>
      <c r="N794" s="234" t="s">
        <v>38</v>
      </c>
      <c r="O794" s="91"/>
      <c r="P794" s="235">
        <f>O794*H794</f>
        <v>0</v>
      </c>
      <c r="Q794" s="235">
        <v>0</v>
      </c>
      <c r="R794" s="235">
        <f>Q794*H794</f>
        <v>0</v>
      </c>
      <c r="S794" s="235">
        <v>0.0039399999999999999</v>
      </c>
      <c r="T794" s="236">
        <f>S794*H794</f>
        <v>0.1072862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7" t="s">
        <v>270</v>
      </c>
      <c r="AT794" s="237" t="s">
        <v>147</v>
      </c>
      <c r="AU794" s="237" t="s">
        <v>82</v>
      </c>
      <c r="AY794" s="17" t="s">
        <v>144</v>
      </c>
      <c r="BE794" s="238">
        <f>IF(N794="základní",J794,0)</f>
        <v>0</v>
      </c>
      <c r="BF794" s="238">
        <f>IF(N794="snížená",J794,0)</f>
        <v>0</v>
      </c>
      <c r="BG794" s="238">
        <f>IF(N794="zákl. přenesená",J794,0)</f>
        <v>0</v>
      </c>
      <c r="BH794" s="238">
        <f>IF(N794="sníž. přenesená",J794,0)</f>
        <v>0</v>
      </c>
      <c r="BI794" s="238">
        <f>IF(N794="nulová",J794,0)</f>
        <v>0</v>
      </c>
      <c r="BJ794" s="17" t="s">
        <v>80</v>
      </c>
      <c r="BK794" s="238">
        <f>ROUND(I794*H794,2)</f>
        <v>0</v>
      </c>
      <c r="BL794" s="17" t="s">
        <v>270</v>
      </c>
      <c r="BM794" s="237" t="s">
        <v>774</v>
      </c>
    </row>
    <row r="795" s="2" customFormat="1">
      <c r="A795" s="38"/>
      <c r="B795" s="39"/>
      <c r="C795" s="40"/>
      <c r="D795" s="239" t="s">
        <v>154</v>
      </c>
      <c r="E795" s="40"/>
      <c r="F795" s="240" t="s">
        <v>775</v>
      </c>
      <c r="G795" s="40"/>
      <c r="H795" s="40"/>
      <c r="I795" s="241"/>
      <c r="J795" s="40"/>
      <c r="K795" s="40"/>
      <c r="L795" s="44"/>
      <c r="M795" s="242"/>
      <c r="N795" s="243"/>
      <c r="O795" s="91"/>
      <c r="P795" s="91"/>
      <c r="Q795" s="91"/>
      <c r="R795" s="91"/>
      <c r="S795" s="91"/>
      <c r="T795" s="92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154</v>
      </c>
      <c r="AU795" s="17" t="s">
        <v>82</v>
      </c>
    </row>
    <row r="796" s="2" customFormat="1">
      <c r="A796" s="38"/>
      <c r="B796" s="39"/>
      <c r="C796" s="40"/>
      <c r="D796" s="244" t="s">
        <v>156</v>
      </c>
      <c r="E796" s="40"/>
      <c r="F796" s="245" t="s">
        <v>776</v>
      </c>
      <c r="G796" s="40"/>
      <c r="H796" s="40"/>
      <c r="I796" s="241"/>
      <c r="J796" s="40"/>
      <c r="K796" s="40"/>
      <c r="L796" s="44"/>
      <c r="M796" s="242"/>
      <c r="N796" s="243"/>
      <c r="O796" s="91"/>
      <c r="P796" s="91"/>
      <c r="Q796" s="91"/>
      <c r="R796" s="91"/>
      <c r="S796" s="91"/>
      <c r="T796" s="92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156</v>
      </c>
      <c r="AU796" s="17" t="s">
        <v>82</v>
      </c>
    </row>
    <row r="797" s="13" customFormat="1">
      <c r="A797" s="13"/>
      <c r="B797" s="246"/>
      <c r="C797" s="247"/>
      <c r="D797" s="239" t="s">
        <v>158</v>
      </c>
      <c r="E797" s="248" t="s">
        <v>1</v>
      </c>
      <c r="F797" s="249" t="s">
        <v>762</v>
      </c>
      <c r="G797" s="247"/>
      <c r="H797" s="248" t="s">
        <v>1</v>
      </c>
      <c r="I797" s="250"/>
      <c r="J797" s="247"/>
      <c r="K797" s="247"/>
      <c r="L797" s="251"/>
      <c r="M797" s="252"/>
      <c r="N797" s="253"/>
      <c r="O797" s="253"/>
      <c r="P797" s="253"/>
      <c r="Q797" s="253"/>
      <c r="R797" s="253"/>
      <c r="S797" s="253"/>
      <c r="T797" s="25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5" t="s">
        <v>158</v>
      </c>
      <c r="AU797" s="255" t="s">
        <v>82</v>
      </c>
      <c r="AV797" s="13" t="s">
        <v>80</v>
      </c>
      <c r="AW797" s="13" t="s">
        <v>30</v>
      </c>
      <c r="AX797" s="13" t="s">
        <v>73</v>
      </c>
      <c r="AY797" s="255" t="s">
        <v>144</v>
      </c>
    </row>
    <row r="798" s="14" customFormat="1">
      <c r="A798" s="14"/>
      <c r="B798" s="256"/>
      <c r="C798" s="257"/>
      <c r="D798" s="239" t="s">
        <v>158</v>
      </c>
      <c r="E798" s="258" t="s">
        <v>1</v>
      </c>
      <c r="F798" s="259" t="s">
        <v>777</v>
      </c>
      <c r="G798" s="257"/>
      <c r="H798" s="260">
        <v>27.23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6" t="s">
        <v>158</v>
      </c>
      <c r="AU798" s="266" t="s">
        <v>82</v>
      </c>
      <c r="AV798" s="14" t="s">
        <v>82</v>
      </c>
      <c r="AW798" s="14" t="s">
        <v>30</v>
      </c>
      <c r="AX798" s="14" t="s">
        <v>73</v>
      </c>
      <c r="AY798" s="266" t="s">
        <v>144</v>
      </c>
    </row>
    <row r="799" s="15" customFormat="1">
      <c r="A799" s="15"/>
      <c r="B799" s="267"/>
      <c r="C799" s="268"/>
      <c r="D799" s="239" t="s">
        <v>158</v>
      </c>
      <c r="E799" s="269" t="s">
        <v>1</v>
      </c>
      <c r="F799" s="270" t="s">
        <v>161</v>
      </c>
      <c r="G799" s="268"/>
      <c r="H799" s="271">
        <v>27.23</v>
      </c>
      <c r="I799" s="272"/>
      <c r="J799" s="268"/>
      <c r="K799" s="268"/>
      <c r="L799" s="273"/>
      <c r="M799" s="274"/>
      <c r="N799" s="275"/>
      <c r="O799" s="275"/>
      <c r="P799" s="275"/>
      <c r="Q799" s="275"/>
      <c r="R799" s="275"/>
      <c r="S799" s="275"/>
      <c r="T799" s="276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7" t="s">
        <v>158</v>
      </c>
      <c r="AU799" s="277" t="s">
        <v>82</v>
      </c>
      <c r="AV799" s="15" t="s">
        <v>152</v>
      </c>
      <c r="AW799" s="15" t="s">
        <v>30</v>
      </c>
      <c r="AX799" s="15" t="s">
        <v>80</v>
      </c>
      <c r="AY799" s="277" t="s">
        <v>144</v>
      </c>
    </row>
    <row r="800" s="2" customFormat="1" ht="24.15" customHeight="1">
      <c r="A800" s="38"/>
      <c r="B800" s="39"/>
      <c r="C800" s="226" t="s">
        <v>778</v>
      </c>
      <c r="D800" s="226" t="s">
        <v>147</v>
      </c>
      <c r="E800" s="227" t="s">
        <v>779</v>
      </c>
      <c r="F800" s="228" t="s">
        <v>780</v>
      </c>
      <c r="G800" s="229" t="s">
        <v>178</v>
      </c>
      <c r="H800" s="230">
        <v>9.3900000000000006</v>
      </c>
      <c r="I800" s="231"/>
      <c r="J800" s="232">
        <f>ROUND(I800*H800,2)</f>
        <v>0</v>
      </c>
      <c r="K800" s="228" t="s">
        <v>151</v>
      </c>
      <c r="L800" s="44"/>
      <c r="M800" s="233" t="s">
        <v>1</v>
      </c>
      <c r="N800" s="234" t="s">
        <v>38</v>
      </c>
      <c r="O800" s="91"/>
      <c r="P800" s="235">
        <f>O800*H800</f>
        <v>0</v>
      </c>
      <c r="Q800" s="235">
        <v>0.0068900000000000003</v>
      </c>
      <c r="R800" s="235">
        <f>Q800*H800</f>
        <v>0.064697100000000007</v>
      </c>
      <c r="S800" s="235">
        <v>0</v>
      </c>
      <c r="T800" s="236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37" t="s">
        <v>270</v>
      </c>
      <c r="AT800" s="237" t="s">
        <v>147</v>
      </c>
      <c r="AU800" s="237" t="s">
        <v>82</v>
      </c>
      <c r="AY800" s="17" t="s">
        <v>144</v>
      </c>
      <c r="BE800" s="238">
        <f>IF(N800="základní",J800,0)</f>
        <v>0</v>
      </c>
      <c r="BF800" s="238">
        <f>IF(N800="snížená",J800,0)</f>
        <v>0</v>
      </c>
      <c r="BG800" s="238">
        <f>IF(N800="zákl. přenesená",J800,0)</f>
        <v>0</v>
      </c>
      <c r="BH800" s="238">
        <f>IF(N800="sníž. přenesená",J800,0)</f>
        <v>0</v>
      </c>
      <c r="BI800" s="238">
        <f>IF(N800="nulová",J800,0)</f>
        <v>0</v>
      </c>
      <c r="BJ800" s="17" t="s">
        <v>80</v>
      </c>
      <c r="BK800" s="238">
        <f>ROUND(I800*H800,2)</f>
        <v>0</v>
      </c>
      <c r="BL800" s="17" t="s">
        <v>270</v>
      </c>
      <c r="BM800" s="237" t="s">
        <v>781</v>
      </c>
    </row>
    <row r="801" s="2" customFormat="1">
      <c r="A801" s="38"/>
      <c r="B801" s="39"/>
      <c r="C801" s="40"/>
      <c r="D801" s="239" t="s">
        <v>154</v>
      </c>
      <c r="E801" s="40"/>
      <c r="F801" s="240" t="s">
        <v>782</v>
      </c>
      <c r="G801" s="40"/>
      <c r="H801" s="40"/>
      <c r="I801" s="241"/>
      <c r="J801" s="40"/>
      <c r="K801" s="40"/>
      <c r="L801" s="44"/>
      <c r="M801" s="242"/>
      <c r="N801" s="243"/>
      <c r="O801" s="91"/>
      <c r="P801" s="91"/>
      <c r="Q801" s="91"/>
      <c r="R801" s="91"/>
      <c r="S801" s="91"/>
      <c r="T801" s="92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154</v>
      </c>
      <c r="AU801" s="17" t="s">
        <v>82</v>
      </c>
    </row>
    <row r="802" s="2" customFormat="1">
      <c r="A802" s="38"/>
      <c r="B802" s="39"/>
      <c r="C802" s="40"/>
      <c r="D802" s="244" t="s">
        <v>156</v>
      </c>
      <c r="E802" s="40"/>
      <c r="F802" s="245" t="s">
        <v>783</v>
      </c>
      <c r="G802" s="40"/>
      <c r="H802" s="40"/>
      <c r="I802" s="241"/>
      <c r="J802" s="40"/>
      <c r="K802" s="40"/>
      <c r="L802" s="44"/>
      <c r="M802" s="242"/>
      <c r="N802" s="243"/>
      <c r="O802" s="91"/>
      <c r="P802" s="91"/>
      <c r="Q802" s="91"/>
      <c r="R802" s="91"/>
      <c r="S802" s="91"/>
      <c r="T802" s="92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156</v>
      </c>
      <c r="AU802" s="17" t="s">
        <v>82</v>
      </c>
    </row>
    <row r="803" s="13" customFormat="1">
      <c r="A803" s="13"/>
      <c r="B803" s="246"/>
      <c r="C803" s="247"/>
      <c r="D803" s="239" t="s">
        <v>158</v>
      </c>
      <c r="E803" s="248" t="s">
        <v>1</v>
      </c>
      <c r="F803" s="249" t="s">
        <v>784</v>
      </c>
      <c r="G803" s="247"/>
      <c r="H803" s="248" t="s">
        <v>1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158</v>
      </c>
      <c r="AU803" s="255" t="s">
        <v>82</v>
      </c>
      <c r="AV803" s="13" t="s">
        <v>80</v>
      </c>
      <c r="AW803" s="13" t="s">
        <v>30</v>
      </c>
      <c r="AX803" s="13" t="s">
        <v>73</v>
      </c>
      <c r="AY803" s="255" t="s">
        <v>144</v>
      </c>
    </row>
    <row r="804" s="14" customFormat="1">
      <c r="A804" s="14"/>
      <c r="B804" s="256"/>
      <c r="C804" s="257"/>
      <c r="D804" s="239" t="s">
        <v>158</v>
      </c>
      <c r="E804" s="258" t="s">
        <v>1</v>
      </c>
      <c r="F804" s="259" t="s">
        <v>785</v>
      </c>
      <c r="G804" s="257"/>
      <c r="H804" s="260">
        <v>9.3900000000000006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158</v>
      </c>
      <c r="AU804" s="266" t="s">
        <v>82</v>
      </c>
      <c r="AV804" s="14" t="s">
        <v>82</v>
      </c>
      <c r="AW804" s="14" t="s">
        <v>30</v>
      </c>
      <c r="AX804" s="14" t="s">
        <v>73</v>
      </c>
      <c r="AY804" s="266" t="s">
        <v>144</v>
      </c>
    </row>
    <row r="805" s="15" customFormat="1">
      <c r="A805" s="15"/>
      <c r="B805" s="267"/>
      <c r="C805" s="268"/>
      <c r="D805" s="239" t="s">
        <v>158</v>
      </c>
      <c r="E805" s="269" t="s">
        <v>1</v>
      </c>
      <c r="F805" s="270" t="s">
        <v>161</v>
      </c>
      <c r="G805" s="268"/>
      <c r="H805" s="271">
        <v>9.3900000000000006</v>
      </c>
      <c r="I805" s="272"/>
      <c r="J805" s="268"/>
      <c r="K805" s="268"/>
      <c r="L805" s="273"/>
      <c r="M805" s="274"/>
      <c r="N805" s="275"/>
      <c r="O805" s="275"/>
      <c r="P805" s="275"/>
      <c r="Q805" s="275"/>
      <c r="R805" s="275"/>
      <c r="S805" s="275"/>
      <c r="T805" s="27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7" t="s">
        <v>158</v>
      </c>
      <c r="AU805" s="277" t="s">
        <v>82</v>
      </c>
      <c r="AV805" s="15" t="s">
        <v>152</v>
      </c>
      <c r="AW805" s="15" t="s">
        <v>30</v>
      </c>
      <c r="AX805" s="15" t="s">
        <v>80</v>
      </c>
      <c r="AY805" s="277" t="s">
        <v>144</v>
      </c>
    </row>
    <row r="806" s="2" customFormat="1" ht="24.15" customHeight="1">
      <c r="A806" s="38"/>
      <c r="B806" s="39"/>
      <c r="C806" s="226" t="s">
        <v>786</v>
      </c>
      <c r="D806" s="226" t="s">
        <v>147</v>
      </c>
      <c r="E806" s="227" t="s">
        <v>787</v>
      </c>
      <c r="F806" s="228" t="s">
        <v>788</v>
      </c>
      <c r="G806" s="229" t="s">
        <v>164</v>
      </c>
      <c r="H806" s="230">
        <v>6.2000000000000002</v>
      </c>
      <c r="I806" s="231"/>
      <c r="J806" s="232">
        <f>ROUND(I806*H806,2)</f>
        <v>0</v>
      </c>
      <c r="K806" s="228" t="s">
        <v>151</v>
      </c>
      <c r="L806" s="44"/>
      <c r="M806" s="233" t="s">
        <v>1</v>
      </c>
      <c r="N806" s="234" t="s">
        <v>38</v>
      </c>
      <c r="O806" s="91"/>
      <c r="P806" s="235">
        <f>O806*H806</f>
        <v>0</v>
      </c>
      <c r="Q806" s="235">
        <v>0.0045100000000000001</v>
      </c>
      <c r="R806" s="235">
        <f>Q806*H806</f>
        <v>0.027962000000000001</v>
      </c>
      <c r="S806" s="235">
        <v>0</v>
      </c>
      <c r="T806" s="236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37" t="s">
        <v>270</v>
      </c>
      <c r="AT806" s="237" t="s">
        <v>147</v>
      </c>
      <c r="AU806" s="237" t="s">
        <v>82</v>
      </c>
      <c r="AY806" s="17" t="s">
        <v>144</v>
      </c>
      <c r="BE806" s="238">
        <f>IF(N806="základní",J806,0)</f>
        <v>0</v>
      </c>
      <c r="BF806" s="238">
        <f>IF(N806="snížená",J806,0)</f>
        <v>0</v>
      </c>
      <c r="BG806" s="238">
        <f>IF(N806="zákl. přenesená",J806,0)</f>
        <v>0</v>
      </c>
      <c r="BH806" s="238">
        <f>IF(N806="sníž. přenesená",J806,0)</f>
        <v>0</v>
      </c>
      <c r="BI806" s="238">
        <f>IF(N806="nulová",J806,0)</f>
        <v>0</v>
      </c>
      <c r="BJ806" s="17" t="s">
        <v>80</v>
      </c>
      <c r="BK806" s="238">
        <f>ROUND(I806*H806,2)</f>
        <v>0</v>
      </c>
      <c r="BL806" s="17" t="s">
        <v>270</v>
      </c>
      <c r="BM806" s="237" t="s">
        <v>789</v>
      </c>
    </row>
    <row r="807" s="2" customFormat="1">
      <c r="A807" s="38"/>
      <c r="B807" s="39"/>
      <c r="C807" s="40"/>
      <c r="D807" s="239" t="s">
        <v>154</v>
      </c>
      <c r="E807" s="40"/>
      <c r="F807" s="240" t="s">
        <v>790</v>
      </c>
      <c r="G807" s="40"/>
      <c r="H807" s="40"/>
      <c r="I807" s="241"/>
      <c r="J807" s="40"/>
      <c r="K807" s="40"/>
      <c r="L807" s="44"/>
      <c r="M807" s="242"/>
      <c r="N807" s="243"/>
      <c r="O807" s="91"/>
      <c r="P807" s="91"/>
      <c r="Q807" s="91"/>
      <c r="R807" s="91"/>
      <c r="S807" s="91"/>
      <c r="T807" s="92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154</v>
      </c>
      <c r="AU807" s="17" t="s">
        <v>82</v>
      </c>
    </row>
    <row r="808" s="2" customFormat="1">
      <c r="A808" s="38"/>
      <c r="B808" s="39"/>
      <c r="C808" s="40"/>
      <c r="D808" s="244" t="s">
        <v>156</v>
      </c>
      <c r="E808" s="40"/>
      <c r="F808" s="245" t="s">
        <v>791</v>
      </c>
      <c r="G808" s="40"/>
      <c r="H808" s="40"/>
      <c r="I808" s="241"/>
      <c r="J808" s="40"/>
      <c r="K808" s="40"/>
      <c r="L808" s="44"/>
      <c r="M808" s="242"/>
      <c r="N808" s="243"/>
      <c r="O808" s="91"/>
      <c r="P808" s="91"/>
      <c r="Q808" s="91"/>
      <c r="R808" s="91"/>
      <c r="S808" s="91"/>
      <c r="T808" s="92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156</v>
      </c>
      <c r="AU808" s="17" t="s">
        <v>82</v>
      </c>
    </row>
    <row r="809" s="13" customFormat="1">
      <c r="A809" s="13"/>
      <c r="B809" s="246"/>
      <c r="C809" s="247"/>
      <c r="D809" s="239" t="s">
        <v>158</v>
      </c>
      <c r="E809" s="248" t="s">
        <v>1</v>
      </c>
      <c r="F809" s="249" t="s">
        <v>762</v>
      </c>
      <c r="G809" s="247"/>
      <c r="H809" s="248" t="s">
        <v>1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5" t="s">
        <v>158</v>
      </c>
      <c r="AU809" s="255" t="s">
        <v>82</v>
      </c>
      <c r="AV809" s="13" t="s">
        <v>80</v>
      </c>
      <c r="AW809" s="13" t="s">
        <v>30</v>
      </c>
      <c r="AX809" s="13" t="s">
        <v>73</v>
      </c>
      <c r="AY809" s="255" t="s">
        <v>144</v>
      </c>
    </row>
    <row r="810" s="13" customFormat="1">
      <c r="A810" s="13"/>
      <c r="B810" s="246"/>
      <c r="C810" s="247"/>
      <c r="D810" s="239" t="s">
        <v>158</v>
      </c>
      <c r="E810" s="248" t="s">
        <v>1</v>
      </c>
      <c r="F810" s="249" t="s">
        <v>792</v>
      </c>
      <c r="G810" s="247"/>
      <c r="H810" s="248" t="s">
        <v>1</v>
      </c>
      <c r="I810" s="250"/>
      <c r="J810" s="247"/>
      <c r="K810" s="247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158</v>
      </c>
      <c r="AU810" s="255" t="s">
        <v>82</v>
      </c>
      <c r="AV810" s="13" t="s">
        <v>80</v>
      </c>
      <c r="AW810" s="13" t="s">
        <v>30</v>
      </c>
      <c r="AX810" s="13" t="s">
        <v>73</v>
      </c>
      <c r="AY810" s="255" t="s">
        <v>144</v>
      </c>
    </row>
    <row r="811" s="14" customFormat="1">
      <c r="A811" s="14"/>
      <c r="B811" s="256"/>
      <c r="C811" s="257"/>
      <c r="D811" s="239" t="s">
        <v>158</v>
      </c>
      <c r="E811" s="258" t="s">
        <v>1</v>
      </c>
      <c r="F811" s="259" t="s">
        <v>763</v>
      </c>
      <c r="G811" s="257"/>
      <c r="H811" s="260">
        <v>6.2000000000000002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158</v>
      </c>
      <c r="AU811" s="266" t="s">
        <v>82</v>
      </c>
      <c r="AV811" s="14" t="s">
        <v>82</v>
      </c>
      <c r="AW811" s="14" t="s">
        <v>30</v>
      </c>
      <c r="AX811" s="14" t="s">
        <v>73</v>
      </c>
      <c r="AY811" s="266" t="s">
        <v>144</v>
      </c>
    </row>
    <row r="812" s="15" customFormat="1">
      <c r="A812" s="15"/>
      <c r="B812" s="267"/>
      <c r="C812" s="268"/>
      <c r="D812" s="239" t="s">
        <v>158</v>
      </c>
      <c r="E812" s="269" t="s">
        <v>1</v>
      </c>
      <c r="F812" s="270" t="s">
        <v>161</v>
      </c>
      <c r="G812" s="268"/>
      <c r="H812" s="271">
        <v>6.2000000000000002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7" t="s">
        <v>158</v>
      </c>
      <c r="AU812" s="277" t="s">
        <v>82</v>
      </c>
      <c r="AV812" s="15" t="s">
        <v>152</v>
      </c>
      <c r="AW812" s="15" t="s">
        <v>30</v>
      </c>
      <c r="AX812" s="15" t="s">
        <v>80</v>
      </c>
      <c r="AY812" s="277" t="s">
        <v>144</v>
      </c>
    </row>
    <row r="813" s="2" customFormat="1" ht="33" customHeight="1">
      <c r="A813" s="38"/>
      <c r="B813" s="39"/>
      <c r="C813" s="226" t="s">
        <v>793</v>
      </c>
      <c r="D813" s="226" t="s">
        <v>147</v>
      </c>
      <c r="E813" s="227" t="s">
        <v>794</v>
      </c>
      <c r="F813" s="228" t="s">
        <v>795</v>
      </c>
      <c r="G813" s="229" t="s">
        <v>178</v>
      </c>
      <c r="H813" s="230">
        <v>12.167999999999999</v>
      </c>
      <c r="I813" s="231"/>
      <c r="J813" s="232">
        <f>ROUND(I813*H813,2)</f>
        <v>0</v>
      </c>
      <c r="K813" s="228" t="s">
        <v>151</v>
      </c>
      <c r="L813" s="44"/>
      <c r="M813" s="233" t="s">
        <v>1</v>
      </c>
      <c r="N813" s="234" t="s">
        <v>38</v>
      </c>
      <c r="O813" s="91"/>
      <c r="P813" s="235">
        <f>O813*H813</f>
        <v>0</v>
      </c>
      <c r="Q813" s="235">
        <v>0.0109</v>
      </c>
      <c r="R813" s="235">
        <f>Q813*H813</f>
        <v>0.13263120000000001</v>
      </c>
      <c r="S813" s="235">
        <v>0</v>
      </c>
      <c r="T813" s="236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37" t="s">
        <v>270</v>
      </c>
      <c r="AT813" s="237" t="s">
        <v>147</v>
      </c>
      <c r="AU813" s="237" t="s">
        <v>82</v>
      </c>
      <c r="AY813" s="17" t="s">
        <v>144</v>
      </c>
      <c r="BE813" s="238">
        <f>IF(N813="základní",J813,0)</f>
        <v>0</v>
      </c>
      <c r="BF813" s="238">
        <f>IF(N813="snížená",J813,0)</f>
        <v>0</v>
      </c>
      <c r="BG813" s="238">
        <f>IF(N813="zákl. přenesená",J813,0)</f>
        <v>0</v>
      </c>
      <c r="BH813" s="238">
        <f>IF(N813="sníž. přenesená",J813,0)</f>
        <v>0</v>
      </c>
      <c r="BI813" s="238">
        <f>IF(N813="nulová",J813,0)</f>
        <v>0</v>
      </c>
      <c r="BJ813" s="17" t="s">
        <v>80</v>
      </c>
      <c r="BK813" s="238">
        <f>ROUND(I813*H813,2)</f>
        <v>0</v>
      </c>
      <c r="BL813" s="17" t="s">
        <v>270</v>
      </c>
      <c r="BM813" s="237" t="s">
        <v>796</v>
      </c>
    </row>
    <row r="814" s="2" customFormat="1">
      <c r="A814" s="38"/>
      <c r="B814" s="39"/>
      <c r="C814" s="40"/>
      <c r="D814" s="239" t="s">
        <v>154</v>
      </c>
      <c r="E814" s="40"/>
      <c r="F814" s="240" t="s">
        <v>797</v>
      </c>
      <c r="G814" s="40"/>
      <c r="H814" s="40"/>
      <c r="I814" s="241"/>
      <c r="J814" s="40"/>
      <c r="K814" s="40"/>
      <c r="L814" s="44"/>
      <c r="M814" s="242"/>
      <c r="N814" s="243"/>
      <c r="O814" s="91"/>
      <c r="P814" s="91"/>
      <c r="Q814" s="91"/>
      <c r="R814" s="91"/>
      <c r="S814" s="91"/>
      <c r="T814" s="92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154</v>
      </c>
      <c r="AU814" s="17" t="s">
        <v>82</v>
      </c>
    </row>
    <row r="815" s="2" customFormat="1">
      <c r="A815" s="38"/>
      <c r="B815" s="39"/>
      <c r="C815" s="40"/>
      <c r="D815" s="244" t="s">
        <v>156</v>
      </c>
      <c r="E815" s="40"/>
      <c r="F815" s="245" t="s">
        <v>798</v>
      </c>
      <c r="G815" s="40"/>
      <c r="H815" s="40"/>
      <c r="I815" s="241"/>
      <c r="J815" s="40"/>
      <c r="K815" s="40"/>
      <c r="L815" s="44"/>
      <c r="M815" s="242"/>
      <c r="N815" s="243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156</v>
      </c>
      <c r="AU815" s="17" t="s">
        <v>82</v>
      </c>
    </row>
    <row r="816" s="13" customFormat="1">
      <c r="A816" s="13"/>
      <c r="B816" s="246"/>
      <c r="C816" s="247"/>
      <c r="D816" s="239" t="s">
        <v>158</v>
      </c>
      <c r="E816" s="248" t="s">
        <v>1</v>
      </c>
      <c r="F816" s="249" t="s">
        <v>762</v>
      </c>
      <c r="G816" s="247"/>
      <c r="H816" s="248" t="s">
        <v>1</v>
      </c>
      <c r="I816" s="250"/>
      <c r="J816" s="247"/>
      <c r="K816" s="247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158</v>
      </c>
      <c r="AU816" s="255" t="s">
        <v>82</v>
      </c>
      <c r="AV816" s="13" t="s">
        <v>80</v>
      </c>
      <c r="AW816" s="13" t="s">
        <v>30</v>
      </c>
      <c r="AX816" s="13" t="s">
        <v>73</v>
      </c>
      <c r="AY816" s="255" t="s">
        <v>144</v>
      </c>
    </row>
    <row r="817" s="13" customFormat="1">
      <c r="A817" s="13"/>
      <c r="B817" s="246"/>
      <c r="C817" s="247"/>
      <c r="D817" s="239" t="s">
        <v>158</v>
      </c>
      <c r="E817" s="248" t="s">
        <v>1</v>
      </c>
      <c r="F817" s="249" t="s">
        <v>799</v>
      </c>
      <c r="G817" s="247"/>
      <c r="H817" s="248" t="s">
        <v>1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5" t="s">
        <v>158</v>
      </c>
      <c r="AU817" s="255" t="s">
        <v>82</v>
      </c>
      <c r="AV817" s="13" t="s">
        <v>80</v>
      </c>
      <c r="AW817" s="13" t="s">
        <v>30</v>
      </c>
      <c r="AX817" s="13" t="s">
        <v>73</v>
      </c>
      <c r="AY817" s="255" t="s">
        <v>144</v>
      </c>
    </row>
    <row r="818" s="14" customFormat="1">
      <c r="A818" s="14"/>
      <c r="B818" s="256"/>
      <c r="C818" s="257"/>
      <c r="D818" s="239" t="s">
        <v>158</v>
      </c>
      <c r="E818" s="258" t="s">
        <v>1</v>
      </c>
      <c r="F818" s="259" t="s">
        <v>800</v>
      </c>
      <c r="G818" s="257"/>
      <c r="H818" s="260">
        <v>4.9980000000000002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6" t="s">
        <v>158</v>
      </c>
      <c r="AU818" s="266" t="s">
        <v>82</v>
      </c>
      <c r="AV818" s="14" t="s">
        <v>82</v>
      </c>
      <c r="AW818" s="14" t="s">
        <v>30</v>
      </c>
      <c r="AX818" s="14" t="s">
        <v>73</v>
      </c>
      <c r="AY818" s="266" t="s">
        <v>144</v>
      </c>
    </row>
    <row r="819" s="13" customFormat="1">
      <c r="A819" s="13"/>
      <c r="B819" s="246"/>
      <c r="C819" s="247"/>
      <c r="D819" s="239" t="s">
        <v>158</v>
      </c>
      <c r="E819" s="248" t="s">
        <v>1</v>
      </c>
      <c r="F819" s="249" t="s">
        <v>801</v>
      </c>
      <c r="G819" s="247"/>
      <c r="H819" s="248" t="s">
        <v>1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158</v>
      </c>
      <c r="AU819" s="255" t="s">
        <v>82</v>
      </c>
      <c r="AV819" s="13" t="s">
        <v>80</v>
      </c>
      <c r="AW819" s="13" t="s">
        <v>30</v>
      </c>
      <c r="AX819" s="13" t="s">
        <v>73</v>
      </c>
      <c r="AY819" s="255" t="s">
        <v>144</v>
      </c>
    </row>
    <row r="820" s="14" customFormat="1">
      <c r="A820" s="14"/>
      <c r="B820" s="256"/>
      <c r="C820" s="257"/>
      <c r="D820" s="239" t="s">
        <v>158</v>
      </c>
      <c r="E820" s="258" t="s">
        <v>1</v>
      </c>
      <c r="F820" s="259" t="s">
        <v>802</v>
      </c>
      <c r="G820" s="257"/>
      <c r="H820" s="260">
        <v>7.1699999999999999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6" t="s">
        <v>158</v>
      </c>
      <c r="AU820" s="266" t="s">
        <v>82</v>
      </c>
      <c r="AV820" s="14" t="s">
        <v>82</v>
      </c>
      <c r="AW820" s="14" t="s">
        <v>30</v>
      </c>
      <c r="AX820" s="14" t="s">
        <v>73</v>
      </c>
      <c r="AY820" s="266" t="s">
        <v>144</v>
      </c>
    </row>
    <row r="821" s="15" customFormat="1">
      <c r="A821" s="15"/>
      <c r="B821" s="267"/>
      <c r="C821" s="268"/>
      <c r="D821" s="239" t="s">
        <v>158</v>
      </c>
      <c r="E821" s="269" t="s">
        <v>1</v>
      </c>
      <c r="F821" s="270" t="s">
        <v>161</v>
      </c>
      <c r="G821" s="268"/>
      <c r="H821" s="271">
        <v>12.167999999999999</v>
      </c>
      <c r="I821" s="272"/>
      <c r="J821" s="268"/>
      <c r="K821" s="268"/>
      <c r="L821" s="273"/>
      <c r="M821" s="274"/>
      <c r="N821" s="275"/>
      <c r="O821" s="275"/>
      <c r="P821" s="275"/>
      <c r="Q821" s="275"/>
      <c r="R821" s="275"/>
      <c r="S821" s="275"/>
      <c r="T821" s="276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7" t="s">
        <v>158</v>
      </c>
      <c r="AU821" s="277" t="s">
        <v>82</v>
      </c>
      <c r="AV821" s="15" t="s">
        <v>152</v>
      </c>
      <c r="AW821" s="15" t="s">
        <v>30</v>
      </c>
      <c r="AX821" s="15" t="s">
        <v>80</v>
      </c>
      <c r="AY821" s="277" t="s">
        <v>144</v>
      </c>
    </row>
    <row r="822" s="2" customFormat="1" ht="21.75" customHeight="1">
      <c r="A822" s="38"/>
      <c r="B822" s="39"/>
      <c r="C822" s="226" t="s">
        <v>803</v>
      </c>
      <c r="D822" s="226" t="s">
        <v>147</v>
      </c>
      <c r="E822" s="227" t="s">
        <v>804</v>
      </c>
      <c r="F822" s="228" t="s">
        <v>805</v>
      </c>
      <c r="G822" s="229" t="s">
        <v>164</v>
      </c>
      <c r="H822" s="230">
        <v>82.090000000000003</v>
      </c>
      <c r="I822" s="231"/>
      <c r="J822" s="232">
        <f>ROUND(I822*H822,2)</f>
        <v>0</v>
      </c>
      <c r="K822" s="228" t="s">
        <v>151</v>
      </c>
      <c r="L822" s="44"/>
      <c r="M822" s="233" t="s">
        <v>1</v>
      </c>
      <c r="N822" s="234" t="s">
        <v>38</v>
      </c>
      <c r="O822" s="91"/>
      <c r="P822" s="235">
        <f>O822*H822</f>
        <v>0</v>
      </c>
      <c r="Q822" s="235">
        <v>0.0038</v>
      </c>
      <c r="R822" s="235">
        <f>Q822*H822</f>
        <v>0.311942</v>
      </c>
      <c r="S822" s="235">
        <v>0</v>
      </c>
      <c r="T822" s="236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37" t="s">
        <v>270</v>
      </c>
      <c r="AT822" s="237" t="s">
        <v>147</v>
      </c>
      <c r="AU822" s="237" t="s">
        <v>82</v>
      </c>
      <c r="AY822" s="17" t="s">
        <v>144</v>
      </c>
      <c r="BE822" s="238">
        <f>IF(N822="základní",J822,0)</f>
        <v>0</v>
      </c>
      <c r="BF822" s="238">
        <f>IF(N822="snížená",J822,0)</f>
        <v>0</v>
      </c>
      <c r="BG822" s="238">
        <f>IF(N822="zákl. přenesená",J822,0)</f>
        <v>0</v>
      </c>
      <c r="BH822" s="238">
        <f>IF(N822="sníž. přenesená",J822,0)</f>
        <v>0</v>
      </c>
      <c r="BI822" s="238">
        <f>IF(N822="nulová",J822,0)</f>
        <v>0</v>
      </c>
      <c r="BJ822" s="17" t="s">
        <v>80</v>
      </c>
      <c r="BK822" s="238">
        <f>ROUND(I822*H822,2)</f>
        <v>0</v>
      </c>
      <c r="BL822" s="17" t="s">
        <v>270</v>
      </c>
      <c r="BM822" s="237" t="s">
        <v>806</v>
      </c>
    </row>
    <row r="823" s="2" customFormat="1">
      <c r="A823" s="38"/>
      <c r="B823" s="39"/>
      <c r="C823" s="40"/>
      <c r="D823" s="239" t="s">
        <v>154</v>
      </c>
      <c r="E823" s="40"/>
      <c r="F823" s="240" t="s">
        <v>805</v>
      </c>
      <c r="G823" s="40"/>
      <c r="H823" s="40"/>
      <c r="I823" s="241"/>
      <c r="J823" s="40"/>
      <c r="K823" s="40"/>
      <c r="L823" s="44"/>
      <c r="M823" s="242"/>
      <c r="N823" s="243"/>
      <c r="O823" s="91"/>
      <c r="P823" s="91"/>
      <c r="Q823" s="91"/>
      <c r="R823" s="91"/>
      <c r="S823" s="91"/>
      <c r="T823" s="92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154</v>
      </c>
      <c r="AU823" s="17" t="s">
        <v>82</v>
      </c>
    </row>
    <row r="824" s="2" customFormat="1">
      <c r="A824" s="38"/>
      <c r="B824" s="39"/>
      <c r="C824" s="40"/>
      <c r="D824" s="244" t="s">
        <v>156</v>
      </c>
      <c r="E824" s="40"/>
      <c r="F824" s="245" t="s">
        <v>807</v>
      </c>
      <c r="G824" s="40"/>
      <c r="H824" s="40"/>
      <c r="I824" s="241"/>
      <c r="J824" s="40"/>
      <c r="K824" s="40"/>
      <c r="L824" s="44"/>
      <c r="M824" s="242"/>
      <c r="N824" s="243"/>
      <c r="O824" s="91"/>
      <c r="P824" s="91"/>
      <c r="Q824" s="91"/>
      <c r="R824" s="91"/>
      <c r="S824" s="91"/>
      <c r="T824" s="92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156</v>
      </c>
      <c r="AU824" s="17" t="s">
        <v>82</v>
      </c>
    </row>
    <row r="825" s="13" customFormat="1">
      <c r="A825" s="13"/>
      <c r="B825" s="246"/>
      <c r="C825" s="247"/>
      <c r="D825" s="239" t="s">
        <v>158</v>
      </c>
      <c r="E825" s="248" t="s">
        <v>1</v>
      </c>
      <c r="F825" s="249" t="s">
        <v>762</v>
      </c>
      <c r="G825" s="247"/>
      <c r="H825" s="248" t="s">
        <v>1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5" t="s">
        <v>158</v>
      </c>
      <c r="AU825" s="255" t="s">
        <v>82</v>
      </c>
      <c r="AV825" s="13" t="s">
        <v>80</v>
      </c>
      <c r="AW825" s="13" t="s">
        <v>30</v>
      </c>
      <c r="AX825" s="13" t="s">
        <v>73</v>
      </c>
      <c r="AY825" s="255" t="s">
        <v>144</v>
      </c>
    </row>
    <row r="826" s="13" customFormat="1">
      <c r="A826" s="13"/>
      <c r="B826" s="246"/>
      <c r="C826" s="247"/>
      <c r="D826" s="239" t="s">
        <v>158</v>
      </c>
      <c r="E826" s="248" t="s">
        <v>1</v>
      </c>
      <c r="F826" s="249" t="s">
        <v>808</v>
      </c>
      <c r="G826" s="247"/>
      <c r="H826" s="248" t="s">
        <v>1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158</v>
      </c>
      <c r="AU826" s="255" t="s">
        <v>82</v>
      </c>
      <c r="AV826" s="13" t="s">
        <v>80</v>
      </c>
      <c r="AW826" s="13" t="s">
        <v>30</v>
      </c>
      <c r="AX826" s="13" t="s">
        <v>73</v>
      </c>
      <c r="AY826" s="255" t="s">
        <v>144</v>
      </c>
    </row>
    <row r="827" s="14" customFormat="1">
      <c r="A827" s="14"/>
      <c r="B827" s="256"/>
      <c r="C827" s="257"/>
      <c r="D827" s="239" t="s">
        <v>158</v>
      </c>
      <c r="E827" s="258" t="s">
        <v>1</v>
      </c>
      <c r="F827" s="259" t="s">
        <v>770</v>
      </c>
      <c r="G827" s="257"/>
      <c r="H827" s="260">
        <v>82.090000000000003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6" t="s">
        <v>158</v>
      </c>
      <c r="AU827" s="266" t="s">
        <v>82</v>
      </c>
      <c r="AV827" s="14" t="s">
        <v>82</v>
      </c>
      <c r="AW827" s="14" t="s">
        <v>30</v>
      </c>
      <c r="AX827" s="14" t="s">
        <v>73</v>
      </c>
      <c r="AY827" s="266" t="s">
        <v>144</v>
      </c>
    </row>
    <row r="828" s="15" customFormat="1">
      <c r="A828" s="15"/>
      <c r="B828" s="267"/>
      <c r="C828" s="268"/>
      <c r="D828" s="239" t="s">
        <v>158</v>
      </c>
      <c r="E828" s="269" t="s">
        <v>1</v>
      </c>
      <c r="F828" s="270" t="s">
        <v>161</v>
      </c>
      <c r="G828" s="268"/>
      <c r="H828" s="271">
        <v>82.090000000000003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7" t="s">
        <v>158</v>
      </c>
      <c r="AU828" s="277" t="s">
        <v>82</v>
      </c>
      <c r="AV828" s="15" t="s">
        <v>152</v>
      </c>
      <c r="AW828" s="15" t="s">
        <v>30</v>
      </c>
      <c r="AX828" s="15" t="s">
        <v>80</v>
      </c>
      <c r="AY828" s="277" t="s">
        <v>144</v>
      </c>
    </row>
    <row r="829" s="2" customFormat="1" ht="24.15" customHeight="1">
      <c r="A829" s="38"/>
      <c r="B829" s="39"/>
      <c r="C829" s="226" t="s">
        <v>809</v>
      </c>
      <c r="D829" s="226" t="s">
        <v>147</v>
      </c>
      <c r="E829" s="227" t="s">
        <v>810</v>
      </c>
      <c r="F829" s="228" t="s">
        <v>811</v>
      </c>
      <c r="G829" s="229" t="s">
        <v>240</v>
      </c>
      <c r="H829" s="230">
        <v>4</v>
      </c>
      <c r="I829" s="231"/>
      <c r="J829" s="232">
        <f>ROUND(I829*H829,2)</f>
        <v>0</v>
      </c>
      <c r="K829" s="228" t="s">
        <v>151</v>
      </c>
      <c r="L829" s="44"/>
      <c r="M829" s="233" t="s">
        <v>1</v>
      </c>
      <c r="N829" s="234" t="s">
        <v>38</v>
      </c>
      <c r="O829" s="91"/>
      <c r="P829" s="235">
        <f>O829*H829</f>
        <v>0</v>
      </c>
      <c r="Q829" s="235">
        <v>0.0035699999999999998</v>
      </c>
      <c r="R829" s="235">
        <f>Q829*H829</f>
        <v>0.014279999999999999</v>
      </c>
      <c r="S829" s="235">
        <v>0</v>
      </c>
      <c r="T829" s="236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7" t="s">
        <v>270</v>
      </c>
      <c r="AT829" s="237" t="s">
        <v>147</v>
      </c>
      <c r="AU829" s="237" t="s">
        <v>82</v>
      </c>
      <c r="AY829" s="17" t="s">
        <v>144</v>
      </c>
      <c r="BE829" s="238">
        <f>IF(N829="základní",J829,0)</f>
        <v>0</v>
      </c>
      <c r="BF829" s="238">
        <f>IF(N829="snížená",J829,0)</f>
        <v>0</v>
      </c>
      <c r="BG829" s="238">
        <f>IF(N829="zákl. přenesená",J829,0)</f>
        <v>0</v>
      </c>
      <c r="BH829" s="238">
        <f>IF(N829="sníž. přenesená",J829,0)</f>
        <v>0</v>
      </c>
      <c r="BI829" s="238">
        <f>IF(N829="nulová",J829,0)</f>
        <v>0</v>
      </c>
      <c r="BJ829" s="17" t="s">
        <v>80</v>
      </c>
      <c r="BK829" s="238">
        <f>ROUND(I829*H829,2)</f>
        <v>0</v>
      </c>
      <c r="BL829" s="17" t="s">
        <v>270</v>
      </c>
      <c r="BM829" s="237" t="s">
        <v>812</v>
      </c>
    </row>
    <row r="830" s="2" customFormat="1">
      <c r="A830" s="38"/>
      <c r="B830" s="39"/>
      <c r="C830" s="40"/>
      <c r="D830" s="239" t="s">
        <v>154</v>
      </c>
      <c r="E830" s="40"/>
      <c r="F830" s="240" t="s">
        <v>811</v>
      </c>
      <c r="G830" s="40"/>
      <c r="H830" s="40"/>
      <c r="I830" s="241"/>
      <c r="J830" s="40"/>
      <c r="K830" s="40"/>
      <c r="L830" s="44"/>
      <c r="M830" s="242"/>
      <c r="N830" s="243"/>
      <c r="O830" s="91"/>
      <c r="P830" s="91"/>
      <c r="Q830" s="91"/>
      <c r="R830" s="91"/>
      <c r="S830" s="91"/>
      <c r="T830" s="92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154</v>
      </c>
      <c r="AU830" s="17" t="s">
        <v>82</v>
      </c>
    </row>
    <row r="831" s="2" customFormat="1">
      <c r="A831" s="38"/>
      <c r="B831" s="39"/>
      <c r="C831" s="40"/>
      <c r="D831" s="244" t="s">
        <v>156</v>
      </c>
      <c r="E831" s="40"/>
      <c r="F831" s="245" t="s">
        <v>813</v>
      </c>
      <c r="G831" s="40"/>
      <c r="H831" s="40"/>
      <c r="I831" s="241"/>
      <c r="J831" s="40"/>
      <c r="K831" s="40"/>
      <c r="L831" s="44"/>
      <c r="M831" s="242"/>
      <c r="N831" s="243"/>
      <c r="O831" s="91"/>
      <c r="P831" s="91"/>
      <c r="Q831" s="91"/>
      <c r="R831" s="91"/>
      <c r="S831" s="91"/>
      <c r="T831" s="92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156</v>
      </c>
      <c r="AU831" s="17" t="s">
        <v>82</v>
      </c>
    </row>
    <row r="832" s="14" customFormat="1">
      <c r="A832" s="14"/>
      <c r="B832" s="256"/>
      <c r="C832" s="257"/>
      <c r="D832" s="239" t="s">
        <v>158</v>
      </c>
      <c r="E832" s="258" t="s">
        <v>1</v>
      </c>
      <c r="F832" s="259" t="s">
        <v>152</v>
      </c>
      <c r="G832" s="257"/>
      <c r="H832" s="260">
        <v>4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6" t="s">
        <v>158</v>
      </c>
      <c r="AU832" s="266" t="s">
        <v>82</v>
      </c>
      <c r="AV832" s="14" t="s">
        <v>82</v>
      </c>
      <c r="AW832" s="14" t="s">
        <v>30</v>
      </c>
      <c r="AX832" s="14" t="s">
        <v>73</v>
      </c>
      <c r="AY832" s="266" t="s">
        <v>144</v>
      </c>
    </row>
    <row r="833" s="15" customFormat="1">
      <c r="A833" s="15"/>
      <c r="B833" s="267"/>
      <c r="C833" s="268"/>
      <c r="D833" s="239" t="s">
        <v>158</v>
      </c>
      <c r="E833" s="269" t="s">
        <v>1</v>
      </c>
      <c r="F833" s="270" t="s">
        <v>161</v>
      </c>
      <c r="G833" s="268"/>
      <c r="H833" s="271">
        <v>4</v>
      </c>
      <c r="I833" s="272"/>
      <c r="J833" s="268"/>
      <c r="K833" s="268"/>
      <c r="L833" s="273"/>
      <c r="M833" s="274"/>
      <c r="N833" s="275"/>
      <c r="O833" s="275"/>
      <c r="P833" s="275"/>
      <c r="Q833" s="275"/>
      <c r="R833" s="275"/>
      <c r="S833" s="275"/>
      <c r="T833" s="27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7" t="s">
        <v>158</v>
      </c>
      <c r="AU833" s="277" t="s">
        <v>82</v>
      </c>
      <c r="AV833" s="15" t="s">
        <v>152</v>
      </c>
      <c r="AW833" s="15" t="s">
        <v>30</v>
      </c>
      <c r="AX833" s="15" t="s">
        <v>80</v>
      </c>
      <c r="AY833" s="277" t="s">
        <v>144</v>
      </c>
    </row>
    <row r="834" s="2" customFormat="1" ht="24.15" customHeight="1">
      <c r="A834" s="38"/>
      <c r="B834" s="39"/>
      <c r="C834" s="226" t="s">
        <v>814</v>
      </c>
      <c r="D834" s="226" t="s">
        <v>147</v>
      </c>
      <c r="E834" s="227" t="s">
        <v>815</v>
      </c>
      <c r="F834" s="228" t="s">
        <v>816</v>
      </c>
      <c r="G834" s="229" t="s">
        <v>164</v>
      </c>
      <c r="H834" s="230">
        <v>27.23</v>
      </c>
      <c r="I834" s="231"/>
      <c r="J834" s="232">
        <f>ROUND(I834*H834,2)</f>
        <v>0</v>
      </c>
      <c r="K834" s="228" t="s">
        <v>151</v>
      </c>
      <c r="L834" s="44"/>
      <c r="M834" s="233" t="s">
        <v>1</v>
      </c>
      <c r="N834" s="234" t="s">
        <v>38</v>
      </c>
      <c r="O834" s="91"/>
      <c r="P834" s="235">
        <f>O834*H834</f>
        <v>0</v>
      </c>
      <c r="Q834" s="235">
        <v>0.00313</v>
      </c>
      <c r="R834" s="235">
        <f>Q834*H834</f>
        <v>0.085229899999999997</v>
      </c>
      <c r="S834" s="235">
        <v>0</v>
      </c>
      <c r="T834" s="236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37" t="s">
        <v>270</v>
      </c>
      <c r="AT834" s="237" t="s">
        <v>147</v>
      </c>
      <c r="AU834" s="237" t="s">
        <v>82</v>
      </c>
      <c r="AY834" s="17" t="s">
        <v>144</v>
      </c>
      <c r="BE834" s="238">
        <f>IF(N834="základní",J834,0)</f>
        <v>0</v>
      </c>
      <c r="BF834" s="238">
        <f>IF(N834="snížená",J834,0)</f>
        <v>0</v>
      </c>
      <c r="BG834" s="238">
        <f>IF(N834="zákl. přenesená",J834,0)</f>
        <v>0</v>
      </c>
      <c r="BH834" s="238">
        <f>IF(N834="sníž. přenesená",J834,0)</f>
        <v>0</v>
      </c>
      <c r="BI834" s="238">
        <f>IF(N834="nulová",J834,0)</f>
        <v>0</v>
      </c>
      <c r="BJ834" s="17" t="s">
        <v>80</v>
      </c>
      <c r="BK834" s="238">
        <f>ROUND(I834*H834,2)</f>
        <v>0</v>
      </c>
      <c r="BL834" s="17" t="s">
        <v>270</v>
      </c>
      <c r="BM834" s="237" t="s">
        <v>817</v>
      </c>
    </row>
    <row r="835" s="2" customFormat="1">
      <c r="A835" s="38"/>
      <c r="B835" s="39"/>
      <c r="C835" s="40"/>
      <c r="D835" s="239" t="s">
        <v>154</v>
      </c>
      <c r="E835" s="40"/>
      <c r="F835" s="240" t="s">
        <v>816</v>
      </c>
      <c r="G835" s="40"/>
      <c r="H835" s="40"/>
      <c r="I835" s="241"/>
      <c r="J835" s="40"/>
      <c r="K835" s="40"/>
      <c r="L835" s="44"/>
      <c r="M835" s="242"/>
      <c r="N835" s="243"/>
      <c r="O835" s="91"/>
      <c r="P835" s="91"/>
      <c r="Q835" s="91"/>
      <c r="R835" s="91"/>
      <c r="S835" s="91"/>
      <c r="T835" s="92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154</v>
      </c>
      <c r="AU835" s="17" t="s">
        <v>82</v>
      </c>
    </row>
    <row r="836" s="2" customFormat="1">
      <c r="A836" s="38"/>
      <c r="B836" s="39"/>
      <c r="C836" s="40"/>
      <c r="D836" s="244" t="s">
        <v>156</v>
      </c>
      <c r="E836" s="40"/>
      <c r="F836" s="245" t="s">
        <v>818</v>
      </c>
      <c r="G836" s="40"/>
      <c r="H836" s="40"/>
      <c r="I836" s="241"/>
      <c r="J836" s="40"/>
      <c r="K836" s="40"/>
      <c r="L836" s="44"/>
      <c r="M836" s="242"/>
      <c r="N836" s="243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156</v>
      </c>
      <c r="AU836" s="17" t="s">
        <v>82</v>
      </c>
    </row>
    <row r="837" s="13" customFormat="1">
      <c r="A837" s="13"/>
      <c r="B837" s="246"/>
      <c r="C837" s="247"/>
      <c r="D837" s="239" t="s">
        <v>158</v>
      </c>
      <c r="E837" s="248" t="s">
        <v>1</v>
      </c>
      <c r="F837" s="249" t="s">
        <v>762</v>
      </c>
      <c r="G837" s="247"/>
      <c r="H837" s="248" t="s">
        <v>1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5" t="s">
        <v>158</v>
      </c>
      <c r="AU837" s="255" t="s">
        <v>82</v>
      </c>
      <c r="AV837" s="13" t="s">
        <v>80</v>
      </c>
      <c r="AW837" s="13" t="s">
        <v>30</v>
      </c>
      <c r="AX837" s="13" t="s">
        <v>73</v>
      </c>
      <c r="AY837" s="255" t="s">
        <v>144</v>
      </c>
    </row>
    <row r="838" s="13" customFormat="1">
      <c r="A838" s="13"/>
      <c r="B838" s="246"/>
      <c r="C838" s="247"/>
      <c r="D838" s="239" t="s">
        <v>158</v>
      </c>
      <c r="E838" s="248" t="s">
        <v>1</v>
      </c>
      <c r="F838" s="249" t="s">
        <v>819</v>
      </c>
      <c r="G838" s="247"/>
      <c r="H838" s="248" t="s">
        <v>1</v>
      </c>
      <c r="I838" s="250"/>
      <c r="J838" s="247"/>
      <c r="K838" s="247"/>
      <c r="L838" s="251"/>
      <c r="M838" s="252"/>
      <c r="N838" s="253"/>
      <c r="O838" s="253"/>
      <c r="P838" s="253"/>
      <c r="Q838" s="253"/>
      <c r="R838" s="253"/>
      <c r="S838" s="253"/>
      <c r="T838" s="25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5" t="s">
        <v>158</v>
      </c>
      <c r="AU838" s="255" t="s">
        <v>82</v>
      </c>
      <c r="AV838" s="13" t="s">
        <v>80</v>
      </c>
      <c r="AW838" s="13" t="s">
        <v>30</v>
      </c>
      <c r="AX838" s="13" t="s">
        <v>73</v>
      </c>
      <c r="AY838" s="255" t="s">
        <v>144</v>
      </c>
    </row>
    <row r="839" s="14" customFormat="1">
      <c r="A839" s="14"/>
      <c r="B839" s="256"/>
      <c r="C839" s="257"/>
      <c r="D839" s="239" t="s">
        <v>158</v>
      </c>
      <c r="E839" s="258" t="s">
        <v>1</v>
      </c>
      <c r="F839" s="259" t="s">
        <v>777</v>
      </c>
      <c r="G839" s="257"/>
      <c r="H839" s="260">
        <v>27.23</v>
      </c>
      <c r="I839" s="261"/>
      <c r="J839" s="257"/>
      <c r="K839" s="257"/>
      <c r="L839" s="262"/>
      <c r="M839" s="263"/>
      <c r="N839" s="264"/>
      <c r="O839" s="264"/>
      <c r="P839" s="264"/>
      <c r="Q839" s="264"/>
      <c r="R839" s="264"/>
      <c r="S839" s="264"/>
      <c r="T839" s="26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6" t="s">
        <v>158</v>
      </c>
      <c r="AU839" s="266" t="s">
        <v>82</v>
      </c>
      <c r="AV839" s="14" t="s">
        <v>82</v>
      </c>
      <c r="AW839" s="14" t="s">
        <v>30</v>
      </c>
      <c r="AX839" s="14" t="s">
        <v>73</v>
      </c>
      <c r="AY839" s="266" t="s">
        <v>144</v>
      </c>
    </row>
    <row r="840" s="15" customFormat="1">
      <c r="A840" s="15"/>
      <c r="B840" s="267"/>
      <c r="C840" s="268"/>
      <c r="D840" s="239" t="s">
        <v>158</v>
      </c>
      <c r="E840" s="269" t="s">
        <v>1</v>
      </c>
      <c r="F840" s="270" t="s">
        <v>161</v>
      </c>
      <c r="G840" s="268"/>
      <c r="H840" s="271">
        <v>27.23</v>
      </c>
      <c r="I840" s="272"/>
      <c r="J840" s="268"/>
      <c r="K840" s="268"/>
      <c r="L840" s="273"/>
      <c r="M840" s="274"/>
      <c r="N840" s="275"/>
      <c r="O840" s="275"/>
      <c r="P840" s="275"/>
      <c r="Q840" s="275"/>
      <c r="R840" s="275"/>
      <c r="S840" s="275"/>
      <c r="T840" s="27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77" t="s">
        <v>158</v>
      </c>
      <c r="AU840" s="277" t="s">
        <v>82</v>
      </c>
      <c r="AV840" s="15" t="s">
        <v>152</v>
      </c>
      <c r="AW840" s="15" t="s">
        <v>30</v>
      </c>
      <c r="AX840" s="15" t="s">
        <v>80</v>
      </c>
      <c r="AY840" s="277" t="s">
        <v>144</v>
      </c>
    </row>
    <row r="841" s="2" customFormat="1" ht="24.15" customHeight="1">
      <c r="A841" s="38"/>
      <c r="B841" s="39"/>
      <c r="C841" s="226" t="s">
        <v>820</v>
      </c>
      <c r="D841" s="226" t="s">
        <v>147</v>
      </c>
      <c r="E841" s="227" t="s">
        <v>821</v>
      </c>
      <c r="F841" s="228" t="s">
        <v>822</v>
      </c>
      <c r="G841" s="229" t="s">
        <v>323</v>
      </c>
      <c r="H841" s="230">
        <v>0.63700000000000001</v>
      </c>
      <c r="I841" s="231"/>
      <c r="J841" s="232">
        <f>ROUND(I841*H841,2)</f>
        <v>0</v>
      </c>
      <c r="K841" s="228" t="s">
        <v>151</v>
      </c>
      <c r="L841" s="44"/>
      <c r="M841" s="233" t="s">
        <v>1</v>
      </c>
      <c r="N841" s="234" t="s">
        <v>38</v>
      </c>
      <c r="O841" s="91"/>
      <c r="P841" s="235">
        <f>O841*H841</f>
        <v>0</v>
      </c>
      <c r="Q841" s="235">
        <v>0</v>
      </c>
      <c r="R841" s="235">
        <f>Q841*H841</f>
        <v>0</v>
      </c>
      <c r="S841" s="235">
        <v>0</v>
      </c>
      <c r="T841" s="236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7" t="s">
        <v>270</v>
      </c>
      <c r="AT841" s="237" t="s">
        <v>147</v>
      </c>
      <c r="AU841" s="237" t="s">
        <v>82</v>
      </c>
      <c r="AY841" s="17" t="s">
        <v>144</v>
      </c>
      <c r="BE841" s="238">
        <f>IF(N841="základní",J841,0)</f>
        <v>0</v>
      </c>
      <c r="BF841" s="238">
        <f>IF(N841="snížená",J841,0)</f>
        <v>0</v>
      </c>
      <c r="BG841" s="238">
        <f>IF(N841="zákl. přenesená",J841,0)</f>
        <v>0</v>
      </c>
      <c r="BH841" s="238">
        <f>IF(N841="sníž. přenesená",J841,0)</f>
        <v>0</v>
      </c>
      <c r="BI841" s="238">
        <f>IF(N841="nulová",J841,0)</f>
        <v>0</v>
      </c>
      <c r="BJ841" s="17" t="s">
        <v>80</v>
      </c>
      <c r="BK841" s="238">
        <f>ROUND(I841*H841,2)</f>
        <v>0</v>
      </c>
      <c r="BL841" s="17" t="s">
        <v>270</v>
      </c>
      <c r="BM841" s="237" t="s">
        <v>823</v>
      </c>
    </row>
    <row r="842" s="2" customFormat="1">
      <c r="A842" s="38"/>
      <c r="B842" s="39"/>
      <c r="C842" s="40"/>
      <c r="D842" s="239" t="s">
        <v>154</v>
      </c>
      <c r="E842" s="40"/>
      <c r="F842" s="240" t="s">
        <v>824</v>
      </c>
      <c r="G842" s="40"/>
      <c r="H842" s="40"/>
      <c r="I842" s="241"/>
      <c r="J842" s="40"/>
      <c r="K842" s="40"/>
      <c r="L842" s="44"/>
      <c r="M842" s="242"/>
      <c r="N842" s="243"/>
      <c r="O842" s="91"/>
      <c r="P842" s="91"/>
      <c r="Q842" s="91"/>
      <c r="R842" s="91"/>
      <c r="S842" s="91"/>
      <c r="T842" s="92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154</v>
      </c>
      <c r="AU842" s="17" t="s">
        <v>82</v>
      </c>
    </row>
    <row r="843" s="2" customFormat="1">
      <c r="A843" s="38"/>
      <c r="B843" s="39"/>
      <c r="C843" s="40"/>
      <c r="D843" s="244" t="s">
        <v>156</v>
      </c>
      <c r="E843" s="40"/>
      <c r="F843" s="245" t="s">
        <v>825</v>
      </c>
      <c r="G843" s="40"/>
      <c r="H843" s="40"/>
      <c r="I843" s="241"/>
      <c r="J843" s="40"/>
      <c r="K843" s="40"/>
      <c r="L843" s="44"/>
      <c r="M843" s="242"/>
      <c r="N843" s="243"/>
      <c r="O843" s="91"/>
      <c r="P843" s="91"/>
      <c r="Q843" s="91"/>
      <c r="R843" s="91"/>
      <c r="S843" s="91"/>
      <c r="T843" s="92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156</v>
      </c>
      <c r="AU843" s="17" t="s">
        <v>82</v>
      </c>
    </row>
    <row r="844" s="12" customFormat="1" ht="22.8" customHeight="1">
      <c r="A844" s="12"/>
      <c r="B844" s="210"/>
      <c r="C844" s="211"/>
      <c r="D844" s="212" t="s">
        <v>72</v>
      </c>
      <c r="E844" s="224" t="s">
        <v>826</v>
      </c>
      <c r="F844" s="224" t="s">
        <v>827</v>
      </c>
      <c r="G844" s="211"/>
      <c r="H844" s="211"/>
      <c r="I844" s="214"/>
      <c r="J844" s="225">
        <f>BK844</f>
        <v>0</v>
      </c>
      <c r="K844" s="211"/>
      <c r="L844" s="216"/>
      <c r="M844" s="217"/>
      <c r="N844" s="218"/>
      <c r="O844" s="218"/>
      <c r="P844" s="219">
        <f>SUM(P845:P924)</f>
        <v>0</v>
      </c>
      <c r="Q844" s="218"/>
      <c r="R844" s="219">
        <f>SUM(R845:R924)</f>
        <v>97.347692999999978</v>
      </c>
      <c r="S844" s="218"/>
      <c r="T844" s="220">
        <f>SUM(T845:T924)</f>
        <v>96.234245000000001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21" t="s">
        <v>82</v>
      </c>
      <c r="AT844" s="222" t="s">
        <v>72</v>
      </c>
      <c r="AU844" s="222" t="s">
        <v>80</v>
      </c>
      <c r="AY844" s="221" t="s">
        <v>144</v>
      </c>
      <c r="BK844" s="223">
        <f>SUM(BK845:BK924)</f>
        <v>0</v>
      </c>
    </row>
    <row r="845" s="2" customFormat="1" ht="16.5" customHeight="1">
      <c r="A845" s="38"/>
      <c r="B845" s="39"/>
      <c r="C845" s="226" t="s">
        <v>828</v>
      </c>
      <c r="D845" s="226" t="s">
        <v>147</v>
      </c>
      <c r="E845" s="227" t="s">
        <v>829</v>
      </c>
      <c r="F845" s="228" t="s">
        <v>830</v>
      </c>
      <c r="G845" s="229" t="s">
        <v>178</v>
      </c>
      <c r="H845" s="230">
        <v>60</v>
      </c>
      <c r="I845" s="231"/>
      <c r="J845" s="232">
        <f>ROUND(I845*H845,2)</f>
        <v>0</v>
      </c>
      <c r="K845" s="228" t="s">
        <v>151</v>
      </c>
      <c r="L845" s="44"/>
      <c r="M845" s="233" t="s">
        <v>1</v>
      </c>
      <c r="N845" s="234" t="s">
        <v>38</v>
      </c>
      <c r="O845" s="91"/>
      <c r="P845" s="235">
        <f>O845*H845</f>
        <v>0</v>
      </c>
      <c r="Q845" s="235">
        <v>0</v>
      </c>
      <c r="R845" s="235">
        <f>Q845*H845</f>
        <v>0</v>
      </c>
      <c r="S845" s="235">
        <v>0</v>
      </c>
      <c r="T845" s="236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37" t="s">
        <v>270</v>
      </c>
      <c r="AT845" s="237" t="s">
        <v>147</v>
      </c>
      <c r="AU845" s="237" t="s">
        <v>82</v>
      </c>
      <c r="AY845" s="17" t="s">
        <v>144</v>
      </c>
      <c r="BE845" s="238">
        <f>IF(N845="základní",J845,0)</f>
        <v>0</v>
      </c>
      <c r="BF845" s="238">
        <f>IF(N845="snížená",J845,0)</f>
        <v>0</v>
      </c>
      <c r="BG845" s="238">
        <f>IF(N845="zákl. přenesená",J845,0)</f>
        <v>0</v>
      </c>
      <c r="BH845" s="238">
        <f>IF(N845="sníž. přenesená",J845,0)</f>
        <v>0</v>
      </c>
      <c r="BI845" s="238">
        <f>IF(N845="nulová",J845,0)</f>
        <v>0</v>
      </c>
      <c r="BJ845" s="17" t="s">
        <v>80</v>
      </c>
      <c r="BK845" s="238">
        <f>ROUND(I845*H845,2)</f>
        <v>0</v>
      </c>
      <c r="BL845" s="17" t="s">
        <v>270</v>
      </c>
      <c r="BM845" s="237" t="s">
        <v>831</v>
      </c>
    </row>
    <row r="846" s="2" customFormat="1">
      <c r="A846" s="38"/>
      <c r="B846" s="39"/>
      <c r="C846" s="40"/>
      <c r="D846" s="239" t="s">
        <v>154</v>
      </c>
      <c r="E846" s="40"/>
      <c r="F846" s="240" t="s">
        <v>832</v>
      </c>
      <c r="G846" s="40"/>
      <c r="H846" s="40"/>
      <c r="I846" s="241"/>
      <c r="J846" s="40"/>
      <c r="K846" s="40"/>
      <c r="L846" s="44"/>
      <c r="M846" s="242"/>
      <c r="N846" s="243"/>
      <c r="O846" s="91"/>
      <c r="P846" s="91"/>
      <c r="Q846" s="91"/>
      <c r="R846" s="91"/>
      <c r="S846" s="91"/>
      <c r="T846" s="92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154</v>
      </c>
      <c r="AU846" s="17" t="s">
        <v>82</v>
      </c>
    </row>
    <row r="847" s="2" customFormat="1">
      <c r="A847" s="38"/>
      <c r="B847" s="39"/>
      <c r="C847" s="40"/>
      <c r="D847" s="244" t="s">
        <v>156</v>
      </c>
      <c r="E847" s="40"/>
      <c r="F847" s="245" t="s">
        <v>833</v>
      </c>
      <c r="G847" s="40"/>
      <c r="H847" s="40"/>
      <c r="I847" s="241"/>
      <c r="J847" s="40"/>
      <c r="K847" s="40"/>
      <c r="L847" s="44"/>
      <c r="M847" s="242"/>
      <c r="N847" s="243"/>
      <c r="O847" s="91"/>
      <c r="P847" s="91"/>
      <c r="Q847" s="91"/>
      <c r="R847" s="91"/>
      <c r="S847" s="91"/>
      <c r="T847" s="92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156</v>
      </c>
      <c r="AU847" s="17" t="s">
        <v>82</v>
      </c>
    </row>
    <row r="848" s="13" customFormat="1">
      <c r="A848" s="13"/>
      <c r="B848" s="246"/>
      <c r="C848" s="247"/>
      <c r="D848" s="239" t="s">
        <v>158</v>
      </c>
      <c r="E848" s="248" t="s">
        <v>1</v>
      </c>
      <c r="F848" s="249" t="s">
        <v>834</v>
      </c>
      <c r="G848" s="247"/>
      <c r="H848" s="248" t="s">
        <v>1</v>
      </c>
      <c r="I848" s="250"/>
      <c r="J848" s="247"/>
      <c r="K848" s="247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158</v>
      </c>
      <c r="AU848" s="255" t="s">
        <v>82</v>
      </c>
      <c r="AV848" s="13" t="s">
        <v>80</v>
      </c>
      <c r="AW848" s="13" t="s">
        <v>30</v>
      </c>
      <c r="AX848" s="13" t="s">
        <v>73</v>
      </c>
      <c r="AY848" s="255" t="s">
        <v>144</v>
      </c>
    </row>
    <row r="849" s="14" customFormat="1">
      <c r="A849" s="14"/>
      <c r="B849" s="256"/>
      <c r="C849" s="257"/>
      <c r="D849" s="239" t="s">
        <v>158</v>
      </c>
      <c r="E849" s="258" t="s">
        <v>1</v>
      </c>
      <c r="F849" s="259" t="s">
        <v>835</v>
      </c>
      <c r="G849" s="257"/>
      <c r="H849" s="260">
        <v>60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158</v>
      </c>
      <c r="AU849" s="266" t="s">
        <v>82</v>
      </c>
      <c r="AV849" s="14" t="s">
        <v>82</v>
      </c>
      <c r="AW849" s="14" t="s">
        <v>30</v>
      </c>
      <c r="AX849" s="14" t="s">
        <v>73</v>
      </c>
      <c r="AY849" s="266" t="s">
        <v>144</v>
      </c>
    </row>
    <row r="850" s="15" customFormat="1">
      <c r="A850" s="15"/>
      <c r="B850" s="267"/>
      <c r="C850" s="268"/>
      <c r="D850" s="239" t="s">
        <v>158</v>
      </c>
      <c r="E850" s="269" t="s">
        <v>1</v>
      </c>
      <c r="F850" s="270" t="s">
        <v>161</v>
      </c>
      <c r="G850" s="268"/>
      <c r="H850" s="271">
        <v>60</v>
      </c>
      <c r="I850" s="272"/>
      <c r="J850" s="268"/>
      <c r="K850" s="268"/>
      <c r="L850" s="273"/>
      <c r="M850" s="274"/>
      <c r="N850" s="275"/>
      <c r="O850" s="275"/>
      <c r="P850" s="275"/>
      <c r="Q850" s="275"/>
      <c r="R850" s="275"/>
      <c r="S850" s="275"/>
      <c r="T850" s="27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7" t="s">
        <v>158</v>
      </c>
      <c r="AU850" s="277" t="s">
        <v>82</v>
      </c>
      <c r="AV850" s="15" t="s">
        <v>152</v>
      </c>
      <c r="AW850" s="15" t="s">
        <v>30</v>
      </c>
      <c r="AX850" s="15" t="s">
        <v>80</v>
      </c>
      <c r="AY850" s="277" t="s">
        <v>144</v>
      </c>
    </row>
    <row r="851" s="2" customFormat="1" ht="16.5" customHeight="1">
      <c r="A851" s="38"/>
      <c r="B851" s="39"/>
      <c r="C851" s="278" t="s">
        <v>836</v>
      </c>
      <c r="D851" s="278" t="s">
        <v>361</v>
      </c>
      <c r="E851" s="279" t="s">
        <v>837</v>
      </c>
      <c r="F851" s="280" t="s">
        <v>838</v>
      </c>
      <c r="G851" s="281" t="s">
        <v>240</v>
      </c>
      <c r="H851" s="282">
        <v>432</v>
      </c>
      <c r="I851" s="283"/>
      <c r="J851" s="284">
        <f>ROUND(I851*H851,2)</f>
        <v>0</v>
      </c>
      <c r="K851" s="280" t="s">
        <v>151</v>
      </c>
      <c r="L851" s="285"/>
      <c r="M851" s="286" t="s">
        <v>1</v>
      </c>
      <c r="N851" s="287" t="s">
        <v>38</v>
      </c>
      <c r="O851" s="91"/>
      <c r="P851" s="235">
        <f>O851*H851</f>
        <v>0</v>
      </c>
      <c r="Q851" s="235">
        <v>0.0016999999999999999</v>
      </c>
      <c r="R851" s="235">
        <f>Q851*H851</f>
        <v>0.73439999999999994</v>
      </c>
      <c r="S851" s="235">
        <v>0</v>
      </c>
      <c r="T851" s="236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37" t="s">
        <v>376</v>
      </c>
      <c r="AT851" s="237" t="s">
        <v>361</v>
      </c>
      <c r="AU851" s="237" t="s">
        <v>82</v>
      </c>
      <c r="AY851" s="17" t="s">
        <v>144</v>
      </c>
      <c r="BE851" s="238">
        <f>IF(N851="základní",J851,0)</f>
        <v>0</v>
      </c>
      <c r="BF851" s="238">
        <f>IF(N851="snížená",J851,0)</f>
        <v>0</v>
      </c>
      <c r="BG851" s="238">
        <f>IF(N851="zákl. přenesená",J851,0)</f>
        <v>0</v>
      </c>
      <c r="BH851" s="238">
        <f>IF(N851="sníž. přenesená",J851,0)</f>
        <v>0</v>
      </c>
      <c r="BI851" s="238">
        <f>IF(N851="nulová",J851,0)</f>
        <v>0</v>
      </c>
      <c r="BJ851" s="17" t="s">
        <v>80</v>
      </c>
      <c r="BK851" s="238">
        <f>ROUND(I851*H851,2)</f>
        <v>0</v>
      </c>
      <c r="BL851" s="17" t="s">
        <v>270</v>
      </c>
      <c r="BM851" s="237" t="s">
        <v>839</v>
      </c>
    </row>
    <row r="852" s="2" customFormat="1">
      <c r="A852" s="38"/>
      <c r="B852" s="39"/>
      <c r="C852" s="40"/>
      <c r="D852" s="239" t="s">
        <v>154</v>
      </c>
      <c r="E852" s="40"/>
      <c r="F852" s="240" t="s">
        <v>838</v>
      </c>
      <c r="G852" s="40"/>
      <c r="H852" s="40"/>
      <c r="I852" s="241"/>
      <c r="J852" s="40"/>
      <c r="K852" s="40"/>
      <c r="L852" s="44"/>
      <c r="M852" s="242"/>
      <c r="N852" s="243"/>
      <c r="O852" s="91"/>
      <c r="P852" s="91"/>
      <c r="Q852" s="91"/>
      <c r="R852" s="91"/>
      <c r="S852" s="91"/>
      <c r="T852" s="92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154</v>
      </c>
      <c r="AU852" s="17" t="s">
        <v>82</v>
      </c>
    </row>
    <row r="853" s="13" customFormat="1">
      <c r="A853" s="13"/>
      <c r="B853" s="246"/>
      <c r="C853" s="247"/>
      <c r="D853" s="239" t="s">
        <v>158</v>
      </c>
      <c r="E853" s="248" t="s">
        <v>1</v>
      </c>
      <c r="F853" s="249" t="s">
        <v>840</v>
      </c>
      <c r="G853" s="247"/>
      <c r="H853" s="248" t="s">
        <v>1</v>
      </c>
      <c r="I853" s="250"/>
      <c r="J853" s="247"/>
      <c r="K853" s="247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158</v>
      </c>
      <c r="AU853" s="255" t="s">
        <v>82</v>
      </c>
      <c r="AV853" s="13" t="s">
        <v>80</v>
      </c>
      <c r="AW853" s="13" t="s">
        <v>30</v>
      </c>
      <c r="AX853" s="13" t="s">
        <v>73</v>
      </c>
      <c r="AY853" s="255" t="s">
        <v>144</v>
      </c>
    </row>
    <row r="854" s="13" customFormat="1">
      <c r="A854" s="13"/>
      <c r="B854" s="246"/>
      <c r="C854" s="247"/>
      <c r="D854" s="239" t="s">
        <v>158</v>
      </c>
      <c r="E854" s="248" t="s">
        <v>1</v>
      </c>
      <c r="F854" s="249" t="s">
        <v>841</v>
      </c>
      <c r="G854" s="247"/>
      <c r="H854" s="248" t="s">
        <v>1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5" t="s">
        <v>158</v>
      </c>
      <c r="AU854" s="255" t="s">
        <v>82</v>
      </c>
      <c r="AV854" s="13" t="s">
        <v>80</v>
      </c>
      <c r="AW854" s="13" t="s">
        <v>30</v>
      </c>
      <c r="AX854" s="13" t="s">
        <v>73</v>
      </c>
      <c r="AY854" s="255" t="s">
        <v>144</v>
      </c>
    </row>
    <row r="855" s="14" customFormat="1">
      <c r="A855" s="14"/>
      <c r="B855" s="256"/>
      <c r="C855" s="257"/>
      <c r="D855" s="239" t="s">
        <v>158</v>
      </c>
      <c r="E855" s="258" t="s">
        <v>1</v>
      </c>
      <c r="F855" s="259" t="s">
        <v>842</v>
      </c>
      <c r="G855" s="257"/>
      <c r="H855" s="260">
        <v>432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6" t="s">
        <v>158</v>
      </c>
      <c r="AU855" s="266" t="s">
        <v>82</v>
      </c>
      <c r="AV855" s="14" t="s">
        <v>82</v>
      </c>
      <c r="AW855" s="14" t="s">
        <v>30</v>
      </c>
      <c r="AX855" s="14" t="s">
        <v>73</v>
      </c>
      <c r="AY855" s="266" t="s">
        <v>144</v>
      </c>
    </row>
    <row r="856" s="15" customFormat="1">
      <c r="A856" s="15"/>
      <c r="B856" s="267"/>
      <c r="C856" s="268"/>
      <c r="D856" s="239" t="s">
        <v>158</v>
      </c>
      <c r="E856" s="269" t="s">
        <v>1</v>
      </c>
      <c r="F856" s="270" t="s">
        <v>161</v>
      </c>
      <c r="G856" s="268"/>
      <c r="H856" s="271">
        <v>432</v>
      </c>
      <c r="I856" s="272"/>
      <c r="J856" s="268"/>
      <c r="K856" s="268"/>
      <c r="L856" s="273"/>
      <c r="M856" s="274"/>
      <c r="N856" s="275"/>
      <c r="O856" s="275"/>
      <c r="P856" s="275"/>
      <c r="Q856" s="275"/>
      <c r="R856" s="275"/>
      <c r="S856" s="275"/>
      <c r="T856" s="276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77" t="s">
        <v>158</v>
      </c>
      <c r="AU856" s="277" t="s">
        <v>82</v>
      </c>
      <c r="AV856" s="15" t="s">
        <v>152</v>
      </c>
      <c r="AW856" s="15" t="s">
        <v>30</v>
      </c>
      <c r="AX856" s="15" t="s">
        <v>80</v>
      </c>
      <c r="AY856" s="277" t="s">
        <v>144</v>
      </c>
    </row>
    <row r="857" s="2" customFormat="1" ht="24.15" customHeight="1">
      <c r="A857" s="38"/>
      <c r="B857" s="39"/>
      <c r="C857" s="226" t="s">
        <v>843</v>
      </c>
      <c r="D857" s="226" t="s">
        <v>147</v>
      </c>
      <c r="E857" s="227" t="s">
        <v>844</v>
      </c>
      <c r="F857" s="228" t="s">
        <v>845</v>
      </c>
      <c r="G857" s="229" t="s">
        <v>178</v>
      </c>
      <c r="H857" s="230">
        <v>1264.0999999999999</v>
      </c>
      <c r="I857" s="231"/>
      <c r="J857" s="232">
        <f>ROUND(I857*H857,2)</f>
        <v>0</v>
      </c>
      <c r="K857" s="228" t="s">
        <v>151</v>
      </c>
      <c r="L857" s="44"/>
      <c r="M857" s="233" t="s">
        <v>1</v>
      </c>
      <c r="N857" s="234" t="s">
        <v>38</v>
      </c>
      <c r="O857" s="91"/>
      <c r="P857" s="235">
        <f>O857*H857</f>
        <v>0</v>
      </c>
      <c r="Q857" s="235">
        <v>0</v>
      </c>
      <c r="R857" s="235">
        <f>Q857*H857</f>
        <v>0</v>
      </c>
      <c r="S857" s="235">
        <v>0.075190000000000007</v>
      </c>
      <c r="T857" s="236">
        <f>S857*H857</f>
        <v>95.047679000000002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37" t="s">
        <v>270</v>
      </c>
      <c r="AT857" s="237" t="s">
        <v>147</v>
      </c>
      <c r="AU857" s="237" t="s">
        <v>82</v>
      </c>
      <c r="AY857" s="17" t="s">
        <v>144</v>
      </c>
      <c r="BE857" s="238">
        <f>IF(N857="základní",J857,0)</f>
        <v>0</v>
      </c>
      <c r="BF857" s="238">
        <f>IF(N857="snížená",J857,0)</f>
        <v>0</v>
      </c>
      <c r="BG857" s="238">
        <f>IF(N857="zákl. přenesená",J857,0)</f>
        <v>0</v>
      </c>
      <c r="BH857" s="238">
        <f>IF(N857="sníž. přenesená",J857,0)</f>
        <v>0</v>
      </c>
      <c r="BI857" s="238">
        <f>IF(N857="nulová",J857,0)</f>
        <v>0</v>
      </c>
      <c r="BJ857" s="17" t="s">
        <v>80</v>
      </c>
      <c r="BK857" s="238">
        <f>ROUND(I857*H857,2)</f>
        <v>0</v>
      </c>
      <c r="BL857" s="17" t="s">
        <v>270</v>
      </c>
      <c r="BM857" s="237" t="s">
        <v>846</v>
      </c>
    </row>
    <row r="858" s="2" customFormat="1">
      <c r="A858" s="38"/>
      <c r="B858" s="39"/>
      <c r="C858" s="40"/>
      <c r="D858" s="239" t="s">
        <v>154</v>
      </c>
      <c r="E858" s="40"/>
      <c r="F858" s="240" t="s">
        <v>847</v>
      </c>
      <c r="G858" s="40"/>
      <c r="H858" s="40"/>
      <c r="I858" s="241"/>
      <c r="J858" s="40"/>
      <c r="K858" s="40"/>
      <c r="L858" s="44"/>
      <c r="M858" s="242"/>
      <c r="N858" s="243"/>
      <c r="O858" s="91"/>
      <c r="P858" s="91"/>
      <c r="Q858" s="91"/>
      <c r="R858" s="91"/>
      <c r="S858" s="91"/>
      <c r="T858" s="92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154</v>
      </c>
      <c r="AU858" s="17" t="s">
        <v>82</v>
      </c>
    </row>
    <row r="859" s="2" customFormat="1">
      <c r="A859" s="38"/>
      <c r="B859" s="39"/>
      <c r="C859" s="40"/>
      <c r="D859" s="244" t="s">
        <v>156</v>
      </c>
      <c r="E859" s="40"/>
      <c r="F859" s="245" t="s">
        <v>848</v>
      </c>
      <c r="G859" s="40"/>
      <c r="H859" s="40"/>
      <c r="I859" s="241"/>
      <c r="J859" s="40"/>
      <c r="K859" s="40"/>
      <c r="L859" s="44"/>
      <c r="M859" s="242"/>
      <c r="N859" s="243"/>
      <c r="O859" s="91"/>
      <c r="P859" s="91"/>
      <c r="Q859" s="91"/>
      <c r="R859" s="91"/>
      <c r="S859" s="91"/>
      <c r="T859" s="92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156</v>
      </c>
      <c r="AU859" s="17" t="s">
        <v>82</v>
      </c>
    </row>
    <row r="860" s="13" customFormat="1">
      <c r="A860" s="13"/>
      <c r="B860" s="246"/>
      <c r="C860" s="247"/>
      <c r="D860" s="239" t="s">
        <v>158</v>
      </c>
      <c r="E860" s="248" t="s">
        <v>1</v>
      </c>
      <c r="F860" s="249" t="s">
        <v>676</v>
      </c>
      <c r="G860" s="247"/>
      <c r="H860" s="248" t="s">
        <v>1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5" t="s">
        <v>158</v>
      </c>
      <c r="AU860" s="255" t="s">
        <v>82</v>
      </c>
      <c r="AV860" s="13" t="s">
        <v>80</v>
      </c>
      <c r="AW860" s="13" t="s">
        <v>30</v>
      </c>
      <c r="AX860" s="13" t="s">
        <v>73</v>
      </c>
      <c r="AY860" s="255" t="s">
        <v>144</v>
      </c>
    </row>
    <row r="861" s="14" customFormat="1">
      <c r="A861" s="14"/>
      <c r="B861" s="256"/>
      <c r="C861" s="257"/>
      <c r="D861" s="239" t="s">
        <v>158</v>
      </c>
      <c r="E861" s="258" t="s">
        <v>1</v>
      </c>
      <c r="F861" s="259" t="s">
        <v>677</v>
      </c>
      <c r="G861" s="257"/>
      <c r="H861" s="260">
        <v>1264.0999999999999</v>
      </c>
      <c r="I861" s="261"/>
      <c r="J861" s="257"/>
      <c r="K861" s="257"/>
      <c r="L861" s="262"/>
      <c r="M861" s="263"/>
      <c r="N861" s="264"/>
      <c r="O861" s="264"/>
      <c r="P861" s="264"/>
      <c r="Q861" s="264"/>
      <c r="R861" s="264"/>
      <c r="S861" s="264"/>
      <c r="T861" s="26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6" t="s">
        <v>158</v>
      </c>
      <c r="AU861" s="266" t="s">
        <v>82</v>
      </c>
      <c r="AV861" s="14" t="s">
        <v>82</v>
      </c>
      <c r="AW861" s="14" t="s">
        <v>30</v>
      </c>
      <c r="AX861" s="14" t="s">
        <v>73</v>
      </c>
      <c r="AY861" s="266" t="s">
        <v>144</v>
      </c>
    </row>
    <row r="862" s="15" customFormat="1">
      <c r="A862" s="15"/>
      <c r="B862" s="267"/>
      <c r="C862" s="268"/>
      <c r="D862" s="239" t="s">
        <v>158</v>
      </c>
      <c r="E862" s="269" t="s">
        <v>1</v>
      </c>
      <c r="F862" s="270" t="s">
        <v>161</v>
      </c>
      <c r="G862" s="268"/>
      <c r="H862" s="271">
        <v>1264.0999999999999</v>
      </c>
      <c r="I862" s="272"/>
      <c r="J862" s="268"/>
      <c r="K862" s="268"/>
      <c r="L862" s="273"/>
      <c r="M862" s="274"/>
      <c r="N862" s="275"/>
      <c r="O862" s="275"/>
      <c r="P862" s="275"/>
      <c r="Q862" s="275"/>
      <c r="R862" s="275"/>
      <c r="S862" s="275"/>
      <c r="T862" s="27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7" t="s">
        <v>158</v>
      </c>
      <c r="AU862" s="277" t="s">
        <v>82</v>
      </c>
      <c r="AV862" s="15" t="s">
        <v>152</v>
      </c>
      <c r="AW862" s="15" t="s">
        <v>30</v>
      </c>
      <c r="AX862" s="15" t="s">
        <v>80</v>
      </c>
      <c r="AY862" s="277" t="s">
        <v>144</v>
      </c>
    </row>
    <row r="863" s="2" customFormat="1" ht="24.15" customHeight="1">
      <c r="A863" s="38"/>
      <c r="B863" s="39"/>
      <c r="C863" s="226" t="s">
        <v>849</v>
      </c>
      <c r="D863" s="226" t="s">
        <v>147</v>
      </c>
      <c r="E863" s="227" t="s">
        <v>850</v>
      </c>
      <c r="F863" s="228" t="s">
        <v>851</v>
      </c>
      <c r="G863" s="229" t="s">
        <v>178</v>
      </c>
      <c r="H863" s="230">
        <v>1264.0999999999999</v>
      </c>
      <c r="I863" s="231"/>
      <c r="J863" s="232">
        <f>ROUND(I863*H863,2)</f>
        <v>0</v>
      </c>
      <c r="K863" s="228" t="s">
        <v>151</v>
      </c>
      <c r="L863" s="44"/>
      <c r="M863" s="233" t="s">
        <v>1</v>
      </c>
      <c r="N863" s="234" t="s">
        <v>38</v>
      </c>
      <c r="O863" s="91"/>
      <c r="P863" s="235">
        <f>O863*H863</f>
        <v>0</v>
      </c>
      <c r="Q863" s="235">
        <v>0</v>
      </c>
      <c r="R863" s="235">
        <f>Q863*H863</f>
        <v>0</v>
      </c>
      <c r="S863" s="235">
        <v>0</v>
      </c>
      <c r="T863" s="236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37" t="s">
        <v>270</v>
      </c>
      <c r="AT863" s="237" t="s">
        <v>147</v>
      </c>
      <c r="AU863" s="237" t="s">
        <v>82</v>
      </c>
      <c r="AY863" s="17" t="s">
        <v>144</v>
      </c>
      <c r="BE863" s="238">
        <f>IF(N863="základní",J863,0)</f>
        <v>0</v>
      </c>
      <c r="BF863" s="238">
        <f>IF(N863="snížená",J863,0)</f>
        <v>0</v>
      </c>
      <c r="BG863" s="238">
        <f>IF(N863="zákl. přenesená",J863,0)</f>
        <v>0</v>
      </c>
      <c r="BH863" s="238">
        <f>IF(N863="sníž. přenesená",J863,0)</f>
        <v>0</v>
      </c>
      <c r="BI863" s="238">
        <f>IF(N863="nulová",J863,0)</f>
        <v>0</v>
      </c>
      <c r="BJ863" s="17" t="s">
        <v>80</v>
      </c>
      <c r="BK863" s="238">
        <f>ROUND(I863*H863,2)</f>
        <v>0</v>
      </c>
      <c r="BL863" s="17" t="s">
        <v>270</v>
      </c>
      <c r="BM863" s="237" t="s">
        <v>852</v>
      </c>
    </row>
    <row r="864" s="2" customFormat="1">
      <c r="A864" s="38"/>
      <c r="B864" s="39"/>
      <c r="C864" s="40"/>
      <c r="D864" s="239" t="s">
        <v>154</v>
      </c>
      <c r="E864" s="40"/>
      <c r="F864" s="240" t="s">
        <v>853</v>
      </c>
      <c r="G864" s="40"/>
      <c r="H864" s="40"/>
      <c r="I864" s="241"/>
      <c r="J864" s="40"/>
      <c r="K864" s="40"/>
      <c r="L864" s="44"/>
      <c r="M864" s="242"/>
      <c r="N864" s="243"/>
      <c r="O864" s="91"/>
      <c r="P864" s="91"/>
      <c r="Q864" s="91"/>
      <c r="R864" s="91"/>
      <c r="S864" s="91"/>
      <c r="T864" s="92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154</v>
      </c>
      <c r="AU864" s="17" t="s">
        <v>82</v>
      </c>
    </row>
    <row r="865" s="2" customFormat="1">
      <c r="A865" s="38"/>
      <c r="B865" s="39"/>
      <c r="C865" s="40"/>
      <c r="D865" s="244" t="s">
        <v>156</v>
      </c>
      <c r="E865" s="40"/>
      <c r="F865" s="245" t="s">
        <v>854</v>
      </c>
      <c r="G865" s="40"/>
      <c r="H865" s="40"/>
      <c r="I865" s="241"/>
      <c r="J865" s="40"/>
      <c r="K865" s="40"/>
      <c r="L865" s="44"/>
      <c r="M865" s="242"/>
      <c r="N865" s="243"/>
      <c r="O865" s="91"/>
      <c r="P865" s="91"/>
      <c r="Q865" s="91"/>
      <c r="R865" s="91"/>
      <c r="S865" s="91"/>
      <c r="T865" s="92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156</v>
      </c>
      <c r="AU865" s="17" t="s">
        <v>82</v>
      </c>
    </row>
    <row r="866" s="2" customFormat="1" ht="24.15" customHeight="1">
      <c r="A866" s="38"/>
      <c r="B866" s="39"/>
      <c r="C866" s="226" t="s">
        <v>855</v>
      </c>
      <c r="D866" s="226" t="s">
        <v>147</v>
      </c>
      <c r="E866" s="227" t="s">
        <v>856</v>
      </c>
      <c r="F866" s="228" t="s">
        <v>857</v>
      </c>
      <c r="G866" s="229" t="s">
        <v>164</v>
      </c>
      <c r="H866" s="230">
        <v>42</v>
      </c>
      <c r="I866" s="231"/>
      <c r="J866" s="232">
        <f>ROUND(I866*H866,2)</f>
        <v>0</v>
      </c>
      <c r="K866" s="228" t="s">
        <v>151</v>
      </c>
      <c r="L866" s="44"/>
      <c r="M866" s="233" t="s">
        <v>1</v>
      </c>
      <c r="N866" s="234" t="s">
        <v>38</v>
      </c>
      <c r="O866" s="91"/>
      <c r="P866" s="235">
        <f>O866*H866</f>
        <v>0</v>
      </c>
      <c r="Q866" s="235">
        <v>0</v>
      </c>
      <c r="R866" s="235">
        <f>Q866*H866</f>
        <v>0</v>
      </c>
      <c r="S866" s="235">
        <v>0.018079999999999999</v>
      </c>
      <c r="T866" s="236">
        <f>S866*H866</f>
        <v>0.75935999999999992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37" t="s">
        <v>270</v>
      </c>
      <c r="AT866" s="237" t="s">
        <v>147</v>
      </c>
      <c r="AU866" s="237" t="s">
        <v>82</v>
      </c>
      <c r="AY866" s="17" t="s">
        <v>144</v>
      </c>
      <c r="BE866" s="238">
        <f>IF(N866="základní",J866,0)</f>
        <v>0</v>
      </c>
      <c r="BF866" s="238">
        <f>IF(N866="snížená",J866,0)</f>
        <v>0</v>
      </c>
      <c r="BG866" s="238">
        <f>IF(N866="zákl. přenesená",J866,0)</f>
        <v>0</v>
      </c>
      <c r="BH866" s="238">
        <f>IF(N866="sníž. přenesená",J866,0)</f>
        <v>0</v>
      </c>
      <c r="BI866" s="238">
        <f>IF(N866="nulová",J866,0)</f>
        <v>0</v>
      </c>
      <c r="BJ866" s="17" t="s">
        <v>80</v>
      </c>
      <c r="BK866" s="238">
        <f>ROUND(I866*H866,2)</f>
        <v>0</v>
      </c>
      <c r="BL866" s="17" t="s">
        <v>270</v>
      </c>
      <c r="BM866" s="237" t="s">
        <v>858</v>
      </c>
    </row>
    <row r="867" s="2" customFormat="1">
      <c r="A867" s="38"/>
      <c r="B867" s="39"/>
      <c r="C867" s="40"/>
      <c r="D867" s="239" t="s">
        <v>154</v>
      </c>
      <c r="E867" s="40"/>
      <c r="F867" s="240" t="s">
        <v>859</v>
      </c>
      <c r="G867" s="40"/>
      <c r="H867" s="40"/>
      <c r="I867" s="241"/>
      <c r="J867" s="40"/>
      <c r="K867" s="40"/>
      <c r="L867" s="44"/>
      <c r="M867" s="242"/>
      <c r="N867" s="243"/>
      <c r="O867" s="91"/>
      <c r="P867" s="91"/>
      <c r="Q867" s="91"/>
      <c r="R867" s="91"/>
      <c r="S867" s="91"/>
      <c r="T867" s="92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154</v>
      </c>
      <c r="AU867" s="17" t="s">
        <v>82</v>
      </c>
    </row>
    <row r="868" s="2" customFormat="1">
      <c r="A868" s="38"/>
      <c r="B868" s="39"/>
      <c r="C868" s="40"/>
      <c r="D868" s="244" t="s">
        <v>156</v>
      </c>
      <c r="E868" s="40"/>
      <c r="F868" s="245" t="s">
        <v>860</v>
      </c>
      <c r="G868" s="40"/>
      <c r="H868" s="40"/>
      <c r="I868" s="241"/>
      <c r="J868" s="40"/>
      <c r="K868" s="40"/>
      <c r="L868" s="44"/>
      <c r="M868" s="242"/>
      <c r="N868" s="243"/>
      <c r="O868" s="91"/>
      <c r="P868" s="91"/>
      <c r="Q868" s="91"/>
      <c r="R868" s="91"/>
      <c r="S868" s="91"/>
      <c r="T868" s="92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156</v>
      </c>
      <c r="AU868" s="17" t="s">
        <v>82</v>
      </c>
    </row>
    <row r="869" s="14" customFormat="1">
      <c r="A869" s="14"/>
      <c r="B869" s="256"/>
      <c r="C869" s="257"/>
      <c r="D869" s="239" t="s">
        <v>158</v>
      </c>
      <c r="E869" s="258" t="s">
        <v>1</v>
      </c>
      <c r="F869" s="259" t="s">
        <v>861</v>
      </c>
      <c r="G869" s="257"/>
      <c r="H869" s="260">
        <v>42</v>
      </c>
      <c r="I869" s="261"/>
      <c r="J869" s="257"/>
      <c r="K869" s="257"/>
      <c r="L869" s="262"/>
      <c r="M869" s="263"/>
      <c r="N869" s="264"/>
      <c r="O869" s="264"/>
      <c r="P869" s="264"/>
      <c r="Q869" s="264"/>
      <c r="R869" s="264"/>
      <c r="S869" s="264"/>
      <c r="T869" s="26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6" t="s">
        <v>158</v>
      </c>
      <c r="AU869" s="266" t="s">
        <v>82</v>
      </c>
      <c r="AV869" s="14" t="s">
        <v>82</v>
      </c>
      <c r="AW869" s="14" t="s">
        <v>30</v>
      </c>
      <c r="AX869" s="14" t="s">
        <v>73</v>
      </c>
      <c r="AY869" s="266" t="s">
        <v>144</v>
      </c>
    </row>
    <row r="870" s="15" customFormat="1">
      <c r="A870" s="15"/>
      <c r="B870" s="267"/>
      <c r="C870" s="268"/>
      <c r="D870" s="239" t="s">
        <v>158</v>
      </c>
      <c r="E870" s="269" t="s">
        <v>1</v>
      </c>
      <c r="F870" s="270" t="s">
        <v>161</v>
      </c>
      <c r="G870" s="268"/>
      <c r="H870" s="271">
        <v>42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7" t="s">
        <v>158</v>
      </c>
      <c r="AU870" s="277" t="s">
        <v>82</v>
      </c>
      <c r="AV870" s="15" t="s">
        <v>152</v>
      </c>
      <c r="AW870" s="15" t="s">
        <v>30</v>
      </c>
      <c r="AX870" s="15" t="s">
        <v>80</v>
      </c>
      <c r="AY870" s="277" t="s">
        <v>144</v>
      </c>
    </row>
    <row r="871" s="2" customFormat="1" ht="24.15" customHeight="1">
      <c r="A871" s="38"/>
      <c r="B871" s="39"/>
      <c r="C871" s="226" t="s">
        <v>862</v>
      </c>
      <c r="D871" s="226" t="s">
        <v>147</v>
      </c>
      <c r="E871" s="227" t="s">
        <v>863</v>
      </c>
      <c r="F871" s="228" t="s">
        <v>864</v>
      </c>
      <c r="G871" s="229" t="s">
        <v>164</v>
      </c>
      <c r="H871" s="230">
        <v>42</v>
      </c>
      <c r="I871" s="231"/>
      <c r="J871" s="232">
        <f>ROUND(I871*H871,2)</f>
        <v>0</v>
      </c>
      <c r="K871" s="228" t="s">
        <v>151</v>
      </c>
      <c r="L871" s="44"/>
      <c r="M871" s="233" t="s">
        <v>1</v>
      </c>
      <c r="N871" s="234" t="s">
        <v>38</v>
      </c>
      <c r="O871" s="91"/>
      <c r="P871" s="235">
        <f>O871*H871</f>
        <v>0</v>
      </c>
      <c r="Q871" s="235">
        <v>0</v>
      </c>
      <c r="R871" s="235">
        <f>Q871*H871</f>
        <v>0</v>
      </c>
      <c r="S871" s="235">
        <v>0</v>
      </c>
      <c r="T871" s="236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37" t="s">
        <v>270</v>
      </c>
      <c r="AT871" s="237" t="s">
        <v>147</v>
      </c>
      <c r="AU871" s="237" t="s">
        <v>82</v>
      </c>
      <c r="AY871" s="17" t="s">
        <v>144</v>
      </c>
      <c r="BE871" s="238">
        <f>IF(N871="základní",J871,0)</f>
        <v>0</v>
      </c>
      <c r="BF871" s="238">
        <f>IF(N871="snížená",J871,0)</f>
        <v>0</v>
      </c>
      <c r="BG871" s="238">
        <f>IF(N871="zákl. přenesená",J871,0)</f>
        <v>0</v>
      </c>
      <c r="BH871" s="238">
        <f>IF(N871="sníž. přenesená",J871,0)</f>
        <v>0</v>
      </c>
      <c r="BI871" s="238">
        <f>IF(N871="nulová",J871,0)</f>
        <v>0</v>
      </c>
      <c r="BJ871" s="17" t="s">
        <v>80</v>
      </c>
      <c r="BK871" s="238">
        <f>ROUND(I871*H871,2)</f>
        <v>0</v>
      </c>
      <c r="BL871" s="17" t="s">
        <v>270</v>
      </c>
      <c r="BM871" s="237" t="s">
        <v>865</v>
      </c>
    </row>
    <row r="872" s="2" customFormat="1">
      <c r="A872" s="38"/>
      <c r="B872" s="39"/>
      <c r="C872" s="40"/>
      <c r="D872" s="239" t="s">
        <v>154</v>
      </c>
      <c r="E872" s="40"/>
      <c r="F872" s="240" t="s">
        <v>853</v>
      </c>
      <c r="G872" s="40"/>
      <c r="H872" s="40"/>
      <c r="I872" s="241"/>
      <c r="J872" s="40"/>
      <c r="K872" s="40"/>
      <c r="L872" s="44"/>
      <c r="M872" s="242"/>
      <c r="N872" s="243"/>
      <c r="O872" s="91"/>
      <c r="P872" s="91"/>
      <c r="Q872" s="91"/>
      <c r="R872" s="91"/>
      <c r="S872" s="91"/>
      <c r="T872" s="92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T872" s="17" t="s">
        <v>154</v>
      </c>
      <c r="AU872" s="17" t="s">
        <v>82</v>
      </c>
    </row>
    <row r="873" s="2" customFormat="1">
      <c r="A873" s="38"/>
      <c r="B873" s="39"/>
      <c r="C873" s="40"/>
      <c r="D873" s="244" t="s">
        <v>156</v>
      </c>
      <c r="E873" s="40"/>
      <c r="F873" s="245" t="s">
        <v>866</v>
      </c>
      <c r="G873" s="40"/>
      <c r="H873" s="40"/>
      <c r="I873" s="241"/>
      <c r="J873" s="40"/>
      <c r="K873" s="40"/>
      <c r="L873" s="44"/>
      <c r="M873" s="242"/>
      <c r="N873" s="243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156</v>
      </c>
      <c r="AU873" s="17" t="s">
        <v>82</v>
      </c>
    </row>
    <row r="874" s="2" customFormat="1" ht="24.15" customHeight="1">
      <c r="A874" s="38"/>
      <c r="B874" s="39"/>
      <c r="C874" s="226" t="s">
        <v>867</v>
      </c>
      <c r="D874" s="226" t="s">
        <v>147</v>
      </c>
      <c r="E874" s="227" t="s">
        <v>868</v>
      </c>
      <c r="F874" s="228" t="s">
        <v>869</v>
      </c>
      <c r="G874" s="229" t="s">
        <v>178</v>
      </c>
      <c r="H874" s="230">
        <v>1264.0999999999999</v>
      </c>
      <c r="I874" s="231"/>
      <c r="J874" s="232">
        <f>ROUND(I874*H874,2)</f>
        <v>0</v>
      </c>
      <c r="K874" s="228" t="s">
        <v>151</v>
      </c>
      <c r="L874" s="44"/>
      <c r="M874" s="233" t="s">
        <v>1</v>
      </c>
      <c r="N874" s="234" t="s">
        <v>38</v>
      </c>
      <c r="O874" s="91"/>
      <c r="P874" s="235">
        <f>O874*H874</f>
        <v>0</v>
      </c>
      <c r="Q874" s="235">
        <v>0.075009999999999993</v>
      </c>
      <c r="R874" s="235">
        <f>Q874*H874</f>
        <v>94.820140999999978</v>
      </c>
      <c r="S874" s="235">
        <v>0</v>
      </c>
      <c r="T874" s="236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37" t="s">
        <v>270</v>
      </c>
      <c r="AT874" s="237" t="s">
        <v>147</v>
      </c>
      <c r="AU874" s="237" t="s">
        <v>82</v>
      </c>
      <c r="AY874" s="17" t="s">
        <v>144</v>
      </c>
      <c r="BE874" s="238">
        <f>IF(N874="základní",J874,0)</f>
        <v>0</v>
      </c>
      <c r="BF874" s="238">
        <f>IF(N874="snížená",J874,0)</f>
        <v>0</v>
      </c>
      <c r="BG874" s="238">
        <f>IF(N874="zákl. přenesená",J874,0)</f>
        <v>0</v>
      </c>
      <c r="BH874" s="238">
        <f>IF(N874="sníž. přenesená",J874,0)</f>
        <v>0</v>
      </c>
      <c r="BI874" s="238">
        <f>IF(N874="nulová",J874,0)</f>
        <v>0</v>
      </c>
      <c r="BJ874" s="17" t="s">
        <v>80</v>
      </c>
      <c r="BK874" s="238">
        <f>ROUND(I874*H874,2)</f>
        <v>0</v>
      </c>
      <c r="BL874" s="17" t="s">
        <v>270</v>
      </c>
      <c r="BM874" s="237" t="s">
        <v>870</v>
      </c>
    </row>
    <row r="875" s="2" customFormat="1">
      <c r="A875" s="38"/>
      <c r="B875" s="39"/>
      <c r="C875" s="40"/>
      <c r="D875" s="239" t="s">
        <v>154</v>
      </c>
      <c r="E875" s="40"/>
      <c r="F875" s="240" t="s">
        <v>871</v>
      </c>
      <c r="G875" s="40"/>
      <c r="H875" s="40"/>
      <c r="I875" s="241"/>
      <c r="J875" s="40"/>
      <c r="K875" s="40"/>
      <c r="L875" s="44"/>
      <c r="M875" s="242"/>
      <c r="N875" s="243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154</v>
      </c>
      <c r="AU875" s="17" t="s">
        <v>82</v>
      </c>
    </row>
    <row r="876" s="2" customFormat="1">
      <c r="A876" s="38"/>
      <c r="B876" s="39"/>
      <c r="C876" s="40"/>
      <c r="D876" s="244" t="s">
        <v>156</v>
      </c>
      <c r="E876" s="40"/>
      <c r="F876" s="245" t="s">
        <v>872</v>
      </c>
      <c r="G876" s="40"/>
      <c r="H876" s="40"/>
      <c r="I876" s="241"/>
      <c r="J876" s="40"/>
      <c r="K876" s="40"/>
      <c r="L876" s="44"/>
      <c r="M876" s="242"/>
      <c r="N876" s="243"/>
      <c r="O876" s="91"/>
      <c r="P876" s="91"/>
      <c r="Q876" s="91"/>
      <c r="R876" s="91"/>
      <c r="S876" s="91"/>
      <c r="T876" s="92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156</v>
      </c>
      <c r="AU876" s="17" t="s">
        <v>82</v>
      </c>
    </row>
    <row r="877" s="13" customFormat="1">
      <c r="A877" s="13"/>
      <c r="B877" s="246"/>
      <c r="C877" s="247"/>
      <c r="D877" s="239" t="s">
        <v>158</v>
      </c>
      <c r="E877" s="248" t="s">
        <v>1</v>
      </c>
      <c r="F877" s="249" t="s">
        <v>676</v>
      </c>
      <c r="G877" s="247"/>
      <c r="H877" s="248" t="s">
        <v>1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5" t="s">
        <v>158</v>
      </c>
      <c r="AU877" s="255" t="s">
        <v>82</v>
      </c>
      <c r="AV877" s="13" t="s">
        <v>80</v>
      </c>
      <c r="AW877" s="13" t="s">
        <v>30</v>
      </c>
      <c r="AX877" s="13" t="s">
        <v>73</v>
      </c>
      <c r="AY877" s="255" t="s">
        <v>144</v>
      </c>
    </row>
    <row r="878" s="14" customFormat="1">
      <c r="A878" s="14"/>
      <c r="B878" s="256"/>
      <c r="C878" s="257"/>
      <c r="D878" s="239" t="s">
        <v>158</v>
      </c>
      <c r="E878" s="258" t="s">
        <v>1</v>
      </c>
      <c r="F878" s="259" t="s">
        <v>677</v>
      </c>
      <c r="G878" s="257"/>
      <c r="H878" s="260">
        <v>1264.0999999999999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158</v>
      </c>
      <c r="AU878" s="266" t="s">
        <v>82</v>
      </c>
      <c r="AV878" s="14" t="s">
        <v>82</v>
      </c>
      <c r="AW878" s="14" t="s">
        <v>30</v>
      </c>
      <c r="AX878" s="14" t="s">
        <v>73</v>
      </c>
      <c r="AY878" s="266" t="s">
        <v>144</v>
      </c>
    </row>
    <row r="879" s="15" customFormat="1">
      <c r="A879" s="15"/>
      <c r="B879" s="267"/>
      <c r="C879" s="268"/>
      <c r="D879" s="239" t="s">
        <v>158</v>
      </c>
      <c r="E879" s="269" t="s">
        <v>1</v>
      </c>
      <c r="F879" s="270" t="s">
        <v>161</v>
      </c>
      <c r="G879" s="268"/>
      <c r="H879" s="271">
        <v>1264.0999999999999</v>
      </c>
      <c r="I879" s="272"/>
      <c r="J879" s="268"/>
      <c r="K879" s="268"/>
      <c r="L879" s="273"/>
      <c r="M879" s="274"/>
      <c r="N879" s="275"/>
      <c r="O879" s="275"/>
      <c r="P879" s="275"/>
      <c r="Q879" s="275"/>
      <c r="R879" s="275"/>
      <c r="S879" s="275"/>
      <c r="T879" s="27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77" t="s">
        <v>158</v>
      </c>
      <c r="AU879" s="277" t="s">
        <v>82</v>
      </c>
      <c r="AV879" s="15" t="s">
        <v>152</v>
      </c>
      <c r="AW879" s="15" t="s">
        <v>30</v>
      </c>
      <c r="AX879" s="15" t="s">
        <v>80</v>
      </c>
      <c r="AY879" s="277" t="s">
        <v>144</v>
      </c>
    </row>
    <row r="880" s="2" customFormat="1" ht="24.15" customHeight="1">
      <c r="A880" s="38"/>
      <c r="B880" s="39"/>
      <c r="C880" s="226" t="s">
        <v>873</v>
      </c>
      <c r="D880" s="226" t="s">
        <v>147</v>
      </c>
      <c r="E880" s="227" t="s">
        <v>874</v>
      </c>
      <c r="F880" s="228" t="s">
        <v>875</v>
      </c>
      <c r="G880" s="229" t="s">
        <v>164</v>
      </c>
      <c r="H880" s="230">
        <v>42</v>
      </c>
      <c r="I880" s="231"/>
      <c r="J880" s="232">
        <f>ROUND(I880*H880,2)</f>
        <v>0</v>
      </c>
      <c r="K880" s="228" t="s">
        <v>151</v>
      </c>
      <c r="L880" s="44"/>
      <c r="M880" s="233" t="s">
        <v>1</v>
      </c>
      <c r="N880" s="234" t="s">
        <v>38</v>
      </c>
      <c r="O880" s="91"/>
      <c r="P880" s="235">
        <f>O880*H880</f>
        <v>0</v>
      </c>
      <c r="Q880" s="235">
        <v>0.01451</v>
      </c>
      <c r="R880" s="235">
        <f>Q880*H880</f>
        <v>0.60941999999999996</v>
      </c>
      <c r="S880" s="235">
        <v>0</v>
      </c>
      <c r="T880" s="236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37" t="s">
        <v>270</v>
      </c>
      <c r="AT880" s="237" t="s">
        <v>147</v>
      </c>
      <c r="AU880" s="237" t="s">
        <v>82</v>
      </c>
      <c r="AY880" s="17" t="s">
        <v>144</v>
      </c>
      <c r="BE880" s="238">
        <f>IF(N880="základní",J880,0)</f>
        <v>0</v>
      </c>
      <c r="BF880" s="238">
        <f>IF(N880="snížená",J880,0)</f>
        <v>0</v>
      </c>
      <c r="BG880" s="238">
        <f>IF(N880="zákl. přenesená",J880,0)</f>
        <v>0</v>
      </c>
      <c r="BH880" s="238">
        <f>IF(N880="sníž. přenesená",J880,0)</f>
        <v>0</v>
      </c>
      <c r="BI880" s="238">
        <f>IF(N880="nulová",J880,0)</f>
        <v>0</v>
      </c>
      <c r="BJ880" s="17" t="s">
        <v>80</v>
      </c>
      <c r="BK880" s="238">
        <f>ROUND(I880*H880,2)</f>
        <v>0</v>
      </c>
      <c r="BL880" s="17" t="s">
        <v>270</v>
      </c>
      <c r="BM880" s="237" t="s">
        <v>876</v>
      </c>
    </row>
    <row r="881" s="2" customFormat="1">
      <c r="A881" s="38"/>
      <c r="B881" s="39"/>
      <c r="C881" s="40"/>
      <c r="D881" s="239" t="s">
        <v>154</v>
      </c>
      <c r="E881" s="40"/>
      <c r="F881" s="240" t="s">
        <v>877</v>
      </c>
      <c r="G881" s="40"/>
      <c r="H881" s="40"/>
      <c r="I881" s="241"/>
      <c r="J881" s="40"/>
      <c r="K881" s="40"/>
      <c r="L881" s="44"/>
      <c r="M881" s="242"/>
      <c r="N881" s="243"/>
      <c r="O881" s="91"/>
      <c r="P881" s="91"/>
      <c r="Q881" s="91"/>
      <c r="R881" s="91"/>
      <c r="S881" s="91"/>
      <c r="T881" s="92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T881" s="17" t="s">
        <v>154</v>
      </c>
      <c r="AU881" s="17" t="s">
        <v>82</v>
      </c>
    </row>
    <row r="882" s="2" customFormat="1">
      <c r="A882" s="38"/>
      <c r="B882" s="39"/>
      <c r="C882" s="40"/>
      <c r="D882" s="244" t="s">
        <v>156</v>
      </c>
      <c r="E882" s="40"/>
      <c r="F882" s="245" t="s">
        <v>878</v>
      </c>
      <c r="G882" s="40"/>
      <c r="H882" s="40"/>
      <c r="I882" s="241"/>
      <c r="J882" s="40"/>
      <c r="K882" s="40"/>
      <c r="L882" s="44"/>
      <c r="M882" s="242"/>
      <c r="N882" s="243"/>
      <c r="O882" s="91"/>
      <c r="P882" s="91"/>
      <c r="Q882" s="91"/>
      <c r="R882" s="91"/>
      <c r="S882" s="91"/>
      <c r="T882" s="92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156</v>
      </c>
      <c r="AU882" s="17" t="s">
        <v>82</v>
      </c>
    </row>
    <row r="883" s="14" customFormat="1">
      <c r="A883" s="14"/>
      <c r="B883" s="256"/>
      <c r="C883" s="257"/>
      <c r="D883" s="239" t="s">
        <v>158</v>
      </c>
      <c r="E883" s="258" t="s">
        <v>1</v>
      </c>
      <c r="F883" s="259" t="s">
        <v>861</v>
      </c>
      <c r="G883" s="257"/>
      <c r="H883" s="260">
        <v>42</v>
      </c>
      <c r="I883" s="261"/>
      <c r="J883" s="257"/>
      <c r="K883" s="257"/>
      <c r="L883" s="262"/>
      <c r="M883" s="263"/>
      <c r="N883" s="264"/>
      <c r="O883" s="264"/>
      <c r="P883" s="264"/>
      <c r="Q883" s="264"/>
      <c r="R883" s="264"/>
      <c r="S883" s="264"/>
      <c r="T883" s="26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6" t="s">
        <v>158</v>
      </c>
      <c r="AU883" s="266" t="s">
        <v>82</v>
      </c>
      <c r="AV883" s="14" t="s">
        <v>82</v>
      </c>
      <c r="AW883" s="14" t="s">
        <v>30</v>
      </c>
      <c r="AX883" s="14" t="s">
        <v>73</v>
      </c>
      <c r="AY883" s="266" t="s">
        <v>144</v>
      </c>
    </row>
    <row r="884" s="15" customFormat="1">
      <c r="A884" s="15"/>
      <c r="B884" s="267"/>
      <c r="C884" s="268"/>
      <c r="D884" s="239" t="s">
        <v>158</v>
      </c>
      <c r="E884" s="269" t="s">
        <v>1</v>
      </c>
      <c r="F884" s="270" t="s">
        <v>161</v>
      </c>
      <c r="G884" s="268"/>
      <c r="H884" s="271">
        <v>42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7" t="s">
        <v>158</v>
      </c>
      <c r="AU884" s="277" t="s">
        <v>82</v>
      </c>
      <c r="AV884" s="15" t="s">
        <v>152</v>
      </c>
      <c r="AW884" s="15" t="s">
        <v>30</v>
      </c>
      <c r="AX884" s="15" t="s">
        <v>80</v>
      </c>
      <c r="AY884" s="277" t="s">
        <v>144</v>
      </c>
    </row>
    <row r="885" s="2" customFormat="1" ht="24.15" customHeight="1">
      <c r="A885" s="38"/>
      <c r="B885" s="39"/>
      <c r="C885" s="226" t="s">
        <v>879</v>
      </c>
      <c r="D885" s="226" t="s">
        <v>147</v>
      </c>
      <c r="E885" s="227" t="s">
        <v>880</v>
      </c>
      <c r="F885" s="228" t="s">
        <v>881</v>
      </c>
      <c r="G885" s="229" t="s">
        <v>178</v>
      </c>
      <c r="H885" s="230">
        <v>1264.0999999999999</v>
      </c>
      <c r="I885" s="231"/>
      <c r="J885" s="232">
        <f>ROUND(I885*H885,2)</f>
        <v>0</v>
      </c>
      <c r="K885" s="228" t="s">
        <v>151</v>
      </c>
      <c r="L885" s="44"/>
      <c r="M885" s="233" t="s">
        <v>1</v>
      </c>
      <c r="N885" s="234" t="s">
        <v>38</v>
      </c>
      <c r="O885" s="91"/>
      <c r="P885" s="235">
        <f>O885*H885</f>
        <v>0</v>
      </c>
      <c r="Q885" s="235">
        <v>0.00025999999999999998</v>
      </c>
      <c r="R885" s="235">
        <f>Q885*H885</f>
        <v>0.32866599999999996</v>
      </c>
      <c r="S885" s="235">
        <v>0</v>
      </c>
      <c r="T885" s="236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37" t="s">
        <v>270</v>
      </c>
      <c r="AT885" s="237" t="s">
        <v>147</v>
      </c>
      <c r="AU885" s="237" t="s">
        <v>82</v>
      </c>
      <c r="AY885" s="17" t="s">
        <v>144</v>
      </c>
      <c r="BE885" s="238">
        <f>IF(N885="základní",J885,0)</f>
        <v>0</v>
      </c>
      <c r="BF885" s="238">
        <f>IF(N885="snížená",J885,0)</f>
        <v>0</v>
      </c>
      <c r="BG885" s="238">
        <f>IF(N885="zákl. přenesená",J885,0)</f>
        <v>0</v>
      </c>
      <c r="BH885" s="238">
        <f>IF(N885="sníž. přenesená",J885,0)</f>
        <v>0</v>
      </c>
      <c r="BI885" s="238">
        <f>IF(N885="nulová",J885,0)</f>
        <v>0</v>
      </c>
      <c r="BJ885" s="17" t="s">
        <v>80</v>
      </c>
      <c r="BK885" s="238">
        <f>ROUND(I885*H885,2)</f>
        <v>0</v>
      </c>
      <c r="BL885" s="17" t="s">
        <v>270</v>
      </c>
      <c r="BM885" s="237" t="s">
        <v>882</v>
      </c>
    </row>
    <row r="886" s="2" customFormat="1">
      <c r="A886" s="38"/>
      <c r="B886" s="39"/>
      <c r="C886" s="40"/>
      <c r="D886" s="239" t="s">
        <v>154</v>
      </c>
      <c r="E886" s="40"/>
      <c r="F886" s="240" t="s">
        <v>883</v>
      </c>
      <c r="G886" s="40"/>
      <c r="H886" s="40"/>
      <c r="I886" s="241"/>
      <c r="J886" s="40"/>
      <c r="K886" s="40"/>
      <c r="L886" s="44"/>
      <c r="M886" s="242"/>
      <c r="N886" s="243"/>
      <c r="O886" s="91"/>
      <c r="P886" s="91"/>
      <c r="Q886" s="91"/>
      <c r="R886" s="91"/>
      <c r="S886" s="91"/>
      <c r="T886" s="92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154</v>
      </c>
      <c r="AU886" s="17" t="s">
        <v>82</v>
      </c>
    </row>
    <row r="887" s="2" customFormat="1">
      <c r="A887" s="38"/>
      <c r="B887" s="39"/>
      <c r="C887" s="40"/>
      <c r="D887" s="244" t="s">
        <v>156</v>
      </c>
      <c r="E887" s="40"/>
      <c r="F887" s="245" t="s">
        <v>884</v>
      </c>
      <c r="G887" s="40"/>
      <c r="H887" s="40"/>
      <c r="I887" s="241"/>
      <c r="J887" s="40"/>
      <c r="K887" s="40"/>
      <c r="L887" s="44"/>
      <c r="M887" s="242"/>
      <c r="N887" s="243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156</v>
      </c>
      <c r="AU887" s="17" t="s">
        <v>82</v>
      </c>
    </row>
    <row r="888" s="13" customFormat="1">
      <c r="A888" s="13"/>
      <c r="B888" s="246"/>
      <c r="C888" s="247"/>
      <c r="D888" s="239" t="s">
        <v>158</v>
      </c>
      <c r="E888" s="248" t="s">
        <v>1</v>
      </c>
      <c r="F888" s="249" t="s">
        <v>676</v>
      </c>
      <c r="G888" s="247"/>
      <c r="H888" s="248" t="s">
        <v>1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5" t="s">
        <v>158</v>
      </c>
      <c r="AU888" s="255" t="s">
        <v>82</v>
      </c>
      <c r="AV888" s="13" t="s">
        <v>80</v>
      </c>
      <c r="AW888" s="13" t="s">
        <v>30</v>
      </c>
      <c r="AX888" s="13" t="s">
        <v>73</v>
      </c>
      <c r="AY888" s="255" t="s">
        <v>144</v>
      </c>
    </row>
    <row r="889" s="14" customFormat="1">
      <c r="A889" s="14"/>
      <c r="B889" s="256"/>
      <c r="C889" s="257"/>
      <c r="D889" s="239" t="s">
        <v>158</v>
      </c>
      <c r="E889" s="258" t="s">
        <v>1</v>
      </c>
      <c r="F889" s="259" t="s">
        <v>677</v>
      </c>
      <c r="G889" s="257"/>
      <c r="H889" s="260">
        <v>1264.0999999999999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6" t="s">
        <v>158</v>
      </c>
      <c r="AU889" s="266" t="s">
        <v>82</v>
      </c>
      <c r="AV889" s="14" t="s">
        <v>82</v>
      </c>
      <c r="AW889" s="14" t="s">
        <v>30</v>
      </c>
      <c r="AX889" s="14" t="s">
        <v>73</v>
      </c>
      <c r="AY889" s="266" t="s">
        <v>144</v>
      </c>
    </row>
    <row r="890" s="15" customFormat="1">
      <c r="A890" s="15"/>
      <c r="B890" s="267"/>
      <c r="C890" s="268"/>
      <c r="D890" s="239" t="s">
        <v>158</v>
      </c>
      <c r="E890" s="269" t="s">
        <v>1</v>
      </c>
      <c r="F890" s="270" t="s">
        <v>161</v>
      </c>
      <c r="G890" s="268"/>
      <c r="H890" s="271">
        <v>1264.0999999999999</v>
      </c>
      <c r="I890" s="272"/>
      <c r="J890" s="268"/>
      <c r="K890" s="268"/>
      <c r="L890" s="273"/>
      <c r="M890" s="274"/>
      <c r="N890" s="275"/>
      <c r="O890" s="275"/>
      <c r="P890" s="275"/>
      <c r="Q890" s="275"/>
      <c r="R890" s="275"/>
      <c r="S890" s="275"/>
      <c r="T890" s="27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7" t="s">
        <v>158</v>
      </c>
      <c r="AU890" s="277" t="s">
        <v>82</v>
      </c>
      <c r="AV890" s="15" t="s">
        <v>152</v>
      </c>
      <c r="AW890" s="15" t="s">
        <v>30</v>
      </c>
      <c r="AX890" s="15" t="s">
        <v>80</v>
      </c>
      <c r="AY890" s="277" t="s">
        <v>144</v>
      </c>
    </row>
    <row r="891" s="2" customFormat="1" ht="24.15" customHeight="1">
      <c r="A891" s="38"/>
      <c r="B891" s="39"/>
      <c r="C891" s="226" t="s">
        <v>885</v>
      </c>
      <c r="D891" s="226" t="s">
        <v>147</v>
      </c>
      <c r="E891" s="227" t="s">
        <v>886</v>
      </c>
      <c r="F891" s="228" t="s">
        <v>887</v>
      </c>
      <c r="G891" s="229" t="s">
        <v>240</v>
      </c>
      <c r="H891" s="230">
        <v>4</v>
      </c>
      <c r="I891" s="231"/>
      <c r="J891" s="232">
        <f>ROUND(I891*H891,2)</f>
        <v>0</v>
      </c>
      <c r="K891" s="228" t="s">
        <v>151</v>
      </c>
      <c r="L891" s="44"/>
      <c r="M891" s="233" t="s">
        <v>1</v>
      </c>
      <c r="N891" s="234" t="s">
        <v>38</v>
      </c>
      <c r="O891" s="91"/>
      <c r="P891" s="235">
        <f>O891*H891</f>
        <v>0</v>
      </c>
      <c r="Q891" s="235">
        <v>0</v>
      </c>
      <c r="R891" s="235">
        <f>Q891*H891</f>
        <v>0</v>
      </c>
      <c r="S891" s="235">
        <v>0</v>
      </c>
      <c r="T891" s="236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37" t="s">
        <v>270</v>
      </c>
      <c r="AT891" s="237" t="s">
        <v>147</v>
      </c>
      <c r="AU891" s="237" t="s">
        <v>82</v>
      </c>
      <c r="AY891" s="17" t="s">
        <v>144</v>
      </c>
      <c r="BE891" s="238">
        <f>IF(N891="základní",J891,0)</f>
        <v>0</v>
      </c>
      <c r="BF891" s="238">
        <f>IF(N891="snížená",J891,0)</f>
        <v>0</v>
      </c>
      <c r="BG891" s="238">
        <f>IF(N891="zákl. přenesená",J891,0)</f>
        <v>0</v>
      </c>
      <c r="BH891" s="238">
        <f>IF(N891="sníž. přenesená",J891,0)</f>
        <v>0</v>
      </c>
      <c r="BI891" s="238">
        <f>IF(N891="nulová",J891,0)</f>
        <v>0</v>
      </c>
      <c r="BJ891" s="17" t="s">
        <v>80</v>
      </c>
      <c r="BK891" s="238">
        <f>ROUND(I891*H891,2)</f>
        <v>0</v>
      </c>
      <c r="BL891" s="17" t="s">
        <v>270</v>
      </c>
      <c r="BM891" s="237" t="s">
        <v>888</v>
      </c>
    </row>
    <row r="892" s="2" customFormat="1">
      <c r="A892" s="38"/>
      <c r="B892" s="39"/>
      <c r="C892" s="40"/>
      <c r="D892" s="239" t="s">
        <v>154</v>
      </c>
      <c r="E892" s="40"/>
      <c r="F892" s="240" t="s">
        <v>889</v>
      </c>
      <c r="G892" s="40"/>
      <c r="H892" s="40"/>
      <c r="I892" s="241"/>
      <c r="J892" s="40"/>
      <c r="K892" s="40"/>
      <c r="L892" s="44"/>
      <c r="M892" s="242"/>
      <c r="N892" s="243"/>
      <c r="O892" s="91"/>
      <c r="P892" s="91"/>
      <c r="Q892" s="91"/>
      <c r="R892" s="91"/>
      <c r="S892" s="91"/>
      <c r="T892" s="92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154</v>
      </c>
      <c r="AU892" s="17" t="s">
        <v>82</v>
      </c>
    </row>
    <row r="893" s="2" customFormat="1">
      <c r="A893" s="38"/>
      <c r="B893" s="39"/>
      <c r="C893" s="40"/>
      <c r="D893" s="244" t="s">
        <v>156</v>
      </c>
      <c r="E893" s="40"/>
      <c r="F893" s="245" t="s">
        <v>890</v>
      </c>
      <c r="G893" s="40"/>
      <c r="H893" s="40"/>
      <c r="I893" s="241"/>
      <c r="J893" s="40"/>
      <c r="K893" s="40"/>
      <c r="L893" s="44"/>
      <c r="M893" s="242"/>
      <c r="N893" s="243"/>
      <c r="O893" s="91"/>
      <c r="P893" s="91"/>
      <c r="Q893" s="91"/>
      <c r="R893" s="91"/>
      <c r="S893" s="91"/>
      <c r="T893" s="92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T893" s="17" t="s">
        <v>156</v>
      </c>
      <c r="AU893" s="17" t="s">
        <v>82</v>
      </c>
    </row>
    <row r="894" s="14" customFormat="1">
      <c r="A894" s="14"/>
      <c r="B894" s="256"/>
      <c r="C894" s="257"/>
      <c r="D894" s="239" t="s">
        <v>158</v>
      </c>
      <c r="E894" s="258" t="s">
        <v>1</v>
      </c>
      <c r="F894" s="259" t="s">
        <v>152</v>
      </c>
      <c r="G894" s="257"/>
      <c r="H894" s="260">
        <v>4</v>
      </c>
      <c r="I894" s="261"/>
      <c r="J894" s="257"/>
      <c r="K894" s="257"/>
      <c r="L894" s="262"/>
      <c r="M894" s="263"/>
      <c r="N894" s="264"/>
      <c r="O894" s="264"/>
      <c r="P894" s="264"/>
      <c r="Q894" s="264"/>
      <c r="R894" s="264"/>
      <c r="S894" s="264"/>
      <c r="T894" s="26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6" t="s">
        <v>158</v>
      </c>
      <c r="AU894" s="266" t="s">
        <v>82</v>
      </c>
      <c r="AV894" s="14" t="s">
        <v>82</v>
      </c>
      <c r="AW894" s="14" t="s">
        <v>30</v>
      </c>
      <c r="AX894" s="14" t="s">
        <v>73</v>
      </c>
      <c r="AY894" s="266" t="s">
        <v>144</v>
      </c>
    </row>
    <row r="895" s="15" customFormat="1">
      <c r="A895" s="15"/>
      <c r="B895" s="267"/>
      <c r="C895" s="268"/>
      <c r="D895" s="239" t="s">
        <v>158</v>
      </c>
      <c r="E895" s="269" t="s">
        <v>1</v>
      </c>
      <c r="F895" s="270" t="s">
        <v>161</v>
      </c>
      <c r="G895" s="268"/>
      <c r="H895" s="271">
        <v>4</v>
      </c>
      <c r="I895" s="272"/>
      <c r="J895" s="268"/>
      <c r="K895" s="268"/>
      <c r="L895" s="273"/>
      <c r="M895" s="274"/>
      <c r="N895" s="275"/>
      <c r="O895" s="275"/>
      <c r="P895" s="275"/>
      <c r="Q895" s="275"/>
      <c r="R895" s="275"/>
      <c r="S895" s="275"/>
      <c r="T895" s="27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7" t="s">
        <v>158</v>
      </c>
      <c r="AU895" s="277" t="s">
        <v>82</v>
      </c>
      <c r="AV895" s="15" t="s">
        <v>152</v>
      </c>
      <c r="AW895" s="15" t="s">
        <v>30</v>
      </c>
      <c r="AX895" s="15" t="s">
        <v>80</v>
      </c>
      <c r="AY895" s="277" t="s">
        <v>144</v>
      </c>
    </row>
    <row r="896" s="2" customFormat="1" ht="21.75" customHeight="1">
      <c r="A896" s="38"/>
      <c r="B896" s="39"/>
      <c r="C896" s="278" t="s">
        <v>891</v>
      </c>
      <c r="D896" s="278" t="s">
        <v>361</v>
      </c>
      <c r="E896" s="279" t="s">
        <v>892</v>
      </c>
      <c r="F896" s="280" t="s">
        <v>893</v>
      </c>
      <c r="G896" s="281" t="s">
        <v>240</v>
      </c>
      <c r="H896" s="282">
        <v>4</v>
      </c>
      <c r="I896" s="283"/>
      <c r="J896" s="284">
        <f>ROUND(I896*H896,2)</f>
        <v>0</v>
      </c>
      <c r="K896" s="280" t="s">
        <v>151</v>
      </c>
      <c r="L896" s="285"/>
      <c r="M896" s="286" t="s">
        <v>1</v>
      </c>
      <c r="N896" s="287" t="s">
        <v>38</v>
      </c>
      <c r="O896" s="91"/>
      <c r="P896" s="235">
        <f>O896*H896</f>
        <v>0</v>
      </c>
      <c r="Q896" s="235">
        <v>0.0089999999999999993</v>
      </c>
      <c r="R896" s="235">
        <f>Q896*H896</f>
        <v>0.035999999999999997</v>
      </c>
      <c r="S896" s="235">
        <v>0</v>
      </c>
      <c r="T896" s="236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37" t="s">
        <v>376</v>
      </c>
      <c r="AT896" s="237" t="s">
        <v>361</v>
      </c>
      <c r="AU896" s="237" t="s">
        <v>82</v>
      </c>
      <c r="AY896" s="17" t="s">
        <v>144</v>
      </c>
      <c r="BE896" s="238">
        <f>IF(N896="základní",J896,0)</f>
        <v>0</v>
      </c>
      <c r="BF896" s="238">
        <f>IF(N896="snížená",J896,0)</f>
        <v>0</v>
      </c>
      <c r="BG896" s="238">
        <f>IF(N896="zákl. přenesená",J896,0)</f>
        <v>0</v>
      </c>
      <c r="BH896" s="238">
        <f>IF(N896="sníž. přenesená",J896,0)</f>
        <v>0</v>
      </c>
      <c r="BI896" s="238">
        <f>IF(N896="nulová",J896,0)</f>
        <v>0</v>
      </c>
      <c r="BJ896" s="17" t="s">
        <v>80</v>
      </c>
      <c r="BK896" s="238">
        <f>ROUND(I896*H896,2)</f>
        <v>0</v>
      </c>
      <c r="BL896" s="17" t="s">
        <v>270</v>
      </c>
      <c r="BM896" s="237" t="s">
        <v>894</v>
      </c>
    </row>
    <row r="897" s="2" customFormat="1">
      <c r="A897" s="38"/>
      <c r="B897" s="39"/>
      <c r="C897" s="40"/>
      <c r="D897" s="239" t="s">
        <v>154</v>
      </c>
      <c r="E897" s="40"/>
      <c r="F897" s="240" t="s">
        <v>893</v>
      </c>
      <c r="G897" s="40"/>
      <c r="H897" s="40"/>
      <c r="I897" s="241"/>
      <c r="J897" s="40"/>
      <c r="K897" s="40"/>
      <c r="L897" s="44"/>
      <c r="M897" s="242"/>
      <c r="N897" s="243"/>
      <c r="O897" s="91"/>
      <c r="P897" s="91"/>
      <c r="Q897" s="91"/>
      <c r="R897" s="91"/>
      <c r="S897" s="91"/>
      <c r="T897" s="92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154</v>
      </c>
      <c r="AU897" s="17" t="s">
        <v>82</v>
      </c>
    </row>
    <row r="898" s="13" customFormat="1">
      <c r="A898" s="13"/>
      <c r="B898" s="246"/>
      <c r="C898" s="247"/>
      <c r="D898" s="239" t="s">
        <v>158</v>
      </c>
      <c r="E898" s="248" t="s">
        <v>1</v>
      </c>
      <c r="F898" s="249" t="s">
        <v>895</v>
      </c>
      <c r="G898" s="247"/>
      <c r="H898" s="248" t="s">
        <v>1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158</v>
      </c>
      <c r="AU898" s="255" t="s">
        <v>82</v>
      </c>
      <c r="AV898" s="13" t="s">
        <v>80</v>
      </c>
      <c r="AW898" s="13" t="s">
        <v>30</v>
      </c>
      <c r="AX898" s="13" t="s">
        <v>73</v>
      </c>
      <c r="AY898" s="255" t="s">
        <v>144</v>
      </c>
    </row>
    <row r="899" s="14" customFormat="1">
      <c r="A899" s="14"/>
      <c r="B899" s="256"/>
      <c r="C899" s="257"/>
      <c r="D899" s="239" t="s">
        <v>158</v>
      </c>
      <c r="E899" s="258" t="s">
        <v>1</v>
      </c>
      <c r="F899" s="259" t="s">
        <v>82</v>
      </c>
      <c r="G899" s="257"/>
      <c r="H899" s="260">
        <v>2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6" t="s">
        <v>158</v>
      </c>
      <c r="AU899" s="266" t="s">
        <v>82</v>
      </c>
      <c r="AV899" s="14" t="s">
        <v>82</v>
      </c>
      <c r="AW899" s="14" t="s">
        <v>30</v>
      </c>
      <c r="AX899" s="14" t="s">
        <v>73</v>
      </c>
      <c r="AY899" s="266" t="s">
        <v>144</v>
      </c>
    </row>
    <row r="900" s="13" customFormat="1">
      <c r="A900" s="13"/>
      <c r="B900" s="246"/>
      <c r="C900" s="247"/>
      <c r="D900" s="239" t="s">
        <v>158</v>
      </c>
      <c r="E900" s="248" t="s">
        <v>1</v>
      </c>
      <c r="F900" s="249" t="s">
        <v>896</v>
      </c>
      <c r="G900" s="247"/>
      <c r="H900" s="248" t="s">
        <v>1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158</v>
      </c>
      <c r="AU900" s="255" t="s">
        <v>82</v>
      </c>
      <c r="AV900" s="13" t="s">
        <v>80</v>
      </c>
      <c r="AW900" s="13" t="s">
        <v>30</v>
      </c>
      <c r="AX900" s="13" t="s">
        <v>73</v>
      </c>
      <c r="AY900" s="255" t="s">
        <v>144</v>
      </c>
    </row>
    <row r="901" s="14" customFormat="1">
      <c r="A901" s="14"/>
      <c r="B901" s="256"/>
      <c r="C901" s="257"/>
      <c r="D901" s="239" t="s">
        <v>158</v>
      </c>
      <c r="E901" s="258" t="s">
        <v>1</v>
      </c>
      <c r="F901" s="259" t="s">
        <v>82</v>
      </c>
      <c r="G901" s="257"/>
      <c r="H901" s="260">
        <v>2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158</v>
      </c>
      <c r="AU901" s="266" t="s">
        <v>82</v>
      </c>
      <c r="AV901" s="14" t="s">
        <v>82</v>
      </c>
      <c r="AW901" s="14" t="s">
        <v>30</v>
      </c>
      <c r="AX901" s="14" t="s">
        <v>73</v>
      </c>
      <c r="AY901" s="266" t="s">
        <v>144</v>
      </c>
    </row>
    <row r="902" s="15" customFormat="1">
      <c r="A902" s="15"/>
      <c r="B902" s="267"/>
      <c r="C902" s="268"/>
      <c r="D902" s="239" t="s">
        <v>158</v>
      </c>
      <c r="E902" s="269" t="s">
        <v>1</v>
      </c>
      <c r="F902" s="270" t="s">
        <v>161</v>
      </c>
      <c r="G902" s="268"/>
      <c r="H902" s="271">
        <v>4</v>
      </c>
      <c r="I902" s="272"/>
      <c r="J902" s="268"/>
      <c r="K902" s="268"/>
      <c r="L902" s="273"/>
      <c r="M902" s="274"/>
      <c r="N902" s="275"/>
      <c r="O902" s="275"/>
      <c r="P902" s="275"/>
      <c r="Q902" s="275"/>
      <c r="R902" s="275"/>
      <c r="S902" s="275"/>
      <c r="T902" s="276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7" t="s">
        <v>158</v>
      </c>
      <c r="AU902" s="277" t="s">
        <v>82</v>
      </c>
      <c r="AV902" s="15" t="s">
        <v>152</v>
      </c>
      <c r="AW902" s="15" t="s">
        <v>30</v>
      </c>
      <c r="AX902" s="15" t="s">
        <v>80</v>
      </c>
      <c r="AY902" s="277" t="s">
        <v>144</v>
      </c>
    </row>
    <row r="903" s="2" customFormat="1" ht="24.15" customHeight="1">
      <c r="A903" s="38"/>
      <c r="B903" s="39"/>
      <c r="C903" s="226" t="s">
        <v>897</v>
      </c>
      <c r="D903" s="226" t="s">
        <v>147</v>
      </c>
      <c r="E903" s="227" t="s">
        <v>898</v>
      </c>
      <c r="F903" s="228" t="s">
        <v>899</v>
      </c>
      <c r="G903" s="229" t="s">
        <v>240</v>
      </c>
      <c r="H903" s="230">
        <v>4</v>
      </c>
      <c r="I903" s="231"/>
      <c r="J903" s="232">
        <f>ROUND(I903*H903,2)</f>
        <v>0</v>
      </c>
      <c r="K903" s="228" t="s">
        <v>151</v>
      </c>
      <c r="L903" s="44"/>
      <c r="M903" s="233" t="s">
        <v>1</v>
      </c>
      <c r="N903" s="234" t="s">
        <v>38</v>
      </c>
      <c r="O903" s="91"/>
      <c r="P903" s="235">
        <f>O903*H903</f>
        <v>0</v>
      </c>
      <c r="Q903" s="235">
        <v>0</v>
      </c>
      <c r="R903" s="235">
        <f>Q903*H903</f>
        <v>0</v>
      </c>
      <c r="S903" s="235">
        <v>0</v>
      </c>
      <c r="T903" s="236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37" t="s">
        <v>270</v>
      </c>
      <c r="AT903" s="237" t="s">
        <v>147</v>
      </c>
      <c r="AU903" s="237" t="s">
        <v>82</v>
      </c>
      <c r="AY903" s="17" t="s">
        <v>144</v>
      </c>
      <c r="BE903" s="238">
        <f>IF(N903="základní",J903,0)</f>
        <v>0</v>
      </c>
      <c r="BF903" s="238">
        <f>IF(N903="snížená",J903,0)</f>
        <v>0</v>
      </c>
      <c r="BG903" s="238">
        <f>IF(N903="zákl. přenesená",J903,0)</f>
        <v>0</v>
      </c>
      <c r="BH903" s="238">
        <f>IF(N903="sníž. přenesená",J903,0)</f>
        <v>0</v>
      </c>
      <c r="BI903" s="238">
        <f>IF(N903="nulová",J903,0)</f>
        <v>0</v>
      </c>
      <c r="BJ903" s="17" t="s">
        <v>80</v>
      </c>
      <c r="BK903" s="238">
        <f>ROUND(I903*H903,2)</f>
        <v>0</v>
      </c>
      <c r="BL903" s="17" t="s">
        <v>270</v>
      </c>
      <c r="BM903" s="237" t="s">
        <v>900</v>
      </c>
    </row>
    <row r="904" s="2" customFormat="1">
      <c r="A904" s="38"/>
      <c r="B904" s="39"/>
      <c r="C904" s="40"/>
      <c r="D904" s="239" t="s">
        <v>154</v>
      </c>
      <c r="E904" s="40"/>
      <c r="F904" s="240" t="s">
        <v>901</v>
      </c>
      <c r="G904" s="40"/>
      <c r="H904" s="40"/>
      <c r="I904" s="241"/>
      <c r="J904" s="40"/>
      <c r="K904" s="40"/>
      <c r="L904" s="44"/>
      <c r="M904" s="242"/>
      <c r="N904" s="243"/>
      <c r="O904" s="91"/>
      <c r="P904" s="91"/>
      <c r="Q904" s="91"/>
      <c r="R904" s="91"/>
      <c r="S904" s="91"/>
      <c r="T904" s="92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154</v>
      </c>
      <c r="AU904" s="17" t="s">
        <v>82</v>
      </c>
    </row>
    <row r="905" s="2" customFormat="1">
      <c r="A905" s="38"/>
      <c r="B905" s="39"/>
      <c r="C905" s="40"/>
      <c r="D905" s="244" t="s">
        <v>156</v>
      </c>
      <c r="E905" s="40"/>
      <c r="F905" s="245" t="s">
        <v>902</v>
      </c>
      <c r="G905" s="40"/>
      <c r="H905" s="40"/>
      <c r="I905" s="241"/>
      <c r="J905" s="40"/>
      <c r="K905" s="40"/>
      <c r="L905" s="44"/>
      <c r="M905" s="242"/>
      <c r="N905" s="243"/>
      <c r="O905" s="91"/>
      <c r="P905" s="91"/>
      <c r="Q905" s="91"/>
      <c r="R905" s="91"/>
      <c r="S905" s="91"/>
      <c r="T905" s="92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156</v>
      </c>
      <c r="AU905" s="17" t="s">
        <v>82</v>
      </c>
    </row>
    <row r="906" s="2" customFormat="1" ht="37.8" customHeight="1">
      <c r="A906" s="38"/>
      <c r="B906" s="39"/>
      <c r="C906" s="278" t="s">
        <v>903</v>
      </c>
      <c r="D906" s="278" t="s">
        <v>361</v>
      </c>
      <c r="E906" s="279" t="s">
        <v>904</v>
      </c>
      <c r="F906" s="280" t="s">
        <v>905</v>
      </c>
      <c r="G906" s="281" t="s">
        <v>906</v>
      </c>
      <c r="H906" s="282">
        <v>4</v>
      </c>
      <c r="I906" s="283"/>
      <c r="J906" s="284">
        <f>ROUND(I906*H906,2)</f>
        <v>0</v>
      </c>
      <c r="K906" s="280" t="s">
        <v>151</v>
      </c>
      <c r="L906" s="285"/>
      <c r="M906" s="286" t="s">
        <v>1</v>
      </c>
      <c r="N906" s="287" t="s">
        <v>38</v>
      </c>
      <c r="O906" s="91"/>
      <c r="P906" s="235">
        <f>O906*H906</f>
        <v>0</v>
      </c>
      <c r="Q906" s="235">
        <v>0.0076</v>
      </c>
      <c r="R906" s="235">
        <f>Q906*H906</f>
        <v>0.0304</v>
      </c>
      <c r="S906" s="235">
        <v>0</v>
      </c>
      <c r="T906" s="236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37" t="s">
        <v>376</v>
      </c>
      <c r="AT906" s="237" t="s">
        <v>361</v>
      </c>
      <c r="AU906" s="237" t="s">
        <v>82</v>
      </c>
      <c r="AY906" s="17" t="s">
        <v>144</v>
      </c>
      <c r="BE906" s="238">
        <f>IF(N906="základní",J906,0)</f>
        <v>0</v>
      </c>
      <c r="BF906" s="238">
        <f>IF(N906="snížená",J906,0)</f>
        <v>0</v>
      </c>
      <c r="BG906" s="238">
        <f>IF(N906="zákl. přenesená",J906,0)</f>
        <v>0</v>
      </c>
      <c r="BH906" s="238">
        <f>IF(N906="sníž. přenesená",J906,0)</f>
        <v>0</v>
      </c>
      <c r="BI906" s="238">
        <f>IF(N906="nulová",J906,0)</f>
        <v>0</v>
      </c>
      <c r="BJ906" s="17" t="s">
        <v>80</v>
      </c>
      <c r="BK906" s="238">
        <f>ROUND(I906*H906,2)</f>
        <v>0</v>
      </c>
      <c r="BL906" s="17" t="s">
        <v>270</v>
      </c>
      <c r="BM906" s="237" t="s">
        <v>907</v>
      </c>
    </row>
    <row r="907" s="2" customFormat="1">
      <c r="A907" s="38"/>
      <c r="B907" s="39"/>
      <c r="C907" s="40"/>
      <c r="D907" s="239" t="s">
        <v>154</v>
      </c>
      <c r="E907" s="40"/>
      <c r="F907" s="240" t="s">
        <v>905</v>
      </c>
      <c r="G907" s="40"/>
      <c r="H907" s="40"/>
      <c r="I907" s="241"/>
      <c r="J907" s="40"/>
      <c r="K907" s="40"/>
      <c r="L907" s="44"/>
      <c r="M907" s="242"/>
      <c r="N907" s="243"/>
      <c r="O907" s="91"/>
      <c r="P907" s="91"/>
      <c r="Q907" s="91"/>
      <c r="R907" s="91"/>
      <c r="S907" s="91"/>
      <c r="T907" s="92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154</v>
      </c>
      <c r="AU907" s="17" t="s">
        <v>82</v>
      </c>
    </row>
    <row r="908" s="2" customFormat="1" ht="21.75" customHeight="1">
      <c r="A908" s="38"/>
      <c r="B908" s="39"/>
      <c r="C908" s="226" t="s">
        <v>908</v>
      </c>
      <c r="D908" s="226" t="s">
        <v>147</v>
      </c>
      <c r="E908" s="227" t="s">
        <v>909</v>
      </c>
      <c r="F908" s="228" t="s">
        <v>910</v>
      </c>
      <c r="G908" s="229" t="s">
        <v>240</v>
      </c>
      <c r="H908" s="230">
        <v>1643</v>
      </c>
      <c r="I908" s="231"/>
      <c r="J908" s="232">
        <f>ROUND(I908*H908,2)</f>
        <v>0</v>
      </c>
      <c r="K908" s="228" t="s">
        <v>151</v>
      </c>
      <c r="L908" s="44"/>
      <c r="M908" s="233" t="s">
        <v>1</v>
      </c>
      <c r="N908" s="234" t="s">
        <v>38</v>
      </c>
      <c r="O908" s="91"/>
      <c r="P908" s="235">
        <f>O908*H908</f>
        <v>0</v>
      </c>
      <c r="Q908" s="235">
        <v>0</v>
      </c>
      <c r="R908" s="235">
        <f>Q908*H908</f>
        <v>0</v>
      </c>
      <c r="S908" s="235">
        <v>0</v>
      </c>
      <c r="T908" s="236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37" t="s">
        <v>270</v>
      </c>
      <c r="AT908" s="237" t="s">
        <v>147</v>
      </c>
      <c r="AU908" s="237" t="s">
        <v>82</v>
      </c>
      <c r="AY908" s="17" t="s">
        <v>144</v>
      </c>
      <c r="BE908" s="238">
        <f>IF(N908="základní",J908,0)</f>
        <v>0</v>
      </c>
      <c r="BF908" s="238">
        <f>IF(N908="snížená",J908,0)</f>
        <v>0</v>
      </c>
      <c r="BG908" s="238">
        <f>IF(N908="zákl. přenesená",J908,0)</f>
        <v>0</v>
      </c>
      <c r="BH908" s="238">
        <f>IF(N908="sníž. přenesená",J908,0)</f>
        <v>0</v>
      </c>
      <c r="BI908" s="238">
        <f>IF(N908="nulová",J908,0)</f>
        <v>0</v>
      </c>
      <c r="BJ908" s="17" t="s">
        <v>80</v>
      </c>
      <c r="BK908" s="238">
        <f>ROUND(I908*H908,2)</f>
        <v>0</v>
      </c>
      <c r="BL908" s="17" t="s">
        <v>270</v>
      </c>
      <c r="BM908" s="237" t="s">
        <v>911</v>
      </c>
    </row>
    <row r="909" s="2" customFormat="1">
      <c r="A909" s="38"/>
      <c r="B909" s="39"/>
      <c r="C909" s="40"/>
      <c r="D909" s="239" t="s">
        <v>154</v>
      </c>
      <c r="E909" s="40"/>
      <c r="F909" s="240" t="s">
        <v>912</v>
      </c>
      <c r="G909" s="40"/>
      <c r="H909" s="40"/>
      <c r="I909" s="241"/>
      <c r="J909" s="40"/>
      <c r="K909" s="40"/>
      <c r="L909" s="44"/>
      <c r="M909" s="242"/>
      <c r="N909" s="243"/>
      <c r="O909" s="91"/>
      <c r="P909" s="91"/>
      <c r="Q909" s="91"/>
      <c r="R909" s="91"/>
      <c r="S909" s="91"/>
      <c r="T909" s="92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T909" s="17" t="s">
        <v>154</v>
      </c>
      <c r="AU909" s="17" t="s">
        <v>82</v>
      </c>
    </row>
    <row r="910" s="2" customFormat="1">
      <c r="A910" s="38"/>
      <c r="B910" s="39"/>
      <c r="C910" s="40"/>
      <c r="D910" s="244" t="s">
        <v>156</v>
      </c>
      <c r="E910" s="40"/>
      <c r="F910" s="245" t="s">
        <v>913</v>
      </c>
      <c r="G910" s="40"/>
      <c r="H910" s="40"/>
      <c r="I910" s="241"/>
      <c r="J910" s="40"/>
      <c r="K910" s="40"/>
      <c r="L910" s="44"/>
      <c r="M910" s="242"/>
      <c r="N910" s="243"/>
      <c r="O910" s="91"/>
      <c r="P910" s="91"/>
      <c r="Q910" s="91"/>
      <c r="R910" s="91"/>
      <c r="S910" s="91"/>
      <c r="T910" s="92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156</v>
      </c>
      <c r="AU910" s="17" t="s">
        <v>82</v>
      </c>
    </row>
    <row r="911" s="13" customFormat="1">
      <c r="A911" s="13"/>
      <c r="B911" s="246"/>
      <c r="C911" s="247"/>
      <c r="D911" s="239" t="s">
        <v>158</v>
      </c>
      <c r="E911" s="248" t="s">
        <v>1</v>
      </c>
      <c r="F911" s="249" t="s">
        <v>914</v>
      </c>
      <c r="G911" s="247"/>
      <c r="H911" s="248" t="s">
        <v>1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158</v>
      </c>
      <c r="AU911" s="255" t="s">
        <v>82</v>
      </c>
      <c r="AV911" s="13" t="s">
        <v>80</v>
      </c>
      <c r="AW911" s="13" t="s">
        <v>30</v>
      </c>
      <c r="AX911" s="13" t="s">
        <v>73</v>
      </c>
      <c r="AY911" s="255" t="s">
        <v>144</v>
      </c>
    </row>
    <row r="912" s="14" customFormat="1">
      <c r="A912" s="14"/>
      <c r="B912" s="256"/>
      <c r="C912" s="257"/>
      <c r="D912" s="239" t="s">
        <v>158</v>
      </c>
      <c r="E912" s="258" t="s">
        <v>1</v>
      </c>
      <c r="F912" s="259" t="s">
        <v>915</v>
      </c>
      <c r="G912" s="257"/>
      <c r="H912" s="260">
        <v>1643</v>
      </c>
      <c r="I912" s="261"/>
      <c r="J912" s="257"/>
      <c r="K912" s="257"/>
      <c r="L912" s="262"/>
      <c r="M912" s="263"/>
      <c r="N912" s="264"/>
      <c r="O912" s="264"/>
      <c r="P912" s="264"/>
      <c r="Q912" s="264"/>
      <c r="R912" s="264"/>
      <c r="S912" s="264"/>
      <c r="T912" s="26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6" t="s">
        <v>158</v>
      </c>
      <c r="AU912" s="266" t="s">
        <v>82</v>
      </c>
      <c r="AV912" s="14" t="s">
        <v>82</v>
      </c>
      <c r="AW912" s="14" t="s">
        <v>30</v>
      </c>
      <c r="AX912" s="14" t="s">
        <v>73</v>
      </c>
      <c r="AY912" s="266" t="s">
        <v>144</v>
      </c>
    </row>
    <row r="913" s="15" customFormat="1">
      <c r="A913" s="15"/>
      <c r="B913" s="267"/>
      <c r="C913" s="268"/>
      <c r="D913" s="239" t="s">
        <v>158</v>
      </c>
      <c r="E913" s="269" t="s">
        <v>1</v>
      </c>
      <c r="F913" s="270" t="s">
        <v>161</v>
      </c>
      <c r="G913" s="268"/>
      <c r="H913" s="271">
        <v>1643</v>
      </c>
      <c r="I913" s="272"/>
      <c r="J913" s="268"/>
      <c r="K913" s="268"/>
      <c r="L913" s="273"/>
      <c r="M913" s="274"/>
      <c r="N913" s="275"/>
      <c r="O913" s="275"/>
      <c r="P913" s="275"/>
      <c r="Q913" s="275"/>
      <c r="R913" s="275"/>
      <c r="S913" s="275"/>
      <c r="T913" s="27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7" t="s">
        <v>158</v>
      </c>
      <c r="AU913" s="277" t="s">
        <v>82</v>
      </c>
      <c r="AV913" s="15" t="s">
        <v>152</v>
      </c>
      <c r="AW913" s="15" t="s">
        <v>30</v>
      </c>
      <c r="AX913" s="15" t="s">
        <v>80</v>
      </c>
      <c r="AY913" s="277" t="s">
        <v>144</v>
      </c>
    </row>
    <row r="914" s="2" customFormat="1" ht="24.15" customHeight="1">
      <c r="A914" s="38"/>
      <c r="B914" s="39"/>
      <c r="C914" s="278" t="s">
        <v>916</v>
      </c>
      <c r="D914" s="278" t="s">
        <v>361</v>
      </c>
      <c r="E914" s="279" t="s">
        <v>917</v>
      </c>
      <c r="F914" s="280" t="s">
        <v>918</v>
      </c>
      <c r="G914" s="281" t="s">
        <v>240</v>
      </c>
      <c r="H914" s="282">
        <v>1643</v>
      </c>
      <c r="I914" s="283"/>
      <c r="J914" s="284">
        <f>ROUND(I914*H914,2)</f>
        <v>0</v>
      </c>
      <c r="K914" s="280" t="s">
        <v>151</v>
      </c>
      <c r="L914" s="285"/>
      <c r="M914" s="286" t="s">
        <v>1</v>
      </c>
      <c r="N914" s="287" t="s">
        <v>38</v>
      </c>
      <c r="O914" s="91"/>
      <c r="P914" s="235">
        <f>O914*H914</f>
        <v>0</v>
      </c>
      <c r="Q914" s="235">
        <v>0.00022000000000000001</v>
      </c>
      <c r="R914" s="235">
        <f>Q914*H914</f>
        <v>0.36146</v>
      </c>
      <c r="S914" s="235">
        <v>0</v>
      </c>
      <c r="T914" s="236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37" t="s">
        <v>376</v>
      </c>
      <c r="AT914" s="237" t="s">
        <v>361</v>
      </c>
      <c r="AU914" s="237" t="s">
        <v>82</v>
      </c>
      <c r="AY914" s="17" t="s">
        <v>144</v>
      </c>
      <c r="BE914" s="238">
        <f>IF(N914="základní",J914,0)</f>
        <v>0</v>
      </c>
      <c r="BF914" s="238">
        <f>IF(N914="snížená",J914,0)</f>
        <v>0</v>
      </c>
      <c r="BG914" s="238">
        <f>IF(N914="zákl. přenesená",J914,0)</f>
        <v>0</v>
      </c>
      <c r="BH914" s="238">
        <f>IF(N914="sníž. přenesená",J914,0)</f>
        <v>0</v>
      </c>
      <c r="BI914" s="238">
        <f>IF(N914="nulová",J914,0)</f>
        <v>0</v>
      </c>
      <c r="BJ914" s="17" t="s">
        <v>80</v>
      </c>
      <c r="BK914" s="238">
        <f>ROUND(I914*H914,2)</f>
        <v>0</v>
      </c>
      <c r="BL914" s="17" t="s">
        <v>270</v>
      </c>
      <c r="BM914" s="237" t="s">
        <v>919</v>
      </c>
    </row>
    <row r="915" s="2" customFormat="1">
      <c r="A915" s="38"/>
      <c r="B915" s="39"/>
      <c r="C915" s="40"/>
      <c r="D915" s="239" t="s">
        <v>154</v>
      </c>
      <c r="E915" s="40"/>
      <c r="F915" s="240" t="s">
        <v>918</v>
      </c>
      <c r="G915" s="40"/>
      <c r="H915" s="40"/>
      <c r="I915" s="241"/>
      <c r="J915" s="40"/>
      <c r="K915" s="40"/>
      <c r="L915" s="44"/>
      <c r="M915" s="242"/>
      <c r="N915" s="243"/>
      <c r="O915" s="91"/>
      <c r="P915" s="91"/>
      <c r="Q915" s="91"/>
      <c r="R915" s="91"/>
      <c r="S915" s="91"/>
      <c r="T915" s="92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T915" s="17" t="s">
        <v>154</v>
      </c>
      <c r="AU915" s="17" t="s">
        <v>82</v>
      </c>
    </row>
    <row r="916" s="2" customFormat="1" ht="16.5" customHeight="1">
      <c r="A916" s="38"/>
      <c r="B916" s="39"/>
      <c r="C916" s="226" t="s">
        <v>920</v>
      </c>
      <c r="D916" s="226" t="s">
        <v>147</v>
      </c>
      <c r="E916" s="227" t="s">
        <v>921</v>
      </c>
      <c r="F916" s="228" t="s">
        <v>922</v>
      </c>
      <c r="G916" s="229" t="s">
        <v>178</v>
      </c>
      <c r="H916" s="230">
        <v>1643.0999999999999</v>
      </c>
      <c r="I916" s="231"/>
      <c r="J916" s="232">
        <f>ROUND(I916*H916,2)</f>
        <v>0</v>
      </c>
      <c r="K916" s="228" t="s">
        <v>151</v>
      </c>
      <c r="L916" s="44"/>
      <c r="M916" s="233" t="s">
        <v>1</v>
      </c>
      <c r="N916" s="234" t="s">
        <v>38</v>
      </c>
      <c r="O916" s="91"/>
      <c r="P916" s="235">
        <f>O916*H916</f>
        <v>0</v>
      </c>
      <c r="Q916" s="235">
        <v>0.00025999999999999998</v>
      </c>
      <c r="R916" s="235">
        <f>Q916*H916</f>
        <v>0.42720599999999992</v>
      </c>
      <c r="S916" s="235">
        <v>0.00025999999999999998</v>
      </c>
      <c r="T916" s="236">
        <f>S916*H916</f>
        <v>0.42720599999999992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37" t="s">
        <v>270</v>
      </c>
      <c r="AT916" s="237" t="s">
        <v>147</v>
      </c>
      <c r="AU916" s="237" t="s">
        <v>82</v>
      </c>
      <c r="AY916" s="17" t="s">
        <v>144</v>
      </c>
      <c r="BE916" s="238">
        <f>IF(N916="základní",J916,0)</f>
        <v>0</v>
      </c>
      <c r="BF916" s="238">
        <f>IF(N916="snížená",J916,0)</f>
        <v>0</v>
      </c>
      <c r="BG916" s="238">
        <f>IF(N916="zákl. přenesená",J916,0)</f>
        <v>0</v>
      </c>
      <c r="BH916" s="238">
        <f>IF(N916="sníž. přenesená",J916,0)</f>
        <v>0</v>
      </c>
      <c r="BI916" s="238">
        <f>IF(N916="nulová",J916,0)</f>
        <v>0</v>
      </c>
      <c r="BJ916" s="17" t="s">
        <v>80</v>
      </c>
      <c r="BK916" s="238">
        <f>ROUND(I916*H916,2)</f>
        <v>0</v>
      </c>
      <c r="BL916" s="17" t="s">
        <v>270</v>
      </c>
      <c r="BM916" s="237" t="s">
        <v>923</v>
      </c>
    </row>
    <row r="917" s="2" customFormat="1">
      <c r="A917" s="38"/>
      <c r="B917" s="39"/>
      <c r="C917" s="40"/>
      <c r="D917" s="239" t="s">
        <v>154</v>
      </c>
      <c r="E917" s="40"/>
      <c r="F917" s="240" t="s">
        <v>924</v>
      </c>
      <c r="G917" s="40"/>
      <c r="H917" s="40"/>
      <c r="I917" s="241"/>
      <c r="J917" s="40"/>
      <c r="K917" s="40"/>
      <c r="L917" s="44"/>
      <c r="M917" s="242"/>
      <c r="N917" s="243"/>
      <c r="O917" s="91"/>
      <c r="P917" s="91"/>
      <c r="Q917" s="91"/>
      <c r="R917" s="91"/>
      <c r="S917" s="91"/>
      <c r="T917" s="92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154</v>
      </c>
      <c r="AU917" s="17" t="s">
        <v>82</v>
      </c>
    </row>
    <row r="918" s="2" customFormat="1">
      <c r="A918" s="38"/>
      <c r="B918" s="39"/>
      <c r="C918" s="40"/>
      <c r="D918" s="244" t="s">
        <v>156</v>
      </c>
      <c r="E918" s="40"/>
      <c r="F918" s="245" t="s">
        <v>925</v>
      </c>
      <c r="G918" s="40"/>
      <c r="H918" s="40"/>
      <c r="I918" s="241"/>
      <c r="J918" s="40"/>
      <c r="K918" s="40"/>
      <c r="L918" s="44"/>
      <c r="M918" s="242"/>
      <c r="N918" s="243"/>
      <c r="O918" s="91"/>
      <c r="P918" s="91"/>
      <c r="Q918" s="91"/>
      <c r="R918" s="91"/>
      <c r="S918" s="91"/>
      <c r="T918" s="92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156</v>
      </c>
      <c r="AU918" s="17" t="s">
        <v>82</v>
      </c>
    </row>
    <row r="919" s="13" customFormat="1">
      <c r="A919" s="13"/>
      <c r="B919" s="246"/>
      <c r="C919" s="247"/>
      <c r="D919" s="239" t="s">
        <v>158</v>
      </c>
      <c r="E919" s="248" t="s">
        <v>1</v>
      </c>
      <c r="F919" s="249" t="s">
        <v>676</v>
      </c>
      <c r="G919" s="247"/>
      <c r="H919" s="248" t="s">
        <v>1</v>
      </c>
      <c r="I919" s="250"/>
      <c r="J919" s="247"/>
      <c r="K919" s="247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158</v>
      </c>
      <c r="AU919" s="255" t="s">
        <v>82</v>
      </c>
      <c r="AV919" s="13" t="s">
        <v>80</v>
      </c>
      <c r="AW919" s="13" t="s">
        <v>30</v>
      </c>
      <c r="AX919" s="13" t="s">
        <v>73</v>
      </c>
      <c r="AY919" s="255" t="s">
        <v>144</v>
      </c>
    </row>
    <row r="920" s="14" customFormat="1">
      <c r="A920" s="14"/>
      <c r="B920" s="256"/>
      <c r="C920" s="257"/>
      <c r="D920" s="239" t="s">
        <v>158</v>
      </c>
      <c r="E920" s="258" t="s">
        <v>1</v>
      </c>
      <c r="F920" s="259" t="s">
        <v>926</v>
      </c>
      <c r="G920" s="257"/>
      <c r="H920" s="260">
        <v>1643.0999999999999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6" t="s">
        <v>158</v>
      </c>
      <c r="AU920" s="266" t="s">
        <v>82</v>
      </c>
      <c r="AV920" s="14" t="s">
        <v>82</v>
      </c>
      <c r="AW920" s="14" t="s">
        <v>30</v>
      </c>
      <c r="AX920" s="14" t="s">
        <v>73</v>
      </c>
      <c r="AY920" s="266" t="s">
        <v>144</v>
      </c>
    </row>
    <row r="921" s="15" customFormat="1">
      <c r="A921" s="15"/>
      <c r="B921" s="267"/>
      <c r="C921" s="268"/>
      <c r="D921" s="239" t="s">
        <v>158</v>
      </c>
      <c r="E921" s="269" t="s">
        <v>1</v>
      </c>
      <c r="F921" s="270" t="s">
        <v>161</v>
      </c>
      <c r="G921" s="268"/>
      <c r="H921" s="271">
        <v>1643.0999999999999</v>
      </c>
      <c r="I921" s="272"/>
      <c r="J921" s="268"/>
      <c r="K921" s="268"/>
      <c r="L921" s="273"/>
      <c r="M921" s="274"/>
      <c r="N921" s="275"/>
      <c r="O921" s="275"/>
      <c r="P921" s="275"/>
      <c r="Q921" s="275"/>
      <c r="R921" s="275"/>
      <c r="S921" s="275"/>
      <c r="T921" s="276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7" t="s">
        <v>158</v>
      </c>
      <c r="AU921" s="277" t="s">
        <v>82</v>
      </c>
      <c r="AV921" s="15" t="s">
        <v>152</v>
      </c>
      <c r="AW921" s="15" t="s">
        <v>30</v>
      </c>
      <c r="AX921" s="15" t="s">
        <v>80</v>
      </c>
      <c r="AY921" s="277" t="s">
        <v>144</v>
      </c>
    </row>
    <row r="922" s="2" customFormat="1" ht="33" customHeight="1">
      <c r="A922" s="38"/>
      <c r="B922" s="39"/>
      <c r="C922" s="226" t="s">
        <v>927</v>
      </c>
      <c r="D922" s="226" t="s">
        <v>147</v>
      </c>
      <c r="E922" s="227" t="s">
        <v>928</v>
      </c>
      <c r="F922" s="228" t="s">
        <v>929</v>
      </c>
      <c r="G922" s="229" t="s">
        <v>323</v>
      </c>
      <c r="H922" s="230">
        <v>97.347999999999999</v>
      </c>
      <c r="I922" s="231"/>
      <c r="J922" s="232">
        <f>ROUND(I922*H922,2)</f>
        <v>0</v>
      </c>
      <c r="K922" s="228" t="s">
        <v>151</v>
      </c>
      <c r="L922" s="44"/>
      <c r="M922" s="233" t="s">
        <v>1</v>
      </c>
      <c r="N922" s="234" t="s">
        <v>38</v>
      </c>
      <c r="O922" s="91"/>
      <c r="P922" s="235">
        <f>O922*H922</f>
        <v>0</v>
      </c>
      <c r="Q922" s="235">
        <v>0</v>
      </c>
      <c r="R922" s="235">
        <f>Q922*H922</f>
        <v>0</v>
      </c>
      <c r="S922" s="235">
        <v>0</v>
      </c>
      <c r="T922" s="236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37" t="s">
        <v>270</v>
      </c>
      <c r="AT922" s="237" t="s">
        <v>147</v>
      </c>
      <c r="AU922" s="237" t="s">
        <v>82</v>
      </c>
      <c r="AY922" s="17" t="s">
        <v>144</v>
      </c>
      <c r="BE922" s="238">
        <f>IF(N922="základní",J922,0)</f>
        <v>0</v>
      </c>
      <c r="BF922" s="238">
        <f>IF(N922="snížená",J922,0)</f>
        <v>0</v>
      </c>
      <c r="BG922" s="238">
        <f>IF(N922="zákl. přenesená",J922,0)</f>
        <v>0</v>
      </c>
      <c r="BH922" s="238">
        <f>IF(N922="sníž. přenesená",J922,0)</f>
        <v>0</v>
      </c>
      <c r="BI922" s="238">
        <f>IF(N922="nulová",J922,0)</f>
        <v>0</v>
      </c>
      <c r="BJ922" s="17" t="s">
        <v>80</v>
      </c>
      <c r="BK922" s="238">
        <f>ROUND(I922*H922,2)</f>
        <v>0</v>
      </c>
      <c r="BL922" s="17" t="s">
        <v>270</v>
      </c>
      <c r="BM922" s="237" t="s">
        <v>930</v>
      </c>
    </row>
    <row r="923" s="2" customFormat="1">
      <c r="A923" s="38"/>
      <c r="B923" s="39"/>
      <c r="C923" s="40"/>
      <c r="D923" s="239" t="s">
        <v>154</v>
      </c>
      <c r="E923" s="40"/>
      <c r="F923" s="240" t="s">
        <v>931</v>
      </c>
      <c r="G923" s="40"/>
      <c r="H923" s="40"/>
      <c r="I923" s="241"/>
      <c r="J923" s="40"/>
      <c r="K923" s="40"/>
      <c r="L923" s="44"/>
      <c r="M923" s="242"/>
      <c r="N923" s="243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154</v>
      </c>
      <c r="AU923" s="17" t="s">
        <v>82</v>
      </c>
    </row>
    <row r="924" s="2" customFormat="1">
      <c r="A924" s="38"/>
      <c r="B924" s="39"/>
      <c r="C924" s="40"/>
      <c r="D924" s="244" t="s">
        <v>156</v>
      </c>
      <c r="E924" s="40"/>
      <c r="F924" s="245" t="s">
        <v>932</v>
      </c>
      <c r="G924" s="40"/>
      <c r="H924" s="40"/>
      <c r="I924" s="241"/>
      <c r="J924" s="40"/>
      <c r="K924" s="40"/>
      <c r="L924" s="44"/>
      <c r="M924" s="242"/>
      <c r="N924" s="243"/>
      <c r="O924" s="91"/>
      <c r="P924" s="91"/>
      <c r="Q924" s="91"/>
      <c r="R924" s="91"/>
      <c r="S924" s="91"/>
      <c r="T924" s="92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7" t="s">
        <v>156</v>
      </c>
      <c r="AU924" s="17" t="s">
        <v>82</v>
      </c>
    </row>
    <row r="925" s="12" customFormat="1" ht="22.8" customHeight="1">
      <c r="A925" s="12"/>
      <c r="B925" s="210"/>
      <c r="C925" s="211"/>
      <c r="D925" s="212" t="s">
        <v>72</v>
      </c>
      <c r="E925" s="224" t="s">
        <v>933</v>
      </c>
      <c r="F925" s="224" t="s">
        <v>934</v>
      </c>
      <c r="G925" s="211"/>
      <c r="H925" s="211"/>
      <c r="I925" s="214"/>
      <c r="J925" s="225">
        <f>BK925</f>
        <v>0</v>
      </c>
      <c r="K925" s="211"/>
      <c r="L925" s="216"/>
      <c r="M925" s="217"/>
      <c r="N925" s="218"/>
      <c r="O925" s="218"/>
      <c r="P925" s="219">
        <f>SUM(P926:P939)</f>
        <v>0</v>
      </c>
      <c r="Q925" s="218"/>
      <c r="R925" s="219">
        <f>SUM(R926:R939)</f>
        <v>0.002</v>
      </c>
      <c r="S925" s="218"/>
      <c r="T925" s="220">
        <f>SUM(T926:T939)</f>
        <v>0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21" t="s">
        <v>82</v>
      </c>
      <c r="AT925" s="222" t="s">
        <v>72</v>
      </c>
      <c r="AU925" s="222" t="s">
        <v>80</v>
      </c>
      <c r="AY925" s="221" t="s">
        <v>144</v>
      </c>
      <c r="BK925" s="223">
        <f>SUM(BK926:BK939)</f>
        <v>0</v>
      </c>
    </row>
    <row r="926" s="2" customFormat="1" ht="24.15" customHeight="1">
      <c r="A926" s="38"/>
      <c r="B926" s="39"/>
      <c r="C926" s="226" t="s">
        <v>935</v>
      </c>
      <c r="D926" s="226" t="s">
        <v>147</v>
      </c>
      <c r="E926" s="227" t="s">
        <v>936</v>
      </c>
      <c r="F926" s="228" t="s">
        <v>937</v>
      </c>
      <c r="G926" s="229" t="s">
        <v>240</v>
      </c>
      <c r="H926" s="230">
        <v>8</v>
      </c>
      <c r="I926" s="231"/>
      <c r="J926" s="232">
        <f>ROUND(I926*H926,2)</f>
        <v>0</v>
      </c>
      <c r="K926" s="228" t="s">
        <v>151</v>
      </c>
      <c r="L926" s="44"/>
      <c r="M926" s="233" t="s">
        <v>1</v>
      </c>
      <c r="N926" s="234" t="s">
        <v>38</v>
      </c>
      <c r="O926" s="91"/>
      <c r="P926" s="235">
        <f>O926*H926</f>
        <v>0</v>
      </c>
      <c r="Q926" s="235">
        <v>0.00025000000000000001</v>
      </c>
      <c r="R926" s="235">
        <f>Q926*H926</f>
        <v>0.002</v>
      </c>
      <c r="S926" s="235">
        <v>0</v>
      </c>
      <c r="T926" s="236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37" t="s">
        <v>270</v>
      </c>
      <c r="AT926" s="237" t="s">
        <v>147</v>
      </c>
      <c r="AU926" s="237" t="s">
        <v>82</v>
      </c>
      <c r="AY926" s="17" t="s">
        <v>144</v>
      </c>
      <c r="BE926" s="238">
        <f>IF(N926="základní",J926,0)</f>
        <v>0</v>
      </c>
      <c r="BF926" s="238">
        <f>IF(N926="snížená",J926,0)</f>
        <v>0</v>
      </c>
      <c r="BG926" s="238">
        <f>IF(N926="zákl. přenesená",J926,0)</f>
        <v>0</v>
      </c>
      <c r="BH926" s="238">
        <f>IF(N926="sníž. přenesená",J926,0)</f>
        <v>0</v>
      </c>
      <c r="BI926" s="238">
        <f>IF(N926="nulová",J926,0)</f>
        <v>0</v>
      </c>
      <c r="BJ926" s="17" t="s">
        <v>80</v>
      </c>
      <c r="BK926" s="238">
        <f>ROUND(I926*H926,2)</f>
        <v>0</v>
      </c>
      <c r="BL926" s="17" t="s">
        <v>270</v>
      </c>
      <c r="BM926" s="237" t="s">
        <v>938</v>
      </c>
    </row>
    <row r="927" s="2" customFormat="1">
      <c r="A927" s="38"/>
      <c r="B927" s="39"/>
      <c r="C927" s="40"/>
      <c r="D927" s="239" t="s">
        <v>154</v>
      </c>
      <c r="E927" s="40"/>
      <c r="F927" s="240" t="s">
        <v>939</v>
      </c>
      <c r="G927" s="40"/>
      <c r="H927" s="40"/>
      <c r="I927" s="241"/>
      <c r="J927" s="40"/>
      <c r="K927" s="40"/>
      <c r="L927" s="44"/>
      <c r="M927" s="242"/>
      <c r="N927" s="243"/>
      <c r="O927" s="91"/>
      <c r="P927" s="91"/>
      <c r="Q927" s="91"/>
      <c r="R927" s="91"/>
      <c r="S927" s="91"/>
      <c r="T927" s="92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7" t="s">
        <v>154</v>
      </c>
      <c r="AU927" s="17" t="s">
        <v>82</v>
      </c>
    </row>
    <row r="928" s="2" customFormat="1">
      <c r="A928" s="38"/>
      <c r="B928" s="39"/>
      <c r="C928" s="40"/>
      <c r="D928" s="244" t="s">
        <v>156</v>
      </c>
      <c r="E928" s="40"/>
      <c r="F928" s="245" t="s">
        <v>940</v>
      </c>
      <c r="G928" s="40"/>
      <c r="H928" s="40"/>
      <c r="I928" s="241"/>
      <c r="J928" s="40"/>
      <c r="K928" s="40"/>
      <c r="L928" s="44"/>
      <c r="M928" s="242"/>
      <c r="N928" s="243"/>
      <c r="O928" s="91"/>
      <c r="P928" s="91"/>
      <c r="Q928" s="91"/>
      <c r="R928" s="91"/>
      <c r="S928" s="91"/>
      <c r="T928" s="92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T928" s="17" t="s">
        <v>156</v>
      </c>
      <c r="AU928" s="17" t="s">
        <v>82</v>
      </c>
    </row>
    <row r="929" s="13" customFormat="1">
      <c r="A929" s="13"/>
      <c r="B929" s="246"/>
      <c r="C929" s="247"/>
      <c r="D929" s="239" t="s">
        <v>158</v>
      </c>
      <c r="E929" s="248" t="s">
        <v>1</v>
      </c>
      <c r="F929" s="249" t="s">
        <v>941</v>
      </c>
      <c r="G929" s="247"/>
      <c r="H929" s="248" t="s">
        <v>1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158</v>
      </c>
      <c r="AU929" s="255" t="s">
        <v>82</v>
      </c>
      <c r="AV929" s="13" t="s">
        <v>80</v>
      </c>
      <c r="AW929" s="13" t="s">
        <v>30</v>
      </c>
      <c r="AX929" s="13" t="s">
        <v>73</v>
      </c>
      <c r="AY929" s="255" t="s">
        <v>144</v>
      </c>
    </row>
    <row r="930" s="14" customFormat="1">
      <c r="A930" s="14"/>
      <c r="B930" s="256"/>
      <c r="C930" s="257"/>
      <c r="D930" s="239" t="s">
        <v>158</v>
      </c>
      <c r="E930" s="258" t="s">
        <v>1</v>
      </c>
      <c r="F930" s="259" t="s">
        <v>203</v>
      </c>
      <c r="G930" s="257"/>
      <c r="H930" s="260">
        <v>8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158</v>
      </c>
      <c r="AU930" s="266" t="s">
        <v>82</v>
      </c>
      <c r="AV930" s="14" t="s">
        <v>82</v>
      </c>
      <c r="AW930" s="14" t="s">
        <v>30</v>
      </c>
      <c r="AX930" s="14" t="s">
        <v>73</v>
      </c>
      <c r="AY930" s="266" t="s">
        <v>144</v>
      </c>
    </row>
    <row r="931" s="15" customFormat="1">
      <c r="A931" s="15"/>
      <c r="B931" s="267"/>
      <c r="C931" s="268"/>
      <c r="D931" s="239" t="s">
        <v>158</v>
      </c>
      <c r="E931" s="269" t="s">
        <v>1</v>
      </c>
      <c r="F931" s="270" t="s">
        <v>161</v>
      </c>
      <c r="G931" s="268"/>
      <c r="H931" s="271">
        <v>8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158</v>
      </c>
      <c r="AU931" s="277" t="s">
        <v>82</v>
      </c>
      <c r="AV931" s="15" t="s">
        <v>152</v>
      </c>
      <c r="AW931" s="15" t="s">
        <v>30</v>
      </c>
      <c r="AX931" s="15" t="s">
        <v>80</v>
      </c>
      <c r="AY931" s="277" t="s">
        <v>144</v>
      </c>
    </row>
    <row r="932" s="2" customFormat="1" ht="16.5" customHeight="1">
      <c r="A932" s="38"/>
      <c r="B932" s="39"/>
      <c r="C932" s="278" t="s">
        <v>942</v>
      </c>
      <c r="D932" s="278" t="s">
        <v>361</v>
      </c>
      <c r="E932" s="279" t="s">
        <v>943</v>
      </c>
      <c r="F932" s="280" t="s">
        <v>944</v>
      </c>
      <c r="G932" s="281" t="s">
        <v>427</v>
      </c>
      <c r="H932" s="282">
        <v>8</v>
      </c>
      <c r="I932" s="283"/>
      <c r="J932" s="284">
        <f>ROUND(I932*H932,2)</f>
        <v>0</v>
      </c>
      <c r="K932" s="280" t="s">
        <v>1</v>
      </c>
      <c r="L932" s="285"/>
      <c r="M932" s="286" t="s">
        <v>1</v>
      </c>
      <c r="N932" s="287" t="s">
        <v>38</v>
      </c>
      <c r="O932" s="91"/>
      <c r="P932" s="235">
        <f>O932*H932</f>
        <v>0</v>
      </c>
      <c r="Q932" s="235">
        <v>0</v>
      </c>
      <c r="R932" s="235">
        <f>Q932*H932</f>
        <v>0</v>
      </c>
      <c r="S932" s="235">
        <v>0</v>
      </c>
      <c r="T932" s="236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37" t="s">
        <v>376</v>
      </c>
      <c r="AT932" s="237" t="s">
        <v>361</v>
      </c>
      <c r="AU932" s="237" t="s">
        <v>82</v>
      </c>
      <c r="AY932" s="17" t="s">
        <v>144</v>
      </c>
      <c r="BE932" s="238">
        <f>IF(N932="základní",J932,0)</f>
        <v>0</v>
      </c>
      <c r="BF932" s="238">
        <f>IF(N932="snížená",J932,0)</f>
        <v>0</v>
      </c>
      <c r="BG932" s="238">
        <f>IF(N932="zákl. přenesená",J932,0)</f>
        <v>0</v>
      </c>
      <c r="BH932" s="238">
        <f>IF(N932="sníž. přenesená",J932,0)</f>
        <v>0</v>
      </c>
      <c r="BI932" s="238">
        <f>IF(N932="nulová",J932,0)</f>
        <v>0</v>
      </c>
      <c r="BJ932" s="17" t="s">
        <v>80</v>
      </c>
      <c r="BK932" s="238">
        <f>ROUND(I932*H932,2)</f>
        <v>0</v>
      </c>
      <c r="BL932" s="17" t="s">
        <v>270</v>
      </c>
      <c r="BM932" s="237" t="s">
        <v>945</v>
      </c>
    </row>
    <row r="933" s="2" customFormat="1">
      <c r="A933" s="38"/>
      <c r="B933" s="39"/>
      <c r="C933" s="40"/>
      <c r="D933" s="239" t="s">
        <v>154</v>
      </c>
      <c r="E933" s="40"/>
      <c r="F933" s="240" t="s">
        <v>944</v>
      </c>
      <c r="G933" s="40"/>
      <c r="H933" s="40"/>
      <c r="I933" s="241"/>
      <c r="J933" s="40"/>
      <c r="K933" s="40"/>
      <c r="L933" s="44"/>
      <c r="M933" s="242"/>
      <c r="N933" s="243"/>
      <c r="O933" s="91"/>
      <c r="P933" s="91"/>
      <c r="Q933" s="91"/>
      <c r="R933" s="91"/>
      <c r="S933" s="91"/>
      <c r="T933" s="92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T933" s="17" t="s">
        <v>154</v>
      </c>
      <c r="AU933" s="17" t="s">
        <v>82</v>
      </c>
    </row>
    <row r="934" s="13" customFormat="1">
      <c r="A934" s="13"/>
      <c r="B934" s="246"/>
      <c r="C934" s="247"/>
      <c r="D934" s="239" t="s">
        <v>158</v>
      </c>
      <c r="E934" s="248" t="s">
        <v>1</v>
      </c>
      <c r="F934" s="249" t="s">
        <v>946</v>
      </c>
      <c r="G934" s="247"/>
      <c r="H934" s="248" t="s">
        <v>1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158</v>
      </c>
      <c r="AU934" s="255" t="s">
        <v>82</v>
      </c>
      <c r="AV934" s="13" t="s">
        <v>80</v>
      </c>
      <c r="AW934" s="13" t="s">
        <v>30</v>
      </c>
      <c r="AX934" s="13" t="s">
        <v>73</v>
      </c>
      <c r="AY934" s="255" t="s">
        <v>144</v>
      </c>
    </row>
    <row r="935" s="14" customFormat="1">
      <c r="A935" s="14"/>
      <c r="B935" s="256"/>
      <c r="C935" s="257"/>
      <c r="D935" s="239" t="s">
        <v>158</v>
      </c>
      <c r="E935" s="258" t="s">
        <v>1</v>
      </c>
      <c r="F935" s="259" t="s">
        <v>203</v>
      </c>
      <c r="G935" s="257"/>
      <c r="H935" s="260">
        <v>8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6" t="s">
        <v>158</v>
      </c>
      <c r="AU935" s="266" t="s">
        <v>82</v>
      </c>
      <c r="AV935" s="14" t="s">
        <v>82</v>
      </c>
      <c r="AW935" s="14" t="s">
        <v>30</v>
      </c>
      <c r="AX935" s="14" t="s">
        <v>73</v>
      </c>
      <c r="AY935" s="266" t="s">
        <v>144</v>
      </c>
    </row>
    <row r="936" s="15" customFormat="1">
      <c r="A936" s="15"/>
      <c r="B936" s="267"/>
      <c r="C936" s="268"/>
      <c r="D936" s="239" t="s">
        <v>158</v>
      </c>
      <c r="E936" s="269" t="s">
        <v>1</v>
      </c>
      <c r="F936" s="270" t="s">
        <v>161</v>
      </c>
      <c r="G936" s="268"/>
      <c r="H936" s="271">
        <v>8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158</v>
      </c>
      <c r="AU936" s="277" t="s">
        <v>82</v>
      </c>
      <c r="AV936" s="15" t="s">
        <v>152</v>
      </c>
      <c r="AW936" s="15" t="s">
        <v>30</v>
      </c>
      <c r="AX936" s="15" t="s">
        <v>80</v>
      </c>
      <c r="AY936" s="277" t="s">
        <v>144</v>
      </c>
    </row>
    <row r="937" s="2" customFormat="1" ht="24.15" customHeight="1">
      <c r="A937" s="38"/>
      <c r="B937" s="39"/>
      <c r="C937" s="226" t="s">
        <v>947</v>
      </c>
      <c r="D937" s="226" t="s">
        <v>147</v>
      </c>
      <c r="E937" s="227" t="s">
        <v>948</v>
      </c>
      <c r="F937" s="228" t="s">
        <v>949</v>
      </c>
      <c r="G937" s="229" t="s">
        <v>950</v>
      </c>
      <c r="H937" s="288"/>
      <c r="I937" s="231"/>
      <c r="J937" s="232">
        <f>ROUND(I937*H937,2)</f>
        <v>0</v>
      </c>
      <c r="K937" s="228" t="s">
        <v>151</v>
      </c>
      <c r="L937" s="44"/>
      <c r="M937" s="233" t="s">
        <v>1</v>
      </c>
      <c r="N937" s="234" t="s">
        <v>38</v>
      </c>
      <c r="O937" s="91"/>
      <c r="P937" s="235">
        <f>O937*H937</f>
        <v>0</v>
      </c>
      <c r="Q937" s="235">
        <v>0</v>
      </c>
      <c r="R937" s="235">
        <f>Q937*H937</f>
        <v>0</v>
      </c>
      <c r="S937" s="235">
        <v>0</v>
      </c>
      <c r="T937" s="236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37" t="s">
        <v>270</v>
      </c>
      <c r="AT937" s="237" t="s">
        <v>147</v>
      </c>
      <c r="AU937" s="237" t="s">
        <v>82</v>
      </c>
      <c r="AY937" s="17" t="s">
        <v>144</v>
      </c>
      <c r="BE937" s="238">
        <f>IF(N937="základní",J937,0)</f>
        <v>0</v>
      </c>
      <c r="BF937" s="238">
        <f>IF(N937="snížená",J937,0)</f>
        <v>0</v>
      </c>
      <c r="BG937" s="238">
        <f>IF(N937="zákl. přenesená",J937,0)</f>
        <v>0</v>
      </c>
      <c r="BH937" s="238">
        <f>IF(N937="sníž. přenesená",J937,0)</f>
        <v>0</v>
      </c>
      <c r="BI937" s="238">
        <f>IF(N937="nulová",J937,0)</f>
        <v>0</v>
      </c>
      <c r="BJ937" s="17" t="s">
        <v>80</v>
      </c>
      <c r="BK937" s="238">
        <f>ROUND(I937*H937,2)</f>
        <v>0</v>
      </c>
      <c r="BL937" s="17" t="s">
        <v>270</v>
      </c>
      <c r="BM937" s="237" t="s">
        <v>951</v>
      </c>
    </row>
    <row r="938" s="2" customFormat="1">
      <c r="A938" s="38"/>
      <c r="B938" s="39"/>
      <c r="C938" s="40"/>
      <c r="D938" s="239" t="s">
        <v>154</v>
      </c>
      <c r="E938" s="40"/>
      <c r="F938" s="240" t="s">
        <v>952</v>
      </c>
      <c r="G938" s="40"/>
      <c r="H938" s="40"/>
      <c r="I938" s="241"/>
      <c r="J938" s="40"/>
      <c r="K938" s="40"/>
      <c r="L938" s="44"/>
      <c r="M938" s="242"/>
      <c r="N938" s="243"/>
      <c r="O938" s="91"/>
      <c r="P938" s="91"/>
      <c r="Q938" s="91"/>
      <c r="R938" s="91"/>
      <c r="S938" s="91"/>
      <c r="T938" s="92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154</v>
      </c>
      <c r="AU938" s="17" t="s">
        <v>82</v>
      </c>
    </row>
    <row r="939" s="2" customFormat="1">
      <c r="A939" s="38"/>
      <c r="B939" s="39"/>
      <c r="C939" s="40"/>
      <c r="D939" s="244" t="s">
        <v>156</v>
      </c>
      <c r="E939" s="40"/>
      <c r="F939" s="245" t="s">
        <v>953</v>
      </c>
      <c r="G939" s="40"/>
      <c r="H939" s="40"/>
      <c r="I939" s="241"/>
      <c r="J939" s="40"/>
      <c r="K939" s="40"/>
      <c r="L939" s="44"/>
      <c r="M939" s="242"/>
      <c r="N939" s="243"/>
      <c r="O939" s="91"/>
      <c r="P939" s="91"/>
      <c r="Q939" s="91"/>
      <c r="R939" s="91"/>
      <c r="S939" s="91"/>
      <c r="T939" s="92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156</v>
      </c>
      <c r="AU939" s="17" t="s">
        <v>82</v>
      </c>
    </row>
    <row r="940" s="12" customFormat="1" ht="22.8" customHeight="1">
      <c r="A940" s="12"/>
      <c r="B940" s="210"/>
      <c r="C940" s="211"/>
      <c r="D940" s="212" t="s">
        <v>72</v>
      </c>
      <c r="E940" s="224" t="s">
        <v>954</v>
      </c>
      <c r="F940" s="224" t="s">
        <v>955</v>
      </c>
      <c r="G940" s="211"/>
      <c r="H940" s="211"/>
      <c r="I940" s="214"/>
      <c r="J940" s="225">
        <f>BK940</f>
        <v>0</v>
      </c>
      <c r="K940" s="211"/>
      <c r="L940" s="216"/>
      <c r="M940" s="217"/>
      <c r="N940" s="218"/>
      <c r="O940" s="218"/>
      <c r="P940" s="219">
        <f>SUM(P941:P956)</f>
        <v>0</v>
      </c>
      <c r="Q940" s="218"/>
      <c r="R940" s="219">
        <f>SUM(R941:R956)</f>
        <v>1.0011672</v>
      </c>
      <c r="S940" s="218"/>
      <c r="T940" s="220">
        <f>SUM(T941:T956)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21" t="s">
        <v>82</v>
      </c>
      <c r="AT940" s="222" t="s">
        <v>72</v>
      </c>
      <c r="AU940" s="222" t="s">
        <v>80</v>
      </c>
      <c r="AY940" s="221" t="s">
        <v>144</v>
      </c>
      <c r="BK940" s="223">
        <f>SUM(BK941:BK956)</f>
        <v>0</v>
      </c>
    </row>
    <row r="941" s="2" customFormat="1" ht="24.15" customHeight="1">
      <c r="A941" s="38"/>
      <c r="B941" s="39"/>
      <c r="C941" s="226" t="s">
        <v>956</v>
      </c>
      <c r="D941" s="226" t="s">
        <v>147</v>
      </c>
      <c r="E941" s="227" t="s">
        <v>957</v>
      </c>
      <c r="F941" s="228" t="s">
        <v>958</v>
      </c>
      <c r="G941" s="229" t="s">
        <v>178</v>
      </c>
      <c r="H941" s="230">
        <v>2275.3800000000001</v>
      </c>
      <c r="I941" s="231"/>
      <c r="J941" s="232">
        <f>ROUND(I941*H941,2)</f>
        <v>0</v>
      </c>
      <c r="K941" s="228" t="s">
        <v>151</v>
      </c>
      <c r="L941" s="44"/>
      <c r="M941" s="233" t="s">
        <v>1</v>
      </c>
      <c r="N941" s="234" t="s">
        <v>38</v>
      </c>
      <c r="O941" s="91"/>
      <c r="P941" s="235">
        <f>O941*H941</f>
        <v>0</v>
      </c>
      <c r="Q941" s="235">
        <v>0.00044000000000000002</v>
      </c>
      <c r="R941" s="235">
        <f>Q941*H941</f>
        <v>1.0011672</v>
      </c>
      <c r="S941" s="235">
        <v>0</v>
      </c>
      <c r="T941" s="236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37" t="s">
        <v>270</v>
      </c>
      <c r="AT941" s="237" t="s">
        <v>147</v>
      </c>
      <c r="AU941" s="237" t="s">
        <v>82</v>
      </c>
      <c r="AY941" s="17" t="s">
        <v>144</v>
      </c>
      <c r="BE941" s="238">
        <f>IF(N941="základní",J941,0)</f>
        <v>0</v>
      </c>
      <c r="BF941" s="238">
        <f>IF(N941="snížená",J941,0)</f>
        <v>0</v>
      </c>
      <c r="BG941" s="238">
        <f>IF(N941="zákl. přenesená",J941,0)</f>
        <v>0</v>
      </c>
      <c r="BH941" s="238">
        <f>IF(N941="sníž. přenesená",J941,0)</f>
        <v>0</v>
      </c>
      <c r="BI941" s="238">
        <f>IF(N941="nulová",J941,0)</f>
        <v>0</v>
      </c>
      <c r="BJ941" s="17" t="s">
        <v>80</v>
      </c>
      <c r="BK941" s="238">
        <f>ROUND(I941*H941,2)</f>
        <v>0</v>
      </c>
      <c r="BL941" s="17" t="s">
        <v>270</v>
      </c>
      <c r="BM941" s="237" t="s">
        <v>959</v>
      </c>
    </row>
    <row r="942" s="2" customFormat="1">
      <c r="A942" s="38"/>
      <c r="B942" s="39"/>
      <c r="C942" s="40"/>
      <c r="D942" s="239" t="s">
        <v>154</v>
      </c>
      <c r="E942" s="40"/>
      <c r="F942" s="240" t="s">
        <v>960</v>
      </c>
      <c r="G942" s="40"/>
      <c r="H942" s="40"/>
      <c r="I942" s="241"/>
      <c r="J942" s="40"/>
      <c r="K942" s="40"/>
      <c r="L942" s="44"/>
      <c r="M942" s="242"/>
      <c r="N942" s="243"/>
      <c r="O942" s="91"/>
      <c r="P942" s="91"/>
      <c r="Q942" s="91"/>
      <c r="R942" s="91"/>
      <c r="S942" s="91"/>
      <c r="T942" s="92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154</v>
      </c>
      <c r="AU942" s="17" t="s">
        <v>82</v>
      </c>
    </row>
    <row r="943" s="2" customFormat="1">
      <c r="A943" s="38"/>
      <c r="B943" s="39"/>
      <c r="C943" s="40"/>
      <c r="D943" s="244" t="s">
        <v>156</v>
      </c>
      <c r="E943" s="40"/>
      <c r="F943" s="245" t="s">
        <v>961</v>
      </c>
      <c r="G943" s="40"/>
      <c r="H943" s="40"/>
      <c r="I943" s="241"/>
      <c r="J943" s="40"/>
      <c r="K943" s="40"/>
      <c r="L943" s="44"/>
      <c r="M943" s="242"/>
      <c r="N943" s="243"/>
      <c r="O943" s="91"/>
      <c r="P943" s="91"/>
      <c r="Q943" s="91"/>
      <c r="R943" s="91"/>
      <c r="S943" s="91"/>
      <c r="T943" s="92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T943" s="17" t="s">
        <v>156</v>
      </c>
      <c r="AU943" s="17" t="s">
        <v>82</v>
      </c>
    </row>
    <row r="944" s="13" customFormat="1">
      <c r="A944" s="13"/>
      <c r="B944" s="246"/>
      <c r="C944" s="247"/>
      <c r="D944" s="239" t="s">
        <v>158</v>
      </c>
      <c r="E944" s="248" t="s">
        <v>1</v>
      </c>
      <c r="F944" s="249" t="s">
        <v>258</v>
      </c>
      <c r="G944" s="247"/>
      <c r="H944" s="248" t="s">
        <v>1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5" t="s">
        <v>158</v>
      </c>
      <c r="AU944" s="255" t="s">
        <v>82</v>
      </c>
      <c r="AV944" s="13" t="s">
        <v>80</v>
      </c>
      <c r="AW944" s="13" t="s">
        <v>30</v>
      </c>
      <c r="AX944" s="13" t="s">
        <v>73</v>
      </c>
      <c r="AY944" s="255" t="s">
        <v>144</v>
      </c>
    </row>
    <row r="945" s="14" customFormat="1">
      <c r="A945" s="14"/>
      <c r="B945" s="256"/>
      <c r="C945" s="257"/>
      <c r="D945" s="239" t="s">
        <v>158</v>
      </c>
      <c r="E945" s="258" t="s">
        <v>1</v>
      </c>
      <c r="F945" s="259" t="s">
        <v>259</v>
      </c>
      <c r="G945" s="257"/>
      <c r="H945" s="260">
        <v>2275.3800000000001</v>
      </c>
      <c r="I945" s="261"/>
      <c r="J945" s="257"/>
      <c r="K945" s="257"/>
      <c r="L945" s="262"/>
      <c r="M945" s="263"/>
      <c r="N945" s="264"/>
      <c r="O945" s="264"/>
      <c r="P945" s="264"/>
      <c r="Q945" s="264"/>
      <c r="R945" s="264"/>
      <c r="S945" s="264"/>
      <c r="T945" s="26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6" t="s">
        <v>158</v>
      </c>
      <c r="AU945" s="266" t="s">
        <v>82</v>
      </c>
      <c r="AV945" s="14" t="s">
        <v>82</v>
      </c>
      <c r="AW945" s="14" t="s">
        <v>30</v>
      </c>
      <c r="AX945" s="14" t="s">
        <v>73</v>
      </c>
      <c r="AY945" s="266" t="s">
        <v>144</v>
      </c>
    </row>
    <row r="946" s="15" customFormat="1">
      <c r="A946" s="15"/>
      <c r="B946" s="267"/>
      <c r="C946" s="268"/>
      <c r="D946" s="239" t="s">
        <v>158</v>
      </c>
      <c r="E946" s="269" t="s">
        <v>1</v>
      </c>
      <c r="F946" s="270" t="s">
        <v>161</v>
      </c>
      <c r="G946" s="268"/>
      <c r="H946" s="271">
        <v>2275.3800000000001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158</v>
      </c>
      <c r="AU946" s="277" t="s">
        <v>82</v>
      </c>
      <c r="AV946" s="15" t="s">
        <v>152</v>
      </c>
      <c r="AW946" s="15" t="s">
        <v>30</v>
      </c>
      <c r="AX946" s="15" t="s">
        <v>80</v>
      </c>
      <c r="AY946" s="277" t="s">
        <v>144</v>
      </c>
    </row>
    <row r="947" s="2" customFormat="1" ht="24.15" customHeight="1">
      <c r="A947" s="38"/>
      <c r="B947" s="39"/>
      <c r="C947" s="226" t="s">
        <v>962</v>
      </c>
      <c r="D947" s="226" t="s">
        <v>147</v>
      </c>
      <c r="E947" s="227" t="s">
        <v>963</v>
      </c>
      <c r="F947" s="228" t="s">
        <v>964</v>
      </c>
      <c r="G947" s="229" t="s">
        <v>178</v>
      </c>
      <c r="H947" s="230">
        <v>41.200000000000003</v>
      </c>
      <c r="I947" s="231"/>
      <c r="J947" s="232">
        <f>ROUND(I947*H947,2)</f>
        <v>0</v>
      </c>
      <c r="K947" s="228" t="s">
        <v>1</v>
      </c>
      <c r="L947" s="44"/>
      <c r="M947" s="233" t="s">
        <v>1</v>
      </c>
      <c r="N947" s="234" t="s">
        <v>38</v>
      </c>
      <c r="O947" s="91"/>
      <c r="P947" s="235">
        <f>O947*H947</f>
        <v>0</v>
      </c>
      <c r="Q947" s="235">
        <v>0</v>
      </c>
      <c r="R947" s="235">
        <f>Q947*H947</f>
        <v>0</v>
      </c>
      <c r="S947" s="235">
        <v>0</v>
      </c>
      <c r="T947" s="236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37" t="s">
        <v>270</v>
      </c>
      <c r="AT947" s="237" t="s">
        <v>147</v>
      </c>
      <c r="AU947" s="237" t="s">
        <v>82</v>
      </c>
      <c r="AY947" s="17" t="s">
        <v>144</v>
      </c>
      <c r="BE947" s="238">
        <f>IF(N947="základní",J947,0)</f>
        <v>0</v>
      </c>
      <c r="BF947" s="238">
        <f>IF(N947="snížená",J947,0)</f>
        <v>0</v>
      </c>
      <c r="BG947" s="238">
        <f>IF(N947="zákl. přenesená",J947,0)</f>
        <v>0</v>
      </c>
      <c r="BH947" s="238">
        <f>IF(N947="sníž. přenesená",J947,0)</f>
        <v>0</v>
      </c>
      <c r="BI947" s="238">
        <f>IF(N947="nulová",J947,0)</f>
        <v>0</v>
      </c>
      <c r="BJ947" s="17" t="s">
        <v>80</v>
      </c>
      <c r="BK947" s="238">
        <f>ROUND(I947*H947,2)</f>
        <v>0</v>
      </c>
      <c r="BL947" s="17" t="s">
        <v>270</v>
      </c>
      <c r="BM947" s="237" t="s">
        <v>965</v>
      </c>
    </row>
    <row r="948" s="2" customFormat="1">
      <c r="A948" s="38"/>
      <c r="B948" s="39"/>
      <c r="C948" s="40"/>
      <c r="D948" s="239" t="s">
        <v>154</v>
      </c>
      <c r="E948" s="40"/>
      <c r="F948" s="240" t="s">
        <v>964</v>
      </c>
      <c r="G948" s="40"/>
      <c r="H948" s="40"/>
      <c r="I948" s="241"/>
      <c r="J948" s="40"/>
      <c r="K948" s="40"/>
      <c r="L948" s="44"/>
      <c r="M948" s="242"/>
      <c r="N948" s="243"/>
      <c r="O948" s="91"/>
      <c r="P948" s="91"/>
      <c r="Q948" s="91"/>
      <c r="R948" s="91"/>
      <c r="S948" s="91"/>
      <c r="T948" s="92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154</v>
      </c>
      <c r="AU948" s="17" t="s">
        <v>82</v>
      </c>
    </row>
    <row r="949" s="13" customFormat="1">
      <c r="A949" s="13"/>
      <c r="B949" s="246"/>
      <c r="C949" s="247"/>
      <c r="D949" s="239" t="s">
        <v>158</v>
      </c>
      <c r="E949" s="248" t="s">
        <v>1</v>
      </c>
      <c r="F949" s="249" t="s">
        <v>190</v>
      </c>
      <c r="G949" s="247"/>
      <c r="H949" s="248" t="s">
        <v>1</v>
      </c>
      <c r="I949" s="250"/>
      <c r="J949" s="247"/>
      <c r="K949" s="247"/>
      <c r="L949" s="251"/>
      <c r="M949" s="252"/>
      <c r="N949" s="253"/>
      <c r="O949" s="253"/>
      <c r="P949" s="253"/>
      <c r="Q949" s="253"/>
      <c r="R949" s="253"/>
      <c r="S949" s="253"/>
      <c r="T949" s="25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5" t="s">
        <v>158</v>
      </c>
      <c r="AU949" s="255" t="s">
        <v>82</v>
      </c>
      <c r="AV949" s="13" t="s">
        <v>80</v>
      </c>
      <c r="AW949" s="13" t="s">
        <v>30</v>
      </c>
      <c r="AX949" s="13" t="s">
        <v>73</v>
      </c>
      <c r="AY949" s="255" t="s">
        <v>144</v>
      </c>
    </row>
    <row r="950" s="14" customFormat="1">
      <c r="A950" s="14"/>
      <c r="B950" s="256"/>
      <c r="C950" s="257"/>
      <c r="D950" s="239" t="s">
        <v>158</v>
      </c>
      <c r="E950" s="258" t="s">
        <v>1</v>
      </c>
      <c r="F950" s="259" t="s">
        <v>191</v>
      </c>
      <c r="G950" s="257"/>
      <c r="H950" s="260">
        <v>41.200000000000003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158</v>
      </c>
      <c r="AU950" s="266" t="s">
        <v>82</v>
      </c>
      <c r="AV950" s="14" t="s">
        <v>82</v>
      </c>
      <c r="AW950" s="14" t="s">
        <v>30</v>
      </c>
      <c r="AX950" s="14" t="s">
        <v>73</v>
      </c>
      <c r="AY950" s="266" t="s">
        <v>144</v>
      </c>
    </row>
    <row r="951" s="15" customFormat="1">
      <c r="A951" s="15"/>
      <c r="B951" s="267"/>
      <c r="C951" s="268"/>
      <c r="D951" s="239" t="s">
        <v>158</v>
      </c>
      <c r="E951" s="269" t="s">
        <v>1</v>
      </c>
      <c r="F951" s="270" t="s">
        <v>161</v>
      </c>
      <c r="G951" s="268"/>
      <c r="H951" s="271">
        <v>41.200000000000003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7" t="s">
        <v>158</v>
      </c>
      <c r="AU951" s="277" t="s">
        <v>82</v>
      </c>
      <c r="AV951" s="15" t="s">
        <v>152</v>
      </c>
      <c r="AW951" s="15" t="s">
        <v>30</v>
      </c>
      <c r="AX951" s="15" t="s">
        <v>80</v>
      </c>
      <c r="AY951" s="277" t="s">
        <v>144</v>
      </c>
    </row>
    <row r="952" s="2" customFormat="1" ht="24.15" customHeight="1">
      <c r="A952" s="38"/>
      <c r="B952" s="39"/>
      <c r="C952" s="226" t="s">
        <v>966</v>
      </c>
      <c r="D952" s="226" t="s">
        <v>147</v>
      </c>
      <c r="E952" s="227" t="s">
        <v>967</v>
      </c>
      <c r="F952" s="228" t="s">
        <v>968</v>
      </c>
      <c r="G952" s="229" t="s">
        <v>178</v>
      </c>
      <c r="H952" s="230">
        <v>174.34</v>
      </c>
      <c r="I952" s="231"/>
      <c r="J952" s="232">
        <f>ROUND(I952*H952,2)</f>
        <v>0</v>
      </c>
      <c r="K952" s="228" t="s">
        <v>1</v>
      </c>
      <c r="L952" s="44"/>
      <c r="M952" s="233" t="s">
        <v>1</v>
      </c>
      <c r="N952" s="234" t="s">
        <v>38</v>
      </c>
      <c r="O952" s="91"/>
      <c r="P952" s="235">
        <f>O952*H952</f>
        <v>0</v>
      </c>
      <c r="Q952" s="235">
        <v>0</v>
      </c>
      <c r="R952" s="235">
        <f>Q952*H952</f>
        <v>0</v>
      </c>
      <c r="S952" s="235">
        <v>0</v>
      </c>
      <c r="T952" s="236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37" t="s">
        <v>270</v>
      </c>
      <c r="AT952" s="237" t="s">
        <v>147</v>
      </c>
      <c r="AU952" s="237" t="s">
        <v>82</v>
      </c>
      <c r="AY952" s="17" t="s">
        <v>144</v>
      </c>
      <c r="BE952" s="238">
        <f>IF(N952="základní",J952,0)</f>
        <v>0</v>
      </c>
      <c r="BF952" s="238">
        <f>IF(N952="snížená",J952,0)</f>
        <v>0</v>
      </c>
      <c r="BG952" s="238">
        <f>IF(N952="zákl. přenesená",J952,0)</f>
        <v>0</v>
      </c>
      <c r="BH952" s="238">
        <f>IF(N952="sníž. přenesená",J952,0)</f>
        <v>0</v>
      </c>
      <c r="BI952" s="238">
        <f>IF(N952="nulová",J952,0)</f>
        <v>0</v>
      </c>
      <c r="BJ952" s="17" t="s">
        <v>80</v>
      </c>
      <c r="BK952" s="238">
        <f>ROUND(I952*H952,2)</f>
        <v>0</v>
      </c>
      <c r="BL952" s="17" t="s">
        <v>270</v>
      </c>
      <c r="BM952" s="237" t="s">
        <v>969</v>
      </c>
    </row>
    <row r="953" s="2" customFormat="1">
      <c r="A953" s="38"/>
      <c r="B953" s="39"/>
      <c r="C953" s="40"/>
      <c r="D953" s="239" t="s">
        <v>154</v>
      </c>
      <c r="E953" s="40"/>
      <c r="F953" s="240" t="s">
        <v>968</v>
      </c>
      <c r="G953" s="40"/>
      <c r="H953" s="40"/>
      <c r="I953" s="241"/>
      <c r="J953" s="40"/>
      <c r="K953" s="40"/>
      <c r="L953" s="44"/>
      <c r="M953" s="242"/>
      <c r="N953" s="243"/>
      <c r="O953" s="91"/>
      <c r="P953" s="91"/>
      <c r="Q953" s="91"/>
      <c r="R953" s="91"/>
      <c r="S953" s="91"/>
      <c r="T953" s="92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7" t="s">
        <v>154</v>
      </c>
      <c r="AU953" s="17" t="s">
        <v>82</v>
      </c>
    </row>
    <row r="954" s="13" customFormat="1">
      <c r="A954" s="13"/>
      <c r="B954" s="246"/>
      <c r="C954" s="247"/>
      <c r="D954" s="239" t="s">
        <v>158</v>
      </c>
      <c r="E954" s="248" t="s">
        <v>1</v>
      </c>
      <c r="F954" s="249" t="s">
        <v>182</v>
      </c>
      <c r="G954" s="247"/>
      <c r="H954" s="248" t="s">
        <v>1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158</v>
      </c>
      <c r="AU954" s="255" t="s">
        <v>82</v>
      </c>
      <c r="AV954" s="13" t="s">
        <v>80</v>
      </c>
      <c r="AW954" s="13" t="s">
        <v>30</v>
      </c>
      <c r="AX954" s="13" t="s">
        <v>73</v>
      </c>
      <c r="AY954" s="255" t="s">
        <v>144</v>
      </c>
    </row>
    <row r="955" s="14" customFormat="1">
      <c r="A955" s="14"/>
      <c r="B955" s="256"/>
      <c r="C955" s="257"/>
      <c r="D955" s="239" t="s">
        <v>158</v>
      </c>
      <c r="E955" s="258" t="s">
        <v>1</v>
      </c>
      <c r="F955" s="259" t="s">
        <v>183</v>
      </c>
      <c r="G955" s="257"/>
      <c r="H955" s="260">
        <v>174.34</v>
      </c>
      <c r="I955" s="261"/>
      <c r="J955" s="257"/>
      <c r="K955" s="257"/>
      <c r="L955" s="262"/>
      <c r="M955" s="263"/>
      <c r="N955" s="264"/>
      <c r="O955" s="264"/>
      <c r="P955" s="264"/>
      <c r="Q955" s="264"/>
      <c r="R955" s="264"/>
      <c r="S955" s="264"/>
      <c r="T955" s="26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6" t="s">
        <v>158</v>
      </c>
      <c r="AU955" s="266" t="s">
        <v>82</v>
      </c>
      <c r="AV955" s="14" t="s">
        <v>82</v>
      </c>
      <c r="AW955" s="14" t="s">
        <v>30</v>
      </c>
      <c r="AX955" s="14" t="s">
        <v>73</v>
      </c>
      <c r="AY955" s="266" t="s">
        <v>144</v>
      </c>
    </row>
    <row r="956" s="15" customFormat="1">
      <c r="A956" s="15"/>
      <c r="B956" s="267"/>
      <c r="C956" s="268"/>
      <c r="D956" s="239" t="s">
        <v>158</v>
      </c>
      <c r="E956" s="269" t="s">
        <v>1</v>
      </c>
      <c r="F956" s="270" t="s">
        <v>161</v>
      </c>
      <c r="G956" s="268"/>
      <c r="H956" s="271">
        <v>174.34</v>
      </c>
      <c r="I956" s="272"/>
      <c r="J956" s="268"/>
      <c r="K956" s="268"/>
      <c r="L956" s="273"/>
      <c r="M956" s="274"/>
      <c r="N956" s="275"/>
      <c r="O956" s="275"/>
      <c r="P956" s="275"/>
      <c r="Q956" s="275"/>
      <c r="R956" s="275"/>
      <c r="S956" s="275"/>
      <c r="T956" s="276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7" t="s">
        <v>158</v>
      </c>
      <c r="AU956" s="277" t="s">
        <v>82</v>
      </c>
      <c r="AV956" s="15" t="s">
        <v>152</v>
      </c>
      <c r="AW956" s="15" t="s">
        <v>30</v>
      </c>
      <c r="AX956" s="15" t="s">
        <v>80</v>
      </c>
      <c r="AY956" s="277" t="s">
        <v>144</v>
      </c>
    </row>
    <row r="957" s="12" customFormat="1" ht="25.92" customHeight="1">
      <c r="A957" s="12"/>
      <c r="B957" s="210"/>
      <c r="C957" s="211"/>
      <c r="D957" s="212" t="s">
        <v>72</v>
      </c>
      <c r="E957" s="213" t="s">
        <v>970</v>
      </c>
      <c r="F957" s="213" t="s">
        <v>971</v>
      </c>
      <c r="G957" s="211"/>
      <c r="H957" s="211"/>
      <c r="I957" s="214"/>
      <c r="J957" s="215">
        <f>BK957</f>
        <v>0</v>
      </c>
      <c r="K957" s="211"/>
      <c r="L957" s="216"/>
      <c r="M957" s="217"/>
      <c r="N957" s="218"/>
      <c r="O957" s="218"/>
      <c r="P957" s="219">
        <f>SUM(P958:P965)</f>
        <v>0</v>
      </c>
      <c r="Q957" s="218"/>
      <c r="R957" s="219">
        <f>SUM(R958:R965)</f>
        <v>0</v>
      </c>
      <c r="S957" s="218"/>
      <c r="T957" s="220">
        <f>SUM(T958:T965)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21" t="s">
        <v>152</v>
      </c>
      <c r="AT957" s="222" t="s">
        <v>72</v>
      </c>
      <c r="AU957" s="222" t="s">
        <v>73</v>
      </c>
      <c r="AY957" s="221" t="s">
        <v>144</v>
      </c>
      <c r="BK957" s="223">
        <f>SUM(BK958:BK965)</f>
        <v>0</v>
      </c>
    </row>
    <row r="958" s="2" customFormat="1" ht="16.5" customHeight="1">
      <c r="A958" s="38"/>
      <c r="B958" s="39"/>
      <c r="C958" s="226" t="s">
        <v>972</v>
      </c>
      <c r="D958" s="226" t="s">
        <v>147</v>
      </c>
      <c r="E958" s="227" t="s">
        <v>973</v>
      </c>
      <c r="F958" s="228" t="s">
        <v>974</v>
      </c>
      <c r="G958" s="229" t="s">
        <v>975</v>
      </c>
      <c r="H958" s="230">
        <v>30</v>
      </c>
      <c r="I958" s="231"/>
      <c r="J958" s="232">
        <f>ROUND(I958*H958,2)</f>
        <v>0</v>
      </c>
      <c r="K958" s="228" t="s">
        <v>1</v>
      </c>
      <c r="L958" s="44"/>
      <c r="M958" s="233" t="s">
        <v>1</v>
      </c>
      <c r="N958" s="234" t="s">
        <v>38</v>
      </c>
      <c r="O958" s="91"/>
      <c r="P958" s="235">
        <f>O958*H958</f>
        <v>0</v>
      </c>
      <c r="Q958" s="235">
        <v>0</v>
      </c>
      <c r="R958" s="235">
        <f>Q958*H958</f>
        <v>0</v>
      </c>
      <c r="S958" s="235">
        <v>0</v>
      </c>
      <c r="T958" s="236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37" t="s">
        <v>976</v>
      </c>
      <c r="AT958" s="237" t="s">
        <v>147</v>
      </c>
      <c r="AU958" s="237" t="s">
        <v>80</v>
      </c>
      <c r="AY958" s="17" t="s">
        <v>144</v>
      </c>
      <c r="BE958" s="238">
        <f>IF(N958="základní",J958,0)</f>
        <v>0</v>
      </c>
      <c r="BF958" s="238">
        <f>IF(N958="snížená",J958,0)</f>
        <v>0</v>
      </c>
      <c r="BG958" s="238">
        <f>IF(N958="zákl. přenesená",J958,0)</f>
        <v>0</v>
      </c>
      <c r="BH958" s="238">
        <f>IF(N958="sníž. přenesená",J958,0)</f>
        <v>0</v>
      </c>
      <c r="BI958" s="238">
        <f>IF(N958="nulová",J958,0)</f>
        <v>0</v>
      </c>
      <c r="BJ958" s="17" t="s">
        <v>80</v>
      </c>
      <c r="BK958" s="238">
        <f>ROUND(I958*H958,2)</f>
        <v>0</v>
      </c>
      <c r="BL958" s="17" t="s">
        <v>976</v>
      </c>
      <c r="BM958" s="237" t="s">
        <v>977</v>
      </c>
    </row>
    <row r="959" s="2" customFormat="1">
      <c r="A959" s="38"/>
      <c r="B959" s="39"/>
      <c r="C959" s="40"/>
      <c r="D959" s="239" t="s">
        <v>154</v>
      </c>
      <c r="E959" s="40"/>
      <c r="F959" s="240" t="s">
        <v>974</v>
      </c>
      <c r="G959" s="40"/>
      <c r="H959" s="40"/>
      <c r="I959" s="241"/>
      <c r="J959" s="40"/>
      <c r="K959" s="40"/>
      <c r="L959" s="44"/>
      <c r="M959" s="242"/>
      <c r="N959" s="243"/>
      <c r="O959" s="91"/>
      <c r="P959" s="91"/>
      <c r="Q959" s="91"/>
      <c r="R959" s="91"/>
      <c r="S959" s="91"/>
      <c r="T959" s="92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7" t="s">
        <v>154</v>
      </c>
      <c r="AU959" s="17" t="s">
        <v>80</v>
      </c>
    </row>
    <row r="960" s="2" customFormat="1" ht="16.5" customHeight="1">
      <c r="A960" s="38"/>
      <c r="B960" s="39"/>
      <c r="C960" s="226" t="s">
        <v>978</v>
      </c>
      <c r="D960" s="226" t="s">
        <v>147</v>
      </c>
      <c r="E960" s="227" t="s">
        <v>979</v>
      </c>
      <c r="F960" s="228" t="s">
        <v>980</v>
      </c>
      <c r="G960" s="229" t="s">
        <v>975</v>
      </c>
      <c r="H960" s="230">
        <v>100</v>
      </c>
      <c r="I960" s="231"/>
      <c r="J960" s="232">
        <f>ROUND(I960*H960,2)</f>
        <v>0</v>
      </c>
      <c r="K960" s="228" t="s">
        <v>151</v>
      </c>
      <c r="L960" s="44"/>
      <c r="M960" s="233" t="s">
        <v>1</v>
      </c>
      <c r="N960" s="234" t="s">
        <v>38</v>
      </c>
      <c r="O960" s="91"/>
      <c r="P960" s="235">
        <f>O960*H960</f>
        <v>0</v>
      </c>
      <c r="Q960" s="235">
        <v>0</v>
      </c>
      <c r="R960" s="235">
        <f>Q960*H960</f>
        <v>0</v>
      </c>
      <c r="S960" s="235">
        <v>0</v>
      </c>
      <c r="T960" s="236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37" t="s">
        <v>976</v>
      </c>
      <c r="AT960" s="237" t="s">
        <v>147</v>
      </c>
      <c r="AU960" s="237" t="s">
        <v>80</v>
      </c>
      <c r="AY960" s="17" t="s">
        <v>144</v>
      </c>
      <c r="BE960" s="238">
        <f>IF(N960="základní",J960,0)</f>
        <v>0</v>
      </c>
      <c r="BF960" s="238">
        <f>IF(N960="snížená",J960,0)</f>
        <v>0</v>
      </c>
      <c r="BG960" s="238">
        <f>IF(N960="zákl. přenesená",J960,0)</f>
        <v>0</v>
      </c>
      <c r="BH960" s="238">
        <f>IF(N960="sníž. přenesená",J960,0)</f>
        <v>0</v>
      </c>
      <c r="BI960" s="238">
        <f>IF(N960="nulová",J960,0)</f>
        <v>0</v>
      </c>
      <c r="BJ960" s="17" t="s">
        <v>80</v>
      </c>
      <c r="BK960" s="238">
        <f>ROUND(I960*H960,2)</f>
        <v>0</v>
      </c>
      <c r="BL960" s="17" t="s">
        <v>976</v>
      </c>
      <c r="BM960" s="237" t="s">
        <v>981</v>
      </c>
    </row>
    <row r="961" s="2" customFormat="1">
      <c r="A961" s="38"/>
      <c r="B961" s="39"/>
      <c r="C961" s="40"/>
      <c r="D961" s="239" t="s">
        <v>154</v>
      </c>
      <c r="E961" s="40"/>
      <c r="F961" s="240" t="s">
        <v>982</v>
      </c>
      <c r="G961" s="40"/>
      <c r="H961" s="40"/>
      <c r="I961" s="241"/>
      <c r="J961" s="40"/>
      <c r="K961" s="40"/>
      <c r="L961" s="44"/>
      <c r="M961" s="242"/>
      <c r="N961" s="243"/>
      <c r="O961" s="91"/>
      <c r="P961" s="91"/>
      <c r="Q961" s="91"/>
      <c r="R961" s="91"/>
      <c r="S961" s="91"/>
      <c r="T961" s="92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7" t="s">
        <v>154</v>
      </c>
      <c r="AU961" s="17" t="s">
        <v>80</v>
      </c>
    </row>
    <row r="962" s="2" customFormat="1">
      <c r="A962" s="38"/>
      <c r="B962" s="39"/>
      <c r="C962" s="40"/>
      <c r="D962" s="244" t="s">
        <v>156</v>
      </c>
      <c r="E962" s="40"/>
      <c r="F962" s="245" t="s">
        <v>983</v>
      </c>
      <c r="G962" s="40"/>
      <c r="H962" s="40"/>
      <c r="I962" s="241"/>
      <c r="J962" s="40"/>
      <c r="K962" s="40"/>
      <c r="L962" s="44"/>
      <c r="M962" s="242"/>
      <c r="N962" s="243"/>
      <c r="O962" s="91"/>
      <c r="P962" s="91"/>
      <c r="Q962" s="91"/>
      <c r="R962" s="91"/>
      <c r="S962" s="91"/>
      <c r="T962" s="92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156</v>
      </c>
      <c r="AU962" s="17" t="s">
        <v>80</v>
      </c>
    </row>
    <row r="963" s="13" customFormat="1">
      <c r="A963" s="13"/>
      <c r="B963" s="246"/>
      <c r="C963" s="247"/>
      <c r="D963" s="239" t="s">
        <v>158</v>
      </c>
      <c r="E963" s="248" t="s">
        <v>1</v>
      </c>
      <c r="F963" s="249" t="s">
        <v>984</v>
      </c>
      <c r="G963" s="247"/>
      <c r="H963" s="248" t="s">
        <v>1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158</v>
      </c>
      <c r="AU963" s="255" t="s">
        <v>80</v>
      </c>
      <c r="AV963" s="13" t="s">
        <v>80</v>
      </c>
      <c r="AW963" s="13" t="s">
        <v>30</v>
      </c>
      <c r="AX963" s="13" t="s">
        <v>73</v>
      </c>
      <c r="AY963" s="255" t="s">
        <v>144</v>
      </c>
    </row>
    <row r="964" s="14" customFormat="1">
      <c r="A964" s="14"/>
      <c r="B964" s="256"/>
      <c r="C964" s="257"/>
      <c r="D964" s="239" t="s">
        <v>158</v>
      </c>
      <c r="E964" s="258" t="s">
        <v>1</v>
      </c>
      <c r="F964" s="259" t="s">
        <v>985</v>
      </c>
      <c r="G964" s="257"/>
      <c r="H964" s="260">
        <v>100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158</v>
      </c>
      <c r="AU964" s="266" t="s">
        <v>80</v>
      </c>
      <c r="AV964" s="14" t="s">
        <v>82</v>
      </c>
      <c r="AW964" s="14" t="s">
        <v>30</v>
      </c>
      <c r="AX964" s="14" t="s">
        <v>73</v>
      </c>
      <c r="AY964" s="266" t="s">
        <v>144</v>
      </c>
    </row>
    <row r="965" s="15" customFormat="1">
      <c r="A965" s="15"/>
      <c r="B965" s="267"/>
      <c r="C965" s="268"/>
      <c r="D965" s="239" t="s">
        <v>158</v>
      </c>
      <c r="E965" s="269" t="s">
        <v>1</v>
      </c>
      <c r="F965" s="270" t="s">
        <v>161</v>
      </c>
      <c r="G965" s="268"/>
      <c r="H965" s="271">
        <v>100</v>
      </c>
      <c r="I965" s="272"/>
      <c r="J965" s="268"/>
      <c r="K965" s="268"/>
      <c r="L965" s="273"/>
      <c r="M965" s="289"/>
      <c r="N965" s="290"/>
      <c r="O965" s="290"/>
      <c r="P965" s="290"/>
      <c r="Q965" s="290"/>
      <c r="R965" s="290"/>
      <c r="S965" s="290"/>
      <c r="T965" s="291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7" t="s">
        <v>158</v>
      </c>
      <c r="AU965" s="277" t="s">
        <v>80</v>
      </c>
      <c r="AV965" s="15" t="s">
        <v>152</v>
      </c>
      <c r="AW965" s="15" t="s">
        <v>30</v>
      </c>
      <c r="AX965" s="15" t="s">
        <v>80</v>
      </c>
      <c r="AY965" s="277" t="s">
        <v>144</v>
      </c>
    </row>
    <row r="966" s="2" customFormat="1" ht="6.96" customHeight="1">
      <c r="A966" s="38"/>
      <c r="B966" s="66"/>
      <c r="C966" s="67"/>
      <c r="D966" s="67"/>
      <c r="E966" s="67"/>
      <c r="F966" s="67"/>
      <c r="G966" s="67"/>
      <c r="H966" s="67"/>
      <c r="I966" s="67"/>
      <c r="J966" s="67"/>
      <c r="K966" s="67"/>
      <c r="L966" s="44"/>
      <c r="M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</row>
  </sheetData>
  <sheetProtection sheet="1" autoFilter="0" formatColumns="0" formatRows="0" objects="1" scenarios="1" spinCount="100000" saltValue="IQJ8V/i9eBKewSo+upW+nacGEYZDc4ldCA/8yl42azB4J6JtC8cxpJU4pcBavufxFq4wByuqGidGghPpKW6EtA==" hashValue="/ZXaDnpnbmorMgwxl6/NfBrya8G1nV5Fy2A5fNwYhHvQZzS9Lc1QZLeLWZb4JGQm2Y+tZlE2XWkRBGpeMNwdJA==" algorithmName="SHA-512" password="CC35"/>
  <autoFilter ref="C132:K9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38" r:id="rId1" display="https://podminky.urs.cz/item/CS_URS_2024_02/314231511"/>
    <hyperlink ref="F148" r:id="rId2" display="https://podminky.urs.cz/item/CS_URS_2024_02/317235811"/>
    <hyperlink ref="F155" r:id="rId3" display="https://podminky.urs.cz/item/CS_URS_2024_02/622325459"/>
    <hyperlink ref="F161" r:id="rId4" display="https://podminky.urs.cz/item/CS_URS_2024_02/623131100"/>
    <hyperlink ref="F167" r:id="rId5" display="https://podminky.urs.cz/item/CS_URS_2024_02/623311121"/>
    <hyperlink ref="F170" r:id="rId6" display="https://podminky.urs.cz/item/CS_URS_2024_02/623311131"/>
    <hyperlink ref="F173" r:id="rId7" display="https://podminky.urs.cz/item/CS_URS_2024_02/623311191"/>
    <hyperlink ref="F180" r:id="rId8" display="https://podminky.urs.cz/item/CS_URS_2024_02/941111132"/>
    <hyperlink ref="F192" r:id="rId9" display="https://podminky.urs.cz/item/CS_URS_2024_02/941111232"/>
    <hyperlink ref="F196" r:id="rId10" display="https://podminky.urs.cz/item/CS_URS_2024_02/941111832"/>
    <hyperlink ref="F199" r:id="rId11" display="https://podminky.urs.cz/item/CS_URS_2024_02/941121311"/>
    <hyperlink ref="F202" r:id="rId12" display="https://podminky.urs.cz/item/CS_URS_2024_02/949101112"/>
    <hyperlink ref="F208" r:id="rId13" display="https://podminky.urs.cz/item/CS_URS_2024_02/952902601"/>
    <hyperlink ref="F214" r:id="rId14" display="https://podminky.urs.cz/item/CS_URS_2024_02/952902611"/>
    <hyperlink ref="F222" r:id="rId15" display="https://podminky.urs.cz/item/CS_URS_2024_02/952903001"/>
    <hyperlink ref="F228" r:id="rId16" display="https://podminky.urs.cz/item/CS_URS_2024_02/962032641"/>
    <hyperlink ref="F234" r:id="rId17" display="https://podminky.urs.cz/item/CS_URS_2024_02/968062244"/>
    <hyperlink ref="F240" r:id="rId18" display="https://podminky.urs.cz/item/CS_URS_2024_02/978019391"/>
    <hyperlink ref="F246" r:id="rId19" display="https://podminky.urs.cz/item/CS_URS_2024_02/985221021"/>
    <hyperlink ref="F252" r:id="rId20" display="https://podminky.urs.cz/item/CS_URS_2024_02/993111111"/>
    <hyperlink ref="F255" r:id="rId21" display="https://podminky.urs.cz/item/CS_URS_2024_02/993111119"/>
    <hyperlink ref="F259" r:id="rId22" display="https://podminky.urs.cz/item/CS_URS_2024_02/997013211"/>
    <hyperlink ref="F262" r:id="rId23" display="https://podminky.urs.cz/item/CS_URS_2024_02/997013219"/>
    <hyperlink ref="F266" r:id="rId24" display="https://podminky.urs.cz/item/CS_URS_2024_02/997013312"/>
    <hyperlink ref="F269" r:id="rId25" display="https://podminky.urs.cz/item/CS_URS_2024_02/997013322"/>
    <hyperlink ref="F273" r:id="rId26" display="https://podminky.urs.cz/item/CS_URS_2024_02/997013501"/>
    <hyperlink ref="F276" r:id="rId27" display="https://podminky.urs.cz/item/CS_URS_2024_02/997013509"/>
    <hyperlink ref="F303" r:id="rId28" display="https://podminky.urs.cz/item/CS_URS_2024_02/998011009"/>
    <hyperlink ref="F308" r:id="rId29" display="https://podminky.urs.cz/item/CS_URS_2024_02/762083121"/>
    <hyperlink ref="F314" r:id="rId30" display="https://podminky.urs.cz/item/CS_URS_2024_02/762311004"/>
    <hyperlink ref="F319" r:id="rId31" display="https://podminky.urs.cz/item/CS_URS_2024_02/762311005"/>
    <hyperlink ref="F328" r:id="rId32" display="https://podminky.urs.cz/item/CS_URS_2024_02/762331911"/>
    <hyperlink ref="F367" r:id="rId33" display="https://podminky.urs.cz/item/CS_URS_2024_02/762331931"/>
    <hyperlink ref="F375" r:id="rId34" display="https://podminky.urs.cz/item/CS_URS_2024_02/762331941"/>
    <hyperlink ref="F399" r:id="rId35" display="https://podminky.urs.cz/item/CS_URS_2024_02/762331951"/>
    <hyperlink ref="F420" r:id="rId36" display="https://podminky.urs.cz/item/CS_URS_2024_02/762332931"/>
    <hyperlink ref="F502" r:id="rId37" display="https://podminky.urs.cz/item/CS_URS_2024_02/762332933"/>
    <hyperlink ref="F522" r:id="rId38" display="https://podminky.urs.cz/item/CS_URS_2024_02/762332934"/>
    <hyperlink ref="F574" r:id="rId39" display="https://podminky.urs.cz/item/CS_URS_2024_02/762332935"/>
    <hyperlink ref="F620" r:id="rId40" display="https://podminky.urs.cz/item/CS_URS_2024_02/762333911"/>
    <hyperlink ref="F659" r:id="rId41" display="https://podminky.urs.cz/item/CS_URS_2024_02/762333913"/>
    <hyperlink ref="F667" r:id="rId42" display="https://podminky.urs.cz/item/CS_URS_2024_02/762333914"/>
    <hyperlink ref="F691" r:id="rId43" display="https://podminky.urs.cz/item/CS_URS_2024_02/762333915"/>
    <hyperlink ref="F712" r:id="rId44" display="https://podminky.urs.cz/item/CS_URS_2024_02/762342311"/>
    <hyperlink ref="F723" r:id="rId45" display="https://podminky.urs.cz/item/CS_URS_2024_02/762342812"/>
    <hyperlink ref="F729" r:id="rId46" display="https://podminky.urs.cz/item/CS_URS_2024_02/762353510"/>
    <hyperlink ref="F751" r:id="rId47" display="https://podminky.urs.cz/item/CS_URS_2024_02/762354815"/>
    <hyperlink ref="F754" r:id="rId48" display="https://podminky.urs.cz/item/CS_URS_2024_02/762381012"/>
    <hyperlink ref="F759" r:id="rId49" display="https://podminky.urs.cz/item/CS_URS_2024_02/762382012"/>
    <hyperlink ref="F764" r:id="rId50" display="https://podminky.urs.cz/item/CS_URS_2024_02/762395000"/>
    <hyperlink ref="F769" r:id="rId51" display="https://podminky.urs.cz/item/CS_URS_2024_02/762521922"/>
    <hyperlink ref="F774" r:id="rId52" display="https://podminky.urs.cz/item/CS_URS_2024_02/762523914"/>
    <hyperlink ref="F780" r:id="rId53" display="https://podminky.urs.cz/item/CS_URS_2024_02/998762112"/>
    <hyperlink ref="F784" r:id="rId54" display="https://podminky.urs.cz/item/CS_URS_2024_02/764001891"/>
    <hyperlink ref="F790" r:id="rId55" display="https://podminky.urs.cz/item/CS_URS_2024_02/764004801"/>
    <hyperlink ref="F796" r:id="rId56" display="https://podminky.urs.cz/item/CS_URS_2024_02/764004861"/>
    <hyperlink ref="F802" r:id="rId57" display="https://podminky.urs.cz/item/CS_URS_2024_02/764111671"/>
    <hyperlink ref="F808" r:id="rId58" display="https://podminky.urs.cz/item/CS_URS_2024_02/764212606"/>
    <hyperlink ref="F815" r:id="rId59" display="https://podminky.urs.cz/item/CS_URS_2024_02/764314612"/>
    <hyperlink ref="F824" r:id="rId60" display="https://podminky.urs.cz/item/CS_URS_2024_02/764511405"/>
    <hyperlink ref="F831" r:id="rId61" display="https://podminky.urs.cz/item/CS_URS_2024_02/764511445"/>
    <hyperlink ref="F836" r:id="rId62" display="https://podminky.urs.cz/item/CS_URS_2024_02/764518423"/>
    <hyperlink ref="F843" r:id="rId63" display="https://podminky.urs.cz/item/CS_URS_2024_02/998764122"/>
    <hyperlink ref="F847" r:id="rId64" display="https://podminky.urs.cz/item/CS_URS_2024_02/765111431"/>
    <hyperlink ref="F859" r:id="rId65" display="https://podminky.urs.cz/item/CS_URS_2024_02/765111825"/>
    <hyperlink ref="F865" r:id="rId66" display="https://podminky.urs.cz/item/CS_URS_2024_02/765111831"/>
    <hyperlink ref="F868" r:id="rId67" display="https://podminky.urs.cz/item/CS_URS_2024_02/765111865"/>
    <hyperlink ref="F873" r:id="rId68" display="https://podminky.urs.cz/item/CS_URS_2024_02/765111881"/>
    <hyperlink ref="F876" r:id="rId69" display="https://podminky.urs.cz/item/CS_URS_2024_02/765114061"/>
    <hyperlink ref="F882" r:id="rId70" display="https://podminky.urs.cz/item/CS_URS_2024_02/765114351"/>
    <hyperlink ref="F887" r:id="rId71" display="https://podminky.urs.cz/item/CS_URS_2024_02/765114585"/>
    <hyperlink ref="F893" r:id="rId72" display="https://podminky.urs.cz/item/CS_URS_2024_02/765115302"/>
    <hyperlink ref="F905" r:id="rId73" display="https://podminky.urs.cz/item/CS_URS_2024_02/765115352"/>
    <hyperlink ref="F910" r:id="rId74" display="https://podminky.urs.cz/item/CS_URS_2024_02/765115401"/>
    <hyperlink ref="F918" r:id="rId75" display="https://podminky.urs.cz/item/CS_URS_2024_02/765192001"/>
    <hyperlink ref="F924" r:id="rId76" display="https://podminky.urs.cz/item/CS_URS_2024_02/998765112"/>
    <hyperlink ref="F928" r:id="rId77" display="https://podminky.urs.cz/item/CS_URS_2024_02/766621601"/>
    <hyperlink ref="F939" r:id="rId78" display="https://podminky.urs.cz/item/CS_URS_2024_02/998766312"/>
    <hyperlink ref="F943" r:id="rId79" display="https://podminky.urs.cz/item/CS_URS_2024_02/783223121"/>
    <hyperlink ref="F962" r:id="rId80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986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ROUND((SUM(BE132:BE590)),  2)</f>
        <v>0</v>
      </c>
      <c r="G35" s="38"/>
      <c r="H35" s="38"/>
      <c r="I35" s="164">
        <v>0.20999999999999999</v>
      </c>
      <c r="J35" s="163">
        <f>ROUND(((SUM(BE132:BE590))*I35),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ROUND((SUM(BF132:BF590)),  2)</f>
        <v>0</v>
      </c>
      <c r="G36" s="38"/>
      <c r="H36" s="38"/>
      <c r="I36" s="164">
        <v>0.12</v>
      </c>
      <c r="J36" s="163">
        <f>ROUND(((SUM(BF132:BF590))*I36),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ROUND((SUM(BG132:BG590)),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ROUND((SUM(BH132:BH590)),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ROUND((SUM(BI132:BI590)),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002 - Objekt 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118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J170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120</v>
      </c>
      <c r="E103" s="196"/>
      <c r="F103" s="196"/>
      <c r="G103" s="196"/>
      <c r="H103" s="196"/>
      <c r="I103" s="196"/>
      <c r="J103" s="197">
        <f>J232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121</v>
      </c>
      <c r="E104" s="196"/>
      <c r="F104" s="196"/>
      <c r="G104" s="196"/>
      <c r="H104" s="196"/>
      <c r="I104" s="196"/>
      <c r="J104" s="197">
        <f>J276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122</v>
      </c>
      <c r="E105" s="191"/>
      <c r="F105" s="191"/>
      <c r="G105" s="191"/>
      <c r="H105" s="191"/>
      <c r="I105" s="191"/>
      <c r="J105" s="192">
        <f>J280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123</v>
      </c>
      <c r="E106" s="196"/>
      <c r="F106" s="196"/>
      <c r="G106" s="196"/>
      <c r="H106" s="196"/>
      <c r="I106" s="196"/>
      <c r="J106" s="197">
        <f>J281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124</v>
      </c>
      <c r="E107" s="196"/>
      <c r="F107" s="196"/>
      <c r="G107" s="196"/>
      <c r="H107" s="196"/>
      <c r="I107" s="196"/>
      <c r="J107" s="197">
        <f>J454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125</v>
      </c>
      <c r="E108" s="196"/>
      <c r="F108" s="196"/>
      <c r="G108" s="196"/>
      <c r="H108" s="196"/>
      <c r="I108" s="196"/>
      <c r="J108" s="197">
        <f>J498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127</v>
      </c>
      <c r="E109" s="196"/>
      <c r="F109" s="196"/>
      <c r="G109" s="196"/>
      <c r="H109" s="196"/>
      <c r="I109" s="196"/>
      <c r="J109" s="197">
        <f>J565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128</v>
      </c>
      <c r="E110" s="191"/>
      <c r="F110" s="191"/>
      <c r="G110" s="191"/>
      <c r="H110" s="191"/>
      <c r="I110" s="191"/>
      <c r="J110" s="192">
        <f>J582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Bílina - oprava střech objektů bývalého pivovaru - rev 07.05.25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107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108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109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002 - Objekt I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22. 11. 2024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130</v>
      </c>
      <c r="D131" s="202" t="s">
        <v>58</v>
      </c>
      <c r="E131" s="202" t="s">
        <v>54</v>
      </c>
      <c r="F131" s="202" t="s">
        <v>55</v>
      </c>
      <c r="G131" s="202" t="s">
        <v>131</v>
      </c>
      <c r="H131" s="202" t="s">
        <v>132</v>
      </c>
      <c r="I131" s="202" t="s">
        <v>133</v>
      </c>
      <c r="J131" s="202" t="s">
        <v>113</v>
      </c>
      <c r="K131" s="203" t="s">
        <v>134</v>
      </c>
      <c r="L131" s="204"/>
      <c r="M131" s="100" t="s">
        <v>1</v>
      </c>
      <c r="N131" s="101" t="s">
        <v>37</v>
      </c>
      <c r="O131" s="101" t="s">
        <v>135</v>
      </c>
      <c r="P131" s="101" t="s">
        <v>136</v>
      </c>
      <c r="Q131" s="101" t="s">
        <v>137</v>
      </c>
      <c r="R131" s="101" t="s">
        <v>138</v>
      </c>
      <c r="S131" s="101" t="s">
        <v>139</v>
      </c>
      <c r="T131" s="102" t="s">
        <v>140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141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P133+P280+P582</f>
        <v>0</v>
      </c>
      <c r="Q132" s="104"/>
      <c r="R132" s="207">
        <f>R133+R280+R582</f>
        <v>36.368043399999998</v>
      </c>
      <c r="S132" s="104"/>
      <c r="T132" s="208">
        <f>T133+T280+T582</f>
        <v>23.221938600000001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115</v>
      </c>
      <c r="BK132" s="209">
        <f>BK133+BK280+BK582</f>
        <v>0</v>
      </c>
    </row>
    <row r="133" s="12" customFormat="1" ht="25.92" customHeight="1">
      <c r="A133" s="12"/>
      <c r="B133" s="210"/>
      <c r="C133" s="211"/>
      <c r="D133" s="212" t="s">
        <v>72</v>
      </c>
      <c r="E133" s="213" t="s">
        <v>142</v>
      </c>
      <c r="F133" s="213" t="s">
        <v>143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P134+P145+P170+P232+P276</f>
        <v>0</v>
      </c>
      <c r="Q133" s="218"/>
      <c r="R133" s="219">
        <f>R134+R145+R170+R232+R276</f>
        <v>15.244026159999999</v>
      </c>
      <c r="S133" s="218"/>
      <c r="T133" s="220">
        <f>T134+T145+T170+T232+T276</f>
        <v>9.1228499999999997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72</v>
      </c>
      <c r="AU133" s="222" t="s">
        <v>73</v>
      </c>
      <c r="AY133" s="221" t="s">
        <v>144</v>
      </c>
      <c r="BK133" s="223">
        <f>BK134+BK145+BK170+BK232+BK276</f>
        <v>0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145</v>
      </c>
      <c r="F134" s="224" t="s">
        <v>146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SUM(P135:P144)</f>
        <v>0</v>
      </c>
      <c r="Q134" s="218"/>
      <c r="R134" s="219">
        <f>SUM(R135:R144)</f>
        <v>11.966295000000001</v>
      </c>
      <c r="S134" s="218"/>
      <c r="T134" s="22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80</v>
      </c>
      <c r="AY134" s="221" t="s">
        <v>144</v>
      </c>
      <c r="BK134" s="223">
        <f>SUM(BK135:BK144)</f>
        <v>0</v>
      </c>
    </row>
    <row r="135" s="2" customFormat="1" ht="16.5" customHeight="1">
      <c r="A135" s="38"/>
      <c r="B135" s="39"/>
      <c r="C135" s="226" t="s">
        <v>80</v>
      </c>
      <c r="D135" s="226" t="s">
        <v>147</v>
      </c>
      <c r="E135" s="227" t="s">
        <v>162</v>
      </c>
      <c r="F135" s="228" t="s">
        <v>163</v>
      </c>
      <c r="G135" s="229" t="s">
        <v>164</v>
      </c>
      <c r="H135" s="230">
        <v>20.899999999999999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152</v>
      </c>
      <c r="AT135" s="237" t="s">
        <v>147</v>
      </c>
      <c r="AU135" s="237" t="s">
        <v>82</v>
      </c>
      <c r="AY135" s="17" t="s">
        <v>144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152</v>
      </c>
      <c r="BM135" s="237" t="s">
        <v>987</v>
      </c>
    </row>
    <row r="136" s="2" customFormat="1">
      <c r="A136" s="38"/>
      <c r="B136" s="39"/>
      <c r="C136" s="40"/>
      <c r="D136" s="239" t="s">
        <v>154</v>
      </c>
      <c r="E136" s="40"/>
      <c r="F136" s="240" t="s">
        <v>163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82</v>
      </c>
    </row>
    <row r="137" s="14" customFormat="1">
      <c r="A137" s="14"/>
      <c r="B137" s="256"/>
      <c r="C137" s="257"/>
      <c r="D137" s="239" t="s">
        <v>158</v>
      </c>
      <c r="E137" s="258" t="s">
        <v>1</v>
      </c>
      <c r="F137" s="259" t="s">
        <v>988</v>
      </c>
      <c r="G137" s="257"/>
      <c r="H137" s="260">
        <v>20.899999999999999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158</v>
      </c>
      <c r="AU137" s="266" t="s">
        <v>82</v>
      </c>
      <c r="AV137" s="14" t="s">
        <v>82</v>
      </c>
      <c r="AW137" s="14" t="s">
        <v>30</v>
      </c>
      <c r="AX137" s="14" t="s">
        <v>73</v>
      </c>
      <c r="AY137" s="266" t="s">
        <v>144</v>
      </c>
    </row>
    <row r="138" s="15" customFormat="1">
      <c r="A138" s="15"/>
      <c r="B138" s="267"/>
      <c r="C138" s="268"/>
      <c r="D138" s="239" t="s">
        <v>158</v>
      </c>
      <c r="E138" s="269" t="s">
        <v>1</v>
      </c>
      <c r="F138" s="270" t="s">
        <v>161</v>
      </c>
      <c r="G138" s="268"/>
      <c r="H138" s="271">
        <v>20.899999999999999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158</v>
      </c>
      <c r="AU138" s="277" t="s">
        <v>82</v>
      </c>
      <c r="AV138" s="15" t="s">
        <v>152</v>
      </c>
      <c r="AW138" s="15" t="s">
        <v>30</v>
      </c>
      <c r="AX138" s="15" t="s">
        <v>80</v>
      </c>
      <c r="AY138" s="277" t="s">
        <v>144</v>
      </c>
    </row>
    <row r="139" s="2" customFormat="1" ht="24.15" customHeight="1">
      <c r="A139" s="38"/>
      <c r="B139" s="39"/>
      <c r="C139" s="226" t="s">
        <v>82</v>
      </c>
      <c r="D139" s="226" t="s">
        <v>147</v>
      </c>
      <c r="E139" s="227" t="s">
        <v>167</v>
      </c>
      <c r="F139" s="228" t="s">
        <v>168</v>
      </c>
      <c r="G139" s="229" t="s">
        <v>150</v>
      </c>
      <c r="H139" s="230">
        <v>6.2699999999999996</v>
      </c>
      <c r="I139" s="231"/>
      <c r="J139" s="232">
        <f>ROUND(I139*H139,2)</f>
        <v>0</v>
      </c>
      <c r="K139" s="228" t="s">
        <v>151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1.9085000000000001</v>
      </c>
      <c r="R139" s="235">
        <f>Q139*H139</f>
        <v>11.966295000000001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152</v>
      </c>
      <c r="AT139" s="237" t="s">
        <v>147</v>
      </c>
      <c r="AU139" s="237" t="s">
        <v>82</v>
      </c>
      <c r="AY139" s="17" t="s">
        <v>144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152</v>
      </c>
      <c r="BM139" s="237" t="s">
        <v>989</v>
      </c>
    </row>
    <row r="140" s="2" customFormat="1">
      <c r="A140" s="38"/>
      <c r="B140" s="39"/>
      <c r="C140" s="40"/>
      <c r="D140" s="239" t="s">
        <v>154</v>
      </c>
      <c r="E140" s="40"/>
      <c r="F140" s="240" t="s">
        <v>170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82</v>
      </c>
    </row>
    <row r="141" s="2" customFormat="1">
      <c r="A141" s="38"/>
      <c r="B141" s="39"/>
      <c r="C141" s="40"/>
      <c r="D141" s="244" t="s">
        <v>156</v>
      </c>
      <c r="E141" s="40"/>
      <c r="F141" s="245" t="s">
        <v>171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82</v>
      </c>
    </row>
    <row r="142" s="13" customFormat="1">
      <c r="A142" s="13"/>
      <c r="B142" s="246"/>
      <c r="C142" s="247"/>
      <c r="D142" s="239" t="s">
        <v>158</v>
      </c>
      <c r="E142" s="248" t="s">
        <v>1</v>
      </c>
      <c r="F142" s="249" t="s">
        <v>172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158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144</v>
      </c>
    </row>
    <row r="143" s="14" customFormat="1">
      <c r="A143" s="14"/>
      <c r="B143" s="256"/>
      <c r="C143" s="257"/>
      <c r="D143" s="239" t="s">
        <v>158</v>
      </c>
      <c r="E143" s="258" t="s">
        <v>1</v>
      </c>
      <c r="F143" s="259" t="s">
        <v>990</v>
      </c>
      <c r="G143" s="257"/>
      <c r="H143" s="260">
        <v>6.2699999999999996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158</v>
      </c>
      <c r="AU143" s="266" t="s">
        <v>82</v>
      </c>
      <c r="AV143" s="14" t="s">
        <v>82</v>
      </c>
      <c r="AW143" s="14" t="s">
        <v>30</v>
      </c>
      <c r="AX143" s="14" t="s">
        <v>73</v>
      </c>
      <c r="AY143" s="266" t="s">
        <v>144</v>
      </c>
    </row>
    <row r="144" s="15" customFormat="1">
      <c r="A144" s="15"/>
      <c r="B144" s="267"/>
      <c r="C144" s="268"/>
      <c r="D144" s="239" t="s">
        <v>158</v>
      </c>
      <c r="E144" s="269" t="s">
        <v>1</v>
      </c>
      <c r="F144" s="270" t="s">
        <v>161</v>
      </c>
      <c r="G144" s="268"/>
      <c r="H144" s="271">
        <v>6.2699999999999996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158</v>
      </c>
      <c r="AU144" s="277" t="s">
        <v>82</v>
      </c>
      <c r="AV144" s="15" t="s">
        <v>152</v>
      </c>
      <c r="AW144" s="15" t="s">
        <v>30</v>
      </c>
      <c r="AX144" s="15" t="s">
        <v>80</v>
      </c>
      <c r="AY144" s="277" t="s">
        <v>144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174</v>
      </c>
      <c r="F145" s="224" t="s">
        <v>175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SUM(P146:P169)</f>
        <v>0</v>
      </c>
      <c r="Q145" s="218"/>
      <c r="R145" s="219">
        <f>SUM(R146:R169)</f>
        <v>3.2502219999999999</v>
      </c>
      <c r="S145" s="218"/>
      <c r="T145" s="220">
        <f>SUM(T146:T169)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72</v>
      </c>
      <c r="AU145" s="222" t="s">
        <v>80</v>
      </c>
      <c r="AY145" s="221" t="s">
        <v>144</v>
      </c>
      <c r="BK145" s="223">
        <f>SUM(BK146:BK169)</f>
        <v>0</v>
      </c>
    </row>
    <row r="146" s="2" customFormat="1" ht="33" customHeight="1">
      <c r="A146" s="38"/>
      <c r="B146" s="39"/>
      <c r="C146" s="226" t="s">
        <v>145</v>
      </c>
      <c r="D146" s="226" t="s">
        <v>147</v>
      </c>
      <c r="E146" s="227" t="s">
        <v>176</v>
      </c>
      <c r="F146" s="228" t="s">
        <v>177</v>
      </c>
      <c r="G146" s="229" t="s">
        <v>178</v>
      </c>
      <c r="H146" s="230">
        <v>41.799999999999997</v>
      </c>
      <c r="I146" s="231"/>
      <c r="J146" s="232">
        <f>ROUND(I146*H146,2)</f>
        <v>0</v>
      </c>
      <c r="K146" s="228" t="s">
        <v>151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0.070790000000000006</v>
      </c>
      <c r="R146" s="235">
        <f>Q146*H146</f>
        <v>2.959022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152</v>
      </c>
      <c r="AT146" s="237" t="s">
        <v>147</v>
      </c>
      <c r="AU146" s="237" t="s">
        <v>82</v>
      </c>
      <c r="AY146" s="17" t="s">
        <v>144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152</v>
      </c>
      <c r="BM146" s="237" t="s">
        <v>991</v>
      </c>
    </row>
    <row r="147" s="2" customFormat="1">
      <c r="A147" s="38"/>
      <c r="B147" s="39"/>
      <c r="C147" s="40"/>
      <c r="D147" s="239" t="s">
        <v>154</v>
      </c>
      <c r="E147" s="40"/>
      <c r="F147" s="240" t="s">
        <v>180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82</v>
      </c>
    </row>
    <row r="148" s="2" customFormat="1">
      <c r="A148" s="38"/>
      <c r="B148" s="39"/>
      <c r="C148" s="40"/>
      <c r="D148" s="244" t="s">
        <v>156</v>
      </c>
      <c r="E148" s="40"/>
      <c r="F148" s="245" t="s">
        <v>181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82</v>
      </c>
    </row>
    <row r="149" s="13" customFormat="1">
      <c r="A149" s="13"/>
      <c r="B149" s="246"/>
      <c r="C149" s="247"/>
      <c r="D149" s="239" t="s">
        <v>158</v>
      </c>
      <c r="E149" s="248" t="s">
        <v>1</v>
      </c>
      <c r="F149" s="249" t="s">
        <v>182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144</v>
      </c>
    </row>
    <row r="150" s="14" customFormat="1">
      <c r="A150" s="14"/>
      <c r="B150" s="256"/>
      <c r="C150" s="257"/>
      <c r="D150" s="239" t="s">
        <v>158</v>
      </c>
      <c r="E150" s="258" t="s">
        <v>1</v>
      </c>
      <c r="F150" s="259" t="s">
        <v>992</v>
      </c>
      <c r="G150" s="257"/>
      <c r="H150" s="260">
        <v>41.799999999999997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158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144</v>
      </c>
    </row>
    <row r="151" s="15" customFormat="1">
      <c r="A151" s="15"/>
      <c r="B151" s="267"/>
      <c r="C151" s="268"/>
      <c r="D151" s="239" t="s">
        <v>158</v>
      </c>
      <c r="E151" s="269" t="s">
        <v>1</v>
      </c>
      <c r="F151" s="270" t="s">
        <v>161</v>
      </c>
      <c r="G151" s="268"/>
      <c r="H151" s="271">
        <v>41.799999999999997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158</v>
      </c>
      <c r="AU151" s="277" t="s">
        <v>82</v>
      </c>
      <c r="AV151" s="15" t="s">
        <v>152</v>
      </c>
      <c r="AW151" s="15" t="s">
        <v>30</v>
      </c>
      <c r="AX151" s="15" t="s">
        <v>80</v>
      </c>
      <c r="AY151" s="277" t="s">
        <v>144</v>
      </c>
    </row>
    <row r="152" s="2" customFormat="1" ht="24.15" customHeight="1">
      <c r="A152" s="38"/>
      <c r="B152" s="39"/>
      <c r="C152" s="226" t="s">
        <v>152</v>
      </c>
      <c r="D152" s="226" t="s">
        <v>147</v>
      </c>
      <c r="E152" s="227" t="s">
        <v>185</v>
      </c>
      <c r="F152" s="228" t="s">
        <v>186</v>
      </c>
      <c r="G152" s="229" t="s">
        <v>178</v>
      </c>
      <c r="H152" s="230">
        <v>6.4000000000000004</v>
      </c>
      <c r="I152" s="231"/>
      <c r="J152" s="232">
        <f>ROUND(I152*H152,2)</f>
        <v>0</v>
      </c>
      <c r="K152" s="228" t="s">
        <v>151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0.0064999999999999997</v>
      </c>
      <c r="R152" s="235">
        <f>Q152*H152</f>
        <v>0.041599999999999998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152</v>
      </c>
      <c r="AT152" s="237" t="s">
        <v>147</v>
      </c>
      <c r="AU152" s="237" t="s">
        <v>82</v>
      </c>
      <c r="AY152" s="17" t="s">
        <v>144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80</v>
      </c>
      <c r="BK152" s="238">
        <f>ROUND(I152*H152,2)</f>
        <v>0</v>
      </c>
      <c r="BL152" s="17" t="s">
        <v>152</v>
      </c>
      <c r="BM152" s="237" t="s">
        <v>993</v>
      </c>
    </row>
    <row r="153" s="2" customFormat="1">
      <c r="A153" s="38"/>
      <c r="B153" s="39"/>
      <c r="C153" s="40"/>
      <c r="D153" s="239" t="s">
        <v>154</v>
      </c>
      <c r="E153" s="40"/>
      <c r="F153" s="240" t="s">
        <v>188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82</v>
      </c>
    </row>
    <row r="154" s="2" customFormat="1">
      <c r="A154" s="38"/>
      <c r="B154" s="39"/>
      <c r="C154" s="40"/>
      <c r="D154" s="244" t="s">
        <v>156</v>
      </c>
      <c r="E154" s="40"/>
      <c r="F154" s="245" t="s">
        <v>189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156</v>
      </c>
      <c r="AU154" s="17" t="s">
        <v>82</v>
      </c>
    </row>
    <row r="155" s="13" customFormat="1">
      <c r="A155" s="13"/>
      <c r="B155" s="246"/>
      <c r="C155" s="247"/>
      <c r="D155" s="239" t="s">
        <v>158</v>
      </c>
      <c r="E155" s="248" t="s">
        <v>1</v>
      </c>
      <c r="F155" s="249" t="s">
        <v>190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158</v>
      </c>
      <c r="AU155" s="255" t="s">
        <v>82</v>
      </c>
      <c r="AV155" s="13" t="s">
        <v>80</v>
      </c>
      <c r="AW155" s="13" t="s">
        <v>30</v>
      </c>
      <c r="AX155" s="13" t="s">
        <v>73</v>
      </c>
      <c r="AY155" s="255" t="s">
        <v>144</v>
      </c>
    </row>
    <row r="156" s="14" customFormat="1">
      <c r="A156" s="14"/>
      <c r="B156" s="256"/>
      <c r="C156" s="257"/>
      <c r="D156" s="239" t="s">
        <v>158</v>
      </c>
      <c r="E156" s="258" t="s">
        <v>1</v>
      </c>
      <c r="F156" s="259" t="s">
        <v>994</v>
      </c>
      <c r="G156" s="257"/>
      <c r="H156" s="260">
        <v>6.4000000000000004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158</v>
      </c>
      <c r="AU156" s="266" t="s">
        <v>82</v>
      </c>
      <c r="AV156" s="14" t="s">
        <v>82</v>
      </c>
      <c r="AW156" s="14" t="s">
        <v>30</v>
      </c>
      <c r="AX156" s="14" t="s">
        <v>73</v>
      </c>
      <c r="AY156" s="266" t="s">
        <v>144</v>
      </c>
    </row>
    <row r="157" s="15" customFormat="1">
      <c r="A157" s="15"/>
      <c r="B157" s="267"/>
      <c r="C157" s="268"/>
      <c r="D157" s="239" t="s">
        <v>158</v>
      </c>
      <c r="E157" s="269" t="s">
        <v>1</v>
      </c>
      <c r="F157" s="270" t="s">
        <v>161</v>
      </c>
      <c r="G157" s="268"/>
      <c r="H157" s="271">
        <v>6.4000000000000004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158</v>
      </c>
      <c r="AU157" s="277" t="s">
        <v>82</v>
      </c>
      <c r="AV157" s="15" t="s">
        <v>152</v>
      </c>
      <c r="AW157" s="15" t="s">
        <v>30</v>
      </c>
      <c r="AX157" s="15" t="s">
        <v>80</v>
      </c>
      <c r="AY157" s="277" t="s">
        <v>144</v>
      </c>
    </row>
    <row r="158" s="2" customFormat="1" ht="24.15" customHeight="1">
      <c r="A158" s="38"/>
      <c r="B158" s="39"/>
      <c r="C158" s="226" t="s">
        <v>184</v>
      </c>
      <c r="D158" s="226" t="s">
        <v>147</v>
      </c>
      <c r="E158" s="227" t="s">
        <v>192</v>
      </c>
      <c r="F158" s="228" t="s">
        <v>193</v>
      </c>
      <c r="G158" s="229" t="s">
        <v>178</v>
      </c>
      <c r="H158" s="230">
        <v>6.4000000000000004</v>
      </c>
      <c r="I158" s="231"/>
      <c r="J158" s="232">
        <f>ROUND(I158*H158,2)</f>
        <v>0</v>
      </c>
      <c r="K158" s="228" t="s">
        <v>151</v>
      </c>
      <c r="L158" s="44"/>
      <c r="M158" s="233" t="s">
        <v>1</v>
      </c>
      <c r="N158" s="234" t="s">
        <v>38</v>
      </c>
      <c r="O158" s="91"/>
      <c r="P158" s="235">
        <f>O158*H158</f>
        <v>0</v>
      </c>
      <c r="Q158" s="235">
        <v>0.021000000000000001</v>
      </c>
      <c r="R158" s="235">
        <f>Q158*H158</f>
        <v>0.13440000000000002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152</v>
      </c>
      <c r="AT158" s="237" t="s">
        <v>147</v>
      </c>
      <c r="AU158" s="237" t="s">
        <v>82</v>
      </c>
      <c r="AY158" s="17" t="s">
        <v>144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80</v>
      </c>
      <c r="BK158" s="238">
        <f>ROUND(I158*H158,2)</f>
        <v>0</v>
      </c>
      <c r="BL158" s="17" t="s">
        <v>152</v>
      </c>
      <c r="BM158" s="237" t="s">
        <v>995</v>
      </c>
    </row>
    <row r="159" s="2" customFormat="1">
      <c r="A159" s="38"/>
      <c r="B159" s="39"/>
      <c r="C159" s="40"/>
      <c r="D159" s="239" t="s">
        <v>154</v>
      </c>
      <c r="E159" s="40"/>
      <c r="F159" s="240" t="s">
        <v>195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82</v>
      </c>
    </row>
    <row r="160" s="2" customFormat="1">
      <c r="A160" s="38"/>
      <c r="B160" s="39"/>
      <c r="C160" s="40"/>
      <c r="D160" s="244" t="s">
        <v>156</v>
      </c>
      <c r="E160" s="40"/>
      <c r="F160" s="245" t="s">
        <v>196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82</v>
      </c>
    </row>
    <row r="161" s="2" customFormat="1" ht="24.15" customHeight="1">
      <c r="A161" s="38"/>
      <c r="B161" s="39"/>
      <c r="C161" s="226" t="s">
        <v>174</v>
      </c>
      <c r="D161" s="226" t="s">
        <v>147</v>
      </c>
      <c r="E161" s="227" t="s">
        <v>198</v>
      </c>
      <c r="F161" s="228" t="s">
        <v>199</v>
      </c>
      <c r="G161" s="229" t="s">
        <v>178</v>
      </c>
      <c r="H161" s="230">
        <v>6.4000000000000004</v>
      </c>
      <c r="I161" s="231"/>
      <c r="J161" s="232">
        <f>ROUND(I161*H161,2)</f>
        <v>0</v>
      </c>
      <c r="K161" s="228" t="s">
        <v>151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0.0040000000000000001</v>
      </c>
      <c r="R161" s="235">
        <f>Q161*H161</f>
        <v>0.025600000000000001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152</v>
      </c>
      <c r="AT161" s="237" t="s">
        <v>147</v>
      </c>
      <c r="AU161" s="237" t="s">
        <v>82</v>
      </c>
      <c r="AY161" s="17" t="s">
        <v>144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152</v>
      </c>
      <c r="BM161" s="237" t="s">
        <v>996</v>
      </c>
    </row>
    <row r="162" s="2" customFormat="1">
      <c r="A162" s="38"/>
      <c r="B162" s="39"/>
      <c r="C162" s="40"/>
      <c r="D162" s="239" t="s">
        <v>154</v>
      </c>
      <c r="E162" s="40"/>
      <c r="F162" s="240" t="s">
        <v>201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82</v>
      </c>
    </row>
    <row r="163" s="2" customFormat="1">
      <c r="A163" s="38"/>
      <c r="B163" s="39"/>
      <c r="C163" s="40"/>
      <c r="D163" s="244" t="s">
        <v>156</v>
      </c>
      <c r="E163" s="40"/>
      <c r="F163" s="245" t="s">
        <v>202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156</v>
      </c>
      <c r="AU163" s="17" t="s">
        <v>82</v>
      </c>
    </row>
    <row r="164" s="2" customFormat="1" ht="24.15" customHeight="1">
      <c r="A164" s="38"/>
      <c r="B164" s="39"/>
      <c r="C164" s="226" t="s">
        <v>197</v>
      </c>
      <c r="D164" s="226" t="s">
        <v>147</v>
      </c>
      <c r="E164" s="227" t="s">
        <v>204</v>
      </c>
      <c r="F164" s="228" t="s">
        <v>205</v>
      </c>
      <c r="G164" s="229" t="s">
        <v>178</v>
      </c>
      <c r="H164" s="230">
        <v>12.800000000000001</v>
      </c>
      <c r="I164" s="231"/>
      <c r="J164" s="232">
        <f>ROUND(I164*H164,2)</f>
        <v>0</v>
      </c>
      <c r="K164" s="228" t="s">
        <v>151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0.0070000000000000001</v>
      </c>
      <c r="R164" s="235">
        <f>Q164*H164</f>
        <v>0.089600000000000013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152</v>
      </c>
      <c r="AT164" s="237" t="s">
        <v>147</v>
      </c>
      <c r="AU164" s="237" t="s">
        <v>82</v>
      </c>
      <c r="AY164" s="17" t="s">
        <v>144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152</v>
      </c>
      <c r="BM164" s="237" t="s">
        <v>997</v>
      </c>
    </row>
    <row r="165" s="2" customFormat="1">
      <c r="A165" s="38"/>
      <c r="B165" s="39"/>
      <c r="C165" s="40"/>
      <c r="D165" s="239" t="s">
        <v>154</v>
      </c>
      <c r="E165" s="40"/>
      <c r="F165" s="240" t="s">
        <v>207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154</v>
      </c>
      <c r="AU165" s="17" t="s">
        <v>82</v>
      </c>
    </row>
    <row r="166" s="2" customFormat="1">
      <c r="A166" s="38"/>
      <c r="B166" s="39"/>
      <c r="C166" s="40"/>
      <c r="D166" s="244" t="s">
        <v>156</v>
      </c>
      <c r="E166" s="40"/>
      <c r="F166" s="245" t="s">
        <v>208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82</v>
      </c>
    </row>
    <row r="167" s="13" customFormat="1">
      <c r="A167" s="13"/>
      <c r="B167" s="246"/>
      <c r="C167" s="247"/>
      <c r="D167" s="239" t="s">
        <v>158</v>
      </c>
      <c r="E167" s="248" t="s">
        <v>1</v>
      </c>
      <c r="F167" s="249" t="s">
        <v>209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158</v>
      </c>
      <c r="AU167" s="255" t="s">
        <v>82</v>
      </c>
      <c r="AV167" s="13" t="s">
        <v>80</v>
      </c>
      <c r="AW167" s="13" t="s">
        <v>30</v>
      </c>
      <c r="AX167" s="13" t="s">
        <v>73</v>
      </c>
      <c r="AY167" s="255" t="s">
        <v>144</v>
      </c>
    </row>
    <row r="168" s="14" customFormat="1">
      <c r="A168" s="14"/>
      <c r="B168" s="256"/>
      <c r="C168" s="257"/>
      <c r="D168" s="239" t="s">
        <v>158</v>
      </c>
      <c r="E168" s="258" t="s">
        <v>1</v>
      </c>
      <c r="F168" s="259" t="s">
        <v>998</v>
      </c>
      <c r="G168" s="257"/>
      <c r="H168" s="260">
        <v>12.800000000000001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158</v>
      </c>
      <c r="AU168" s="266" t="s">
        <v>82</v>
      </c>
      <c r="AV168" s="14" t="s">
        <v>82</v>
      </c>
      <c r="AW168" s="14" t="s">
        <v>30</v>
      </c>
      <c r="AX168" s="14" t="s">
        <v>73</v>
      </c>
      <c r="AY168" s="266" t="s">
        <v>144</v>
      </c>
    </row>
    <row r="169" s="15" customFormat="1">
      <c r="A169" s="15"/>
      <c r="B169" s="267"/>
      <c r="C169" s="268"/>
      <c r="D169" s="239" t="s">
        <v>158</v>
      </c>
      <c r="E169" s="269" t="s">
        <v>1</v>
      </c>
      <c r="F169" s="270" t="s">
        <v>161</v>
      </c>
      <c r="G169" s="268"/>
      <c r="H169" s="271">
        <v>12.800000000000001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158</v>
      </c>
      <c r="AU169" s="277" t="s">
        <v>82</v>
      </c>
      <c r="AV169" s="15" t="s">
        <v>152</v>
      </c>
      <c r="AW169" s="15" t="s">
        <v>30</v>
      </c>
      <c r="AX169" s="15" t="s">
        <v>80</v>
      </c>
      <c r="AY169" s="277" t="s">
        <v>144</v>
      </c>
    </row>
    <row r="170" s="12" customFormat="1" ht="22.8" customHeight="1">
      <c r="A170" s="12"/>
      <c r="B170" s="210"/>
      <c r="C170" s="211"/>
      <c r="D170" s="212" t="s">
        <v>72</v>
      </c>
      <c r="E170" s="224" t="s">
        <v>211</v>
      </c>
      <c r="F170" s="224" t="s">
        <v>212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SUM(P171:P231)</f>
        <v>0</v>
      </c>
      <c r="Q170" s="218"/>
      <c r="R170" s="219">
        <f>SUM(R171:R231)</f>
        <v>0.027509160000000005</v>
      </c>
      <c r="S170" s="218"/>
      <c r="T170" s="220">
        <f>SUM(T171:T231)</f>
        <v>9.1228499999999997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80</v>
      </c>
      <c r="AT170" s="222" t="s">
        <v>72</v>
      </c>
      <c r="AU170" s="222" t="s">
        <v>80</v>
      </c>
      <c r="AY170" s="221" t="s">
        <v>144</v>
      </c>
      <c r="BK170" s="223">
        <f>SUM(BK171:BK231)</f>
        <v>0</v>
      </c>
    </row>
    <row r="171" s="2" customFormat="1" ht="37.8" customHeight="1">
      <c r="A171" s="38"/>
      <c r="B171" s="39"/>
      <c r="C171" s="226" t="s">
        <v>203</v>
      </c>
      <c r="D171" s="226" t="s">
        <v>147</v>
      </c>
      <c r="E171" s="227" t="s">
        <v>999</v>
      </c>
      <c r="F171" s="228" t="s">
        <v>1000</v>
      </c>
      <c r="G171" s="229" t="s">
        <v>178</v>
      </c>
      <c r="H171" s="230">
        <v>265.19999999999999</v>
      </c>
      <c r="I171" s="231"/>
      <c r="J171" s="232">
        <f>ROUND(I171*H171,2)</f>
        <v>0</v>
      </c>
      <c r="K171" s="228" t="s">
        <v>151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152</v>
      </c>
      <c r="AT171" s="237" t="s">
        <v>147</v>
      </c>
      <c r="AU171" s="237" t="s">
        <v>82</v>
      </c>
      <c r="AY171" s="17" t="s">
        <v>144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152</v>
      </c>
      <c r="BM171" s="237" t="s">
        <v>1001</v>
      </c>
    </row>
    <row r="172" s="2" customFormat="1">
      <c r="A172" s="38"/>
      <c r="B172" s="39"/>
      <c r="C172" s="40"/>
      <c r="D172" s="239" t="s">
        <v>154</v>
      </c>
      <c r="E172" s="40"/>
      <c r="F172" s="240" t="s">
        <v>1002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154</v>
      </c>
      <c r="AU172" s="17" t="s">
        <v>82</v>
      </c>
    </row>
    <row r="173" s="2" customFormat="1">
      <c r="A173" s="38"/>
      <c r="B173" s="39"/>
      <c r="C173" s="40"/>
      <c r="D173" s="244" t="s">
        <v>156</v>
      </c>
      <c r="E173" s="40"/>
      <c r="F173" s="245" t="s">
        <v>1003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156</v>
      </c>
      <c r="AU173" s="17" t="s">
        <v>82</v>
      </c>
    </row>
    <row r="174" s="14" customFormat="1">
      <c r="A174" s="14"/>
      <c r="B174" s="256"/>
      <c r="C174" s="257"/>
      <c r="D174" s="239" t="s">
        <v>158</v>
      </c>
      <c r="E174" s="258" t="s">
        <v>1</v>
      </c>
      <c r="F174" s="259" t="s">
        <v>1004</v>
      </c>
      <c r="G174" s="257"/>
      <c r="H174" s="260">
        <v>167.19999999999999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158</v>
      </c>
      <c r="AU174" s="266" t="s">
        <v>82</v>
      </c>
      <c r="AV174" s="14" t="s">
        <v>82</v>
      </c>
      <c r="AW174" s="14" t="s">
        <v>30</v>
      </c>
      <c r="AX174" s="14" t="s">
        <v>73</v>
      </c>
      <c r="AY174" s="266" t="s">
        <v>144</v>
      </c>
    </row>
    <row r="175" s="13" customFormat="1">
      <c r="A175" s="13"/>
      <c r="B175" s="246"/>
      <c r="C175" s="247"/>
      <c r="D175" s="239" t="s">
        <v>158</v>
      </c>
      <c r="E175" s="248" t="s">
        <v>1</v>
      </c>
      <c r="F175" s="249" t="s">
        <v>190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158</v>
      </c>
      <c r="AU175" s="255" t="s">
        <v>82</v>
      </c>
      <c r="AV175" s="13" t="s">
        <v>80</v>
      </c>
      <c r="AW175" s="13" t="s">
        <v>30</v>
      </c>
      <c r="AX175" s="13" t="s">
        <v>73</v>
      </c>
      <c r="AY175" s="255" t="s">
        <v>144</v>
      </c>
    </row>
    <row r="176" s="14" customFormat="1">
      <c r="A176" s="14"/>
      <c r="B176" s="256"/>
      <c r="C176" s="257"/>
      <c r="D176" s="239" t="s">
        <v>158</v>
      </c>
      <c r="E176" s="258" t="s">
        <v>1</v>
      </c>
      <c r="F176" s="259" t="s">
        <v>1005</v>
      </c>
      <c r="G176" s="257"/>
      <c r="H176" s="260">
        <v>36.799999999999997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158</v>
      </c>
      <c r="AU176" s="266" t="s">
        <v>82</v>
      </c>
      <c r="AV176" s="14" t="s">
        <v>82</v>
      </c>
      <c r="AW176" s="14" t="s">
        <v>30</v>
      </c>
      <c r="AX176" s="14" t="s">
        <v>73</v>
      </c>
      <c r="AY176" s="266" t="s">
        <v>144</v>
      </c>
    </row>
    <row r="177" s="13" customFormat="1">
      <c r="A177" s="13"/>
      <c r="B177" s="246"/>
      <c r="C177" s="247"/>
      <c r="D177" s="239" t="s">
        <v>158</v>
      </c>
      <c r="E177" s="248" t="s">
        <v>1</v>
      </c>
      <c r="F177" s="249" t="s">
        <v>1006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158</v>
      </c>
      <c r="AU177" s="255" t="s">
        <v>82</v>
      </c>
      <c r="AV177" s="13" t="s">
        <v>80</v>
      </c>
      <c r="AW177" s="13" t="s">
        <v>30</v>
      </c>
      <c r="AX177" s="13" t="s">
        <v>73</v>
      </c>
      <c r="AY177" s="255" t="s">
        <v>144</v>
      </c>
    </row>
    <row r="178" s="14" customFormat="1">
      <c r="A178" s="14"/>
      <c r="B178" s="256"/>
      <c r="C178" s="257"/>
      <c r="D178" s="239" t="s">
        <v>158</v>
      </c>
      <c r="E178" s="258" t="s">
        <v>1</v>
      </c>
      <c r="F178" s="259" t="s">
        <v>1007</v>
      </c>
      <c r="G178" s="257"/>
      <c r="H178" s="260">
        <v>61.200000000000003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158</v>
      </c>
      <c r="AU178" s="266" t="s">
        <v>82</v>
      </c>
      <c r="AV178" s="14" t="s">
        <v>82</v>
      </c>
      <c r="AW178" s="14" t="s">
        <v>30</v>
      </c>
      <c r="AX178" s="14" t="s">
        <v>73</v>
      </c>
      <c r="AY178" s="266" t="s">
        <v>144</v>
      </c>
    </row>
    <row r="179" s="15" customFormat="1">
      <c r="A179" s="15"/>
      <c r="B179" s="267"/>
      <c r="C179" s="268"/>
      <c r="D179" s="239" t="s">
        <v>158</v>
      </c>
      <c r="E179" s="269" t="s">
        <v>1</v>
      </c>
      <c r="F179" s="270" t="s">
        <v>161</v>
      </c>
      <c r="G179" s="268"/>
      <c r="H179" s="271">
        <v>265.19999999999999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158</v>
      </c>
      <c r="AU179" s="277" t="s">
        <v>82</v>
      </c>
      <c r="AV179" s="15" t="s">
        <v>152</v>
      </c>
      <c r="AW179" s="15" t="s">
        <v>30</v>
      </c>
      <c r="AX179" s="15" t="s">
        <v>80</v>
      </c>
      <c r="AY179" s="277" t="s">
        <v>144</v>
      </c>
    </row>
    <row r="180" s="2" customFormat="1" ht="37.8" customHeight="1">
      <c r="A180" s="38"/>
      <c r="B180" s="39"/>
      <c r="C180" s="226" t="s">
        <v>211</v>
      </c>
      <c r="D180" s="226" t="s">
        <v>147</v>
      </c>
      <c r="E180" s="227" t="s">
        <v>1008</v>
      </c>
      <c r="F180" s="228" t="s">
        <v>1009</v>
      </c>
      <c r="G180" s="229" t="s">
        <v>178</v>
      </c>
      <c r="H180" s="230">
        <v>15912</v>
      </c>
      <c r="I180" s="231"/>
      <c r="J180" s="232">
        <f>ROUND(I180*H180,2)</f>
        <v>0</v>
      </c>
      <c r="K180" s="228" t="s">
        <v>151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152</v>
      </c>
      <c r="AT180" s="237" t="s">
        <v>147</v>
      </c>
      <c r="AU180" s="237" t="s">
        <v>82</v>
      </c>
      <c r="AY180" s="17" t="s">
        <v>144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152</v>
      </c>
      <c r="BM180" s="237" t="s">
        <v>1010</v>
      </c>
    </row>
    <row r="181" s="2" customFormat="1">
      <c r="A181" s="38"/>
      <c r="B181" s="39"/>
      <c r="C181" s="40"/>
      <c r="D181" s="239" t="s">
        <v>154</v>
      </c>
      <c r="E181" s="40"/>
      <c r="F181" s="240" t="s">
        <v>1011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154</v>
      </c>
      <c r="AU181" s="17" t="s">
        <v>82</v>
      </c>
    </row>
    <row r="182" s="2" customFormat="1">
      <c r="A182" s="38"/>
      <c r="B182" s="39"/>
      <c r="C182" s="40"/>
      <c r="D182" s="244" t="s">
        <v>156</v>
      </c>
      <c r="E182" s="40"/>
      <c r="F182" s="245" t="s">
        <v>1012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156</v>
      </c>
      <c r="AU182" s="17" t="s">
        <v>82</v>
      </c>
    </row>
    <row r="183" s="14" customFormat="1">
      <c r="A183" s="14"/>
      <c r="B183" s="256"/>
      <c r="C183" s="257"/>
      <c r="D183" s="239" t="s">
        <v>158</v>
      </c>
      <c r="E183" s="257"/>
      <c r="F183" s="259" t="s">
        <v>1013</v>
      </c>
      <c r="G183" s="257"/>
      <c r="H183" s="260">
        <v>15912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158</v>
      </c>
      <c r="AU183" s="266" t="s">
        <v>82</v>
      </c>
      <c r="AV183" s="14" t="s">
        <v>82</v>
      </c>
      <c r="AW183" s="14" t="s">
        <v>4</v>
      </c>
      <c r="AX183" s="14" t="s">
        <v>80</v>
      </c>
      <c r="AY183" s="266" t="s">
        <v>144</v>
      </c>
    </row>
    <row r="184" s="2" customFormat="1" ht="37.8" customHeight="1">
      <c r="A184" s="38"/>
      <c r="B184" s="39"/>
      <c r="C184" s="226" t="s">
        <v>225</v>
      </c>
      <c r="D184" s="226" t="s">
        <v>147</v>
      </c>
      <c r="E184" s="227" t="s">
        <v>1014</v>
      </c>
      <c r="F184" s="228" t="s">
        <v>1015</v>
      </c>
      <c r="G184" s="229" t="s">
        <v>178</v>
      </c>
      <c r="H184" s="230">
        <v>265.19999999999999</v>
      </c>
      <c r="I184" s="231"/>
      <c r="J184" s="232">
        <f>ROUND(I184*H184,2)</f>
        <v>0</v>
      </c>
      <c r="K184" s="228" t="s">
        <v>151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152</v>
      </c>
      <c r="AT184" s="237" t="s">
        <v>147</v>
      </c>
      <c r="AU184" s="237" t="s">
        <v>82</v>
      </c>
      <c r="AY184" s="17" t="s">
        <v>144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80</v>
      </c>
      <c r="BK184" s="238">
        <f>ROUND(I184*H184,2)</f>
        <v>0</v>
      </c>
      <c r="BL184" s="17" t="s">
        <v>152</v>
      </c>
      <c r="BM184" s="237" t="s">
        <v>1016</v>
      </c>
    </row>
    <row r="185" s="2" customFormat="1">
      <c r="A185" s="38"/>
      <c r="B185" s="39"/>
      <c r="C185" s="40"/>
      <c r="D185" s="239" t="s">
        <v>154</v>
      </c>
      <c r="E185" s="40"/>
      <c r="F185" s="240" t="s">
        <v>1017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82</v>
      </c>
    </row>
    <row r="186" s="2" customFormat="1">
      <c r="A186" s="38"/>
      <c r="B186" s="39"/>
      <c r="C186" s="40"/>
      <c r="D186" s="244" t="s">
        <v>156</v>
      </c>
      <c r="E186" s="40"/>
      <c r="F186" s="245" t="s">
        <v>1018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82</v>
      </c>
    </row>
    <row r="187" s="2" customFormat="1" ht="44.25" customHeight="1">
      <c r="A187" s="38"/>
      <c r="B187" s="39"/>
      <c r="C187" s="226" t="s">
        <v>232</v>
      </c>
      <c r="D187" s="226" t="s">
        <v>147</v>
      </c>
      <c r="E187" s="227" t="s">
        <v>238</v>
      </c>
      <c r="F187" s="228" t="s">
        <v>239</v>
      </c>
      <c r="G187" s="229" t="s">
        <v>240</v>
      </c>
      <c r="H187" s="230">
        <v>2</v>
      </c>
      <c r="I187" s="231"/>
      <c r="J187" s="232">
        <f>ROUND(I187*H187,2)</f>
        <v>0</v>
      </c>
      <c r="K187" s="228" t="s">
        <v>151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152</v>
      </c>
      <c r="AT187" s="237" t="s">
        <v>147</v>
      </c>
      <c r="AU187" s="237" t="s">
        <v>82</v>
      </c>
      <c r="AY187" s="17" t="s">
        <v>144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152</v>
      </c>
      <c r="BM187" s="237" t="s">
        <v>1019</v>
      </c>
    </row>
    <row r="188" s="2" customFormat="1">
      <c r="A188" s="38"/>
      <c r="B188" s="39"/>
      <c r="C188" s="40"/>
      <c r="D188" s="239" t="s">
        <v>154</v>
      </c>
      <c r="E188" s="40"/>
      <c r="F188" s="240" t="s">
        <v>242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82</v>
      </c>
    </row>
    <row r="189" s="2" customFormat="1">
      <c r="A189" s="38"/>
      <c r="B189" s="39"/>
      <c r="C189" s="40"/>
      <c r="D189" s="244" t="s">
        <v>156</v>
      </c>
      <c r="E189" s="40"/>
      <c r="F189" s="245" t="s">
        <v>243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156</v>
      </c>
      <c r="AU189" s="17" t="s">
        <v>82</v>
      </c>
    </row>
    <row r="190" s="2" customFormat="1" ht="37.8" customHeight="1">
      <c r="A190" s="38"/>
      <c r="B190" s="39"/>
      <c r="C190" s="226" t="s">
        <v>8</v>
      </c>
      <c r="D190" s="226" t="s">
        <v>147</v>
      </c>
      <c r="E190" s="227" t="s">
        <v>245</v>
      </c>
      <c r="F190" s="228" t="s">
        <v>246</v>
      </c>
      <c r="G190" s="229" t="s">
        <v>178</v>
      </c>
      <c r="H190" s="230">
        <v>130.99600000000001</v>
      </c>
      <c r="I190" s="231"/>
      <c r="J190" s="232">
        <f>ROUND(I190*H190,2)</f>
        <v>0</v>
      </c>
      <c r="K190" s="228" t="s">
        <v>151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0.00021000000000000001</v>
      </c>
      <c r="R190" s="235">
        <f>Q190*H190</f>
        <v>0.027509160000000005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152</v>
      </c>
      <c r="AT190" s="237" t="s">
        <v>147</v>
      </c>
      <c r="AU190" s="237" t="s">
        <v>82</v>
      </c>
      <c r="AY190" s="17" t="s">
        <v>144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152</v>
      </c>
      <c r="BM190" s="237" t="s">
        <v>1020</v>
      </c>
    </row>
    <row r="191" s="2" customFormat="1">
      <c r="A191" s="38"/>
      <c r="B191" s="39"/>
      <c r="C191" s="40"/>
      <c r="D191" s="239" t="s">
        <v>154</v>
      </c>
      <c r="E191" s="40"/>
      <c r="F191" s="240" t="s">
        <v>248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82</v>
      </c>
    </row>
    <row r="192" s="2" customFormat="1">
      <c r="A192" s="38"/>
      <c r="B192" s="39"/>
      <c r="C192" s="40"/>
      <c r="D192" s="244" t="s">
        <v>156</v>
      </c>
      <c r="E192" s="40"/>
      <c r="F192" s="245" t="s">
        <v>249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82</v>
      </c>
    </row>
    <row r="193" s="13" customFormat="1">
      <c r="A193" s="13"/>
      <c r="B193" s="246"/>
      <c r="C193" s="247"/>
      <c r="D193" s="239" t="s">
        <v>158</v>
      </c>
      <c r="E193" s="248" t="s">
        <v>1</v>
      </c>
      <c r="F193" s="249" t="s">
        <v>250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158</v>
      </c>
      <c r="AU193" s="255" t="s">
        <v>82</v>
      </c>
      <c r="AV193" s="13" t="s">
        <v>80</v>
      </c>
      <c r="AW193" s="13" t="s">
        <v>30</v>
      </c>
      <c r="AX193" s="13" t="s">
        <v>73</v>
      </c>
      <c r="AY193" s="255" t="s">
        <v>144</v>
      </c>
    </row>
    <row r="194" s="14" customFormat="1">
      <c r="A194" s="14"/>
      <c r="B194" s="256"/>
      <c r="C194" s="257"/>
      <c r="D194" s="239" t="s">
        <v>158</v>
      </c>
      <c r="E194" s="258" t="s">
        <v>1</v>
      </c>
      <c r="F194" s="259" t="s">
        <v>1021</v>
      </c>
      <c r="G194" s="257"/>
      <c r="H194" s="260">
        <v>130.99600000000001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158</v>
      </c>
      <c r="AU194" s="266" t="s">
        <v>82</v>
      </c>
      <c r="AV194" s="14" t="s">
        <v>82</v>
      </c>
      <c r="AW194" s="14" t="s">
        <v>30</v>
      </c>
      <c r="AX194" s="14" t="s">
        <v>73</v>
      </c>
      <c r="AY194" s="266" t="s">
        <v>144</v>
      </c>
    </row>
    <row r="195" s="15" customFormat="1">
      <c r="A195" s="15"/>
      <c r="B195" s="267"/>
      <c r="C195" s="268"/>
      <c r="D195" s="239" t="s">
        <v>158</v>
      </c>
      <c r="E195" s="269" t="s">
        <v>1</v>
      </c>
      <c r="F195" s="270" t="s">
        <v>161</v>
      </c>
      <c r="G195" s="268"/>
      <c r="H195" s="271">
        <v>130.99600000000001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158</v>
      </c>
      <c r="AU195" s="277" t="s">
        <v>82</v>
      </c>
      <c r="AV195" s="15" t="s">
        <v>152</v>
      </c>
      <c r="AW195" s="15" t="s">
        <v>30</v>
      </c>
      <c r="AX195" s="15" t="s">
        <v>80</v>
      </c>
      <c r="AY195" s="277" t="s">
        <v>144</v>
      </c>
    </row>
    <row r="196" s="2" customFormat="1" ht="16.5" customHeight="1">
      <c r="A196" s="38"/>
      <c r="B196" s="39"/>
      <c r="C196" s="226" t="s">
        <v>244</v>
      </c>
      <c r="D196" s="226" t="s">
        <v>147</v>
      </c>
      <c r="E196" s="227" t="s">
        <v>253</v>
      </c>
      <c r="F196" s="228" t="s">
        <v>254</v>
      </c>
      <c r="G196" s="229" t="s">
        <v>178</v>
      </c>
      <c r="H196" s="230">
        <v>286.38</v>
      </c>
      <c r="I196" s="231"/>
      <c r="J196" s="232">
        <f>ROUND(I196*H196,2)</f>
        <v>0</v>
      </c>
      <c r="K196" s="228" t="s">
        <v>151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152</v>
      </c>
      <c r="AT196" s="237" t="s">
        <v>147</v>
      </c>
      <c r="AU196" s="237" t="s">
        <v>82</v>
      </c>
      <c r="AY196" s="17" t="s">
        <v>144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152</v>
      </c>
      <c r="BM196" s="237" t="s">
        <v>1022</v>
      </c>
    </row>
    <row r="197" s="2" customFormat="1">
      <c r="A197" s="38"/>
      <c r="B197" s="39"/>
      <c r="C197" s="40"/>
      <c r="D197" s="239" t="s">
        <v>154</v>
      </c>
      <c r="E197" s="40"/>
      <c r="F197" s="240" t="s">
        <v>256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82</v>
      </c>
    </row>
    <row r="198" s="2" customFormat="1">
      <c r="A198" s="38"/>
      <c r="B198" s="39"/>
      <c r="C198" s="40"/>
      <c r="D198" s="244" t="s">
        <v>156</v>
      </c>
      <c r="E198" s="40"/>
      <c r="F198" s="245" t="s">
        <v>257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156</v>
      </c>
      <c r="AU198" s="17" t="s">
        <v>82</v>
      </c>
    </row>
    <row r="199" s="13" customFormat="1">
      <c r="A199" s="13"/>
      <c r="B199" s="246"/>
      <c r="C199" s="247"/>
      <c r="D199" s="239" t="s">
        <v>158</v>
      </c>
      <c r="E199" s="248" t="s">
        <v>1</v>
      </c>
      <c r="F199" s="249" t="s">
        <v>258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158</v>
      </c>
      <c r="AU199" s="255" t="s">
        <v>82</v>
      </c>
      <c r="AV199" s="13" t="s">
        <v>80</v>
      </c>
      <c r="AW199" s="13" t="s">
        <v>30</v>
      </c>
      <c r="AX199" s="13" t="s">
        <v>73</v>
      </c>
      <c r="AY199" s="255" t="s">
        <v>144</v>
      </c>
    </row>
    <row r="200" s="14" customFormat="1">
      <c r="A200" s="14"/>
      <c r="B200" s="256"/>
      <c r="C200" s="257"/>
      <c r="D200" s="239" t="s">
        <v>158</v>
      </c>
      <c r="E200" s="258" t="s">
        <v>1</v>
      </c>
      <c r="F200" s="259" t="s">
        <v>1023</v>
      </c>
      <c r="G200" s="257"/>
      <c r="H200" s="260">
        <v>286.38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158</v>
      </c>
      <c r="AU200" s="266" t="s">
        <v>82</v>
      </c>
      <c r="AV200" s="14" t="s">
        <v>82</v>
      </c>
      <c r="AW200" s="14" t="s">
        <v>30</v>
      </c>
      <c r="AX200" s="14" t="s">
        <v>73</v>
      </c>
      <c r="AY200" s="266" t="s">
        <v>144</v>
      </c>
    </row>
    <row r="201" s="15" customFormat="1">
      <c r="A201" s="15"/>
      <c r="B201" s="267"/>
      <c r="C201" s="268"/>
      <c r="D201" s="239" t="s">
        <v>158</v>
      </c>
      <c r="E201" s="269" t="s">
        <v>1</v>
      </c>
      <c r="F201" s="270" t="s">
        <v>161</v>
      </c>
      <c r="G201" s="268"/>
      <c r="H201" s="271">
        <v>286.38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158</v>
      </c>
      <c r="AU201" s="277" t="s">
        <v>82</v>
      </c>
      <c r="AV201" s="15" t="s">
        <v>152</v>
      </c>
      <c r="AW201" s="15" t="s">
        <v>30</v>
      </c>
      <c r="AX201" s="15" t="s">
        <v>80</v>
      </c>
      <c r="AY201" s="277" t="s">
        <v>144</v>
      </c>
    </row>
    <row r="202" s="2" customFormat="1" ht="16.5" customHeight="1">
      <c r="A202" s="38"/>
      <c r="B202" s="39"/>
      <c r="C202" s="226" t="s">
        <v>252</v>
      </c>
      <c r="D202" s="226" t="s">
        <v>147</v>
      </c>
      <c r="E202" s="227" t="s">
        <v>261</v>
      </c>
      <c r="F202" s="228" t="s">
        <v>262</v>
      </c>
      <c r="G202" s="229" t="s">
        <v>178</v>
      </c>
      <c r="H202" s="230">
        <v>100</v>
      </c>
      <c r="I202" s="231"/>
      <c r="J202" s="232">
        <f>ROUND(I202*H202,2)</f>
        <v>0</v>
      </c>
      <c r="K202" s="228" t="s">
        <v>151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152</v>
      </c>
      <c r="AT202" s="237" t="s">
        <v>147</v>
      </c>
      <c r="AU202" s="237" t="s">
        <v>82</v>
      </c>
      <c r="AY202" s="17" t="s">
        <v>144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152</v>
      </c>
      <c r="BM202" s="237" t="s">
        <v>1024</v>
      </c>
    </row>
    <row r="203" s="2" customFormat="1">
      <c r="A203" s="38"/>
      <c r="B203" s="39"/>
      <c r="C203" s="40"/>
      <c r="D203" s="239" t="s">
        <v>154</v>
      </c>
      <c r="E203" s="40"/>
      <c r="F203" s="240" t="s">
        <v>264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154</v>
      </c>
      <c r="AU203" s="17" t="s">
        <v>82</v>
      </c>
    </row>
    <row r="204" s="2" customFormat="1">
      <c r="A204" s="38"/>
      <c r="B204" s="39"/>
      <c r="C204" s="40"/>
      <c r="D204" s="244" t="s">
        <v>156</v>
      </c>
      <c r="E204" s="40"/>
      <c r="F204" s="245" t="s">
        <v>265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156</v>
      </c>
      <c r="AU204" s="17" t="s">
        <v>82</v>
      </c>
    </row>
    <row r="205" s="13" customFormat="1">
      <c r="A205" s="13"/>
      <c r="B205" s="246"/>
      <c r="C205" s="247"/>
      <c r="D205" s="239" t="s">
        <v>158</v>
      </c>
      <c r="E205" s="248" t="s">
        <v>1</v>
      </c>
      <c r="F205" s="249" t="s">
        <v>266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158</v>
      </c>
      <c r="AU205" s="255" t="s">
        <v>82</v>
      </c>
      <c r="AV205" s="13" t="s">
        <v>80</v>
      </c>
      <c r="AW205" s="13" t="s">
        <v>30</v>
      </c>
      <c r="AX205" s="13" t="s">
        <v>73</v>
      </c>
      <c r="AY205" s="255" t="s">
        <v>144</v>
      </c>
    </row>
    <row r="206" s="14" customFormat="1">
      <c r="A206" s="14"/>
      <c r="B206" s="256"/>
      <c r="C206" s="257"/>
      <c r="D206" s="239" t="s">
        <v>158</v>
      </c>
      <c r="E206" s="258" t="s">
        <v>1</v>
      </c>
      <c r="F206" s="259" t="s">
        <v>1025</v>
      </c>
      <c r="G206" s="257"/>
      <c r="H206" s="260">
        <v>100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158</v>
      </c>
      <c r="AU206" s="266" t="s">
        <v>82</v>
      </c>
      <c r="AV206" s="14" t="s">
        <v>82</v>
      </c>
      <c r="AW206" s="14" t="s">
        <v>30</v>
      </c>
      <c r="AX206" s="14" t="s">
        <v>73</v>
      </c>
      <c r="AY206" s="266" t="s">
        <v>144</v>
      </c>
    </row>
    <row r="207" s="15" customFormat="1">
      <c r="A207" s="15"/>
      <c r="B207" s="267"/>
      <c r="C207" s="268"/>
      <c r="D207" s="239" t="s">
        <v>158</v>
      </c>
      <c r="E207" s="269" t="s">
        <v>1</v>
      </c>
      <c r="F207" s="270" t="s">
        <v>161</v>
      </c>
      <c r="G207" s="268"/>
      <c r="H207" s="271">
        <v>100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158</v>
      </c>
      <c r="AU207" s="277" t="s">
        <v>82</v>
      </c>
      <c r="AV207" s="15" t="s">
        <v>152</v>
      </c>
      <c r="AW207" s="15" t="s">
        <v>30</v>
      </c>
      <c r="AX207" s="15" t="s">
        <v>80</v>
      </c>
      <c r="AY207" s="277" t="s">
        <v>144</v>
      </c>
    </row>
    <row r="208" s="2" customFormat="1" ht="24.15" customHeight="1">
      <c r="A208" s="38"/>
      <c r="B208" s="39"/>
      <c r="C208" s="226" t="s">
        <v>260</v>
      </c>
      <c r="D208" s="226" t="s">
        <v>147</v>
      </c>
      <c r="E208" s="227" t="s">
        <v>271</v>
      </c>
      <c r="F208" s="228" t="s">
        <v>272</v>
      </c>
      <c r="G208" s="229" t="s">
        <v>178</v>
      </c>
      <c r="H208" s="230">
        <v>40</v>
      </c>
      <c r="I208" s="231"/>
      <c r="J208" s="232">
        <f>ROUND(I208*H208,2)</f>
        <v>0</v>
      </c>
      <c r="K208" s="228" t="s">
        <v>151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152</v>
      </c>
      <c r="AT208" s="237" t="s">
        <v>147</v>
      </c>
      <c r="AU208" s="237" t="s">
        <v>82</v>
      </c>
      <c r="AY208" s="17" t="s">
        <v>144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152</v>
      </c>
      <c r="BM208" s="237" t="s">
        <v>1026</v>
      </c>
    </row>
    <row r="209" s="2" customFormat="1">
      <c r="A209" s="38"/>
      <c r="B209" s="39"/>
      <c r="C209" s="40"/>
      <c r="D209" s="239" t="s">
        <v>154</v>
      </c>
      <c r="E209" s="40"/>
      <c r="F209" s="240" t="s">
        <v>274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154</v>
      </c>
      <c r="AU209" s="17" t="s">
        <v>82</v>
      </c>
    </row>
    <row r="210" s="2" customFormat="1">
      <c r="A210" s="38"/>
      <c r="B210" s="39"/>
      <c r="C210" s="40"/>
      <c r="D210" s="244" t="s">
        <v>156</v>
      </c>
      <c r="E210" s="40"/>
      <c r="F210" s="245" t="s">
        <v>275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156</v>
      </c>
      <c r="AU210" s="17" t="s">
        <v>82</v>
      </c>
    </row>
    <row r="211" s="13" customFormat="1">
      <c r="A211" s="13"/>
      <c r="B211" s="246"/>
      <c r="C211" s="247"/>
      <c r="D211" s="239" t="s">
        <v>158</v>
      </c>
      <c r="E211" s="248" t="s">
        <v>1</v>
      </c>
      <c r="F211" s="249" t="s">
        <v>276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158</v>
      </c>
      <c r="AU211" s="255" t="s">
        <v>82</v>
      </c>
      <c r="AV211" s="13" t="s">
        <v>80</v>
      </c>
      <c r="AW211" s="13" t="s">
        <v>30</v>
      </c>
      <c r="AX211" s="13" t="s">
        <v>73</v>
      </c>
      <c r="AY211" s="255" t="s">
        <v>144</v>
      </c>
    </row>
    <row r="212" s="14" customFormat="1">
      <c r="A212" s="14"/>
      <c r="B212" s="256"/>
      <c r="C212" s="257"/>
      <c r="D212" s="239" t="s">
        <v>158</v>
      </c>
      <c r="E212" s="258" t="s">
        <v>1</v>
      </c>
      <c r="F212" s="259" t="s">
        <v>1027</v>
      </c>
      <c r="G212" s="257"/>
      <c r="H212" s="260">
        <v>40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158</v>
      </c>
      <c r="AU212" s="266" t="s">
        <v>82</v>
      </c>
      <c r="AV212" s="14" t="s">
        <v>82</v>
      </c>
      <c r="AW212" s="14" t="s">
        <v>30</v>
      </c>
      <c r="AX212" s="14" t="s">
        <v>73</v>
      </c>
      <c r="AY212" s="266" t="s">
        <v>144</v>
      </c>
    </row>
    <row r="213" s="15" customFormat="1">
      <c r="A213" s="15"/>
      <c r="B213" s="267"/>
      <c r="C213" s="268"/>
      <c r="D213" s="239" t="s">
        <v>158</v>
      </c>
      <c r="E213" s="269" t="s">
        <v>1</v>
      </c>
      <c r="F213" s="270" t="s">
        <v>161</v>
      </c>
      <c r="G213" s="268"/>
      <c r="H213" s="271">
        <v>40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158</v>
      </c>
      <c r="AU213" s="277" t="s">
        <v>82</v>
      </c>
      <c r="AV213" s="15" t="s">
        <v>152</v>
      </c>
      <c r="AW213" s="15" t="s">
        <v>30</v>
      </c>
      <c r="AX213" s="15" t="s">
        <v>80</v>
      </c>
      <c r="AY213" s="277" t="s">
        <v>144</v>
      </c>
    </row>
    <row r="214" s="2" customFormat="1" ht="37.8" customHeight="1">
      <c r="A214" s="38"/>
      <c r="B214" s="39"/>
      <c r="C214" s="226" t="s">
        <v>270</v>
      </c>
      <c r="D214" s="226" t="s">
        <v>147</v>
      </c>
      <c r="E214" s="227" t="s">
        <v>294</v>
      </c>
      <c r="F214" s="228" t="s">
        <v>295</v>
      </c>
      <c r="G214" s="229" t="s">
        <v>178</v>
      </c>
      <c r="H214" s="230">
        <v>41.799999999999997</v>
      </c>
      <c r="I214" s="231"/>
      <c r="J214" s="232">
        <f>ROUND(I214*H214,2)</f>
        <v>0</v>
      </c>
      <c r="K214" s="228" t="s">
        <v>151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0.071999999999999995</v>
      </c>
      <c r="T214" s="236">
        <f>S214*H214</f>
        <v>3.0095999999999994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152</v>
      </c>
      <c r="AT214" s="237" t="s">
        <v>147</v>
      </c>
      <c r="AU214" s="237" t="s">
        <v>82</v>
      </c>
      <c r="AY214" s="17" t="s">
        <v>144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152</v>
      </c>
      <c r="BM214" s="237" t="s">
        <v>1028</v>
      </c>
    </row>
    <row r="215" s="2" customFormat="1">
      <c r="A215" s="38"/>
      <c r="B215" s="39"/>
      <c r="C215" s="40"/>
      <c r="D215" s="239" t="s">
        <v>154</v>
      </c>
      <c r="E215" s="40"/>
      <c r="F215" s="240" t="s">
        <v>297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154</v>
      </c>
      <c r="AU215" s="17" t="s">
        <v>82</v>
      </c>
    </row>
    <row r="216" s="2" customFormat="1">
      <c r="A216" s="38"/>
      <c r="B216" s="39"/>
      <c r="C216" s="40"/>
      <c r="D216" s="244" t="s">
        <v>156</v>
      </c>
      <c r="E216" s="40"/>
      <c r="F216" s="245" t="s">
        <v>298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82</v>
      </c>
    </row>
    <row r="217" s="13" customFormat="1">
      <c r="A217" s="13"/>
      <c r="B217" s="246"/>
      <c r="C217" s="247"/>
      <c r="D217" s="239" t="s">
        <v>158</v>
      </c>
      <c r="E217" s="248" t="s">
        <v>1</v>
      </c>
      <c r="F217" s="249" t="s">
        <v>182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158</v>
      </c>
      <c r="AU217" s="255" t="s">
        <v>82</v>
      </c>
      <c r="AV217" s="13" t="s">
        <v>80</v>
      </c>
      <c r="AW217" s="13" t="s">
        <v>30</v>
      </c>
      <c r="AX217" s="13" t="s">
        <v>73</v>
      </c>
      <c r="AY217" s="255" t="s">
        <v>144</v>
      </c>
    </row>
    <row r="218" s="14" customFormat="1">
      <c r="A218" s="14"/>
      <c r="B218" s="256"/>
      <c r="C218" s="257"/>
      <c r="D218" s="239" t="s">
        <v>158</v>
      </c>
      <c r="E218" s="258" t="s">
        <v>1</v>
      </c>
      <c r="F218" s="259" t="s">
        <v>992</v>
      </c>
      <c r="G218" s="257"/>
      <c r="H218" s="260">
        <v>41.799999999999997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158</v>
      </c>
      <c r="AU218" s="266" t="s">
        <v>82</v>
      </c>
      <c r="AV218" s="14" t="s">
        <v>82</v>
      </c>
      <c r="AW218" s="14" t="s">
        <v>30</v>
      </c>
      <c r="AX218" s="14" t="s">
        <v>73</v>
      </c>
      <c r="AY218" s="266" t="s">
        <v>144</v>
      </c>
    </row>
    <row r="219" s="15" customFormat="1">
      <c r="A219" s="15"/>
      <c r="B219" s="267"/>
      <c r="C219" s="268"/>
      <c r="D219" s="239" t="s">
        <v>158</v>
      </c>
      <c r="E219" s="269" t="s">
        <v>1</v>
      </c>
      <c r="F219" s="270" t="s">
        <v>161</v>
      </c>
      <c r="G219" s="268"/>
      <c r="H219" s="271">
        <v>41.799999999999997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158</v>
      </c>
      <c r="AU219" s="277" t="s">
        <v>82</v>
      </c>
      <c r="AV219" s="15" t="s">
        <v>152</v>
      </c>
      <c r="AW219" s="15" t="s">
        <v>30</v>
      </c>
      <c r="AX219" s="15" t="s">
        <v>80</v>
      </c>
      <c r="AY219" s="277" t="s">
        <v>144</v>
      </c>
    </row>
    <row r="220" s="2" customFormat="1" ht="24.15" customHeight="1">
      <c r="A220" s="38"/>
      <c r="B220" s="39"/>
      <c r="C220" s="226" t="s">
        <v>278</v>
      </c>
      <c r="D220" s="226" t="s">
        <v>147</v>
      </c>
      <c r="E220" s="227" t="s">
        <v>300</v>
      </c>
      <c r="F220" s="228" t="s">
        <v>301</v>
      </c>
      <c r="G220" s="229" t="s">
        <v>150</v>
      </c>
      <c r="H220" s="230">
        <v>3.1349999999999998</v>
      </c>
      <c r="I220" s="231"/>
      <c r="J220" s="232">
        <f>ROUND(I220*H220,2)</f>
        <v>0</v>
      </c>
      <c r="K220" s="228" t="s">
        <v>151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1.95</v>
      </c>
      <c r="T220" s="236">
        <f>S220*H220</f>
        <v>6.1132499999999999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152</v>
      </c>
      <c r="AT220" s="237" t="s">
        <v>147</v>
      </c>
      <c r="AU220" s="237" t="s">
        <v>82</v>
      </c>
      <c r="AY220" s="17" t="s">
        <v>144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152</v>
      </c>
      <c r="BM220" s="237" t="s">
        <v>1029</v>
      </c>
    </row>
    <row r="221" s="2" customFormat="1">
      <c r="A221" s="38"/>
      <c r="B221" s="39"/>
      <c r="C221" s="40"/>
      <c r="D221" s="239" t="s">
        <v>154</v>
      </c>
      <c r="E221" s="40"/>
      <c r="F221" s="240" t="s">
        <v>303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82</v>
      </c>
    </row>
    <row r="222" s="2" customFormat="1">
      <c r="A222" s="38"/>
      <c r="B222" s="39"/>
      <c r="C222" s="40"/>
      <c r="D222" s="244" t="s">
        <v>156</v>
      </c>
      <c r="E222" s="40"/>
      <c r="F222" s="245" t="s">
        <v>304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82</v>
      </c>
    </row>
    <row r="223" s="13" customFormat="1">
      <c r="A223" s="13"/>
      <c r="B223" s="246"/>
      <c r="C223" s="247"/>
      <c r="D223" s="239" t="s">
        <v>158</v>
      </c>
      <c r="E223" s="248" t="s">
        <v>1</v>
      </c>
      <c r="F223" s="249" t="s">
        <v>305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158</v>
      </c>
      <c r="AU223" s="255" t="s">
        <v>82</v>
      </c>
      <c r="AV223" s="13" t="s">
        <v>80</v>
      </c>
      <c r="AW223" s="13" t="s">
        <v>30</v>
      </c>
      <c r="AX223" s="13" t="s">
        <v>73</v>
      </c>
      <c r="AY223" s="255" t="s">
        <v>144</v>
      </c>
    </row>
    <row r="224" s="14" customFormat="1">
      <c r="A224" s="14"/>
      <c r="B224" s="256"/>
      <c r="C224" s="257"/>
      <c r="D224" s="239" t="s">
        <v>158</v>
      </c>
      <c r="E224" s="258" t="s">
        <v>1</v>
      </c>
      <c r="F224" s="259" t="s">
        <v>1030</v>
      </c>
      <c r="G224" s="257"/>
      <c r="H224" s="260">
        <v>3.1349999999999998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158</v>
      </c>
      <c r="AU224" s="266" t="s">
        <v>82</v>
      </c>
      <c r="AV224" s="14" t="s">
        <v>82</v>
      </c>
      <c r="AW224" s="14" t="s">
        <v>30</v>
      </c>
      <c r="AX224" s="14" t="s">
        <v>73</v>
      </c>
      <c r="AY224" s="266" t="s">
        <v>144</v>
      </c>
    </row>
    <row r="225" s="15" customFormat="1">
      <c r="A225" s="15"/>
      <c r="B225" s="267"/>
      <c r="C225" s="268"/>
      <c r="D225" s="239" t="s">
        <v>158</v>
      </c>
      <c r="E225" s="269" t="s">
        <v>1</v>
      </c>
      <c r="F225" s="270" t="s">
        <v>161</v>
      </c>
      <c r="G225" s="268"/>
      <c r="H225" s="271">
        <v>3.1349999999999998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158</v>
      </c>
      <c r="AU225" s="277" t="s">
        <v>82</v>
      </c>
      <c r="AV225" s="15" t="s">
        <v>152</v>
      </c>
      <c r="AW225" s="15" t="s">
        <v>30</v>
      </c>
      <c r="AX225" s="15" t="s">
        <v>80</v>
      </c>
      <c r="AY225" s="277" t="s">
        <v>144</v>
      </c>
    </row>
    <row r="226" s="2" customFormat="1" ht="24.15" customHeight="1">
      <c r="A226" s="38"/>
      <c r="B226" s="39"/>
      <c r="C226" s="226" t="s">
        <v>285</v>
      </c>
      <c r="D226" s="226" t="s">
        <v>147</v>
      </c>
      <c r="E226" s="227" t="s">
        <v>307</v>
      </c>
      <c r="F226" s="228" t="s">
        <v>308</v>
      </c>
      <c r="G226" s="229" t="s">
        <v>178</v>
      </c>
      <c r="H226" s="230">
        <v>265.19999999999999</v>
      </c>
      <c r="I226" s="231"/>
      <c r="J226" s="232">
        <f>ROUND(I226*H226,2)</f>
        <v>0</v>
      </c>
      <c r="K226" s="228" t="s">
        <v>151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152</v>
      </c>
      <c r="AT226" s="237" t="s">
        <v>147</v>
      </c>
      <c r="AU226" s="237" t="s">
        <v>82</v>
      </c>
      <c r="AY226" s="17" t="s">
        <v>144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80</v>
      </c>
      <c r="BK226" s="238">
        <f>ROUND(I226*H226,2)</f>
        <v>0</v>
      </c>
      <c r="BL226" s="17" t="s">
        <v>152</v>
      </c>
      <c r="BM226" s="237" t="s">
        <v>1031</v>
      </c>
    </row>
    <row r="227" s="2" customFormat="1">
      <c r="A227" s="38"/>
      <c r="B227" s="39"/>
      <c r="C227" s="40"/>
      <c r="D227" s="239" t="s">
        <v>154</v>
      </c>
      <c r="E227" s="40"/>
      <c r="F227" s="240" t="s">
        <v>310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82</v>
      </c>
    </row>
    <row r="228" s="2" customFormat="1">
      <c r="A228" s="38"/>
      <c r="B228" s="39"/>
      <c r="C228" s="40"/>
      <c r="D228" s="244" t="s">
        <v>156</v>
      </c>
      <c r="E228" s="40"/>
      <c r="F228" s="245" t="s">
        <v>311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82</v>
      </c>
    </row>
    <row r="229" s="2" customFormat="1" ht="24.15" customHeight="1">
      <c r="A229" s="38"/>
      <c r="B229" s="39"/>
      <c r="C229" s="226" t="s">
        <v>293</v>
      </c>
      <c r="D229" s="226" t="s">
        <v>147</v>
      </c>
      <c r="E229" s="227" t="s">
        <v>313</v>
      </c>
      <c r="F229" s="228" t="s">
        <v>314</v>
      </c>
      <c r="G229" s="229" t="s">
        <v>178</v>
      </c>
      <c r="H229" s="230">
        <v>265.5</v>
      </c>
      <c r="I229" s="231"/>
      <c r="J229" s="232">
        <f>ROUND(I229*H229,2)</f>
        <v>0</v>
      </c>
      <c r="K229" s="228" t="s">
        <v>151</v>
      </c>
      <c r="L229" s="44"/>
      <c r="M229" s="233" t="s">
        <v>1</v>
      </c>
      <c r="N229" s="234" t="s">
        <v>38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152</v>
      </c>
      <c r="AT229" s="237" t="s">
        <v>147</v>
      </c>
      <c r="AU229" s="237" t="s">
        <v>82</v>
      </c>
      <c r="AY229" s="17" t="s">
        <v>144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80</v>
      </c>
      <c r="BK229" s="238">
        <f>ROUND(I229*H229,2)</f>
        <v>0</v>
      </c>
      <c r="BL229" s="17" t="s">
        <v>152</v>
      </c>
      <c r="BM229" s="237" t="s">
        <v>1032</v>
      </c>
    </row>
    <row r="230" s="2" customFormat="1">
      <c r="A230" s="38"/>
      <c r="B230" s="39"/>
      <c r="C230" s="40"/>
      <c r="D230" s="239" t="s">
        <v>154</v>
      </c>
      <c r="E230" s="40"/>
      <c r="F230" s="240" t="s">
        <v>316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154</v>
      </c>
      <c r="AU230" s="17" t="s">
        <v>82</v>
      </c>
    </row>
    <row r="231" s="2" customFormat="1">
      <c r="A231" s="38"/>
      <c r="B231" s="39"/>
      <c r="C231" s="40"/>
      <c r="D231" s="244" t="s">
        <v>156</v>
      </c>
      <c r="E231" s="40"/>
      <c r="F231" s="245" t="s">
        <v>317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156</v>
      </c>
      <c r="AU231" s="17" t="s">
        <v>82</v>
      </c>
    </row>
    <row r="232" s="12" customFormat="1" ht="22.8" customHeight="1">
      <c r="A232" s="12"/>
      <c r="B232" s="210"/>
      <c r="C232" s="211"/>
      <c r="D232" s="212" t="s">
        <v>72</v>
      </c>
      <c r="E232" s="224" t="s">
        <v>318</v>
      </c>
      <c r="F232" s="224" t="s">
        <v>319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SUM(P233:P275)</f>
        <v>0</v>
      </c>
      <c r="Q232" s="218"/>
      <c r="R232" s="219">
        <f>SUM(R233:R275)</f>
        <v>0</v>
      </c>
      <c r="S232" s="218"/>
      <c r="T232" s="220">
        <f>SUM(T233:T275)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80</v>
      </c>
      <c r="AT232" s="222" t="s">
        <v>72</v>
      </c>
      <c r="AU232" s="222" t="s">
        <v>80</v>
      </c>
      <c r="AY232" s="221" t="s">
        <v>144</v>
      </c>
      <c r="BK232" s="223">
        <f>SUM(BK233:BK275)</f>
        <v>0</v>
      </c>
    </row>
    <row r="233" s="2" customFormat="1" ht="24.15" customHeight="1">
      <c r="A233" s="38"/>
      <c r="B233" s="39"/>
      <c r="C233" s="226" t="s">
        <v>299</v>
      </c>
      <c r="D233" s="226" t="s">
        <v>147</v>
      </c>
      <c r="E233" s="227" t="s">
        <v>321</v>
      </c>
      <c r="F233" s="228" t="s">
        <v>322</v>
      </c>
      <c r="G233" s="229" t="s">
        <v>323</v>
      </c>
      <c r="H233" s="230">
        <v>23.222000000000001</v>
      </c>
      <c r="I233" s="231"/>
      <c r="J233" s="232">
        <f>ROUND(I233*H233,2)</f>
        <v>0</v>
      </c>
      <c r="K233" s="228" t="s">
        <v>151</v>
      </c>
      <c r="L233" s="44"/>
      <c r="M233" s="233" t="s">
        <v>1</v>
      </c>
      <c r="N233" s="234" t="s">
        <v>38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152</v>
      </c>
      <c r="AT233" s="237" t="s">
        <v>147</v>
      </c>
      <c r="AU233" s="237" t="s">
        <v>82</v>
      </c>
      <c r="AY233" s="17" t="s">
        <v>144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80</v>
      </c>
      <c r="BK233" s="238">
        <f>ROUND(I233*H233,2)</f>
        <v>0</v>
      </c>
      <c r="BL233" s="17" t="s">
        <v>152</v>
      </c>
      <c r="BM233" s="237" t="s">
        <v>1033</v>
      </c>
    </row>
    <row r="234" s="2" customFormat="1">
      <c r="A234" s="38"/>
      <c r="B234" s="39"/>
      <c r="C234" s="40"/>
      <c r="D234" s="239" t="s">
        <v>154</v>
      </c>
      <c r="E234" s="40"/>
      <c r="F234" s="240" t="s">
        <v>325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154</v>
      </c>
      <c r="AU234" s="17" t="s">
        <v>82</v>
      </c>
    </row>
    <row r="235" s="2" customFormat="1">
      <c r="A235" s="38"/>
      <c r="B235" s="39"/>
      <c r="C235" s="40"/>
      <c r="D235" s="244" t="s">
        <v>156</v>
      </c>
      <c r="E235" s="40"/>
      <c r="F235" s="245" t="s">
        <v>326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156</v>
      </c>
      <c r="AU235" s="17" t="s">
        <v>82</v>
      </c>
    </row>
    <row r="236" s="2" customFormat="1" ht="33" customHeight="1">
      <c r="A236" s="38"/>
      <c r="B236" s="39"/>
      <c r="C236" s="226" t="s">
        <v>7</v>
      </c>
      <c r="D236" s="226" t="s">
        <v>147</v>
      </c>
      <c r="E236" s="227" t="s">
        <v>328</v>
      </c>
      <c r="F236" s="228" t="s">
        <v>329</v>
      </c>
      <c r="G236" s="229" t="s">
        <v>323</v>
      </c>
      <c r="H236" s="230">
        <v>46.444000000000003</v>
      </c>
      <c r="I236" s="231"/>
      <c r="J236" s="232">
        <f>ROUND(I236*H236,2)</f>
        <v>0</v>
      </c>
      <c r="K236" s="228" t="s">
        <v>151</v>
      </c>
      <c r="L236" s="44"/>
      <c r="M236" s="233" t="s">
        <v>1</v>
      </c>
      <c r="N236" s="234" t="s">
        <v>38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152</v>
      </c>
      <c r="AT236" s="237" t="s">
        <v>147</v>
      </c>
      <c r="AU236" s="237" t="s">
        <v>82</v>
      </c>
      <c r="AY236" s="17" t="s">
        <v>144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80</v>
      </c>
      <c r="BK236" s="238">
        <f>ROUND(I236*H236,2)</f>
        <v>0</v>
      </c>
      <c r="BL236" s="17" t="s">
        <v>152</v>
      </c>
      <c r="BM236" s="237" t="s">
        <v>1034</v>
      </c>
    </row>
    <row r="237" s="2" customFormat="1">
      <c r="A237" s="38"/>
      <c r="B237" s="39"/>
      <c r="C237" s="40"/>
      <c r="D237" s="239" t="s">
        <v>154</v>
      </c>
      <c r="E237" s="40"/>
      <c r="F237" s="240" t="s">
        <v>331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154</v>
      </c>
      <c r="AU237" s="17" t="s">
        <v>82</v>
      </c>
    </row>
    <row r="238" s="2" customFormat="1">
      <c r="A238" s="38"/>
      <c r="B238" s="39"/>
      <c r="C238" s="40"/>
      <c r="D238" s="244" t="s">
        <v>156</v>
      </c>
      <c r="E238" s="40"/>
      <c r="F238" s="245" t="s">
        <v>332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156</v>
      </c>
      <c r="AU238" s="17" t="s">
        <v>82</v>
      </c>
    </row>
    <row r="239" s="14" customFormat="1">
      <c r="A239" s="14"/>
      <c r="B239" s="256"/>
      <c r="C239" s="257"/>
      <c r="D239" s="239" t="s">
        <v>158</v>
      </c>
      <c r="E239" s="257"/>
      <c r="F239" s="259" t="s">
        <v>1035</v>
      </c>
      <c r="G239" s="257"/>
      <c r="H239" s="260">
        <v>46.444000000000003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158</v>
      </c>
      <c r="AU239" s="266" t="s">
        <v>82</v>
      </c>
      <c r="AV239" s="14" t="s">
        <v>82</v>
      </c>
      <c r="AW239" s="14" t="s">
        <v>4</v>
      </c>
      <c r="AX239" s="14" t="s">
        <v>80</v>
      </c>
      <c r="AY239" s="266" t="s">
        <v>144</v>
      </c>
    </row>
    <row r="240" s="2" customFormat="1" ht="21.75" customHeight="1">
      <c r="A240" s="38"/>
      <c r="B240" s="39"/>
      <c r="C240" s="226" t="s">
        <v>312</v>
      </c>
      <c r="D240" s="226" t="s">
        <v>147</v>
      </c>
      <c r="E240" s="227" t="s">
        <v>335</v>
      </c>
      <c r="F240" s="228" t="s">
        <v>336</v>
      </c>
      <c r="G240" s="229" t="s">
        <v>164</v>
      </c>
      <c r="H240" s="230">
        <v>8</v>
      </c>
      <c r="I240" s="231"/>
      <c r="J240" s="232">
        <f>ROUND(I240*H240,2)</f>
        <v>0</v>
      </c>
      <c r="K240" s="228" t="s">
        <v>151</v>
      </c>
      <c r="L240" s="44"/>
      <c r="M240" s="233" t="s">
        <v>1</v>
      </c>
      <c r="N240" s="234" t="s">
        <v>38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152</v>
      </c>
      <c r="AT240" s="237" t="s">
        <v>147</v>
      </c>
      <c r="AU240" s="237" t="s">
        <v>82</v>
      </c>
      <c r="AY240" s="17" t="s">
        <v>144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80</v>
      </c>
      <c r="BK240" s="238">
        <f>ROUND(I240*H240,2)</f>
        <v>0</v>
      </c>
      <c r="BL240" s="17" t="s">
        <v>152</v>
      </c>
      <c r="BM240" s="237" t="s">
        <v>1036</v>
      </c>
    </row>
    <row r="241" s="2" customFormat="1">
      <c r="A241" s="38"/>
      <c r="B241" s="39"/>
      <c r="C241" s="40"/>
      <c r="D241" s="239" t="s">
        <v>154</v>
      </c>
      <c r="E241" s="40"/>
      <c r="F241" s="240" t="s">
        <v>338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154</v>
      </c>
      <c r="AU241" s="17" t="s">
        <v>82</v>
      </c>
    </row>
    <row r="242" s="2" customFormat="1">
      <c r="A242" s="38"/>
      <c r="B242" s="39"/>
      <c r="C242" s="40"/>
      <c r="D242" s="244" t="s">
        <v>156</v>
      </c>
      <c r="E242" s="40"/>
      <c r="F242" s="245" t="s">
        <v>339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156</v>
      </c>
      <c r="AU242" s="17" t="s">
        <v>82</v>
      </c>
    </row>
    <row r="243" s="2" customFormat="1" ht="24.15" customHeight="1">
      <c r="A243" s="38"/>
      <c r="B243" s="39"/>
      <c r="C243" s="226" t="s">
        <v>320</v>
      </c>
      <c r="D243" s="226" t="s">
        <v>147</v>
      </c>
      <c r="E243" s="227" t="s">
        <v>341</v>
      </c>
      <c r="F243" s="228" t="s">
        <v>342</v>
      </c>
      <c r="G243" s="229" t="s">
        <v>164</v>
      </c>
      <c r="H243" s="230">
        <v>480</v>
      </c>
      <c r="I243" s="231"/>
      <c r="J243" s="232">
        <f>ROUND(I243*H243,2)</f>
        <v>0</v>
      </c>
      <c r="K243" s="228" t="s">
        <v>151</v>
      </c>
      <c r="L243" s="44"/>
      <c r="M243" s="233" t="s">
        <v>1</v>
      </c>
      <c r="N243" s="234" t="s">
        <v>38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152</v>
      </c>
      <c r="AT243" s="237" t="s">
        <v>147</v>
      </c>
      <c r="AU243" s="237" t="s">
        <v>82</v>
      </c>
      <c r="AY243" s="17" t="s">
        <v>144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80</v>
      </c>
      <c r="BK243" s="238">
        <f>ROUND(I243*H243,2)</f>
        <v>0</v>
      </c>
      <c r="BL243" s="17" t="s">
        <v>152</v>
      </c>
      <c r="BM243" s="237" t="s">
        <v>1037</v>
      </c>
    </row>
    <row r="244" s="2" customFormat="1">
      <c r="A244" s="38"/>
      <c r="B244" s="39"/>
      <c r="C244" s="40"/>
      <c r="D244" s="239" t="s">
        <v>154</v>
      </c>
      <c r="E244" s="40"/>
      <c r="F244" s="240" t="s">
        <v>344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82</v>
      </c>
    </row>
    <row r="245" s="2" customFormat="1">
      <c r="A245" s="38"/>
      <c r="B245" s="39"/>
      <c r="C245" s="40"/>
      <c r="D245" s="244" t="s">
        <v>156</v>
      </c>
      <c r="E245" s="40"/>
      <c r="F245" s="245" t="s">
        <v>345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82</v>
      </c>
    </row>
    <row r="246" s="14" customFormat="1">
      <c r="A246" s="14"/>
      <c r="B246" s="256"/>
      <c r="C246" s="257"/>
      <c r="D246" s="239" t="s">
        <v>158</v>
      </c>
      <c r="E246" s="257"/>
      <c r="F246" s="259" t="s">
        <v>1038</v>
      </c>
      <c r="G246" s="257"/>
      <c r="H246" s="260">
        <v>480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158</v>
      </c>
      <c r="AU246" s="266" t="s">
        <v>82</v>
      </c>
      <c r="AV246" s="14" t="s">
        <v>82</v>
      </c>
      <c r="AW246" s="14" t="s">
        <v>4</v>
      </c>
      <c r="AX246" s="14" t="s">
        <v>80</v>
      </c>
      <c r="AY246" s="266" t="s">
        <v>144</v>
      </c>
    </row>
    <row r="247" s="2" customFormat="1" ht="24.15" customHeight="1">
      <c r="A247" s="38"/>
      <c r="B247" s="39"/>
      <c r="C247" s="226" t="s">
        <v>327</v>
      </c>
      <c r="D247" s="226" t="s">
        <v>147</v>
      </c>
      <c r="E247" s="227" t="s">
        <v>348</v>
      </c>
      <c r="F247" s="228" t="s">
        <v>349</v>
      </c>
      <c r="G247" s="229" t="s">
        <v>323</v>
      </c>
      <c r="H247" s="230">
        <v>23.222000000000001</v>
      </c>
      <c r="I247" s="231"/>
      <c r="J247" s="232">
        <f>ROUND(I247*H247,2)</f>
        <v>0</v>
      </c>
      <c r="K247" s="228" t="s">
        <v>151</v>
      </c>
      <c r="L247" s="44"/>
      <c r="M247" s="233" t="s">
        <v>1</v>
      </c>
      <c r="N247" s="234" t="s">
        <v>38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152</v>
      </c>
      <c r="AT247" s="237" t="s">
        <v>147</v>
      </c>
      <c r="AU247" s="237" t="s">
        <v>82</v>
      </c>
      <c r="AY247" s="17" t="s">
        <v>144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80</v>
      </c>
      <c r="BK247" s="238">
        <f>ROUND(I247*H247,2)</f>
        <v>0</v>
      </c>
      <c r="BL247" s="17" t="s">
        <v>152</v>
      </c>
      <c r="BM247" s="237" t="s">
        <v>1039</v>
      </c>
    </row>
    <row r="248" s="2" customFormat="1">
      <c r="A248" s="38"/>
      <c r="B248" s="39"/>
      <c r="C248" s="40"/>
      <c r="D248" s="239" t="s">
        <v>154</v>
      </c>
      <c r="E248" s="40"/>
      <c r="F248" s="240" t="s">
        <v>351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154</v>
      </c>
      <c r="AU248" s="17" t="s">
        <v>82</v>
      </c>
    </row>
    <row r="249" s="2" customFormat="1">
      <c r="A249" s="38"/>
      <c r="B249" s="39"/>
      <c r="C249" s="40"/>
      <c r="D249" s="244" t="s">
        <v>156</v>
      </c>
      <c r="E249" s="40"/>
      <c r="F249" s="245" t="s">
        <v>352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82</v>
      </c>
    </row>
    <row r="250" s="2" customFormat="1" ht="24.15" customHeight="1">
      <c r="A250" s="38"/>
      <c r="B250" s="39"/>
      <c r="C250" s="226" t="s">
        <v>334</v>
      </c>
      <c r="D250" s="226" t="s">
        <v>147</v>
      </c>
      <c r="E250" s="227" t="s">
        <v>354</v>
      </c>
      <c r="F250" s="228" t="s">
        <v>355</v>
      </c>
      <c r="G250" s="229" t="s">
        <v>323</v>
      </c>
      <c r="H250" s="230">
        <v>348.32999999999998</v>
      </c>
      <c r="I250" s="231"/>
      <c r="J250" s="232">
        <f>ROUND(I250*H250,2)</f>
        <v>0</v>
      </c>
      <c r="K250" s="228" t="s">
        <v>151</v>
      </c>
      <c r="L250" s="44"/>
      <c r="M250" s="233" t="s">
        <v>1</v>
      </c>
      <c r="N250" s="234" t="s">
        <v>38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152</v>
      </c>
      <c r="AT250" s="237" t="s">
        <v>147</v>
      </c>
      <c r="AU250" s="237" t="s">
        <v>82</v>
      </c>
      <c r="AY250" s="17" t="s">
        <v>144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80</v>
      </c>
      <c r="BK250" s="238">
        <f>ROUND(I250*H250,2)</f>
        <v>0</v>
      </c>
      <c r="BL250" s="17" t="s">
        <v>152</v>
      </c>
      <c r="BM250" s="237" t="s">
        <v>1040</v>
      </c>
    </row>
    <row r="251" s="2" customFormat="1">
      <c r="A251" s="38"/>
      <c r="B251" s="39"/>
      <c r="C251" s="40"/>
      <c r="D251" s="239" t="s">
        <v>154</v>
      </c>
      <c r="E251" s="40"/>
      <c r="F251" s="240" t="s">
        <v>357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154</v>
      </c>
      <c r="AU251" s="17" t="s">
        <v>82</v>
      </c>
    </row>
    <row r="252" s="2" customFormat="1">
      <c r="A252" s="38"/>
      <c r="B252" s="39"/>
      <c r="C252" s="40"/>
      <c r="D252" s="244" t="s">
        <v>156</v>
      </c>
      <c r="E252" s="40"/>
      <c r="F252" s="245" t="s">
        <v>358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156</v>
      </c>
      <c r="AU252" s="17" t="s">
        <v>82</v>
      </c>
    </row>
    <row r="253" s="14" customFormat="1">
      <c r="A253" s="14"/>
      <c r="B253" s="256"/>
      <c r="C253" s="257"/>
      <c r="D253" s="239" t="s">
        <v>158</v>
      </c>
      <c r="E253" s="257"/>
      <c r="F253" s="259" t="s">
        <v>1041</v>
      </c>
      <c r="G253" s="257"/>
      <c r="H253" s="260">
        <v>348.32999999999998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158</v>
      </c>
      <c r="AU253" s="266" t="s">
        <v>82</v>
      </c>
      <c r="AV253" s="14" t="s">
        <v>82</v>
      </c>
      <c r="AW253" s="14" t="s">
        <v>4</v>
      </c>
      <c r="AX253" s="14" t="s">
        <v>80</v>
      </c>
      <c r="AY253" s="266" t="s">
        <v>144</v>
      </c>
    </row>
    <row r="254" s="2" customFormat="1" ht="24.15" customHeight="1">
      <c r="A254" s="38"/>
      <c r="B254" s="39"/>
      <c r="C254" s="278" t="s">
        <v>340</v>
      </c>
      <c r="D254" s="278" t="s">
        <v>361</v>
      </c>
      <c r="E254" s="279" t="s">
        <v>362</v>
      </c>
      <c r="F254" s="280" t="s">
        <v>363</v>
      </c>
      <c r="G254" s="281" t="s">
        <v>323</v>
      </c>
      <c r="H254" s="282">
        <v>1.8360000000000001</v>
      </c>
      <c r="I254" s="283"/>
      <c r="J254" s="284">
        <f>ROUND(I254*H254,2)</f>
        <v>0</v>
      </c>
      <c r="K254" s="280" t="s">
        <v>151</v>
      </c>
      <c r="L254" s="285"/>
      <c r="M254" s="286" t="s">
        <v>1</v>
      </c>
      <c r="N254" s="287" t="s">
        <v>38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203</v>
      </c>
      <c r="AT254" s="237" t="s">
        <v>361</v>
      </c>
      <c r="AU254" s="237" t="s">
        <v>82</v>
      </c>
      <c r="AY254" s="17" t="s">
        <v>144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80</v>
      </c>
      <c r="BK254" s="238">
        <f>ROUND(I254*H254,2)</f>
        <v>0</v>
      </c>
      <c r="BL254" s="17" t="s">
        <v>152</v>
      </c>
      <c r="BM254" s="237" t="s">
        <v>1042</v>
      </c>
    </row>
    <row r="255" s="2" customFormat="1">
      <c r="A255" s="38"/>
      <c r="B255" s="39"/>
      <c r="C255" s="40"/>
      <c r="D255" s="239" t="s">
        <v>154</v>
      </c>
      <c r="E255" s="40"/>
      <c r="F255" s="240" t="s">
        <v>363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154</v>
      </c>
      <c r="AU255" s="17" t="s">
        <v>82</v>
      </c>
    </row>
    <row r="256" s="14" customFormat="1">
      <c r="A256" s="14"/>
      <c r="B256" s="256"/>
      <c r="C256" s="257"/>
      <c r="D256" s="239" t="s">
        <v>158</v>
      </c>
      <c r="E256" s="258" t="s">
        <v>1</v>
      </c>
      <c r="F256" s="259" t="s">
        <v>1043</v>
      </c>
      <c r="G256" s="257"/>
      <c r="H256" s="260">
        <v>1.8360000000000001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158</v>
      </c>
      <c r="AU256" s="266" t="s">
        <v>82</v>
      </c>
      <c r="AV256" s="14" t="s">
        <v>82</v>
      </c>
      <c r="AW256" s="14" t="s">
        <v>30</v>
      </c>
      <c r="AX256" s="14" t="s">
        <v>73</v>
      </c>
      <c r="AY256" s="266" t="s">
        <v>144</v>
      </c>
    </row>
    <row r="257" s="15" customFormat="1">
      <c r="A257" s="15"/>
      <c r="B257" s="267"/>
      <c r="C257" s="268"/>
      <c r="D257" s="239" t="s">
        <v>158</v>
      </c>
      <c r="E257" s="269" t="s">
        <v>1</v>
      </c>
      <c r="F257" s="270" t="s">
        <v>161</v>
      </c>
      <c r="G257" s="268"/>
      <c r="H257" s="271">
        <v>1.8360000000000001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158</v>
      </c>
      <c r="AU257" s="277" t="s">
        <v>82</v>
      </c>
      <c r="AV257" s="15" t="s">
        <v>152</v>
      </c>
      <c r="AW257" s="15" t="s">
        <v>30</v>
      </c>
      <c r="AX257" s="15" t="s">
        <v>80</v>
      </c>
      <c r="AY257" s="277" t="s">
        <v>144</v>
      </c>
    </row>
    <row r="258" s="2" customFormat="1" ht="33" customHeight="1">
      <c r="A258" s="38"/>
      <c r="B258" s="39"/>
      <c r="C258" s="278" t="s">
        <v>347</v>
      </c>
      <c r="D258" s="278" t="s">
        <v>361</v>
      </c>
      <c r="E258" s="279" t="s">
        <v>367</v>
      </c>
      <c r="F258" s="280" t="s">
        <v>368</v>
      </c>
      <c r="G258" s="281" t="s">
        <v>323</v>
      </c>
      <c r="H258" s="282">
        <v>0.90300000000000002</v>
      </c>
      <c r="I258" s="283"/>
      <c r="J258" s="284">
        <f>ROUND(I258*H258,2)</f>
        <v>0</v>
      </c>
      <c r="K258" s="280" t="s">
        <v>151</v>
      </c>
      <c r="L258" s="285"/>
      <c r="M258" s="286" t="s">
        <v>1</v>
      </c>
      <c r="N258" s="287" t="s">
        <v>38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203</v>
      </c>
      <c r="AT258" s="237" t="s">
        <v>361</v>
      </c>
      <c r="AU258" s="237" t="s">
        <v>82</v>
      </c>
      <c r="AY258" s="17" t="s">
        <v>144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80</v>
      </c>
      <c r="BK258" s="238">
        <f>ROUND(I258*H258,2)</f>
        <v>0</v>
      </c>
      <c r="BL258" s="17" t="s">
        <v>152</v>
      </c>
      <c r="BM258" s="237" t="s">
        <v>1044</v>
      </c>
    </row>
    <row r="259" s="2" customFormat="1">
      <c r="A259" s="38"/>
      <c r="B259" s="39"/>
      <c r="C259" s="40"/>
      <c r="D259" s="239" t="s">
        <v>154</v>
      </c>
      <c r="E259" s="40"/>
      <c r="F259" s="240" t="s">
        <v>368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82</v>
      </c>
    </row>
    <row r="260" s="14" customFormat="1">
      <c r="A260" s="14"/>
      <c r="B260" s="256"/>
      <c r="C260" s="257"/>
      <c r="D260" s="239" t="s">
        <v>158</v>
      </c>
      <c r="E260" s="258" t="s">
        <v>1</v>
      </c>
      <c r="F260" s="259" t="s">
        <v>1045</v>
      </c>
      <c r="G260" s="257"/>
      <c r="H260" s="260">
        <v>0.90300000000000002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158</v>
      </c>
      <c r="AU260" s="266" t="s">
        <v>82</v>
      </c>
      <c r="AV260" s="14" t="s">
        <v>82</v>
      </c>
      <c r="AW260" s="14" t="s">
        <v>30</v>
      </c>
      <c r="AX260" s="14" t="s">
        <v>73</v>
      </c>
      <c r="AY260" s="266" t="s">
        <v>144</v>
      </c>
    </row>
    <row r="261" s="15" customFormat="1">
      <c r="A261" s="15"/>
      <c r="B261" s="267"/>
      <c r="C261" s="268"/>
      <c r="D261" s="239" t="s">
        <v>158</v>
      </c>
      <c r="E261" s="269" t="s">
        <v>1</v>
      </c>
      <c r="F261" s="270" t="s">
        <v>161</v>
      </c>
      <c r="G261" s="268"/>
      <c r="H261" s="271">
        <v>0.90300000000000002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158</v>
      </c>
      <c r="AU261" s="277" t="s">
        <v>82</v>
      </c>
      <c r="AV261" s="15" t="s">
        <v>152</v>
      </c>
      <c r="AW261" s="15" t="s">
        <v>30</v>
      </c>
      <c r="AX261" s="15" t="s">
        <v>80</v>
      </c>
      <c r="AY261" s="277" t="s">
        <v>144</v>
      </c>
    </row>
    <row r="262" s="2" customFormat="1" ht="24.15" customHeight="1">
      <c r="A262" s="38"/>
      <c r="B262" s="39"/>
      <c r="C262" s="278" t="s">
        <v>353</v>
      </c>
      <c r="D262" s="278" t="s">
        <v>361</v>
      </c>
      <c r="E262" s="279" t="s">
        <v>372</v>
      </c>
      <c r="F262" s="280" t="s">
        <v>373</v>
      </c>
      <c r="G262" s="281" t="s">
        <v>323</v>
      </c>
      <c r="H262" s="282">
        <v>6.3920000000000003</v>
      </c>
      <c r="I262" s="283"/>
      <c r="J262" s="284">
        <f>ROUND(I262*H262,2)</f>
        <v>0</v>
      </c>
      <c r="K262" s="280" t="s">
        <v>151</v>
      </c>
      <c r="L262" s="285"/>
      <c r="M262" s="286" t="s">
        <v>1</v>
      </c>
      <c r="N262" s="287" t="s">
        <v>38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203</v>
      </c>
      <c r="AT262" s="237" t="s">
        <v>361</v>
      </c>
      <c r="AU262" s="237" t="s">
        <v>82</v>
      </c>
      <c r="AY262" s="17" t="s">
        <v>144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80</v>
      </c>
      <c r="BK262" s="238">
        <f>ROUND(I262*H262,2)</f>
        <v>0</v>
      </c>
      <c r="BL262" s="17" t="s">
        <v>152</v>
      </c>
      <c r="BM262" s="237" t="s">
        <v>1046</v>
      </c>
    </row>
    <row r="263" s="2" customFormat="1">
      <c r="A263" s="38"/>
      <c r="B263" s="39"/>
      <c r="C263" s="40"/>
      <c r="D263" s="239" t="s">
        <v>154</v>
      </c>
      <c r="E263" s="40"/>
      <c r="F263" s="240" t="s">
        <v>373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154</v>
      </c>
      <c r="AU263" s="17" t="s">
        <v>82</v>
      </c>
    </row>
    <row r="264" s="14" customFormat="1">
      <c r="A264" s="14"/>
      <c r="B264" s="256"/>
      <c r="C264" s="257"/>
      <c r="D264" s="239" t="s">
        <v>158</v>
      </c>
      <c r="E264" s="258" t="s">
        <v>1</v>
      </c>
      <c r="F264" s="259" t="s">
        <v>1047</v>
      </c>
      <c r="G264" s="257"/>
      <c r="H264" s="260">
        <v>6.3920000000000003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158</v>
      </c>
      <c r="AU264" s="266" t="s">
        <v>82</v>
      </c>
      <c r="AV264" s="14" t="s">
        <v>82</v>
      </c>
      <c r="AW264" s="14" t="s">
        <v>30</v>
      </c>
      <c r="AX264" s="14" t="s">
        <v>73</v>
      </c>
      <c r="AY264" s="266" t="s">
        <v>144</v>
      </c>
    </row>
    <row r="265" s="15" customFormat="1">
      <c r="A265" s="15"/>
      <c r="B265" s="267"/>
      <c r="C265" s="268"/>
      <c r="D265" s="239" t="s">
        <v>158</v>
      </c>
      <c r="E265" s="269" t="s">
        <v>1</v>
      </c>
      <c r="F265" s="270" t="s">
        <v>161</v>
      </c>
      <c r="G265" s="268"/>
      <c r="H265" s="271">
        <v>6.3920000000000003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158</v>
      </c>
      <c r="AU265" s="277" t="s">
        <v>82</v>
      </c>
      <c r="AV265" s="15" t="s">
        <v>152</v>
      </c>
      <c r="AW265" s="15" t="s">
        <v>30</v>
      </c>
      <c r="AX265" s="15" t="s">
        <v>80</v>
      </c>
      <c r="AY265" s="277" t="s">
        <v>144</v>
      </c>
    </row>
    <row r="266" s="2" customFormat="1" ht="33" customHeight="1">
      <c r="A266" s="38"/>
      <c r="B266" s="39"/>
      <c r="C266" s="278" t="s">
        <v>360</v>
      </c>
      <c r="D266" s="278" t="s">
        <v>361</v>
      </c>
      <c r="E266" s="279" t="s">
        <v>377</v>
      </c>
      <c r="F266" s="280" t="s">
        <v>378</v>
      </c>
      <c r="G266" s="281" t="s">
        <v>323</v>
      </c>
      <c r="H266" s="282">
        <v>14.914999999999999</v>
      </c>
      <c r="I266" s="283"/>
      <c r="J266" s="284">
        <f>ROUND(I266*H266,2)</f>
        <v>0</v>
      </c>
      <c r="K266" s="280" t="s">
        <v>151</v>
      </c>
      <c r="L266" s="285"/>
      <c r="M266" s="286" t="s">
        <v>1</v>
      </c>
      <c r="N266" s="287" t="s">
        <v>38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203</v>
      </c>
      <c r="AT266" s="237" t="s">
        <v>361</v>
      </c>
      <c r="AU266" s="237" t="s">
        <v>82</v>
      </c>
      <c r="AY266" s="17" t="s">
        <v>144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80</v>
      </c>
      <c r="BK266" s="238">
        <f>ROUND(I266*H266,2)</f>
        <v>0</v>
      </c>
      <c r="BL266" s="17" t="s">
        <v>152</v>
      </c>
      <c r="BM266" s="237" t="s">
        <v>1048</v>
      </c>
    </row>
    <row r="267" s="2" customFormat="1">
      <c r="A267" s="38"/>
      <c r="B267" s="39"/>
      <c r="C267" s="40"/>
      <c r="D267" s="239" t="s">
        <v>154</v>
      </c>
      <c r="E267" s="40"/>
      <c r="F267" s="240" t="s">
        <v>378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154</v>
      </c>
      <c r="AU267" s="17" t="s">
        <v>82</v>
      </c>
    </row>
    <row r="268" s="14" customFormat="1">
      <c r="A268" s="14"/>
      <c r="B268" s="256"/>
      <c r="C268" s="257"/>
      <c r="D268" s="239" t="s">
        <v>158</v>
      </c>
      <c r="E268" s="258" t="s">
        <v>1</v>
      </c>
      <c r="F268" s="259" t="s">
        <v>1049</v>
      </c>
      <c r="G268" s="257"/>
      <c r="H268" s="260">
        <v>14.914999999999999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158</v>
      </c>
      <c r="AU268" s="266" t="s">
        <v>82</v>
      </c>
      <c r="AV268" s="14" t="s">
        <v>82</v>
      </c>
      <c r="AW268" s="14" t="s">
        <v>30</v>
      </c>
      <c r="AX268" s="14" t="s">
        <v>73</v>
      </c>
      <c r="AY268" s="266" t="s">
        <v>144</v>
      </c>
    </row>
    <row r="269" s="15" customFormat="1">
      <c r="A269" s="15"/>
      <c r="B269" s="267"/>
      <c r="C269" s="268"/>
      <c r="D269" s="239" t="s">
        <v>158</v>
      </c>
      <c r="E269" s="269" t="s">
        <v>1</v>
      </c>
      <c r="F269" s="270" t="s">
        <v>161</v>
      </c>
      <c r="G269" s="268"/>
      <c r="H269" s="271">
        <v>14.914999999999999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158</v>
      </c>
      <c r="AU269" s="277" t="s">
        <v>82</v>
      </c>
      <c r="AV269" s="15" t="s">
        <v>152</v>
      </c>
      <c r="AW269" s="15" t="s">
        <v>30</v>
      </c>
      <c r="AX269" s="15" t="s">
        <v>80</v>
      </c>
      <c r="AY269" s="277" t="s">
        <v>144</v>
      </c>
    </row>
    <row r="270" s="2" customFormat="1" ht="37.8" customHeight="1">
      <c r="A270" s="38"/>
      <c r="B270" s="39"/>
      <c r="C270" s="278" t="s">
        <v>366</v>
      </c>
      <c r="D270" s="278" t="s">
        <v>361</v>
      </c>
      <c r="E270" s="279" t="s">
        <v>382</v>
      </c>
      <c r="F270" s="280" t="s">
        <v>383</v>
      </c>
      <c r="G270" s="281" t="s">
        <v>323</v>
      </c>
      <c r="H270" s="282">
        <v>2.1070000000000002</v>
      </c>
      <c r="I270" s="283"/>
      <c r="J270" s="284">
        <f>ROUND(I270*H270,2)</f>
        <v>0</v>
      </c>
      <c r="K270" s="280" t="s">
        <v>151</v>
      </c>
      <c r="L270" s="285"/>
      <c r="M270" s="286" t="s">
        <v>1</v>
      </c>
      <c r="N270" s="287" t="s">
        <v>38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203</v>
      </c>
      <c r="AT270" s="237" t="s">
        <v>361</v>
      </c>
      <c r="AU270" s="237" t="s">
        <v>82</v>
      </c>
      <c r="AY270" s="17" t="s">
        <v>144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80</v>
      </c>
      <c r="BK270" s="238">
        <f>ROUND(I270*H270,2)</f>
        <v>0</v>
      </c>
      <c r="BL270" s="17" t="s">
        <v>152</v>
      </c>
      <c r="BM270" s="237" t="s">
        <v>1050</v>
      </c>
    </row>
    <row r="271" s="2" customFormat="1">
      <c r="A271" s="38"/>
      <c r="B271" s="39"/>
      <c r="C271" s="40"/>
      <c r="D271" s="239" t="s">
        <v>154</v>
      </c>
      <c r="E271" s="40"/>
      <c r="F271" s="240" t="s">
        <v>383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154</v>
      </c>
      <c r="AU271" s="17" t="s">
        <v>82</v>
      </c>
    </row>
    <row r="272" s="14" customFormat="1">
      <c r="A272" s="14"/>
      <c r="B272" s="256"/>
      <c r="C272" s="257"/>
      <c r="D272" s="239" t="s">
        <v>158</v>
      </c>
      <c r="E272" s="258" t="s">
        <v>1</v>
      </c>
      <c r="F272" s="259" t="s">
        <v>1051</v>
      </c>
      <c r="G272" s="257"/>
      <c r="H272" s="260">
        <v>2.1070000000000002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158</v>
      </c>
      <c r="AU272" s="266" t="s">
        <v>82</v>
      </c>
      <c r="AV272" s="14" t="s">
        <v>82</v>
      </c>
      <c r="AW272" s="14" t="s">
        <v>30</v>
      </c>
      <c r="AX272" s="14" t="s">
        <v>73</v>
      </c>
      <c r="AY272" s="266" t="s">
        <v>144</v>
      </c>
    </row>
    <row r="273" s="15" customFormat="1">
      <c r="A273" s="15"/>
      <c r="B273" s="267"/>
      <c r="C273" s="268"/>
      <c r="D273" s="239" t="s">
        <v>158</v>
      </c>
      <c r="E273" s="269" t="s">
        <v>1</v>
      </c>
      <c r="F273" s="270" t="s">
        <v>161</v>
      </c>
      <c r="G273" s="268"/>
      <c r="H273" s="271">
        <v>2.1070000000000002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7" t="s">
        <v>158</v>
      </c>
      <c r="AU273" s="277" t="s">
        <v>82</v>
      </c>
      <c r="AV273" s="15" t="s">
        <v>152</v>
      </c>
      <c r="AW273" s="15" t="s">
        <v>30</v>
      </c>
      <c r="AX273" s="15" t="s">
        <v>80</v>
      </c>
      <c r="AY273" s="277" t="s">
        <v>144</v>
      </c>
    </row>
    <row r="274" s="2" customFormat="1" ht="16.5" customHeight="1">
      <c r="A274" s="38"/>
      <c r="B274" s="39"/>
      <c r="C274" s="278" t="s">
        <v>371</v>
      </c>
      <c r="D274" s="278" t="s">
        <v>361</v>
      </c>
      <c r="E274" s="279" t="s">
        <v>387</v>
      </c>
      <c r="F274" s="280" t="s">
        <v>388</v>
      </c>
      <c r="G274" s="281" t="s">
        <v>323</v>
      </c>
      <c r="H274" s="282">
        <v>0.069000000000000006</v>
      </c>
      <c r="I274" s="283"/>
      <c r="J274" s="284">
        <f>ROUND(I274*H274,2)</f>
        <v>0</v>
      </c>
      <c r="K274" s="280" t="s">
        <v>1</v>
      </c>
      <c r="L274" s="285"/>
      <c r="M274" s="286" t="s">
        <v>1</v>
      </c>
      <c r="N274" s="287" t="s">
        <v>38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203</v>
      </c>
      <c r="AT274" s="237" t="s">
        <v>361</v>
      </c>
      <c r="AU274" s="237" t="s">
        <v>82</v>
      </c>
      <c r="AY274" s="17" t="s">
        <v>144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80</v>
      </c>
      <c r="BK274" s="238">
        <f>ROUND(I274*H274,2)</f>
        <v>0</v>
      </c>
      <c r="BL274" s="17" t="s">
        <v>152</v>
      </c>
      <c r="BM274" s="237" t="s">
        <v>1052</v>
      </c>
    </row>
    <row r="275" s="2" customFormat="1">
      <c r="A275" s="38"/>
      <c r="B275" s="39"/>
      <c r="C275" s="40"/>
      <c r="D275" s="239" t="s">
        <v>154</v>
      </c>
      <c r="E275" s="40"/>
      <c r="F275" s="240" t="s">
        <v>388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154</v>
      </c>
      <c r="AU275" s="17" t="s">
        <v>82</v>
      </c>
    </row>
    <row r="276" s="12" customFormat="1" ht="22.8" customHeight="1">
      <c r="A276" s="12"/>
      <c r="B276" s="210"/>
      <c r="C276" s="211"/>
      <c r="D276" s="212" t="s">
        <v>72</v>
      </c>
      <c r="E276" s="224" t="s">
        <v>390</v>
      </c>
      <c r="F276" s="224" t="s">
        <v>391</v>
      </c>
      <c r="G276" s="211"/>
      <c r="H276" s="211"/>
      <c r="I276" s="214"/>
      <c r="J276" s="225">
        <f>BK276</f>
        <v>0</v>
      </c>
      <c r="K276" s="211"/>
      <c r="L276" s="216"/>
      <c r="M276" s="217"/>
      <c r="N276" s="218"/>
      <c r="O276" s="218"/>
      <c r="P276" s="219">
        <f>SUM(P277:P279)</f>
        <v>0</v>
      </c>
      <c r="Q276" s="218"/>
      <c r="R276" s="219">
        <f>SUM(R277:R279)</f>
        <v>0</v>
      </c>
      <c r="S276" s="218"/>
      <c r="T276" s="220">
        <f>SUM(T277:T279)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1" t="s">
        <v>80</v>
      </c>
      <c r="AT276" s="222" t="s">
        <v>72</v>
      </c>
      <c r="AU276" s="222" t="s">
        <v>80</v>
      </c>
      <c r="AY276" s="221" t="s">
        <v>144</v>
      </c>
      <c r="BK276" s="223">
        <f>SUM(BK277:BK279)</f>
        <v>0</v>
      </c>
    </row>
    <row r="277" s="2" customFormat="1" ht="24.15" customHeight="1">
      <c r="A277" s="38"/>
      <c r="B277" s="39"/>
      <c r="C277" s="226" t="s">
        <v>376</v>
      </c>
      <c r="D277" s="226" t="s">
        <v>147</v>
      </c>
      <c r="E277" s="227" t="s">
        <v>393</v>
      </c>
      <c r="F277" s="228" t="s">
        <v>394</v>
      </c>
      <c r="G277" s="229" t="s">
        <v>323</v>
      </c>
      <c r="H277" s="230">
        <v>15.244</v>
      </c>
      <c r="I277" s="231"/>
      <c r="J277" s="232">
        <f>ROUND(I277*H277,2)</f>
        <v>0</v>
      </c>
      <c r="K277" s="228" t="s">
        <v>151</v>
      </c>
      <c r="L277" s="44"/>
      <c r="M277" s="233" t="s">
        <v>1</v>
      </c>
      <c r="N277" s="234" t="s">
        <v>38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152</v>
      </c>
      <c r="AT277" s="237" t="s">
        <v>147</v>
      </c>
      <c r="AU277" s="237" t="s">
        <v>82</v>
      </c>
      <c r="AY277" s="17" t="s">
        <v>144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80</v>
      </c>
      <c r="BK277" s="238">
        <f>ROUND(I277*H277,2)</f>
        <v>0</v>
      </c>
      <c r="BL277" s="17" t="s">
        <v>152</v>
      </c>
      <c r="BM277" s="237" t="s">
        <v>1053</v>
      </c>
    </row>
    <row r="278" s="2" customFormat="1">
      <c r="A278" s="38"/>
      <c r="B278" s="39"/>
      <c r="C278" s="40"/>
      <c r="D278" s="239" t="s">
        <v>154</v>
      </c>
      <c r="E278" s="40"/>
      <c r="F278" s="240" t="s">
        <v>396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154</v>
      </c>
      <c r="AU278" s="17" t="s">
        <v>82</v>
      </c>
    </row>
    <row r="279" s="2" customFormat="1">
      <c r="A279" s="38"/>
      <c r="B279" s="39"/>
      <c r="C279" s="40"/>
      <c r="D279" s="244" t="s">
        <v>156</v>
      </c>
      <c r="E279" s="40"/>
      <c r="F279" s="245" t="s">
        <v>397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82</v>
      </c>
    </row>
    <row r="280" s="12" customFormat="1" ht="25.92" customHeight="1">
      <c r="A280" s="12"/>
      <c r="B280" s="210"/>
      <c r="C280" s="211"/>
      <c r="D280" s="212" t="s">
        <v>72</v>
      </c>
      <c r="E280" s="213" t="s">
        <v>398</v>
      </c>
      <c r="F280" s="213" t="s">
        <v>399</v>
      </c>
      <c r="G280" s="211"/>
      <c r="H280" s="211"/>
      <c r="I280" s="214"/>
      <c r="J280" s="215">
        <f>BK280</f>
        <v>0</v>
      </c>
      <c r="K280" s="211"/>
      <c r="L280" s="216"/>
      <c r="M280" s="217"/>
      <c r="N280" s="218"/>
      <c r="O280" s="218"/>
      <c r="P280" s="219">
        <f>P281+P454+P498+P565</f>
        <v>0</v>
      </c>
      <c r="Q280" s="218"/>
      <c r="R280" s="219">
        <f>R281+R454+R498+R565</f>
        <v>21.124017240000001</v>
      </c>
      <c r="S280" s="218"/>
      <c r="T280" s="220">
        <f>T281+T454+T498+T565</f>
        <v>14.099088600000002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1" t="s">
        <v>82</v>
      </c>
      <c r="AT280" s="222" t="s">
        <v>72</v>
      </c>
      <c r="AU280" s="222" t="s">
        <v>73</v>
      </c>
      <c r="AY280" s="221" t="s">
        <v>144</v>
      </c>
      <c r="BK280" s="223">
        <f>BK281+BK454+BK498+BK565</f>
        <v>0</v>
      </c>
    </row>
    <row r="281" s="12" customFormat="1" ht="22.8" customHeight="1">
      <c r="A281" s="12"/>
      <c r="B281" s="210"/>
      <c r="C281" s="211"/>
      <c r="D281" s="212" t="s">
        <v>72</v>
      </c>
      <c r="E281" s="224" t="s">
        <v>400</v>
      </c>
      <c r="F281" s="224" t="s">
        <v>401</v>
      </c>
      <c r="G281" s="211"/>
      <c r="H281" s="211"/>
      <c r="I281" s="214"/>
      <c r="J281" s="225">
        <f>BK281</f>
        <v>0</v>
      </c>
      <c r="K281" s="211"/>
      <c r="L281" s="216"/>
      <c r="M281" s="217"/>
      <c r="N281" s="218"/>
      <c r="O281" s="218"/>
      <c r="P281" s="219">
        <f>SUM(P282:P453)</f>
        <v>0</v>
      </c>
      <c r="Q281" s="218"/>
      <c r="R281" s="219">
        <f>SUM(R282:R453)</f>
        <v>8.6564216400000014</v>
      </c>
      <c r="S281" s="218"/>
      <c r="T281" s="220">
        <f>SUM(T282:T453)</f>
        <v>1.8364695999999998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82</v>
      </c>
      <c r="AT281" s="222" t="s">
        <v>72</v>
      </c>
      <c r="AU281" s="222" t="s">
        <v>80</v>
      </c>
      <c r="AY281" s="221" t="s">
        <v>144</v>
      </c>
      <c r="BK281" s="223">
        <f>SUM(BK282:BK453)</f>
        <v>0</v>
      </c>
    </row>
    <row r="282" s="2" customFormat="1" ht="33" customHeight="1">
      <c r="A282" s="38"/>
      <c r="B282" s="39"/>
      <c r="C282" s="226" t="s">
        <v>381</v>
      </c>
      <c r="D282" s="226" t="s">
        <v>147</v>
      </c>
      <c r="E282" s="227" t="s">
        <v>403</v>
      </c>
      <c r="F282" s="228" t="s">
        <v>404</v>
      </c>
      <c r="G282" s="229" t="s">
        <v>150</v>
      </c>
      <c r="H282" s="230">
        <v>4.1180000000000003</v>
      </c>
      <c r="I282" s="231"/>
      <c r="J282" s="232">
        <f>ROUND(I282*H282,2)</f>
        <v>0</v>
      </c>
      <c r="K282" s="228" t="s">
        <v>151</v>
      </c>
      <c r="L282" s="44"/>
      <c r="M282" s="233" t="s">
        <v>1</v>
      </c>
      <c r="N282" s="234" t="s">
        <v>38</v>
      </c>
      <c r="O282" s="91"/>
      <c r="P282" s="235">
        <f>O282*H282</f>
        <v>0</v>
      </c>
      <c r="Q282" s="235">
        <v>0.00108</v>
      </c>
      <c r="R282" s="235">
        <f>Q282*H282</f>
        <v>0.0044474400000000004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270</v>
      </c>
      <c r="AT282" s="237" t="s">
        <v>147</v>
      </c>
      <c r="AU282" s="237" t="s">
        <v>82</v>
      </c>
      <c r="AY282" s="17" t="s">
        <v>144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80</v>
      </c>
      <c r="BK282" s="238">
        <f>ROUND(I282*H282,2)</f>
        <v>0</v>
      </c>
      <c r="BL282" s="17" t="s">
        <v>270</v>
      </c>
      <c r="BM282" s="237" t="s">
        <v>1054</v>
      </c>
    </row>
    <row r="283" s="2" customFormat="1">
      <c r="A283" s="38"/>
      <c r="B283" s="39"/>
      <c r="C283" s="40"/>
      <c r="D283" s="239" t="s">
        <v>154</v>
      </c>
      <c r="E283" s="40"/>
      <c r="F283" s="240" t="s">
        <v>406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82</v>
      </c>
    </row>
    <row r="284" s="2" customFormat="1">
      <c r="A284" s="38"/>
      <c r="B284" s="39"/>
      <c r="C284" s="40"/>
      <c r="D284" s="244" t="s">
        <v>156</v>
      </c>
      <c r="E284" s="40"/>
      <c r="F284" s="245" t="s">
        <v>407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156</v>
      </c>
      <c r="AU284" s="17" t="s">
        <v>82</v>
      </c>
    </row>
    <row r="285" s="13" customFormat="1">
      <c r="A285" s="13"/>
      <c r="B285" s="246"/>
      <c r="C285" s="247"/>
      <c r="D285" s="239" t="s">
        <v>158</v>
      </c>
      <c r="E285" s="248" t="s">
        <v>1</v>
      </c>
      <c r="F285" s="249" t="s">
        <v>408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158</v>
      </c>
      <c r="AU285" s="255" t="s">
        <v>82</v>
      </c>
      <c r="AV285" s="13" t="s">
        <v>80</v>
      </c>
      <c r="AW285" s="13" t="s">
        <v>30</v>
      </c>
      <c r="AX285" s="13" t="s">
        <v>73</v>
      </c>
      <c r="AY285" s="255" t="s">
        <v>144</v>
      </c>
    </row>
    <row r="286" s="14" customFormat="1">
      <c r="A286" s="14"/>
      <c r="B286" s="256"/>
      <c r="C286" s="257"/>
      <c r="D286" s="239" t="s">
        <v>158</v>
      </c>
      <c r="E286" s="258" t="s">
        <v>1</v>
      </c>
      <c r="F286" s="259" t="s">
        <v>1055</v>
      </c>
      <c r="G286" s="257"/>
      <c r="H286" s="260">
        <v>4.1180000000000003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158</v>
      </c>
      <c r="AU286" s="266" t="s">
        <v>82</v>
      </c>
      <c r="AV286" s="14" t="s">
        <v>82</v>
      </c>
      <c r="AW286" s="14" t="s">
        <v>30</v>
      </c>
      <c r="AX286" s="14" t="s">
        <v>73</v>
      </c>
      <c r="AY286" s="266" t="s">
        <v>144</v>
      </c>
    </row>
    <row r="287" s="15" customFormat="1">
      <c r="A287" s="15"/>
      <c r="B287" s="267"/>
      <c r="C287" s="268"/>
      <c r="D287" s="239" t="s">
        <v>158</v>
      </c>
      <c r="E287" s="269" t="s">
        <v>1</v>
      </c>
      <c r="F287" s="270" t="s">
        <v>161</v>
      </c>
      <c r="G287" s="268"/>
      <c r="H287" s="271">
        <v>4.1180000000000003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158</v>
      </c>
      <c r="AU287" s="277" t="s">
        <v>82</v>
      </c>
      <c r="AV287" s="15" t="s">
        <v>152</v>
      </c>
      <c r="AW287" s="15" t="s">
        <v>30</v>
      </c>
      <c r="AX287" s="15" t="s">
        <v>80</v>
      </c>
      <c r="AY287" s="277" t="s">
        <v>144</v>
      </c>
    </row>
    <row r="288" s="2" customFormat="1" ht="24.15" customHeight="1">
      <c r="A288" s="38"/>
      <c r="B288" s="39"/>
      <c r="C288" s="226" t="s">
        <v>386</v>
      </c>
      <c r="D288" s="226" t="s">
        <v>147</v>
      </c>
      <c r="E288" s="227" t="s">
        <v>1056</v>
      </c>
      <c r="F288" s="228" t="s">
        <v>1057</v>
      </c>
      <c r="G288" s="229" t="s">
        <v>240</v>
      </c>
      <c r="H288" s="230">
        <v>2</v>
      </c>
      <c r="I288" s="231"/>
      <c r="J288" s="232">
        <f>ROUND(I288*H288,2)</f>
        <v>0</v>
      </c>
      <c r="K288" s="228" t="s">
        <v>151</v>
      </c>
      <c r="L288" s="44"/>
      <c r="M288" s="233" t="s">
        <v>1</v>
      </c>
      <c r="N288" s="234" t="s">
        <v>38</v>
      </c>
      <c r="O288" s="91"/>
      <c r="P288" s="235">
        <f>O288*H288</f>
        <v>0</v>
      </c>
      <c r="Q288" s="235">
        <v>0.00029999999999999997</v>
      </c>
      <c r="R288" s="235">
        <f>Q288*H288</f>
        <v>0.00059999999999999995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270</v>
      </c>
      <c r="AT288" s="237" t="s">
        <v>147</v>
      </c>
      <c r="AU288" s="237" t="s">
        <v>82</v>
      </c>
      <c r="AY288" s="17" t="s">
        <v>144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80</v>
      </c>
      <c r="BK288" s="238">
        <f>ROUND(I288*H288,2)</f>
        <v>0</v>
      </c>
      <c r="BL288" s="17" t="s">
        <v>270</v>
      </c>
      <c r="BM288" s="237" t="s">
        <v>1058</v>
      </c>
    </row>
    <row r="289" s="2" customFormat="1">
      <c r="A289" s="38"/>
      <c r="B289" s="39"/>
      <c r="C289" s="40"/>
      <c r="D289" s="239" t="s">
        <v>154</v>
      </c>
      <c r="E289" s="40"/>
      <c r="F289" s="240" t="s">
        <v>1059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154</v>
      </c>
      <c r="AU289" s="17" t="s">
        <v>82</v>
      </c>
    </row>
    <row r="290" s="2" customFormat="1">
      <c r="A290" s="38"/>
      <c r="B290" s="39"/>
      <c r="C290" s="40"/>
      <c r="D290" s="244" t="s">
        <v>156</v>
      </c>
      <c r="E290" s="40"/>
      <c r="F290" s="245" t="s">
        <v>1060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156</v>
      </c>
      <c r="AU290" s="17" t="s">
        <v>82</v>
      </c>
    </row>
    <row r="291" s="14" customFormat="1">
      <c r="A291" s="14"/>
      <c r="B291" s="256"/>
      <c r="C291" s="257"/>
      <c r="D291" s="239" t="s">
        <v>158</v>
      </c>
      <c r="E291" s="258" t="s">
        <v>1</v>
      </c>
      <c r="F291" s="259" t="s">
        <v>1061</v>
      </c>
      <c r="G291" s="257"/>
      <c r="H291" s="260">
        <v>2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158</v>
      </c>
      <c r="AU291" s="266" t="s">
        <v>82</v>
      </c>
      <c r="AV291" s="14" t="s">
        <v>82</v>
      </c>
      <c r="AW291" s="14" t="s">
        <v>30</v>
      </c>
      <c r="AX291" s="14" t="s">
        <v>73</v>
      </c>
      <c r="AY291" s="266" t="s">
        <v>144</v>
      </c>
    </row>
    <row r="292" s="15" customFormat="1">
      <c r="A292" s="15"/>
      <c r="B292" s="267"/>
      <c r="C292" s="268"/>
      <c r="D292" s="239" t="s">
        <v>158</v>
      </c>
      <c r="E292" s="269" t="s">
        <v>1</v>
      </c>
      <c r="F292" s="270" t="s">
        <v>161</v>
      </c>
      <c r="G292" s="268"/>
      <c r="H292" s="271">
        <v>2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158</v>
      </c>
      <c r="AU292" s="277" t="s">
        <v>82</v>
      </c>
      <c r="AV292" s="15" t="s">
        <v>152</v>
      </c>
      <c r="AW292" s="15" t="s">
        <v>30</v>
      </c>
      <c r="AX292" s="15" t="s">
        <v>80</v>
      </c>
      <c r="AY292" s="277" t="s">
        <v>144</v>
      </c>
    </row>
    <row r="293" s="2" customFormat="1" ht="24.15" customHeight="1">
      <c r="A293" s="38"/>
      <c r="B293" s="39"/>
      <c r="C293" s="226" t="s">
        <v>392</v>
      </c>
      <c r="D293" s="226" t="s">
        <v>147</v>
      </c>
      <c r="E293" s="227" t="s">
        <v>418</v>
      </c>
      <c r="F293" s="228" t="s">
        <v>419</v>
      </c>
      <c r="G293" s="229" t="s">
        <v>240</v>
      </c>
      <c r="H293" s="230">
        <v>3</v>
      </c>
      <c r="I293" s="231"/>
      <c r="J293" s="232">
        <f>ROUND(I293*H293,2)</f>
        <v>0</v>
      </c>
      <c r="K293" s="228" t="s">
        <v>151</v>
      </c>
      <c r="L293" s="44"/>
      <c r="M293" s="233" t="s">
        <v>1</v>
      </c>
      <c r="N293" s="234" t="s">
        <v>38</v>
      </c>
      <c r="O293" s="91"/>
      <c r="P293" s="235">
        <f>O293*H293</f>
        <v>0</v>
      </c>
      <c r="Q293" s="235">
        <v>0.00029999999999999997</v>
      </c>
      <c r="R293" s="235">
        <f>Q293*H293</f>
        <v>0.00089999999999999998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270</v>
      </c>
      <c r="AT293" s="237" t="s">
        <v>147</v>
      </c>
      <c r="AU293" s="237" t="s">
        <v>82</v>
      </c>
      <c r="AY293" s="17" t="s">
        <v>144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80</v>
      </c>
      <c r="BK293" s="238">
        <f>ROUND(I293*H293,2)</f>
        <v>0</v>
      </c>
      <c r="BL293" s="17" t="s">
        <v>270</v>
      </c>
      <c r="BM293" s="237" t="s">
        <v>1062</v>
      </c>
    </row>
    <row r="294" s="2" customFormat="1">
      <c r="A294" s="38"/>
      <c r="B294" s="39"/>
      <c r="C294" s="40"/>
      <c r="D294" s="239" t="s">
        <v>154</v>
      </c>
      <c r="E294" s="40"/>
      <c r="F294" s="240" t="s">
        <v>421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154</v>
      </c>
      <c r="AU294" s="17" t="s">
        <v>82</v>
      </c>
    </row>
    <row r="295" s="2" customFormat="1">
      <c r="A295" s="38"/>
      <c r="B295" s="39"/>
      <c r="C295" s="40"/>
      <c r="D295" s="244" t="s">
        <v>156</v>
      </c>
      <c r="E295" s="40"/>
      <c r="F295" s="245" t="s">
        <v>422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156</v>
      </c>
      <c r="AU295" s="17" t="s">
        <v>82</v>
      </c>
    </row>
    <row r="296" s="14" customFormat="1">
      <c r="A296" s="14"/>
      <c r="B296" s="256"/>
      <c r="C296" s="257"/>
      <c r="D296" s="239" t="s">
        <v>158</v>
      </c>
      <c r="E296" s="258" t="s">
        <v>1</v>
      </c>
      <c r="F296" s="259" t="s">
        <v>1063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158</v>
      </c>
      <c r="AU296" s="266" t="s">
        <v>82</v>
      </c>
      <c r="AV296" s="14" t="s">
        <v>82</v>
      </c>
      <c r="AW296" s="14" t="s">
        <v>30</v>
      </c>
      <c r="AX296" s="14" t="s">
        <v>73</v>
      </c>
      <c r="AY296" s="266" t="s">
        <v>144</v>
      </c>
    </row>
    <row r="297" s="15" customFormat="1">
      <c r="A297" s="15"/>
      <c r="B297" s="267"/>
      <c r="C297" s="268"/>
      <c r="D297" s="239" t="s">
        <v>158</v>
      </c>
      <c r="E297" s="269" t="s">
        <v>1</v>
      </c>
      <c r="F297" s="270" t="s">
        <v>161</v>
      </c>
      <c r="G297" s="268"/>
      <c r="H297" s="271">
        <v>3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7" t="s">
        <v>158</v>
      </c>
      <c r="AU297" s="277" t="s">
        <v>82</v>
      </c>
      <c r="AV297" s="15" t="s">
        <v>152</v>
      </c>
      <c r="AW297" s="15" t="s">
        <v>30</v>
      </c>
      <c r="AX297" s="15" t="s">
        <v>80</v>
      </c>
      <c r="AY297" s="277" t="s">
        <v>144</v>
      </c>
    </row>
    <row r="298" s="2" customFormat="1" ht="16.5" customHeight="1">
      <c r="A298" s="38"/>
      <c r="B298" s="39"/>
      <c r="C298" s="226" t="s">
        <v>402</v>
      </c>
      <c r="D298" s="226" t="s">
        <v>147</v>
      </c>
      <c r="E298" s="227" t="s">
        <v>425</v>
      </c>
      <c r="F298" s="228" t="s">
        <v>426</v>
      </c>
      <c r="G298" s="229" t="s">
        <v>427</v>
      </c>
      <c r="H298" s="230">
        <v>6</v>
      </c>
      <c r="I298" s="231"/>
      <c r="J298" s="232">
        <f>ROUND(I298*H298,2)</f>
        <v>0</v>
      </c>
      <c r="K298" s="228" t="s">
        <v>1</v>
      </c>
      <c r="L298" s="44"/>
      <c r="M298" s="233" t="s">
        <v>1</v>
      </c>
      <c r="N298" s="234" t="s">
        <v>38</v>
      </c>
      <c r="O298" s="91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270</v>
      </c>
      <c r="AT298" s="237" t="s">
        <v>147</v>
      </c>
      <c r="AU298" s="237" t="s">
        <v>82</v>
      </c>
      <c r="AY298" s="17" t="s">
        <v>144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80</v>
      </c>
      <c r="BK298" s="238">
        <f>ROUND(I298*H298,2)</f>
        <v>0</v>
      </c>
      <c r="BL298" s="17" t="s">
        <v>270</v>
      </c>
      <c r="BM298" s="237" t="s">
        <v>1064</v>
      </c>
    </row>
    <row r="299" s="2" customFormat="1">
      <c r="A299" s="38"/>
      <c r="B299" s="39"/>
      <c r="C299" s="40"/>
      <c r="D299" s="239" t="s">
        <v>154</v>
      </c>
      <c r="E299" s="40"/>
      <c r="F299" s="240" t="s">
        <v>426</v>
      </c>
      <c r="G299" s="40"/>
      <c r="H299" s="40"/>
      <c r="I299" s="241"/>
      <c r="J299" s="40"/>
      <c r="K299" s="40"/>
      <c r="L299" s="44"/>
      <c r="M299" s="242"/>
      <c r="N299" s="243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154</v>
      </c>
      <c r="AU299" s="17" t="s">
        <v>82</v>
      </c>
    </row>
    <row r="300" s="14" customFormat="1">
      <c r="A300" s="14"/>
      <c r="B300" s="256"/>
      <c r="C300" s="257"/>
      <c r="D300" s="239" t="s">
        <v>158</v>
      </c>
      <c r="E300" s="258" t="s">
        <v>1</v>
      </c>
      <c r="F300" s="259" t="s">
        <v>1065</v>
      </c>
      <c r="G300" s="257"/>
      <c r="H300" s="260">
        <v>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158</v>
      </c>
      <c r="AU300" s="266" t="s">
        <v>82</v>
      </c>
      <c r="AV300" s="14" t="s">
        <v>82</v>
      </c>
      <c r="AW300" s="14" t="s">
        <v>30</v>
      </c>
      <c r="AX300" s="14" t="s">
        <v>73</v>
      </c>
      <c r="AY300" s="266" t="s">
        <v>144</v>
      </c>
    </row>
    <row r="301" s="15" customFormat="1">
      <c r="A301" s="15"/>
      <c r="B301" s="267"/>
      <c r="C301" s="268"/>
      <c r="D301" s="239" t="s">
        <v>158</v>
      </c>
      <c r="E301" s="269" t="s">
        <v>1</v>
      </c>
      <c r="F301" s="270" t="s">
        <v>161</v>
      </c>
      <c r="G301" s="268"/>
      <c r="H301" s="271">
        <v>6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158</v>
      </c>
      <c r="AU301" s="277" t="s">
        <v>82</v>
      </c>
      <c r="AV301" s="15" t="s">
        <v>152</v>
      </c>
      <c r="AW301" s="15" t="s">
        <v>30</v>
      </c>
      <c r="AX301" s="15" t="s">
        <v>80</v>
      </c>
      <c r="AY301" s="277" t="s">
        <v>144</v>
      </c>
    </row>
    <row r="302" s="2" customFormat="1" ht="24.15" customHeight="1">
      <c r="A302" s="38"/>
      <c r="B302" s="39"/>
      <c r="C302" s="226" t="s">
        <v>410</v>
      </c>
      <c r="D302" s="226" t="s">
        <v>147</v>
      </c>
      <c r="E302" s="227" t="s">
        <v>472</v>
      </c>
      <c r="F302" s="228" t="s">
        <v>473</v>
      </c>
      <c r="G302" s="229" t="s">
        <v>164</v>
      </c>
      <c r="H302" s="230">
        <v>60.439999999999998</v>
      </c>
      <c r="I302" s="231"/>
      <c r="J302" s="232">
        <f>ROUND(I302*H302,2)</f>
        <v>0</v>
      </c>
      <c r="K302" s="228" t="s">
        <v>151</v>
      </c>
      <c r="L302" s="44"/>
      <c r="M302" s="233" t="s">
        <v>1</v>
      </c>
      <c r="N302" s="234" t="s">
        <v>38</v>
      </c>
      <c r="O302" s="91"/>
      <c r="P302" s="235">
        <f>O302*H302</f>
        <v>0</v>
      </c>
      <c r="Q302" s="235">
        <v>0</v>
      </c>
      <c r="R302" s="235">
        <f>Q302*H302</f>
        <v>0</v>
      </c>
      <c r="S302" s="235">
        <v>0.01584</v>
      </c>
      <c r="T302" s="236">
        <f>S302*H302</f>
        <v>0.95736959999999993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270</v>
      </c>
      <c r="AT302" s="237" t="s">
        <v>147</v>
      </c>
      <c r="AU302" s="237" t="s">
        <v>82</v>
      </c>
      <c r="AY302" s="17" t="s">
        <v>144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80</v>
      </c>
      <c r="BK302" s="238">
        <f>ROUND(I302*H302,2)</f>
        <v>0</v>
      </c>
      <c r="BL302" s="17" t="s">
        <v>270</v>
      </c>
      <c r="BM302" s="237" t="s">
        <v>1066</v>
      </c>
    </row>
    <row r="303" s="2" customFormat="1">
      <c r="A303" s="38"/>
      <c r="B303" s="39"/>
      <c r="C303" s="40"/>
      <c r="D303" s="239" t="s">
        <v>154</v>
      </c>
      <c r="E303" s="40"/>
      <c r="F303" s="240" t="s">
        <v>475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154</v>
      </c>
      <c r="AU303" s="17" t="s">
        <v>82</v>
      </c>
    </row>
    <row r="304" s="2" customFormat="1">
      <c r="A304" s="38"/>
      <c r="B304" s="39"/>
      <c r="C304" s="40"/>
      <c r="D304" s="244" t="s">
        <v>156</v>
      </c>
      <c r="E304" s="40"/>
      <c r="F304" s="245" t="s">
        <v>476</v>
      </c>
      <c r="G304" s="40"/>
      <c r="H304" s="40"/>
      <c r="I304" s="241"/>
      <c r="J304" s="40"/>
      <c r="K304" s="40"/>
      <c r="L304" s="44"/>
      <c r="M304" s="242"/>
      <c r="N304" s="243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156</v>
      </c>
      <c r="AU304" s="17" t="s">
        <v>82</v>
      </c>
    </row>
    <row r="305" s="13" customFormat="1">
      <c r="A305" s="13"/>
      <c r="B305" s="246"/>
      <c r="C305" s="247"/>
      <c r="D305" s="239" t="s">
        <v>158</v>
      </c>
      <c r="E305" s="248" t="s">
        <v>1</v>
      </c>
      <c r="F305" s="249" t="s">
        <v>1067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158</v>
      </c>
      <c r="AU305" s="255" t="s">
        <v>82</v>
      </c>
      <c r="AV305" s="13" t="s">
        <v>80</v>
      </c>
      <c r="AW305" s="13" t="s">
        <v>30</v>
      </c>
      <c r="AX305" s="13" t="s">
        <v>73</v>
      </c>
      <c r="AY305" s="255" t="s">
        <v>144</v>
      </c>
    </row>
    <row r="306" s="14" customFormat="1">
      <c r="A306" s="14"/>
      <c r="B306" s="256"/>
      <c r="C306" s="257"/>
      <c r="D306" s="239" t="s">
        <v>158</v>
      </c>
      <c r="E306" s="258" t="s">
        <v>1</v>
      </c>
      <c r="F306" s="259" t="s">
        <v>1068</v>
      </c>
      <c r="G306" s="257"/>
      <c r="H306" s="260">
        <v>6.2000000000000002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158</v>
      </c>
      <c r="AU306" s="266" t="s">
        <v>82</v>
      </c>
      <c r="AV306" s="14" t="s">
        <v>82</v>
      </c>
      <c r="AW306" s="14" t="s">
        <v>30</v>
      </c>
      <c r="AX306" s="14" t="s">
        <v>73</v>
      </c>
      <c r="AY306" s="266" t="s">
        <v>144</v>
      </c>
    </row>
    <row r="307" s="14" customFormat="1">
      <c r="A307" s="14"/>
      <c r="B307" s="256"/>
      <c r="C307" s="257"/>
      <c r="D307" s="239" t="s">
        <v>158</v>
      </c>
      <c r="E307" s="258" t="s">
        <v>1</v>
      </c>
      <c r="F307" s="259" t="s">
        <v>1069</v>
      </c>
      <c r="G307" s="257"/>
      <c r="H307" s="260">
        <v>6.2000000000000002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158</v>
      </c>
      <c r="AU307" s="266" t="s">
        <v>82</v>
      </c>
      <c r="AV307" s="14" t="s">
        <v>82</v>
      </c>
      <c r="AW307" s="14" t="s">
        <v>30</v>
      </c>
      <c r="AX307" s="14" t="s">
        <v>73</v>
      </c>
      <c r="AY307" s="266" t="s">
        <v>144</v>
      </c>
    </row>
    <row r="308" s="14" customFormat="1">
      <c r="A308" s="14"/>
      <c r="B308" s="256"/>
      <c r="C308" s="257"/>
      <c r="D308" s="239" t="s">
        <v>158</v>
      </c>
      <c r="E308" s="258" t="s">
        <v>1</v>
      </c>
      <c r="F308" s="259" t="s">
        <v>1070</v>
      </c>
      <c r="G308" s="257"/>
      <c r="H308" s="260">
        <v>6.2000000000000002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158</v>
      </c>
      <c r="AU308" s="266" t="s">
        <v>82</v>
      </c>
      <c r="AV308" s="14" t="s">
        <v>82</v>
      </c>
      <c r="AW308" s="14" t="s">
        <v>30</v>
      </c>
      <c r="AX308" s="14" t="s">
        <v>73</v>
      </c>
      <c r="AY308" s="266" t="s">
        <v>144</v>
      </c>
    </row>
    <row r="309" s="14" customFormat="1">
      <c r="A309" s="14"/>
      <c r="B309" s="256"/>
      <c r="C309" s="257"/>
      <c r="D309" s="239" t="s">
        <v>158</v>
      </c>
      <c r="E309" s="258" t="s">
        <v>1</v>
      </c>
      <c r="F309" s="259" t="s">
        <v>1071</v>
      </c>
      <c r="G309" s="257"/>
      <c r="H309" s="260">
        <v>9.3000000000000007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158</v>
      </c>
      <c r="AU309" s="266" t="s">
        <v>82</v>
      </c>
      <c r="AV309" s="14" t="s">
        <v>82</v>
      </c>
      <c r="AW309" s="14" t="s">
        <v>30</v>
      </c>
      <c r="AX309" s="14" t="s">
        <v>73</v>
      </c>
      <c r="AY309" s="266" t="s">
        <v>144</v>
      </c>
    </row>
    <row r="310" s="14" customFormat="1">
      <c r="A310" s="14"/>
      <c r="B310" s="256"/>
      <c r="C310" s="257"/>
      <c r="D310" s="239" t="s">
        <v>158</v>
      </c>
      <c r="E310" s="258" t="s">
        <v>1</v>
      </c>
      <c r="F310" s="259" t="s">
        <v>1072</v>
      </c>
      <c r="G310" s="257"/>
      <c r="H310" s="260">
        <v>6.2000000000000002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158</v>
      </c>
      <c r="AU310" s="266" t="s">
        <v>82</v>
      </c>
      <c r="AV310" s="14" t="s">
        <v>82</v>
      </c>
      <c r="AW310" s="14" t="s">
        <v>30</v>
      </c>
      <c r="AX310" s="14" t="s">
        <v>73</v>
      </c>
      <c r="AY310" s="266" t="s">
        <v>144</v>
      </c>
    </row>
    <row r="311" s="14" customFormat="1">
      <c r="A311" s="14"/>
      <c r="B311" s="256"/>
      <c r="C311" s="257"/>
      <c r="D311" s="239" t="s">
        <v>158</v>
      </c>
      <c r="E311" s="258" t="s">
        <v>1</v>
      </c>
      <c r="F311" s="259" t="s">
        <v>1073</v>
      </c>
      <c r="G311" s="257"/>
      <c r="H311" s="260">
        <v>6.2000000000000002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158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144</v>
      </c>
    </row>
    <row r="312" s="14" customFormat="1">
      <c r="A312" s="14"/>
      <c r="B312" s="256"/>
      <c r="C312" s="257"/>
      <c r="D312" s="239" t="s">
        <v>158</v>
      </c>
      <c r="E312" s="258" t="s">
        <v>1</v>
      </c>
      <c r="F312" s="259" t="s">
        <v>1074</v>
      </c>
      <c r="G312" s="257"/>
      <c r="H312" s="260">
        <v>6.2000000000000002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158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144</v>
      </c>
    </row>
    <row r="313" s="14" customFormat="1">
      <c r="A313" s="14"/>
      <c r="B313" s="256"/>
      <c r="C313" s="257"/>
      <c r="D313" s="239" t="s">
        <v>158</v>
      </c>
      <c r="E313" s="258" t="s">
        <v>1</v>
      </c>
      <c r="F313" s="259" t="s">
        <v>1075</v>
      </c>
      <c r="G313" s="257"/>
      <c r="H313" s="260">
        <v>6.2000000000000002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158</v>
      </c>
      <c r="AU313" s="266" t="s">
        <v>82</v>
      </c>
      <c r="AV313" s="14" t="s">
        <v>82</v>
      </c>
      <c r="AW313" s="14" t="s">
        <v>30</v>
      </c>
      <c r="AX313" s="14" t="s">
        <v>73</v>
      </c>
      <c r="AY313" s="266" t="s">
        <v>144</v>
      </c>
    </row>
    <row r="314" s="13" customFormat="1">
      <c r="A314" s="13"/>
      <c r="B314" s="246"/>
      <c r="C314" s="247"/>
      <c r="D314" s="239" t="s">
        <v>158</v>
      </c>
      <c r="E314" s="248" t="s">
        <v>1</v>
      </c>
      <c r="F314" s="249" t="s">
        <v>1076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158</v>
      </c>
      <c r="AU314" s="255" t="s">
        <v>82</v>
      </c>
      <c r="AV314" s="13" t="s">
        <v>80</v>
      </c>
      <c r="AW314" s="13" t="s">
        <v>30</v>
      </c>
      <c r="AX314" s="13" t="s">
        <v>73</v>
      </c>
      <c r="AY314" s="255" t="s">
        <v>144</v>
      </c>
    </row>
    <row r="315" s="14" customFormat="1">
      <c r="A315" s="14"/>
      <c r="B315" s="256"/>
      <c r="C315" s="257"/>
      <c r="D315" s="239" t="s">
        <v>158</v>
      </c>
      <c r="E315" s="258" t="s">
        <v>1</v>
      </c>
      <c r="F315" s="259" t="s">
        <v>1077</v>
      </c>
      <c r="G315" s="257"/>
      <c r="H315" s="260">
        <v>5.0700000000000003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158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144</v>
      </c>
    </row>
    <row r="316" s="13" customFormat="1">
      <c r="A316" s="13"/>
      <c r="B316" s="246"/>
      <c r="C316" s="247"/>
      <c r="D316" s="239" t="s">
        <v>158</v>
      </c>
      <c r="E316" s="248" t="s">
        <v>1</v>
      </c>
      <c r="F316" s="249" t="s">
        <v>477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158</v>
      </c>
      <c r="AU316" s="255" t="s">
        <v>82</v>
      </c>
      <c r="AV316" s="13" t="s">
        <v>80</v>
      </c>
      <c r="AW316" s="13" t="s">
        <v>30</v>
      </c>
      <c r="AX316" s="13" t="s">
        <v>73</v>
      </c>
      <c r="AY316" s="255" t="s">
        <v>144</v>
      </c>
    </row>
    <row r="317" s="14" customFormat="1">
      <c r="A317" s="14"/>
      <c r="B317" s="256"/>
      <c r="C317" s="257"/>
      <c r="D317" s="239" t="s">
        <v>158</v>
      </c>
      <c r="E317" s="258" t="s">
        <v>1</v>
      </c>
      <c r="F317" s="259" t="s">
        <v>1078</v>
      </c>
      <c r="G317" s="257"/>
      <c r="H317" s="260">
        <v>2.6699999999999999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158</v>
      </c>
      <c r="AU317" s="266" t="s">
        <v>82</v>
      </c>
      <c r="AV317" s="14" t="s">
        <v>82</v>
      </c>
      <c r="AW317" s="14" t="s">
        <v>30</v>
      </c>
      <c r="AX317" s="14" t="s">
        <v>73</v>
      </c>
      <c r="AY317" s="266" t="s">
        <v>144</v>
      </c>
    </row>
    <row r="318" s="15" customFormat="1">
      <c r="A318" s="15"/>
      <c r="B318" s="267"/>
      <c r="C318" s="268"/>
      <c r="D318" s="239" t="s">
        <v>158</v>
      </c>
      <c r="E318" s="269" t="s">
        <v>1</v>
      </c>
      <c r="F318" s="270" t="s">
        <v>161</v>
      </c>
      <c r="G318" s="268"/>
      <c r="H318" s="271">
        <v>60.439999999999998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158</v>
      </c>
      <c r="AU318" s="277" t="s">
        <v>82</v>
      </c>
      <c r="AV318" s="15" t="s">
        <v>152</v>
      </c>
      <c r="AW318" s="15" t="s">
        <v>30</v>
      </c>
      <c r="AX318" s="15" t="s">
        <v>80</v>
      </c>
      <c r="AY318" s="277" t="s">
        <v>144</v>
      </c>
    </row>
    <row r="319" s="2" customFormat="1" ht="24.15" customHeight="1">
      <c r="A319" s="38"/>
      <c r="B319" s="39"/>
      <c r="C319" s="226" t="s">
        <v>417</v>
      </c>
      <c r="D319" s="226" t="s">
        <v>147</v>
      </c>
      <c r="E319" s="227" t="s">
        <v>507</v>
      </c>
      <c r="F319" s="228" t="s">
        <v>508</v>
      </c>
      <c r="G319" s="229" t="s">
        <v>164</v>
      </c>
      <c r="H319" s="230">
        <v>2</v>
      </c>
      <c r="I319" s="231"/>
      <c r="J319" s="232">
        <f>ROUND(I319*H319,2)</f>
        <v>0</v>
      </c>
      <c r="K319" s="228" t="s">
        <v>151</v>
      </c>
      <c r="L319" s="44"/>
      <c r="M319" s="233" t="s">
        <v>1</v>
      </c>
      <c r="N319" s="234" t="s">
        <v>38</v>
      </c>
      <c r="O319" s="91"/>
      <c r="P319" s="235">
        <f>O319*H319</f>
        <v>0</v>
      </c>
      <c r="Q319" s="235">
        <v>0</v>
      </c>
      <c r="R319" s="235">
        <f>Q319*H319</f>
        <v>0</v>
      </c>
      <c r="S319" s="235">
        <v>0.033000000000000002</v>
      </c>
      <c r="T319" s="236">
        <f>S319*H319</f>
        <v>0.066000000000000003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270</v>
      </c>
      <c r="AT319" s="237" t="s">
        <v>147</v>
      </c>
      <c r="AU319" s="237" t="s">
        <v>82</v>
      </c>
      <c r="AY319" s="17" t="s">
        <v>144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80</v>
      </c>
      <c r="BK319" s="238">
        <f>ROUND(I319*H319,2)</f>
        <v>0</v>
      </c>
      <c r="BL319" s="17" t="s">
        <v>270</v>
      </c>
      <c r="BM319" s="237" t="s">
        <v>1079</v>
      </c>
    </row>
    <row r="320" s="2" customFormat="1">
      <c r="A320" s="38"/>
      <c r="B320" s="39"/>
      <c r="C320" s="40"/>
      <c r="D320" s="239" t="s">
        <v>154</v>
      </c>
      <c r="E320" s="40"/>
      <c r="F320" s="240" t="s">
        <v>510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154</v>
      </c>
      <c r="AU320" s="17" t="s">
        <v>82</v>
      </c>
    </row>
    <row r="321" s="2" customFormat="1">
      <c r="A321" s="38"/>
      <c r="B321" s="39"/>
      <c r="C321" s="40"/>
      <c r="D321" s="244" t="s">
        <v>156</v>
      </c>
      <c r="E321" s="40"/>
      <c r="F321" s="245" t="s">
        <v>511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156</v>
      </c>
      <c r="AU321" s="17" t="s">
        <v>82</v>
      </c>
    </row>
    <row r="322" s="13" customFormat="1">
      <c r="A322" s="13"/>
      <c r="B322" s="246"/>
      <c r="C322" s="247"/>
      <c r="D322" s="239" t="s">
        <v>158</v>
      </c>
      <c r="E322" s="248" t="s">
        <v>1</v>
      </c>
      <c r="F322" s="249" t="s">
        <v>1080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158</v>
      </c>
      <c r="AU322" s="255" t="s">
        <v>82</v>
      </c>
      <c r="AV322" s="13" t="s">
        <v>80</v>
      </c>
      <c r="AW322" s="13" t="s">
        <v>30</v>
      </c>
      <c r="AX322" s="13" t="s">
        <v>73</v>
      </c>
      <c r="AY322" s="255" t="s">
        <v>144</v>
      </c>
    </row>
    <row r="323" s="14" customFormat="1">
      <c r="A323" s="14"/>
      <c r="B323" s="256"/>
      <c r="C323" s="257"/>
      <c r="D323" s="239" t="s">
        <v>158</v>
      </c>
      <c r="E323" s="258" t="s">
        <v>1</v>
      </c>
      <c r="F323" s="259" t="s">
        <v>1081</v>
      </c>
      <c r="G323" s="257"/>
      <c r="H323" s="260">
        <v>2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158</v>
      </c>
      <c r="AU323" s="266" t="s">
        <v>82</v>
      </c>
      <c r="AV323" s="14" t="s">
        <v>82</v>
      </c>
      <c r="AW323" s="14" t="s">
        <v>30</v>
      </c>
      <c r="AX323" s="14" t="s">
        <v>73</v>
      </c>
      <c r="AY323" s="266" t="s">
        <v>144</v>
      </c>
    </row>
    <row r="324" s="15" customFormat="1">
      <c r="A324" s="15"/>
      <c r="B324" s="267"/>
      <c r="C324" s="268"/>
      <c r="D324" s="239" t="s">
        <v>158</v>
      </c>
      <c r="E324" s="269" t="s">
        <v>1</v>
      </c>
      <c r="F324" s="270" t="s">
        <v>161</v>
      </c>
      <c r="G324" s="268"/>
      <c r="H324" s="271">
        <v>2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158</v>
      </c>
      <c r="AU324" s="277" t="s">
        <v>82</v>
      </c>
      <c r="AV324" s="15" t="s">
        <v>152</v>
      </c>
      <c r="AW324" s="15" t="s">
        <v>30</v>
      </c>
      <c r="AX324" s="15" t="s">
        <v>80</v>
      </c>
      <c r="AY324" s="277" t="s">
        <v>144</v>
      </c>
    </row>
    <row r="325" s="2" customFormat="1" ht="24.15" customHeight="1">
      <c r="A325" s="38"/>
      <c r="B325" s="39"/>
      <c r="C325" s="226" t="s">
        <v>424</v>
      </c>
      <c r="D325" s="226" t="s">
        <v>147</v>
      </c>
      <c r="E325" s="227" t="s">
        <v>1082</v>
      </c>
      <c r="F325" s="228" t="s">
        <v>1083</v>
      </c>
      <c r="G325" s="229" t="s">
        <v>164</v>
      </c>
      <c r="H325" s="230">
        <v>100</v>
      </c>
      <c r="I325" s="231"/>
      <c r="J325" s="232">
        <f>ROUND(I325*H325,2)</f>
        <v>0</v>
      </c>
      <c r="K325" s="228" t="s">
        <v>151</v>
      </c>
      <c r="L325" s="44"/>
      <c r="M325" s="233" t="s">
        <v>1</v>
      </c>
      <c r="N325" s="234" t="s">
        <v>38</v>
      </c>
      <c r="O325" s="91"/>
      <c r="P325" s="235">
        <f>O325*H325</f>
        <v>0</v>
      </c>
      <c r="Q325" s="235">
        <v>0.0073200000000000001</v>
      </c>
      <c r="R325" s="235">
        <f>Q325*H325</f>
        <v>0.73199999999999998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270</v>
      </c>
      <c r="AT325" s="237" t="s">
        <v>147</v>
      </c>
      <c r="AU325" s="237" t="s">
        <v>82</v>
      </c>
      <c r="AY325" s="17" t="s">
        <v>144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80</v>
      </c>
      <c r="BK325" s="238">
        <f>ROUND(I325*H325,2)</f>
        <v>0</v>
      </c>
      <c r="BL325" s="17" t="s">
        <v>270</v>
      </c>
      <c r="BM325" s="237" t="s">
        <v>1084</v>
      </c>
    </row>
    <row r="326" s="2" customFormat="1">
      <c r="A326" s="38"/>
      <c r="B326" s="39"/>
      <c r="C326" s="40"/>
      <c r="D326" s="239" t="s">
        <v>154</v>
      </c>
      <c r="E326" s="40"/>
      <c r="F326" s="240" t="s">
        <v>1085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154</v>
      </c>
      <c r="AU326" s="17" t="s">
        <v>82</v>
      </c>
    </row>
    <row r="327" s="2" customFormat="1">
      <c r="A327" s="38"/>
      <c r="B327" s="39"/>
      <c r="C327" s="40"/>
      <c r="D327" s="244" t="s">
        <v>156</v>
      </c>
      <c r="E327" s="40"/>
      <c r="F327" s="245" t="s">
        <v>1086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156</v>
      </c>
      <c r="AU327" s="17" t="s">
        <v>82</v>
      </c>
    </row>
    <row r="328" s="13" customFormat="1">
      <c r="A328" s="13"/>
      <c r="B328" s="246"/>
      <c r="C328" s="247"/>
      <c r="D328" s="239" t="s">
        <v>158</v>
      </c>
      <c r="E328" s="248" t="s">
        <v>1</v>
      </c>
      <c r="F328" s="249" t="s">
        <v>1087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158</v>
      </c>
      <c r="AU328" s="255" t="s">
        <v>82</v>
      </c>
      <c r="AV328" s="13" t="s">
        <v>80</v>
      </c>
      <c r="AW328" s="13" t="s">
        <v>30</v>
      </c>
      <c r="AX328" s="13" t="s">
        <v>73</v>
      </c>
      <c r="AY328" s="255" t="s">
        <v>144</v>
      </c>
    </row>
    <row r="329" s="14" customFormat="1">
      <c r="A329" s="14"/>
      <c r="B329" s="256"/>
      <c r="C329" s="257"/>
      <c r="D329" s="239" t="s">
        <v>158</v>
      </c>
      <c r="E329" s="258" t="s">
        <v>1</v>
      </c>
      <c r="F329" s="259" t="s">
        <v>985</v>
      </c>
      <c r="G329" s="257"/>
      <c r="H329" s="260">
        <v>100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158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144</v>
      </c>
    </row>
    <row r="330" s="15" customFormat="1">
      <c r="A330" s="15"/>
      <c r="B330" s="267"/>
      <c r="C330" s="268"/>
      <c r="D330" s="239" t="s">
        <v>158</v>
      </c>
      <c r="E330" s="269" t="s">
        <v>1</v>
      </c>
      <c r="F330" s="270" t="s">
        <v>161</v>
      </c>
      <c r="G330" s="268"/>
      <c r="H330" s="271">
        <v>100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158</v>
      </c>
      <c r="AU330" s="277" t="s">
        <v>82</v>
      </c>
      <c r="AV330" s="15" t="s">
        <v>152</v>
      </c>
      <c r="AW330" s="15" t="s">
        <v>30</v>
      </c>
      <c r="AX330" s="15" t="s">
        <v>80</v>
      </c>
      <c r="AY330" s="277" t="s">
        <v>144</v>
      </c>
    </row>
    <row r="331" s="2" customFormat="1" ht="33" customHeight="1">
      <c r="A331" s="38"/>
      <c r="B331" s="39"/>
      <c r="C331" s="226" t="s">
        <v>430</v>
      </c>
      <c r="D331" s="226" t="s">
        <v>147</v>
      </c>
      <c r="E331" s="227" t="s">
        <v>577</v>
      </c>
      <c r="F331" s="228" t="s">
        <v>578</v>
      </c>
      <c r="G331" s="229" t="s">
        <v>164</v>
      </c>
      <c r="H331" s="230">
        <v>320.88</v>
      </c>
      <c r="I331" s="231"/>
      <c r="J331" s="232">
        <f>ROUND(I331*H331,2)</f>
        <v>0</v>
      </c>
      <c r="K331" s="228" t="s">
        <v>151</v>
      </c>
      <c r="L331" s="44"/>
      <c r="M331" s="233" t="s">
        <v>1</v>
      </c>
      <c r="N331" s="234" t="s">
        <v>38</v>
      </c>
      <c r="O331" s="91"/>
      <c r="P331" s="235">
        <f>O331*H331</f>
        <v>0</v>
      </c>
      <c r="Q331" s="235">
        <v>9.0000000000000006E-05</v>
      </c>
      <c r="R331" s="235">
        <f>Q331*H331</f>
        <v>0.028879200000000001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270</v>
      </c>
      <c r="AT331" s="237" t="s">
        <v>147</v>
      </c>
      <c r="AU331" s="237" t="s">
        <v>82</v>
      </c>
      <c r="AY331" s="17" t="s">
        <v>144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80</v>
      </c>
      <c r="BK331" s="238">
        <f>ROUND(I331*H331,2)</f>
        <v>0</v>
      </c>
      <c r="BL331" s="17" t="s">
        <v>270</v>
      </c>
      <c r="BM331" s="237" t="s">
        <v>1088</v>
      </c>
    </row>
    <row r="332" s="2" customFormat="1">
      <c r="A332" s="38"/>
      <c r="B332" s="39"/>
      <c r="C332" s="40"/>
      <c r="D332" s="239" t="s">
        <v>154</v>
      </c>
      <c r="E332" s="40"/>
      <c r="F332" s="240" t="s">
        <v>580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154</v>
      </c>
      <c r="AU332" s="17" t="s">
        <v>82</v>
      </c>
    </row>
    <row r="333" s="2" customFormat="1">
      <c r="A333" s="38"/>
      <c r="B333" s="39"/>
      <c r="C333" s="40"/>
      <c r="D333" s="244" t="s">
        <v>156</v>
      </c>
      <c r="E333" s="40"/>
      <c r="F333" s="245" t="s">
        <v>581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156</v>
      </c>
      <c r="AU333" s="17" t="s">
        <v>82</v>
      </c>
    </row>
    <row r="334" s="13" customFormat="1">
      <c r="A334" s="13"/>
      <c r="B334" s="246"/>
      <c r="C334" s="247"/>
      <c r="D334" s="239" t="s">
        <v>158</v>
      </c>
      <c r="E334" s="248" t="s">
        <v>1</v>
      </c>
      <c r="F334" s="249" t="s">
        <v>1067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158</v>
      </c>
      <c r="AU334" s="255" t="s">
        <v>82</v>
      </c>
      <c r="AV334" s="13" t="s">
        <v>80</v>
      </c>
      <c r="AW334" s="13" t="s">
        <v>30</v>
      </c>
      <c r="AX334" s="13" t="s">
        <v>73</v>
      </c>
      <c r="AY334" s="255" t="s">
        <v>144</v>
      </c>
    </row>
    <row r="335" s="14" customFormat="1">
      <c r="A335" s="14"/>
      <c r="B335" s="256"/>
      <c r="C335" s="257"/>
      <c r="D335" s="239" t="s">
        <v>158</v>
      </c>
      <c r="E335" s="258" t="s">
        <v>1</v>
      </c>
      <c r="F335" s="259" t="s">
        <v>1068</v>
      </c>
      <c r="G335" s="257"/>
      <c r="H335" s="260">
        <v>6.2000000000000002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158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144</v>
      </c>
    </row>
    <row r="336" s="14" customFormat="1">
      <c r="A336" s="14"/>
      <c r="B336" s="256"/>
      <c r="C336" s="257"/>
      <c r="D336" s="239" t="s">
        <v>158</v>
      </c>
      <c r="E336" s="258" t="s">
        <v>1</v>
      </c>
      <c r="F336" s="259" t="s">
        <v>1069</v>
      </c>
      <c r="G336" s="257"/>
      <c r="H336" s="260">
        <v>6.2000000000000002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158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144</v>
      </c>
    </row>
    <row r="337" s="14" customFormat="1">
      <c r="A337" s="14"/>
      <c r="B337" s="256"/>
      <c r="C337" s="257"/>
      <c r="D337" s="239" t="s">
        <v>158</v>
      </c>
      <c r="E337" s="258" t="s">
        <v>1</v>
      </c>
      <c r="F337" s="259" t="s">
        <v>1070</v>
      </c>
      <c r="G337" s="257"/>
      <c r="H337" s="260">
        <v>6.2000000000000002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158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144</v>
      </c>
    </row>
    <row r="338" s="14" customFormat="1">
      <c r="A338" s="14"/>
      <c r="B338" s="256"/>
      <c r="C338" s="257"/>
      <c r="D338" s="239" t="s">
        <v>158</v>
      </c>
      <c r="E338" s="258" t="s">
        <v>1</v>
      </c>
      <c r="F338" s="259" t="s">
        <v>1071</v>
      </c>
      <c r="G338" s="257"/>
      <c r="H338" s="260">
        <v>9.3000000000000007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158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144</v>
      </c>
    </row>
    <row r="339" s="14" customFormat="1">
      <c r="A339" s="14"/>
      <c r="B339" s="256"/>
      <c r="C339" s="257"/>
      <c r="D339" s="239" t="s">
        <v>158</v>
      </c>
      <c r="E339" s="258" t="s">
        <v>1</v>
      </c>
      <c r="F339" s="259" t="s">
        <v>1072</v>
      </c>
      <c r="G339" s="257"/>
      <c r="H339" s="260">
        <v>6.2000000000000002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158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144</v>
      </c>
    </row>
    <row r="340" s="14" customFormat="1">
      <c r="A340" s="14"/>
      <c r="B340" s="256"/>
      <c r="C340" s="257"/>
      <c r="D340" s="239" t="s">
        <v>158</v>
      </c>
      <c r="E340" s="258" t="s">
        <v>1</v>
      </c>
      <c r="F340" s="259" t="s">
        <v>1073</v>
      </c>
      <c r="G340" s="257"/>
      <c r="H340" s="260">
        <v>6.2000000000000002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158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144</v>
      </c>
    </row>
    <row r="341" s="14" customFormat="1">
      <c r="A341" s="14"/>
      <c r="B341" s="256"/>
      <c r="C341" s="257"/>
      <c r="D341" s="239" t="s">
        <v>158</v>
      </c>
      <c r="E341" s="258" t="s">
        <v>1</v>
      </c>
      <c r="F341" s="259" t="s">
        <v>1074</v>
      </c>
      <c r="G341" s="257"/>
      <c r="H341" s="260">
        <v>6.2000000000000002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158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144</v>
      </c>
    </row>
    <row r="342" s="14" customFormat="1">
      <c r="A342" s="14"/>
      <c r="B342" s="256"/>
      <c r="C342" s="257"/>
      <c r="D342" s="239" t="s">
        <v>158</v>
      </c>
      <c r="E342" s="258" t="s">
        <v>1</v>
      </c>
      <c r="F342" s="259" t="s">
        <v>1075</v>
      </c>
      <c r="G342" s="257"/>
      <c r="H342" s="260">
        <v>6.2000000000000002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158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144</v>
      </c>
    </row>
    <row r="343" s="13" customFormat="1">
      <c r="A343" s="13"/>
      <c r="B343" s="246"/>
      <c r="C343" s="247"/>
      <c r="D343" s="239" t="s">
        <v>158</v>
      </c>
      <c r="E343" s="248" t="s">
        <v>1</v>
      </c>
      <c r="F343" s="249" t="s">
        <v>1076</v>
      </c>
      <c r="G343" s="247"/>
      <c r="H343" s="248" t="s">
        <v>1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158</v>
      </c>
      <c r="AU343" s="255" t="s">
        <v>82</v>
      </c>
      <c r="AV343" s="13" t="s">
        <v>80</v>
      </c>
      <c r="AW343" s="13" t="s">
        <v>30</v>
      </c>
      <c r="AX343" s="13" t="s">
        <v>73</v>
      </c>
      <c r="AY343" s="255" t="s">
        <v>144</v>
      </c>
    </row>
    <row r="344" s="14" customFormat="1">
      <c r="A344" s="14"/>
      <c r="B344" s="256"/>
      <c r="C344" s="257"/>
      <c r="D344" s="239" t="s">
        <v>158</v>
      </c>
      <c r="E344" s="258" t="s">
        <v>1</v>
      </c>
      <c r="F344" s="259" t="s">
        <v>1077</v>
      </c>
      <c r="G344" s="257"/>
      <c r="H344" s="260">
        <v>5.0700000000000003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158</v>
      </c>
      <c r="AU344" s="266" t="s">
        <v>82</v>
      </c>
      <c r="AV344" s="14" t="s">
        <v>82</v>
      </c>
      <c r="AW344" s="14" t="s">
        <v>30</v>
      </c>
      <c r="AX344" s="14" t="s">
        <v>73</v>
      </c>
      <c r="AY344" s="266" t="s">
        <v>144</v>
      </c>
    </row>
    <row r="345" s="13" customFormat="1">
      <c r="A345" s="13"/>
      <c r="B345" s="246"/>
      <c r="C345" s="247"/>
      <c r="D345" s="239" t="s">
        <v>158</v>
      </c>
      <c r="E345" s="248" t="s">
        <v>1</v>
      </c>
      <c r="F345" s="249" t="s">
        <v>477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158</v>
      </c>
      <c r="AU345" s="255" t="s">
        <v>82</v>
      </c>
      <c r="AV345" s="13" t="s">
        <v>80</v>
      </c>
      <c r="AW345" s="13" t="s">
        <v>30</v>
      </c>
      <c r="AX345" s="13" t="s">
        <v>73</v>
      </c>
      <c r="AY345" s="255" t="s">
        <v>144</v>
      </c>
    </row>
    <row r="346" s="14" customFormat="1">
      <c r="A346" s="14"/>
      <c r="B346" s="256"/>
      <c r="C346" s="257"/>
      <c r="D346" s="239" t="s">
        <v>158</v>
      </c>
      <c r="E346" s="258" t="s">
        <v>1</v>
      </c>
      <c r="F346" s="259" t="s">
        <v>1078</v>
      </c>
      <c r="G346" s="257"/>
      <c r="H346" s="260">
        <v>2.6699999999999999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158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144</v>
      </c>
    </row>
    <row r="347" s="13" customFormat="1">
      <c r="A347" s="13"/>
      <c r="B347" s="246"/>
      <c r="C347" s="247"/>
      <c r="D347" s="239" t="s">
        <v>158</v>
      </c>
      <c r="E347" s="248" t="s">
        <v>1</v>
      </c>
      <c r="F347" s="249" t="s">
        <v>534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158</v>
      </c>
      <c r="AU347" s="255" t="s">
        <v>82</v>
      </c>
      <c r="AV347" s="13" t="s">
        <v>80</v>
      </c>
      <c r="AW347" s="13" t="s">
        <v>30</v>
      </c>
      <c r="AX347" s="13" t="s">
        <v>73</v>
      </c>
      <c r="AY347" s="255" t="s">
        <v>144</v>
      </c>
    </row>
    <row r="348" s="14" customFormat="1">
      <c r="A348" s="14"/>
      <c r="B348" s="256"/>
      <c r="C348" s="257"/>
      <c r="D348" s="239" t="s">
        <v>158</v>
      </c>
      <c r="E348" s="258" t="s">
        <v>1</v>
      </c>
      <c r="F348" s="259" t="s">
        <v>1089</v>
      </c>
      <c r="G348" s="257"/>
      <c r="H348" s="260">
        <v>260.44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158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144</v>
      </c>
    </row>
    <row r="349" s="15" customFormat="1">
      <c r="A349" s="15"/>
      <c r="B349" s="267"/>
      <c r="C349" s="268"/>
      <c r="D349" s="239" t="s">
        <v>158</v>
      </c>
      <c r="E349" s="269" t="s">
        <v>1</v>
      </c>
      <c r="F349" s="270" t="s">
        <v>161</v>
      </c>
      <c r="G349" s="268"/>
      <c r="H349" s="271">
        <v>320.88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7" t="s">
        <v>158</v>
      </c>
      <c r="AU349" s="277" t="s">
        <v>82</v>
      </c>
      <c r="AV349" s="15" t="s">
        <v>152</v>
      </c>
      <c r="AW349" s="15" t="s">
        <v>30</v>
      </c>
      <c r="AX349" s="15" t="s">
        <v>80</v>
      </c>
      <c r="AY349" s="277" t="s">
        <v>144</v>
      </c>
    </row>
    <row r="350" s="2" customFormat="1" ht="21.75" customHeight="1">
      <c r="A350" s="38"/>
      <c r="B350" s="39"/>
      <c r="C350" s="278" t="s">
        <v>471</v>
      </c>
      <c r="D350" s="278" t="s">
        <v>361</v>
      </c>
      <c r="E350" s="279" t="s">
        <v>584</v>
      </c>
      <c r="F350" s="280" t="s">
        <v>585</v>
      </c>
      <c r="G350" s="281" t="s">
        <v>150</v>
      </c>
      <c r="H350" s="282">
        <v>10.185000000000001</v>
      </c>
      <c r="I350" s="283"/>
      <c r="J350" s="284">
        <f>ROUND(I350*H350,2)</f>
        <v>0</v>
      </c>
      <c r="K350" s="280" t="s">
        <v>151</v>
      </c>
      <c r="L350" s="285"/>
      <c r="M350" s="286" t="s">
        <v>1</v>
      </c>
      <c r="N350" s="287" t="s">
        <v>38</v>
      </c>
      <c r="O350" s="91"/>
      <c r="P350" s="235">
        <f>O350*H350</f>
        <v>0</v>
      </c>
      <c r="Q350" s="235">
        <v>0.55000000000000004</v>
      </c>
      <c r="R350" s="235">
        <f>Q350*H350</f>
        <v>5.6017500000000009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376</v>
      </c>
      <c r="AT350" s="237" t="s">
        <v>361</v>
      </c>
      <c r="AU350" s="237" t="s">
        <v>82</v>
      </c>
      <c r="AY350" s="17" t="s">
        <v>144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80</v>
      </c>
      <c r="BK350" s="238">
        <f>ROUND(I350*H350,2)</f>
        <v>0</v>
      </c>
      <c r="BL350" s="17" t="s">
        <v>270</v>
      </c>
      <c r="BM350" s="237" t="s">
        <v>1090</v>
      </c>
    </row>
    <row r="351" s="2" customFormat="1">
      <c r="A351" s="38"/>
      <c r="B351" s="39"/>
      <c r="C351" s="40"/>
      <c r="D351" s="239" t="s">
        <v>154</v>
      </c>
      <c r="E351" s="40"/>
      <c r="F351" s="240" t="s">
        <v>585</v>
      </c>
      <c r="G351" s="40"/>
      <c r="H351" s="40"/>
      <c r="I351" s="241"/>
      <c r="J351" s="40"/>
      <c r="K351" s="40"/>
      <c r="L351" s="44"/>
      <c r="M351" s="242"/>
      <c r="N351" s="243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154</v>
      </c>
      <c r="AU351" s="17" t="s">
        <v>82</v>
      </c>
    </row>
    <row r="352" s="13" customFormat="1">
      <c r="A352" s="13"/>
      <c r="B352" s="246"/>
      <c r="C352" s="247"/>
      <c r="D352" s="239" t="s">
        <v>158</v>
      </c>
      <c r="E352" s="248" t="s">
        <v>1</v>
      </c>
      <c r="F352" s="249" t="s">
        <v>540</v>
      </c>
      <c r="G352" s="247"/>
      <c r="H352" s="248" t="s">
        <v>1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158</v>
      </c>
      <c r="AU352" s="255" t="s">
        <v>82</v>
      </c>
      <c r="AV352" s="13" t="s">
        <v>80</v>
      </c>
      <c r="AW352" s="13" t="s">
        <v>30</v>
      </c>
      <c r="AX352" s="13" t="s">
        <v>73</v>
      </c>
      <c r="AY352" s="255" t="s">
        <v>144</v>
      </c>
    </row>
    <row r="353" s="13" customFormat="1">
      <c r="A353" s="13"/>
      <c r="B353" s="246"/>
      <c r="C353" s="247"/>
      <c r="D353" s="239" t="s">
        <v>158</v>
      </c>
      <c r="E353" s="248" t="s">
        <v>1</v>
      </c>
      <c r="F353" s="249" t="s">
        <v>1067</v>
      </c>
      <c r="G353" s="247"/>
      <c r="H353" s="248" t="s">
        <v>1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158</v>
      </c>
      <c r="AU353" s="255" t="s">
        <v>82</v>
      </c>
      <c r="AV353" s="13" t="s">
        <v>80</v>
      </c>
      <c r="AW353" s="13" t="s">
        <v>30</v>
      </c>
      <c r="AX353" s="13" t="s">
        <v>73</v>
      </c>
      <c r="AY353" s="255" t="s">
        <v>144</v>
      </c>
    </row>
    <row r="354" s="14" customFormat="1">
      <c r="A354" s="14"/>
      <c r="B354" s="256"/>
      <c r="C354" s="257"/>
      <c r="D354" s="239" t="s">
        <v>158</v>
      </c>
      <c r="E354" s="258" t="s">
        <v>1</v>
      </c>
      <c r="F354" s="259" t="s">
        <v>1091</v>
      </c>
      <c r="G354" s="257"/>
      <c r="H354" s="260">
        <v>0.19600000000000001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158</v>
      </c>
      <c r="AU354" s="266" t="s">
        <v>82</v>
      </c>
      <c r="AV354" s="14" t="s">
        <v>82</v>
      </c>
      <c r="AW354" s="14" t="s">
        <v>30</v>
      </c>
      <c r="AX354" s="14" t="s">
        <v>73</v>
      </c>
      <c r="AY354" s="266" t="s">
        <v>144</v>
      </c>
    </row>
    <row r="355" s="14" customFormat="1">
      <c r="A355" s="14"/>
      <c r="B355" s="256"/>
      <c r="C355" s="257"/>
      <c r="D355" s="239" t="s">
        <v>158</v>
      </c>
      <c r="E355" s="258" t="s">
        <v>1</v>
      </c>
      <c r="F355" s="259" t="s">
        <v>1092</v>
      </c>
      <c r="G355" s="257"/>
      <c r="H355" s="260">
        <v>0.19600000000000001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158</v>
      </c>
      <c r="AU355" s="266" t="s">
        <v>82</v>
      </c>
      <c r="AV355" s="14" t="s">
        <v>82</v>
      </c>
      <c r="AW355" s="14" t="s">
        <v>30</v>
      </c>
      <c r="AX355" s="14" t="s">
        <v>73</v>
      </c>
      <c r="AY355" s="266" t="s">
        <v>144</v>
      </c>
    </row>
    <row r="356" s="14" customFormat="1">
      <c r="A356" s="14"/>
      <c r="B356" s="256"/>
      <c r="C356" s="257"/>
      <c r="D356" s="239" t="s">
        <v>158</v>
      </c>
      <c r="E356" s="258" t="s">
        <v>1</v>
      </c>
      <c r="F356" s="259" t="s">
        <v>1093</v>
      </c>
      <c r="G356" s="257"/>
      <c r="H356" s="260">
        <v>0.19600000000000001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158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144</v>
      </c>
    </row>
    <row r="357" s="14" customFormat="1">
      <c r="A357" s="14"/>
      <c r="B357" s="256"/>
      <c r="C357" s="257"/>
      <c r="D357" s="239" t="s">
        <v>158</v>
      </c>
      <c r="E357" s="258" t="s">
        <v>1</v>
      </c>
      <c r="F357" s="259" t="s">
        <v>1094</v>
      </c>
      <c r="G357" s="257"/>
      <c r="H357" s="260">
        <v>0.29499999999999998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158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144</v>
      </c>
    </row>
    <row r="358" s="14" customFormat="1">
      <c r="A358" s="14"/>
      <c r="B358" s="256"/>
      <c r="C358" s="257"/>
      <c r="D358" s="239" t="s">
        <v>158</v>
      </c>
      <c r="E358" s="258" t="s">
        <v>1</v>
      </c>
      <c r="F358" s="259" t="s">
        <v>1095</v>
      </c>
      <c r="G358" s="257"/>
      <c r="H358" s="260">
        <v>0.19600000000000001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158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144</v>
      </c>
    </row>
    <row r="359" s="14" customFormat="1">
      <c r="A359" s="14"/>
      <c r="B359" s="256"/>
      <c r="C359" s="257"/>
      <c r="D359" s="239" t="s">
        <v>158</v>
      </c>
      <c r="E359" s="258" t="s">
        <v>1</v>
      </c>
      <c r="F359" s="259" t="s">
        <v>1096</v>
      </c>
      <c r="G359" s="257"/>
      <c r="H359" s="260">
        <v>0.19600000000000001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158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144</v>
      </c>
    </row>
    <row r="360" s="14" customFormat="1">
      <c r="A360" s="14"/>
      <c r="B360" s="256"/>
      <c r="C360" s="257"/>
      <c r="D360" s="239" t="s">
        <v>158</v>
      </c>
      <c r="E360" s="258" t="s">
        <v>1</v>
      </c>
      <c r="F360" s="259" t="s">
        <v>1097</v>
      </c>
      <c r="G360" s="257"/>
      <c r="H360" s="260">
        <v>0.19600000000000001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158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144</v>
      </c>
    </row>
    <row r="361" s="14" customFormat="1">
      <c r="A361" s="14"/>
      <c r="B361" s="256"/>
      <c r="C361" s="257"/>
      <c r="D361" s="239" t="s">
        <v>158</v>
      </c>
      <c r="E361" s="258" t="s">
        <v>1</v>
      </c>
      <c r="F361" s="259" t="s">
        <v>1098</v>
      </c>
      <c r="G361" s="257"/>
      <c r="H361" s="260">
        <v>0.19600000000000001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158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144</v>
      </c>
    </row>
    <row r="362" s="13" customFormat="1">
      <c r="A362" s="13"/>
      <c r="B362" s="246"/>
      <c r="C362" s="247"/>
      <c r="D362" s="239" t="s">
        <v>158</v>
      </c>
      <c r="E362" s="248" t="s">
        <v>1</v>
      </c>
      <c r="F362" s="249" t="s">
        <v>1076</v>
      </c>
      <c r="G362" s="247"/>
      <c r="H362" s="248" t="s">
        <v>1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158</v>
      </c>
      <c r="AU362" s="255" t="s">
        <v>82</v>
      </c>
      <c r="AV362" s="13" t="s">
        <v>80</v>
      </c>
      <c r="AW362" s="13" t="s">
        <v>30</v>
      </c>
      <c r="AX362" s="13" t="s">
        <v>73</v>
      </c>
      <c r="AY362" s="255" t="s">
        <v>144</v>
      </c>
    </row>
    <row r="363" s="14" customFormat="1">
      <c r="A363" s="14"/>
      <c r="B363" s="256"/>
      <c r="C363" s="257"/>
      <c r="D363" s="239" t="s">
        <v>158</v>
      </c>
      <c r="E363" s="258" t="s">
        <v>1</v>
      </c>
      <c r="F363" s="259" t="s">
        <v>1099</v>
      </c>
      <c r="G363" s="257"/>
      <c r="H363" s="260">
        <v>0.20100000000000001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158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144</v>
      </c>
    </row>
    <row r="364" s="13" customFormat="1">
      <c r="A364" s="13"/>
      <c r="B364" s="246"/>
      <c r="C364" s="247"/>
      <c r="D364" s="239" t="s">
        <v>158</v>
      </c>
      <c r="E364" s="248" t="s">
        <v>1</v>
      </c>
      <c r="F364" s="249" t="s">
        <v>477</v>
      </c>
      <c r="G364" s="247"/>
      <c r="H364" s="248" t="s">
        <v>1</v>
      </c>
      <c r="I364" s="250"/>
      <c r="J364" s="247"/>
      <c r="K364" s="247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158</v>
      </c>
      <c r="AU364" s="255" t="s">
        <v>82</v>
      </c>
      <c r="AV364" s="13" t="s">
        <v>80</v>
      </c>
      <c r="AW364" s="13" t="s">
        <v>30</v>
      </c>
      <c r="AX364" s="13" t="s">
        <v>73</v>
      </c>
      <c r="AY364" s="255" t="s">
        <v>144</v>
      </c>
    </row>
    <row r="365" s="14" customFormat="1">
      <c r="A365" s="14"/>
      <c r="B365" s="256"/>
      <c r="C365" s="257"/>
      <c r="D365" s="239" t="s">
        <v>158</v>
      </c>
      <c r="E365" s="258" t="s">
        <v>1</v>
      </c>
      <c r="F365" s="259" t="s">
        <v>1100</v>
      </c>
      <c r="G365" s="257"/>
      <c r="H365" s="260">
        <v>0.066000000000000003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158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144</v>
      </c>
    </row>
    <row r="366" s="13" customFormat="1">
      <c r="A366" s="13"/>
      <c r="B366" s="246"/>
      <c r="C366" s="247"/>
      <c r="D366" s="239" t="s">
        <v>158</v>
      </c>
      <c r="E366" s="248" t="s">
        <v>1</v>
      </c>
      <c r="F366" s="249" t="s">
        <v>534</v>
      </c>
      <c r="G366" s="247"/>
      <c r="H366" s="248" t="s">
        <v>1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158</v>
      </c>
      <c r="AU366" s="255" t="s">
        <v>82</v>
      </c>
      <c r="AV366" s="13" t="s">
        <v>80</v>
      </c>
      <c r="AW366" s="13" t="s">
        <v>30</v>
      </c>
      <c r="AX366" s="13" t="s">
        <v>73</v>
      </c>
      <c r="AY366" s="255" t="s">
        <v>144</v>
      </c>
    </row>
    <row r="367" s="14" customFormat="1">
      <c r="A367" s="14"/>
      <c r="B367" s="256"/>
      <c r="C367" s="257"/>
      <c r="D367" s="239" t="s">
        <v>158</v>
      </c>
      <c r="E367" s="258" t="s">
        <v>1</v>
      </c>
      <c r="F367" s="259" t="s">
        <v>1101</v>
      </c>
      <c r="G367" s="257"/>
      <c r="H367" s="260">
        <v>8.2509999999999994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158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144</v>
      </c>
    </row>
    <row r="368" s="15" customFormat="1">
      <c r="A368" s="15"/>
      <c r="B368" s="267"/>
      <c r="C368" s="268"/>
      <c r="D368" s="239" t="s">
        <v>158</v>
      </c>
      <c r="E368" s="269" t="s">
        <v>1</v>
      </c>
      <c r="F368" s="270" t="s">
        <v>161</v>
      </c>
      <c r="G368" s="268"/>
      <c r="H368" s="271">
        <v>10.184999999999999</v>
      </c>
      <c r="I368" s="272"/>
      <c r="J368" s="268"/>
      <c r="K368" s="268"/>
      <c r="L368" s="273"/>
      <c r="M368" s="274"/>
      <c r="N368" s="275"/>
      <c r="O368" s="275"/>
      <c r="P368" s="275"/>
      <c r="Q368" s="275"/>
      <c r="R368" s="275"/>
      <c r="S368" s="275"/>
      <c r="T368" s="27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7" t="s">
        <v>158</v>
      </c>
      <c r="AU368" s="277" t="s">
        <v>82</v>
      </c>
      <c r="AV368" s="15" t="s">
        <v>152</v>
      </c>
      <c r="AW368" s="15" t="s">
        <v>30</v>
      </c>
      <c r="AX368" s="15" t="s">
        <v>80</v>
      </c>
      <c r="AY368" s="277" t="s">
        <v>144</v>
      </c>
    </row>
    <row r="369" s="2" customFormat="1" ht="33" customHeight="1">
      <c r="A369" s="38"/>
      <c r="B369" s="39"/>
      <c r="C369" s="226" t="s">
        <v>480</v>
      </c>
      <c r="D369" s="226" t="s">
        <v>147</v>
      </c>
      <c r="E369" s="227" t="s">
        <v>621</v>
      </c>
      <c r="F369" s="228" t="s">
        <v>622</v>
      </c>
      <c r="G369" s="229" t="s">
        <v>164</v>
      </c>
      <c r="H369" s="230">
        <v>4</v>
      </c>
      <c r="I369" s="231"/>
      <c r="J369" s="232">
        <f>ROUND(I369*H369,2)</f>
        <v>0</v>
      </c>
      <c r="K369" s="228" t="s">
        <v>151</v>
      </c>
      <c r="L369" s="44"/>
      <c r="M369" s="233" t="s">
        <v>1</v>
      </c>
      <c r="N369" s="234" t="s">
        <v>38</v>
      </c>
      <c r="O369" s="91"/>
      <c r="P369" s="235">
        <f>O369*H369</f>
        <v>0</v>
      </c>
      <c r="Q369" s="235">
        <v>0.00010000000000000001</v>
      </c>
      <c r="R369" s="235">
        <f>Q369*H369</f>
        <v>0.00040000000000000002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270</v>
      </c>
      <c r="AT369" s="237" t="s">
        <v>147</v>
      </c>
      <c r="AU369" s="237" t="s">
        <v>82</v>
      </c>
      <c r="AY369" s="17" t="s">
        <v>144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80</v>
      </c>
      <c r="BK369" s="238">
        <f>ROUND(I369*H369,2)</f>
        <v>0</v>
      </c>
      <c r="BL369" s="17" t="s">
        <v>270</v>
      </c>
      <c r="BM369" s="237" t="s">
        <v>1102</v>
      </c>
    </row>
    <row r="370" s="2" customFormat="1">
      <c r="A370" s="38"/>
      <c r="B370" s="39"/>
      <c r="C370" s="40"/>
      <c r="D370" s="239" t="s">
        <v>154</v>
      </c>
      <c r="E370" s="40"/>
      <c r="F370" s="240" t="s">
        <v>624</v>
      </c>
      <c r="G370" s="40"/>
      <c r="H370" s="40"/>
      <c r="I370" s="241"/>
      <c r="J370" s="40"/>
      <c r="K370" s="40"/>
      <c r="L370" s="44"/>
      <c r="M370" s="242"/>
      <c r="N370" s="243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154</v>
      </c>
      <c r="AU370" s="17" t="s">
        <v>82</v>
      </c>
    </row>
    <row r="371" s="2" customFormat="1">
      <c r="A371" s="38"/>
      <c r="B371" s="39"/>
      <c r="C371" s="40"/>
      <c r="D371" s="244" t="s">
        <v>156</v>
      </c>
      <c r="E371" s="40"/>
      <c r="F371" s="245" t="s">
        <v>625</v>
      </c>
      <c r="G371" s="40"/>
      <c r="H371" s="40"/>
      <c r="I371" s="241"/>
      <c r="J371" s="40"/>
      <c r="K371" s="40"/>
      <c r="L371" s="44"/>
      <c r="M371" s="242"/>
      <c r="N371" s="243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156</v>
      </c>
      <c r="AU371" s="17" t="s">
        <v>82</v>
      </c>
    </row>
    <row r="372" s="13" customFormat="1">
      <c r="A372" s="13"/>
      <c r="B372" s="246"/>
      <c r="C372" s="247"/>
      <c r="D372" s="239" t="s">
        <v>158</v>
      </c>
      <c r="E372" s="248" t="s">
        <v>1</v>
      </c>
      <c r="F372" s="249" t="s">
        <v>1080</v>
      </c>
      <c r="G372" s="247"/>
      <c r="H372" s="248" t="s">
        <v>1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158</v>
      </c>
      <c r="AU372" s="255" t="s">
        <v>82</v>
      </c>
      <c r="AV372" s="13" t="s">
        <v>80</v>
      </c>
      <c r="AW372" s="13" t="s">
        <v>30</v>
      </c>
      <c r="AX372" s="13" t="s">
        <v>73</v>
      </c>
      <c r="AY372" s="255" t="s">
        <v>144</v>
      </c>
    </row>
    <row r="373" s="14" customFormat="1">
      <c r="A373" s="14"/>
      <c r="B373" s="256"/>
      <c r="C373" s="257"/>
      <c r="D373" s="239" t="s">
        <v>158</v>
      </c>
      <c r="E373" s="258" t="s">
        <v>1</v>
      </c>
      <c r="F373" s="259" t="s">
        <v>1081</v>
      </c>
      <c r="G373" s="257"/>
      <c r="H373" s="260">
        <v>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158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144</v>
      </c>
    </row>
    <row r="374" s="13" customFormat="1">
      <c r="A374" s="13"/>
      <c r="B374" s="246"/>
      <c r="C374" s="247"/>
      <c r="D374" s="239" t="s">
        <v>158</v>
      </c>
      <c r="E374" s="248" t="s">
        <v>1</v>
      </c>
      <c r="F374" s="249" t="s">
        <v>534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158</v>
      </c>
      <c r="AU374" s="255" t="s">
        <v>82</v>
      </c>
      <c r="AV374" s="13" t="s">
        <v>80</v>
      </c>
      <c r="AW374" s="13" t="s">
        <v>30</v>
      </c>
      <c r="AX374" s="13" t="s">
        <v>73</v>
      </c>
      <c r="AY374" s="255" t="s">
        <v>144</v>
      </c>
    </row>
    <row r="375" s="14" customFormat="1">
      <c r="A375" s="14"/>
      <c r="B375" s="256"/>
      <c r="C375" s="257"/>
      <c r="D375" s="239" t="s">
        <v>158</v>
      </c>
      <c r="E375" s="258" t="s">
        <v>1</v>
      </c>
      <c r="F375" s="259" t="s">
        <v>1103</v>
      </c>
      <c r="G375" s="257"/>
      <c r="H375" s="260">
        <v>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158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144</v>
      </c>
    </row>
    <row r="376" s="15" customFormat="1">
      <c r="A376" s="15"/>
      <c r="B376" s="267"/>
      <c r="C376" s="268"/>
      <c r="D376" s="239" t="s">
        <v>158</v>
      </c>
      <c r="E376" s="269" t="s">
        <v>1</v>
      </c>
      <c r="F376" s="270" t="s">
        <v>161</v>
      </c>
      <c r="G376" s="268"/>
      <c r="H376" s="271">
        <v>4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7" t="s">
        <v>158</v>
      </c>
      <c r="AU376" s="277" t="s">
        <v>82</v>
      </c>
      <c r="AV376" s="15" t="s">
        <v>152</v>
      </c>
      <c r="AW376" s="15" t="s">
        <v>30</v>
      </c>
      <c r="AX376" s="15" t="s">
        <v>80</v>
      </c>
      <c r="AY376" s="277" t="s">
        <v>144</v>
      </c>
    </row>
    <row r="377" s="2" customFormat="1" ht="21.75" customHeight="1">
      <c r="A377" s="38"/>
      <c r="B377" s="39"/>
      <c r="C377" s="278" t="s">
        <v>506</v>
      </c>
      <c r="D377" s="278" t="s">
        <v>361</v>
      </c>
      <c r="E377" s="279" t="s">
        <v>628</v>
      </c>
      <c r="F377" s="280" t="s">
        <v>629</v>
      </c>
      <c r="G377" s="281" t="s">
        <v>150</v>
      </c>
      <c r="H377" s="282">
        <v>0.25</v>
      </c>
      <c r="I377" s="283"/>
      <c r="J377" s="284">
        <f>ROUND(I377*H377,2)</f>
        <v>0</v>
      </c>
      <c r="K377" s="280" t="s">
        <v>151</v>
      </c>
      <c r="L377" s="285"/>
      <c r="M377" s="286" t="s">
        <v>1</v>
      </c>
      <c r="N377" s="287" t="s">
        <v>38</v>
      </c>
      <c r="O377" s="91"/>
      <c r="P377" s="235">
        <f>O377*H377</f>
        <v>0</v>
      </c>
      <c r="Q377" s="235">
        <v>0.55000000000000004</v>
      </c>
      <c r="R377" s="235">
        <f>Q377*H377</f>
        <v>0.13750000000000001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376</v>
      </c>
      <c r="AT377" s="237" t="s">
        <v>361</v>
      </c>
      <c r="AU377" s="237" t="s">
        <v>82</v>
      </c>
      <c r="AY377" s="17" t="s">
        <v>144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80</v>
      </c>
      <c r="BK377" s="238">
        <f>ROUND(I377*H377,2)</f>
        <v>0</v>
      </c>
      <c r="BL377" s="17" t="s">
        <v>270</v>
      </c>
      <c r="BM377" s="237" t="s">
        <v>1104</v>
      </c>
    </row>
    <row r="378" s="2" customFormat="1">
      <c r="A378" s="38"/>
      <c r="B378" s="39"/>
      <c r="C378" s="40"/>
      <c r="D378" s="239" t="s">
        <v>154</v>
      </c>
      <c r="E378" s="40"/>
      <c r="F378" s="240" t="s">
        <v>629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154</v>
      </c>
      <c r="AU378" s="17" t="s">
        <v>82</v>
      </c>
    </row>
    <row r="379" s="13" customFormat="1">
      <c r="A379" s="13"/>
      <c r="B379" s="246"/>
      <c r="C379" s="247"/>
      <c r="D379" s="239" t="s">
        <v>158</v>
      </c>
      <c r="E379" s="248" t="s">
        <v>1</v>
      </c>
      <c r="F379" s="249" t="s">
        <v>540</v>
      </c>
      <c r="G379" s="247"/>
      <c r="H379" s="248" t="s">
        <v>1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158</v>
      </c>
      <c r="AU379" s="255" t="s">
        <v>82</v>
      </c>
      <c r="AV379" s="13" t="s">
        <v>80</v>
      </c>
      <c r="AW379" s="13" t="s">
        <v>30</v>
      </c>
      <c r="AX379" s="13" t="s">
        <v>73</v>
      </c>
      <c r="AY379" s="255" t="s">
        <v>144</v>
      </c>
    </row>
    <row r="380" s="13" customFormat="1">
      <c r="A380" s="13"/>
      <c r="B380" s="246"/>
      <c r="C380" s="247"/>
      <c r="D380" s="239" t="s">
        <v>158</v>
      </c>
      <c r="E380" s="248" t="s">
        <v>1</v>
      </c>
      <c r="F380" s="249" t="s">
        <v>1080</v>
      </c>
      <c r="G380" s="247"/>
      <c r="H380" s="248" t="s">
        <v>1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158</v>
      </c>
      <c r="AU380" s="255" t="s">
        <v>82</v>
      </c>
      <c r="AV380" s="13" t="s">
        <v>80</v>
      </c>
      <c r="AW380" s="13" t="s">
        <v>30</v>
      </c>
      <c r="AX380" s="13" t="s">
        <v>73</v>
      </c>
      <c r="AY380" s="255" t="s">
        <v>144</v>
      </c>
    </row>
    <row r="381" s="14" customFormat="1">
      <c r="A381" s="14"/>
      <c r="B381" s="256"/>
      <c r="C381" s="257"/>
      <c r="D381" s="239" t="s">
        <v>158</v>
      </c>
      <c r="E381" s="258" t="s">
        <v>1</v>
      </c>
      <c r="F381" s="259" t="s">
        <v>1105</v>
      </c>
      <c r="G381" s="257"/>
      <c r="H381" s="260">
        <v>0.125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158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144</v>
      </c>
    </row>
    <row r="382" s="13" customFormat="1">
      <c r="A382" s="13"/>
      <c r="B382" s="246"/>
      <c r="C382" s="247"/>
      <c r="D382" s="239" t="s">
        <v>158</v>
      </c>
      <c r="E382" s="248" t="s">
        <v>1</v>
      </c>
      <c r="F382" s="249" t="s">
        <v>534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158</v>
      </c>
      <c r="AU382" s="255" t="s">
        <v>82</v>
      </c>
      <c r="AV382" s="13" t="s">
        <v>80</v>
      </c>
      <c r="AW382" s="13" t="s">
        <v>30</v>
      </c>
      <c r="AX382" s="13" t="s">
        <v>73</v>
      </c>
      <c r="AY382" s="255" t="s">
        <v>144</v>
      </c>
    </row>
    <row r="383" s="14" customFormat="1">
      <c r="A383" s="14"/>
      <c r="B383" s="256"/>
      <c r="C383" s="257"/>
      <c r="D383" s="239" t="s">
        <v>158</v>
      </c>
      <c r="E383" s="258" t="s">
        <v>1</v>
      </c>
      <c r="F383" s="259" t="s">
        <v>1106</v>
      </c>
      <c r="G383" s="257"/>
      <c r="H383" s="260">
        <v>0.125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158</v>
      </c>
      <c r="AU383" s="266" t="s">
        <v>82</v>
      </c>
      <c r="AV383" s="14" t="s">
        <v>82</v>
      </c>
      <c r="AW383" s="14" t="s">
        <v>30</v>
      </c>
      <c r="AX383" s="14" t="s">
        <v>73</v>
      </c>
      <c r="AY383" s="266" t="s">
        <v>144</v>
      </c>
    </row>
    <row r="384" s="15" customFormat="1">
      <c r="A384" s="15"/>
      <c r="B384" s="267"/>
      <c r="C384" s="268"/>
      <c r="D384" s="239" t="s">
        <v>158</v>
      </c>
      <c r="E384" s="269" t="s">
        <v>1</v>
      </c>
      <c r="F384" s="270" t="s">
        <v>161</v>
      </c>
      <c r="G384" s="268"/>
      <c r="H384" s="271">
        <v>0.25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158</v>
      </c>
      <c r="AU384" s="277" t="s">
        <v>82</v>
      </c>
      <c r="AV384" s="15" t="s">
        <v>152</v>
      </c>
      <c r="AW384" s="15" t="s">
        <v>30</v>
      </c>
      <c r="AX384" s="15" t="s">
        <v>80</v>
      </c>
      <c r="AY384" s="277" t="s">
        <v>144</v>
      </c>
    </row>
    <row r="385" s="2" customFormat="1" ht="24.15" customHeight="1">
      <c r="A385" s="38"/>
      <c r="B385" s="39"/>
      <c r="C385" s="226" t="s">
        <v>528</v>
      </c>
      <c r="D385" s="226" t="s">
        <v>147</v>
      </c>
      <c r="E385" s="227" t="s">
        <v>653</v>
      </c>
      <c r="F385" s="228" t="s">
        <v>654</v>
      </c>
      <c r="G385" s="229" t="s">
        <v>164</v>
      </c>
      <c r="H385" s="230">
        <v>60.439999999999998</v>
      </c>
      <c r="I385" s="231"/>
      <c r="J385" s="232">
        <f>ROUND(I385*H385,2)</f>
        <v>0</v>
      </c>
      <c r="K385" s="228" t="s">
        <v>151</v>
      </c>
      <c r="L385" s="44"/>
      <c r="M385" s="233" t="s">
        <v>1</v>
      </c>
      <c r="N385" s="234" t="s">
        <v>38</v>
      </c>
      <c r="O385" s="91"/>
      <c r="P385" s="235">
        <f>O385*H385</f>
        <v>0</v>
      </c>
      <c r="Q385" s="235">
        <v>0</v>
      </c>
      <c r="R385" s="235">
        <f>Q385*H385</f>
        <v>0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270</v>
      </c>
      <c r="AT385" s="237" t="s">
        <v>147</v>
      </c>
      <c r="AU385" s="237" t="s">
        <v>82</v>
      </c>
      <c r="AY385" s="17" t="s">
        <v>144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80</v>
      </c>
      <c r="BK385" s="238">
        <f>ROUND(I385*H385,2)</f>
        <v>0</v>
      </c>
      <c r="BL385" s="17" t="s">
        <v>270</v>
      </c>
      <c r="BM385" s="237" t="s">
        <v>1107</v>
      </c>
    </row>
    <row r="386" s="2" customFormat="1">
      <c r="A386" s="38"/>
      <c r="B386" s="39"/>
      <c r="C386" s="40"/>
      <c r="D386" s="239" t="s">
        <v>154</v>
      </c>
      <c r="E386" s="40"/>
      <c r="F386" s="240" t="s">
        <v>656</v>
      </c>
      <c r="G386" s="40"/>
      <c r="H386" s="40"/>
      <c r="I386" s="241"/>
      <c r="J386" s="40"/>
      <c r="K386" s="40"/>
      <c r="L386" s="44"/>
      <c r="M386" s="242"/>
      <c r="N386" s="243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154</v>
      </c>
      <c r="AU386" s="17" t="s">
        <v>82</v>
      </c>
    </row>
    <row r="387" s="2" customFormat="1">
      <c r="A387" s="38"/>
      <c r="B387" s="39"/>
      <c r="C387" s="40"/>
      <c r="D387" s="244" t="s">
        <v>156</v>
      </c>
      <c r="E387" s="40"/>
      <c r="F387" s="245" t="s">
        <v>657</v>
      </c>
      <c r="G387" s="40"/>
      <c r="H387" s="40"/>
      <c r="I387" s="241"/>
      <c r="J387" s="40"/>
      <c r="K387" s="40"/>
      <c r="L387" s="44"/>
      <c r="M387" s="242"/>
      <c r="N387" s="243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156</v>
      </c>
      <c r="AU387" s="17" t="s">
        <v>82</v>
      </c>
    </row>
    <row r="388" s="13" customFormat="1">
      <c r="A388" s="13"/>
      <c r="B388" s="246"/>
      <c r="C388" s="247"/>
      <c r="D388" s="239" t="s">
        <v>158</v>
      </c>
      <c r="E388" s="248" t="s">
        <v>1</v>
      </c>
      <c r="F388" s="249" t="s">
        <v>1067</v>
      </c>
      <c r="G388" s="247"/>
      <c r="H388" s="248" t="s">
        <v>1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158</v>
      </c>
      <c r="AU388" s="255" t="s">
        <v>82</v>
      </c>
      <c r="AV388" s="13" t="s">
        <v>80</v>
      </c>
      <c r="AW388" s="13" t="s">
        <v>30</v>
      </c>
      <c r="AX388" s="13" t="s">
        <v>73</v>
      </c>
      <c r="AY388" s="255" t="s">
        <v>144</v>
      </c>
    </row>
    <row r="389" s="14" customFormat="1">
      <c r="A389" s="14"/>
      <c r="B389" s="256"/>
      <c r="C389" s="257"/>
      <c r="D389" s="239" t="s">
        <v>158</v>
      </c>
      <c r="E389" s="258" t="s">
        <v>1</v>
      </c>
      <c r="F389" s="259" t="s">
        <v>1068</v>
      </c>
      <c r="G389" s="257"/>
      <c r="H389" s="260">
        <v>6.2000000000000002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158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144</v>
      </c>
    </row>
    <row r="390" s="14" customFormat="1">
      <c r="A390" s="14"/>
      <c r="B390" s="256"/>
      <c r="C390" s="257"/>
      <c r="D390" s="239" t="s">
        <v>158</v>
      </c>
      <c r="E390" s="258" t="s">
        <v>1</v>
      </c>
      <c r="F390" s="259" t="s">
        <v>1069</v>
      </c>
      <c r="G390" s="257"/>
      <c r="H390" s="260">
        <v>6.2000000000000002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158</v>
      </c>
      <c r="AU390" s="266" t="s">
        <v>82</v>
      </c>
      <c r="AV390" s="14" t="s">
        <v>82</v>
      </c>
      <c r="AW390" s="14" t="s">
        <v>30</v>
      </c>
      <c r="AX390" s="14" t="s">
        <v>73</v>
      </c>
      <c r="AY390" s="266" t="s">
        <v>144</v>
      </c>
    </row>
    <row r="391" s="14" customFormat="1">
      <c r="A391" s="14"/>
      <c r="B391" s="256"/>
      <c r="C391" s="257"/>
      <c r="D391" s="239" t="s">
        <v>158</v>
      </c>
      <c r="E391" s="258" t="s">
        <v>1</v>
      </c>
      <c r="F391" s="259" t="s">
        <v>1070</v>
      </c>
      <c r="G391" s="257"/>
      <c r="H391" s="260">
        <v>6.2000000000000002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158</v>
      </c>
      <c r="AU391" s="266" t="s">
        <v>82</v>
      </c>
      <c r="AV391" s="14" t="s">
        <v>82</v>
      </c>
      <c r="AW391" s="14" t="s">
        <v>30</v>
      </c>
      <c r="AX391" s="14" t="s">
        <v>73</v>
      </c>
      <c r="AY391" s="266" t="s">
        <v>144</v>
      </c>
    </row>
    <row r="392" s="14" customFormat="1">
      <c r="A392" s="14"/>
      <c r="B392" s="256"/>
      <c r="C392" s="257"/>
      <c r="D392" s="239" t="s">
        <v>158</v>
      </c>
      <c r="E392" s="258" t="s">
        <v>1</v>
      </c>
      <c r="F392" s="259" t="s">
        <v>1071</v>
      </c>
      <c r="G392" s="257"/>
      <c r="H392" s="260">
        <v>9.3000000000000007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158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144</v>
      </c>
    </row>
    <row r="393" s="14" customFormat="1">
      <c r="A393" s="14"/>
      <c r="B393" s="256"/>
      <c r="C393" s="257"/>
      <c r="D393" s="239" t="s">
        <v>158</v>
      </c>
      <c r="E393" s="258" t="s">
        <v>1</v>
      </c>
      <c r="F393" s="259" t="s">
        <v>1072</v>
      </c>
      <c r="G393" s="257"/>
      <c r="H393" s="260">
        <v>6.2000000000000002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158</v>
      </c>
      <c r="AU393" s="266" t="s">
        <v>82</v>
      </c>
      <c r="AV393" s="14" t="s">
        <v>82</v>
      </c>
      <c r="AW393" s="14" t="s">
        <v>30</v>
      </c>
      <c r="AX393" s="14" t="s">
        <v>73</v>
      </c>
      <c r="AY393" s="266" t="s">
        <v>144</v>
      </c>
    </row>
    <row r="394" s="14" customFormat="1">
      <c r="A394" s="14"/>
      <c r="B394" s="256"/>
      <c r="C394" s="257"/>
      <c r="D394" s="239" t="s">
        <v>158</v>
      </c>
      <c r="E394" s="258" t="s">
        <v>1</v>
      </c>
      <c r="F394" s="259" t="s">
        <v>1073</v>
      </c>
      <c r="G394" s="257"/>
      <c r="H394" s="260">
        <v>6.2000000000000002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158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144</v>
      </c>
    </row>
    <row r="395" s="14" customFormat="1">
      <c r="A395" s="14"/>
      <c r="B395" s="256"/>
      <c r="C395" s="257"/>
      <c r="D395" s="239" t="s">
        <v>158</v>
      </c>
      <c r="E395" s="258" t="s">
        <v>1</v>
      </c>
      <c r="F395" s="259" t="s">
        <v>1074</v>
      </c>
      <c r="G395" s="257"/>
      <c r="H395" s="260">
        <v>6.2000000000000002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158</v>
      </c>
      <c r="AU395" s="266" t="s">
        <v>82</v>
      </c>
      <c r="AV395" s="14" t="s">
        <v>82</v>
      </c>
      <c r="AW395" s="14" t="s">
        <v>30</v>
      </c>
      <c r="AX395" s="14" t="s">
        <v>73</v>
      </c>
      <c r="AY395" s="266" t="s">
        <v>144</v>
      </c>
    </row>
    <row r="396" s="14" customFormat="1">
      <c r="A396" s="14"/>
      <c r="B396" s="256"/>
      <c r="C396" s="257"/>
      <c r="D396" s="239" t="s">
        <v>158</v>
      </c>
      <c r="E396" s="258" t="s">
        <v>1</v>
      </c>
      <c r="F396" s="259" t="s">
        <v>1075</v>
      </c>
      <c r="G396" s="257"/>
      <c r="H396" s="260">
        <v>6.2000000000000002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158</v>
      </c>
      <c r="AU396" s="266" t="s">
        <v>82</v>
      </c>
      <c r="AV396" s="14" t="s">
        <v>82</v>
      </c>
      <c r="AW396" s="14" t="s">
        <v>30</v>
      </c>
      <c r="AX396" s="14" t="s">
        <v>73</v>
      </c>
      <c r="AY396" s="266" t="s">
        <v>144</v>
      </c>
    </row>
    <row r="397" s="13" customFormat="1">
      <c r="A397" s="13"/>
      <c r="B397" s="246"/>
      <c r="C397" s="247"/>
      <c r="D397" s="239" t="s">
        <v>158</v>
      </c>
      <c r="E397" s="248" t="s">
        <v>1</v>
      </c>
      <c r="F397" s="249" t="s">
        <v>1076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158</v>
      </c>
      <c r="AU397" s="255" t="s">
        <v>82</v>
      </c>
      <c r="AV397" s="13" t="s">
        <v>80</v>
      </c>
      <c r="AW397" s="13" t="s">
        <v>30</v>
      </c>
      <c r="AX397" s="13" t="s">
        <v>73</v>
      </c>
      <c r="AY397" s="255" t="s">
        <v>144</v>
      </c>
    </row>
    <row r="398" s="14" customFormat="1">
      <c r="A398" s="14"/>
      <c r="B398" s="256"/>
      <c r="C398" s="257"/>
      <c r="D398" s="239" t="s">
        <v>158</v>
      </c>
      <c r="E398" s="258" t="s">
        <v>1</v>
      </c>
      <c r="F398" s="259" t="s">
        <v>1077</v>
      </c>
      <c r="G398" s="257"/>
      <c r="H398" s="260">
        <v>5.0700000000000003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158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144</v>
      </c>
    </row>
    <row r="399" s="13" customFormat="1">
      <c r="A399" s="13"/>
      <c r="B399" s="246"/>
      <c r="C399" s="247"/>
      <c r="D399" s="239" t="s">
        <v>158</v>
      </c>
      <c r="E399" s="248" t="s">
        <v>1</v>
      </c>
      <c r="F399" s="249" t="s">
        <v>477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158</v>
      </c>
      <c r="AU399" s="255" t="s">
        <v>82</v>
      </c>
      <c r="AV399" s="13" t="s">
        <v>80</v>
      </c>
      <c r="AW399" s="13" t="s">
        <v>30</v>
      </c>
      <c r="AX399" s="13" t="s">
        <v>73</v>
      </c>
      <c r="AY399" s="255" t="s">
        <v>144</v>
      </c>
    </row>
    <row r="400" s="14" customFormat="1">
      <c r="A400" s="14"/>
      <c r="B400" s="256"/>
      <c r="C400" s="257"/>
      <c r="D400" s="239" t="s">
        <v>158</v>
      </c>
      <c r="E400" s="258" t="s">
        <v>1</v>
      </c>
      <c r="F400" s="259" t="s">
        <v>1078</v>
      </c>
      <c r="G400" s="257"/>
      <c r="H400" s="260">
        <v>2.6699999999999999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158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144</v>
      </c>
    </row>
    <row r="401" s="15" customFormat="1">
      <c r="A401" s="15"/>
      <c r="B401" s="267"/>
      <c r="C401" s="268"/>
      <c r="D401" s="239" t="s">
        <v>158</v>
      </c>
      <c r="E401" s="269" t="s">
        <v>1</v>
      </c>
      <c r="F401" s="270" t="s">
        <v>161</v>
      </c>
      <c r="G401" s="268"/>
      <c r="H401" s="271">
        <v>60.439999999999998</v>
      </c>
      <c r="I401" s="272"/>
      <c r="J401" s="268"/>
      <c r="K401" s="268"/>
      <c r="L401" s="273"/>
      <c r="M401" s="274"/>
      <c r="N401" s="275"/>
      <c r="O401" s="275"/>
      <c r="P401" s="275"/>
      <c r="Q401" s="275"/>
      <c r="R401" s="275"/>
      <c r="S401" s="275"/>
      <c r="T401" s="27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7" t="s">
        <v>158</v>
      </c>
      <c r="AU401" s="277" t="s">
        <v>82</v>
      </c>
      <c r="AV401" s="15" t="s">
        <v>152</v>
      </c>
      <c r="AW401" s="15" t="s">
        <v>30</v>
      </c>
      <c r="AX401" s="15" t="s">
        <v>80</v>
      </c>
      <c r="AY401" s="277" t="s">
        <v>144</v>
      </c>
    </row>
    <row r="402" s="2" customFormat="1" ht="24.15" customHeight="1">
      <c r="A402" s="38"/>
      <c r="B402" s="39"/>
      <c r="C402" s="226" t="s">
        <v>536</v>
      </c>
      <c r="D402" s="226" t="s">
        <v>147</v>
      </c>
      <c r="E402" s="227" t="s">
        <v>665</v>
      </c>
      <c r="F402" s="228" t="s">
        <v>666</v>
      </c>
      <c r="G402" s="229" t="s">
        <v>164</v>
      </c>
      <c r="H402" s="230">
        <v>2</v>
      </c>
      <c r="I402" s="231"/>
      <c r="J402" s="232">
        <f>ROUND(I402*H402,2)</f>
        <v>0</v>
      </c>
      <c r="K402" s="228" t="s">
        <v>151</v>
      </c>
      <c r="L402" s="44"/>
      <c r="M402" s="233" t="s">
        <v>1</v>
      </c>
      <c r="N402" s="234" t="s">
        <v>38</v>
      </c>
      <c r="O402" s="91"/>
      <c r="P402" s="235">
        <f>O402*H402</f>
        <v>0</v>
      </c>
      <c r="Q402" s="235">
        <v>0</v>
      </c>
      <c r="R402" s="235">
        <f>Q402*H402</f>
        <v>0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270</v>
      </c>
      <c r="AT402" s="237" t="s">
        <v>147</v>
      </c>
      <c r="AU402" s="237" t="s">
        <v>82</v>
      </c>
      <c r="AY402" s="17" t="s">
        <v>144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80</v>
      </c>
      <c r="BK402" s="238">
        <f>ROUND(I402*H402,2)</f>
        <v>0</v>
      </c>
      <c r="BL402" s="17" t="s">
        <v>270</v>
      </c>
      <c r="BM402" s="237" t="s">
        <v>1108</v>
      </c>
    </row>
    <row r="403" s="2" customFormat="1">
      <c r="A403" s="38"/>
      <c r="B403" s="39"/>
      <c r="C403" s="40"/>
      <c r="D403" s="239" t="s">
        <v>154</v>
      </c>
      <c r="E403" s="40"/>
      <c r="F403" s="240" t="s">
        <v>668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154</v>
      </c>
      <c r="AU403" s="17" t="s">
        <v>82</v>
      </c>
    </row>
    <row r="404" s="2" customFormat="1">
      <c r="A404" s="38"/>
      <c r="B404" s="39"/>
      <c r="C404" s="40"/>
      <c r="D404" s="244" t="s">
        <v>156</v>
      </c>
      <c r="E404" s="40"/>
      <c r="F404" s="245" t="s">
        <v>669</v>
      </c>
      <c r="G404" s="40"/>
      <c r="H404" s="40"/>
      <c r="I404" s="241"/>
      <c r="J404" s="40"/>
      <c r="K404" s="40"/>
      <c r="L404" s="44"/>
      <c r="M404" s="242"/>
      <c r="N404" s="243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156</v>
      </c>
      <c r="AU404" s="17" t="s">
        <v>82</v>
      </c>
    </row>
    <row r="405" s="13" customFormat="1">
      <c r="A405" s="13"/>
      <c r="B405" s="246"/>
      <c r="C405" s="247"/>
      <c r="D405" s="239" t="s">
        <v>158</v>
      </c>
      <c r="E405" s="248" t="s">
        <v>1</v>
      </c>
      <c r="F405" s="249" t="s">
        <v>1080</v>
      </c>
      <c r="G405" s="247"/>
      <c r="H405" s="248" t="s">
        <v>1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158</v>
      </c>
      <c r="AU405" s="255" t="s">
        <v>82</v>
      </c>
      <c r="AV405" s="13" t="s">
        <v>80</v>
      </c>
      <c r="AW405" s="13" t="s">
        <v>30</v>
      </c>
      <c r="AX405" s="13" t="s">
        <v>73</v>
      </c>
      <c r="AY405" s="255" t="s">
        <v>144</v>
      </c>
    </row>
    <row r="406" s="14" customFormat="1">
      <c r="A406" s="14"/>
      <c r="B406" s="256"/>
      <c r="C406" s="257"/>
      <c r="D406" s="239" t="s">
        <v>158</v>
      </c>
      <c r="E406" s="258" t="s">
        <v>1</v>
      </c>
      <c r="F406" s="259" t="s">
        <v>1081</v>
      </c>
      <c r="G406" s="257"/>
      <c r="H406" s="260">
        <v>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158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144</v>
      </c>
    </row>
    <row r="407" s="15" customFormat="1">
      <c r="A407" s="15"/>
      <c r="B407" s="267"/>
      <c r="C407" s="268"/>
      <c r="D407" s="239" t="s">
        <v>158</v>
      </c>
      <c r="E407" s="269" t="s">
        <v>1</v>
      </c>
      <c r="F407" s="270" t="s">
        <v>161</v>
      </c>
      <c r="G407" s="268"/>
      <c r="H407" s="271">
        <v>2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7" t="s">
        <v>158</v>
      </c>
      <c r="AU407" s="277" t="s">
        <v>82</v>
      </c>
      <c r="AV407" s="15" t="s">
        <v>152</v>
      </c>
      <c r="AW407" s="15" t="s">
        <v>30</v>
      </c>
      <c r="AX407" s="15" t="s">
        <v>80</v>
      </c>
      <c r="AY407" s="277" t="s">
        <v>144</v>
      </c>
    </row>
    <row r="408" s="2" customFormat="1" ht="24.15" customHeight="1">
      <c r="A408" s="38"/>
      <c r="B408" s="39"/>
      <c r="C408" s="226" t="s">
        <v>576</v>
      </c>
      <c r="D408" s="226" t="s">
        <v>147</v>
      </c>
      <c r="E408" s="227" t="s">
        <v>671</v>
      </c>
      <c r="F408" s="228" t="s">
        <v>672</v>
      </c>
      <c r="G408" s="229" t="s">
        <v>178</v>
      </c>
      <c r="H408" s="230">
        <v>159.09999999999999</v>
      </c>
      <c r="I408" s="231"/>
      <c r="J408" s="232">
        <f>ROUND(I408*H408,2)</f>
        <v>0</v>
      </c>
      <c r="K408" s="228" t="s">
        <v>151</v>
      </c>
      <c r="L408" s="44"/>
      <c r="M408" s="233" t="s">
        <v>1</v>
      </c>
      <c r="N408" s="234" t="s">
        <v>38</v>
      </c>
      <c r="O408" s="91"/>
      <c r="P408" s="235">
        <f>O408*H408</f>
        <v>0</v>
      </c>
      <c r="Q408" s="235">
        <v>0</v>
      </c>
      <c r="R408" s="235">
        <f>Q408*H408</f>
        <v>0</v>
      </c>
      <c r="S408" s="235">
        <v>0</v>
      </c>
      <c r="T408" s="23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7" t="s">
        <v>270</v>
      </c>
      <c r="AT408" s="237" t="s">
        <v>147</v>
      </c>
      <c r="AU408" s="237" t="s">
        <v>82</v>
      </c>
      <c r="AY408" s="17" t="s">
        <v>144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7" t="s">
        <v>80</v>
      </c>
      <c r="BK408" s="238">
        <f>ROUND(I408*H408,2)</f>
        <v>0</v>
      </c>
      <c r="BL408" s="17" t="s">
        <v>270</v>
      </c>
      <c r="BM408" s="237" t="s">
        <v>1109</v>
      </c>
    </row>
    <row r="409" s="2" customFormat="1">
      <c r="A409" s="38"/>
      <c r="B409" s="39"/>
      <c r="C409" s="40"/>
      <c r="D409" s="239" t="s">
        <v>154</v>
      </c>
      <c r="E409" s="40"/>
      <c r="F409" s="240" t="s">
        <v>674</v>
      </c>
      <c r="G409" s="40"/>
      <c r="H409" s="40"/>
      <c r="I409" s="241"/>
      <c r="J409" s="40"/>
      <c r="K409" s="40"/>
      <c r="L409" s="44"/>
      <c r="M409" s="242"/>
      <c r="N409" s="24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154</v>
      </c>
      <c r="AU409" s="17" t="s">
        <v>82</v>
      </c>
    </row>
    <row r="410" s="2" customFormat="1">
      <c r="A410" s="38"/>
      <c r="B410" s="39"/>
      <c r="C410" s="40"/>
      <c r="D410" s="244" t="s">
        <v>156</v>
      </c>
      <c r="E410" s="40"/>
      <c r="F410" s="245" t="s">
        <v>675</v>
      </c>
      <c r="G410" s="40"/>
      <c r="H410" s="40"/>
      <c r="I410" s="241"/>
      <c r="J410" s="40"/>
      <c r="K410" s="40"/>
      <c r="L410" s="44"/>
      <c r="M410" s="242"/>
      <c r="N410" s="243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156</v>
      </c>
      <c r="AU410" s="17" t="s">
        <v>82</v>
      </c>
    </row>
    <row r="411" s="13" customFormat="1">
      <c r="A411" s="13"/>
      <c r="B411" s="246"/>
      <c r="C411" s="247"/>
      <c r="D411" s="239" t="s">
        <v>158</v>
      </c>
      <c r="E411" s="248" t="s">
        <v>1</v>
      </c>
      <c r="F411" s="249" t="s">
        <v>676</v>
      </c>
      <c r="G411" s="247"/>
      <c r="H411" s="248" t="s">
        <v>1</v>
      </c>
      <c r="I411" s="250"/>
      <c r="J411" s="247"/>
      <c r="K411" s="247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158</v>
      </c>
      <c r="AU411" s="255" t="s">
        <v>82</v>
      </c>
      <c r="AV411" s="13" t="s">
        <v>80</v>
      </c>
      <c r="AW411" s="13" t="s">
        <v>30</v>
      </c>
      <c r="AX411" s="13" t="s">
        <v>73</v>
      </c>
      <c r="AY411" s="255" t="s">
        <v>144</v>
      </c>
    </row>
    <row r="412" s="14" customFormat="1">
      <c r="A412" s="14"/>
      <c r="B412" s="256"/>
      <c r="C412" s="257"/>
      <c r="D412" s="239" t="s">
        <v>158</v>
      </c>
      <c r="E412" s="258" t="s">
        <v>1</v>
      </c>
      <c r="F412" s="259" t="s">
        <v>1110</v>
      </c>
      <c r="G412" s="257"/>
      <c r="H412" s="260">
        <v>159.09999999999999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158</v>
      </c>
      <c r="AU412" s="266" t="s">
        <v>82</v>
      </c>
      <c r="AV412" s="14" t="s">
        <v>82</v>
      </c>
      <c r="AW412" s="14" t="s">
        <v>30</v>
      </c>
      <c r="AX412" s="14" t="s">
        <v>73</v>
      </c>
      <c r="AY412" s="266" t="s">
        <v>144</v>
      </c>
    </row>
    <row r="413" s="15" customFormat="1">
      <c r="A413" s="15"/>
      <c r="B413" s="267"/>
      <c r="C413" s="268"/>
      <c r="D413" s="239" t="s">
        <v>158</v>
      </c>
      <c r="E413" s="269" t="s">
        <v>1</v>
      </c>
      <c r="F413" s="270" t="s">
        <v>161</v>
      </c>
      <c r="G413" s="268"/>
      <c r="H413" s="271">
        <v>159.09999999999999</v>
      </c>
      <c r="I413" s="272"/>
      <c r="J413" s="268"/>
      <c r="K413" s="268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158</v>
      </c>
      <c r="AU413" s="277" t="s">
        <v>82</v>
      </c>
      <c r="AV413" s="15" t="s">
        <v>152</v>
      </c>
      <c r="AW413" s="15" t="s">
        <v>30</v>
      </c>
      <c r="AX413" s="15" t="s">
        <v>80</v>
      </c>
      <c r="AY413" s="277" t="s">
        <v>144</v>
      </c>
    </row>
    <row r="414" s="2" customFormat="1" ht="16.5" customHeight="1">
      <c r="A414" s="38"/>
      <c r="B414" s="39"/>
      <c r="C414" s="278" t="s">
        <v>583</v>
      </c>
      <c r="D414" s="278" t="s">
        <v>361</v>
      </c>
      <c r="E414" s="279" t="s">
        <v>679</v>
      </c>
      <c r="F414" s="280" t="s">
        <v>680</v>
      </c>
      <c r="G414" s="281" t="s">
        <v>150</v>
      </c>
      <c r="H414" s="282">
        <v>2.9399999999999999</v>
      </c>
      <c r="I414" s="283"/>
      <c r="J414" s="284">
        <f>ROUND(I414*H414,2)</f>
        <v>0</v>
      </c>
      <c r="K414" s="280" t="s">
        <v>151</v>
      </c>
      <c r="L414" s="285"/>
      <c r="M414" s="286" t="s">
        <v>1</v>
      </c>
      <c r="N414" s="287" t="s">
        <v>38</v>
      </c>
      <c r="O414" s="91"/>
      <c r="P414" s="235">
        <f>O414*H414</f>
        <v>0</v>
      </c>
      <c r="Q414" s="235">
        <v>0.55000000000000004</v>
      </c>
      <c r="R414" s="235">
        <f>Q414*H414</f>
        <v>1.617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376</v>
      </c>
      <c r="AT414" s="237" t="s">
        <v>361</v>
      </c>
      <c r="AU414" s="237" t="s">
        <v>82</v>
      </c>
      <c r="AY414" s="17" t="s">
        <v>144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80</v>
      </c>
      <c r="BK414" s="238">
        <f>ROUND(I414*H414,2)</f>
        <v>0</v>
      </c>
      <c r="BL414" s="17" t="s">
        <v>270</v>
      </c>
      <c r="BM414" s="237" t="s">
        <v>1111</v>
      </c>
    </row>
    <row r="415" s="2" customFormat="1">
      <c r="A415" s="38"/>
      <c r="B415" s="39"/>
      <c r="C415" s="40"/>
      <c r="D415" s="239" t="s">
        <v>154</v>
      </c>
      <c r="E415" s="40"/>
      <c r="F415" s="240" t="s">
        <v>680</v>
      </c>
      <c r="G415" s="40"/>
      <c r="H415" s="40"/>
      <c r="I415" s="241"/>
      <c r="J415" s="40"/>
      <c r="K415" s="40"/>
      <c r="L415" s="44"/>
      <c r="M415" s="242"/>
      <c r="N415" s="243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154</v>
      </c>
      <c r="AU415" s="17" t="s">
        <v>82</v>
      </c>
    </row>
    <row r="416" s="13" customFormat="1">
      <c r="A416" s="13"/>
      <c r="B416" s="246"/>
      <c r="C416" s="247"/>
      <c r="D416" s="239" t="s">
        <v>158</v>
      </c>
      <c r="E416" s="248" t="s">
        <v>1</v>
      </c>
      <c r="F416" s="249" t="s">
        <v>540</v>
      </c>
      <c r="G416" s="247"/>
      <c r="H416" s="248" t="s">
        <v>1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158</v>
      </c>
      <c r="AU416" s="255" t="s">
        <v>82</v>
      </c>
      <c r="AV416" s="13" t="s">
        <v>80</v>
      </c>
      <c r="AW416" s="13" t="s">
        <v>30</v>
      </c>
      <c r="AX416" s="13" t="s">
        <v>73</v>
      </c>
      <c r="AY416" s="255" t="s">
        <v>144</v>
      </c>
    </row>
    <row r="417" s="14" customFormat="1">
      <c r="A417" s="14"/>
      <c r="B417" s="256"/>
      <c r="C417" s="257"/>
      <c r="D417" s="239" t="s">
        <v>158</v>
      </c>
      <c r="E417" s="258" t="s">
        <v>1</v>
      </c>
      <c r="F417" s="259" t="s">
        <v>1112</v>
      </c>
      <c r="G417" s="257"/>
      <c r="H417" s="260">
        <v>2.9399999999999999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158</v>
      </c>
      <c r="AU417" s="266" t="s">
        <v>82</v>
      </c>
      <c r="AV417" s="14" t="s">
        <v>82</v>
      </c>
      <c r="AW417" s="14" t="s">
        <v>30</v>
      </c>
      <c r="AX417" s="14" t="s">
        <v>73</v>
      </c>
      <c r="AY417" s="266" t="s">
        <v>144</v>
      </c>
    </row>
    <row r="418" s="15" customFormat="1">
      <c r="A418" s="15"/>
      <c r="B418" s="267"/>
      <c r="C418" s="268"/>
      <c r="D418" s="239" t="s">
        <v>158</v>
      </c>
      <c r="E418" s="269" t="s">
        <v>1</v>
      </c>
      <c r="F418" s="270" t="s">
        <v>161</v>
      </c>
      <c r="G418" s="268"/>
      <c r="H418" s="271">
        <v>2.9399999999999999</v>
      </c>
      <c r="I418" s="272"/>
      <c r="J418" s="268"/>
      <c r="K418" s="268"/>
      <c r="L418" s="273"/>
      <c r="M418" s="274"/>
      <c r="N418" s="275"/>
      <c r="O418" s="275"/>
      <c r="P418" s="275"/>
      <c r="Q418" s="275"/>
      <c r="R418" s="275"/>
      <c r="S418" s="275"/>
      <c r="T418" s="27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7" t="s">
        <v>158</v>
      </c>
      <c r="AU418" s="277" t="s">
        <v>82</v>
      </c>
      <c r="AV418" s="15" t="s">
        <v>152</v>
      </c>
      <c r="AW418" s="15" t="s">
        <v>30</v>
      </c>
      <c r="AX418" s="15" t="s">
        <v>80</v>
      </c>
      <c r="AY418" s="277" t="s">
        <v>144</v>
      </c>
    </row>
    <row r="419" s="2" customFormat="1" ht="24.15" customHeight="1">
      <c r="A419" s="38"/>
      <c r="B419" s="39"/>
      <c r="C419" s="226" t="s">
        <v>591</v>
      </c>
      <c r="D419" s="226" t="s">
        <v>147</v>
      </c>
      <c r="E419" s="227" t="s">
        <v>684</v>
      </c>
      <c r="F419" s="228" t="s">
        <v>685</v>
      </c>
      <c r="G419" s="229" t="s">
        <v>178</v>
      </c>
      <c r="H419" s="230">
        <v>159.09999999999999</v>
      </c>
      <c r="I419" s="231"/>
      <c r="J419" s="232">
        <f>ROUND(I419*H419,2)</f>
        <v>0</v>
      </c>
      <c r="K419" s="228" t="s">
        <v>151</v>
      </c>
      <c r="L419" s="44"/>
      <c r="M419" s="233" t="s">
        <v>1</v>
      </c>
      <c r="N419" s="234" t="s">
        <v>38</v>
      </c>
      <c r="O419" s="91"/>
      <c r="P419" s="235">
        <f>O419*H419</f>
        <v>0</v>
      </c>
      <c r="Q419" s="235">
        <v>0</v>
      </c>
      <c r="R419" s="235">
        <f>Q419*H419</f>
        <v>0</v>
      </c>
      <c r="S419" s="235">
        <v>0.0050000000000000001</v>
      </c>
      <c r="T419" s="236">
        <f>S419*H419</f>
        <v>0.79549999999999998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270</v>
      </c>
      <c r="AT419" s="237" t="s">
        <v>147</v>
      </c>
      <c r="AU419" s="237" t="s">
        <v>82</v>
      </c>
      <c r="AY419" s="17" t="s">
        <v>144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80</v>
      </c>
      <c r="BK419" s="238">
        <f>ROUND(I419*H419,2)</f>
        <v>0</v>
      </c>
      <c r="BL419" s="17" t="s">
        <v>270</v>
      </c>
      <c r="BM419" s="237" t="s">
        <v>1113</v>
      </c>
    </row>
    <row r="420" s="2" customFormat="1">
      <c r="A420" s="38"/>
      <c r="B420" s="39"/>
      <c r="C420" s="40"/>
      <c r="D420" s="239" t="s">
        <v>154</v>
      </c>
      <c r="E420" s="40"/>
      <c r="F420" s="240" t="s">
        <v>687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154</v>
      </c>
      <c r="AU420" s="17" t="s">
        <v>82</v>
      </c>
    </row>
    <row r="421" s="2" customFormat="1">
      <c r="A421" s="38"/>
      <c r="B421" s="39"/>
      <c r="C421" s="40"/>
      <c r="D421" s="244" t="s">
        <v>156</v>
      </c>
      <c r="E421" s="40"/>
      <c r="F421" s="245" t="s">
        <v>688</v>
      </c>
      <c r="G421" s="40"/>
      <c r="H421" s="40"/>
      <c r="I421" s="241"/>
      <c r="J421" s="40"/>
      <c r="K421" s="40"/>
      <c r="L421" s="44"/>
      <c r="M421" s="242"/>
      <c r="N421" s="24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156</v>
      </c>
      <c r="AU421" s="17" t="s">
        <v>82</v>
      </c>
    </row>
    <row r="422" s="13" customFormat="1">
      <c r="A422" s="13"/>
      <c r="B422" s="246"/>
      <c r="C422" s="247"/>
      <c r="D422" s="239" t="s">
        <v>158</v>
      </c>
      <c r="E422" s="248" t="s">
        <v>1</v>
      </c>
      <c r="F422" s="249" t="s">
        <v>676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158</v>
      </c>
      <c r="AU422" s="255" t="s">
        <v>82</v>
      </c>
      <c r="AV422" s="13" t="s">
        <v>80</v>
      </c>
      <c r="AW422" s="13" t="s">
        <v>30</v>
      </c>
      <c r="AX422" s="13" t="s">
        <v>73</v>
      </c>
      <c r="AY422" s="255" t="s">
        <v>144</v>
      </c>
    </row>
    <row r="423" s="14" customFormat="1">
      <c r="A423" s="14"/>
      <c r="B423" s="256"/>
      <c r="C423" s="257"/>
      <c r="D423" s="239" t="s">
        <v>158</v>
      </c>
      <c r="E423" s="258" t="s">
        <v>1</v>
      </c>
      <c r="F423" s="259" t="s">
        <v>1110</v>
      </c>
      <c r="G423" s="257"/>
      <c r="H423" s="260">
        <v>159.09999999999999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158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144</v>
      </c>
    </row>
    <row r="424" s="15" customFormat="1">
      <c r="A424" s="15"/>
      <c r="B424" s="267"/>
      <c r="C424" s="268"/>
      <c r="D424" s="239" t="s">
        <v>158</v>
      </c>
      <c r="E424" s="269" t="s">
        <v>1</v>
      </c>
      <c r="F424" s="270" t="s">
        <v>161</v>
      </c>
      <c r="G424" s="268"/>
      <c r="H424" s="271">
        <v>159.09999999999999</v>
      </c>
      <c r="I424" s="272"/>
      <c r="J424" s="268"/>
      <c r="K424" s="268"/>
      <c r="L424" s="273"/>
      <c r="M424" s="274"/>
      <c r="N424" s="275"/>
      <c r="O424" s="275"/>
      <c r="P424" s="275"/>
      <c r="Q424" s="275"/>
      <c r="R424" s="275"/>
      <c r="S424" s="275"/>
      <c r="T424" s="27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7" t="s">
        <v>158</v>
      </c>
      <c r="AU424" s="277" t="s">
        <v>82</v>
      </c>
      <c r="AV424" s="15" t="s">
        <v>152</v>
      </c>
      <c r="AW424" s="15" t="s">
        <v>30</v>
      </c>
      <c r="AX424" s="15" t="s">
        <v>80</v>
      </c>
      <c r="AY424" s="277" t="s">
        <v>144</v>
      </c>
    </row>
    <row r="425" s="2" customFormat="1" ht="24.15" customHeight="1">
      <c r="A425" s="38"/>
      <c r="B425" s="39"/>
      <c r="C425" s="226" t="s">
        <v>598</v>
      </c>
      <c r="D425" s="226" t="s">
        <v>147</v>
      </c>
      <c r="E425" s="227" t="s">
        <v>715</v>
      </c>
      <c r="F425" s="228" t="s">
        <v>716</v>
      </c>
      <c r="G425" s="229" t="s">
        <v>240</v>
      </c>
      <c r="H425" s="230">
        <v>1</v>
      </c>
      <c r="I425" s="231"/>
      <c r="J425" s="232">
        <f>ROUND(I425*H425,2)</f>
        <v>0</v>
      </c>
      <c r="K425" s="228" t="s">
        <v>151</v>
      </c>
      <c r="L425" s="44"/>
      <c r="M425" s="233" t="s">
        <v>1</v>
      </c>
      <c r="N425" s="234" t="s">
        <v>38</v>
      </c>
      <c r="O425" s="91"/>
      <c r="P425" s="235">
        <f>O425*H425</f>
        <v>0</v>
      </c>
      <c r="Q425" s="235">
        <v>0.1221</v>
      </c>
      <c r="R425" s="235">
        <f>Q425*H425</f>
        <v>0.1221</v>
      </c>
      <c r="S425" s="235">
        <v>0</v>
      </c>
      <c r="T425" s="23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7" t="s">
        <v>270</v>
      </c>
      <c r="AT425" s="237" t="s">
        <v>147</v>
      </c>
      <c r="AU425" s="237" t="s">
        <v>82</v>
      </c>
      <c r="AY425" s="17" t="s">
        <v>144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7" t="s">
        <v>80</v>
      </c>
      <c r="BK425" s="238">
        <f>ROUND(I425*H425,2)</f>
        <v>0</v>
      </c>
      <c r="BL425" s="17" t="s">
        <v>270</v>
      </c>
      <c r="BM425" s="237" t="s">
        <v>1114</v>
      </c>
    </row>
    <row r="426" s="2" customFormat="1">
      <c r="A426" s="38"/>
      <c r="B426" s="39"/>
      <c r="C426" s="40"/>
      <c r="D426" s="239" t="s">
        <v>154</v>
      </c>
      <c r="E426" s="40"/>
      <c r="F426" s="240" t="s">
        <v>718</v>
      </c>
      <c r="G426" s="40"/>
      <c r="H426" s="40"/>
      <c r="I426" s="241"/>
      <c r="J426" s="40"/>
      <c r="K426" s="40"/>
      <c r="L426" s="44"/>
      <c r="M426" s="242"/>
      <c r="N426" s="24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154</v>
      </c>
      <c r="AU426" s="17" t="s">
        <v>82</v>
      </c>
    </row>
    <row r="427" s="2" customFormat="1">
      <c r="A427" s="38"/>
      <c r="B427" s="39"/>
      <c r="C427" s="40"/>
      <c r="D427" s="244" t="s">
        <v>156</v>
      </c>
      <c r="E427" s="40"/>
      <c r="F427" s="245" t="s">
        <v>719</v>
      </c>
      <c r="G427" s="40"/>
      <c r="H427" s="40"/>
      <c r="I427" s="241"/>
      <c r="J427" s="40"/>
      <c r="K427" s="40"/>
      <c r="L427" s="44"/>
      <c r="M427" s="242"/>
      <c r="N427" s="24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156</v>
      </c>
      <c r="AU427" s="17" t="s">
        <v>82</v>
      </c>
    </row>
    <row r="428" s="14" customFormat="1">
      <c r="A428" s="14"/>
      <c r="B428" s="256"/>
      <c r="C428" s="257"/>
      <c r="D428" s="239" t="s">
        <v>158</v>
      </c>
      <c r="E428" s="258" t="s">
        <v>1</v>
      </c>
      <c r="F428" s="259" t="s">
        <v>80</v>
      </c>
      <c r="G428" s="257"/>
      <c r="H428" s="260">
        <v>1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158</v>
      </c>
      <c r="AU428" s="266" t="s">
        <v>82</v>
      </c>
      <c r="AV428" s="14" t="s">
        <v>82</v>
      </c>
      <c r="AW428" s="14" t="s">
        <v>30</v>
      </c>
      <c r="AX428" s="14" t="s">
        <v>73</v>
      </c>
      <c r="AY428" s="266" t="s">
        <v>144</v>
      </c>
    </row>
    <row r="429" s="15" customFormat="1">
      <c r="A429" s="15"/>
      <c r="B429" s="267"/>
      <c r="C429" s="268"/>
      <c r="D429" s="239" t="s">
        <v>158</v>
      </c>
      <c r="E429" s="269" t="s">
        <v>1</v>
      </c>
      <c r="F429" s="270" t="s">
        <v>161</v>
      </c>
      <c r="G429" s="268"/>
      <c r="H429" s="271">
        <v>1</v>
      </c>
      <c r="I429" s="272"/>
      <c r="J429" s="268"/>
      <c r="K429" s="268"/>
      <c r="L429" s="273"/>
      <c r="M429" s="274"/>
      <c r="N429" s="275"/>
      <c r="O429" s="275"/>
      <c r="P429" s="275"/>
      <c r="Q429" s="275"/>
      <c r="R429" s="275"/>
      <c r="S429" s="275"/>
      <c r="T429" s="27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7" t="s">
        <v>158</v>
      </c>
      <c r="AU429" s="277" t="s">
        <v>82</v>
      </c>
      <c r="AV429" s="15" t="s">
        <v>152</v>
      </c>
      <c r="AW429" s="15" t="s">
        <v>30</v>
      </c>
      <c r="AX429" s="15" t="s">
        <v>80</v>
      </c>
      <c r="AY429" s="277" t="s">
        <v>144</v>
      </c>
    </row>
    <row r="430" s="2" customFormat="1" ht="24.15" customHeight="1">
      <c r="A430" s="38"/>
      <c r="B430" s="39"/>
      <c r="C430" s="226" t="s">
        <v>620</v>
      </c>
      <c r="D430" s="226" t="s">
        <v>147</v>
      </c>
      <c r="E430" s="227" t="s">
        <v>721</v>
      </c>
      <c r="F430" s="228" t="s">
        <v>722</v>
      </c>
      <c r="G430" s="229" t="s">
        <v>240</v>
      </c>
      <c r="H430" s="230">
        <v>1</v>
      </c>
      <c r="I430" s="231"/>
      <c r="J430" s="232">
        <f>ROUND(I430*H430,2)</f>
        <v>0</v>
      </c>
      <c r="K430" s="228" t="s">
        <v>151</v>
      </c>
      <c r="L430" s="44"/>
      <c r="M430" s="233" t="s">
        <v>1</v>
      </c>
      <c r="N430" s="234" t="s">
        <v>38</v>
      </c>
      <c r="O430" s="91"/>
      <c r="P430" s="235">
        <f>O430*H430</f>
        <v>0</v>
      </c>
      <c r="Q430" s="235">
        <v>0.067100000000000007</v>
      </c>
      <c r="R430" s="235">
        <f>Q430*H430</f>
        <v>0.067100000000000007</v>
      </c>
      <c r="S430" s="235">
        <v>0</v>
      </c>
      <c r="T430" s="23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7" t="s">
        <v>270</v>
      </c>
      <c r="AT430" s="237" t="s">
        <v>147</v>
      </c>
      <c r="AU430" s="237" t="s">
        <v>82</v>
      </c>
      <c r="AY430" s="17" t="s">
        <v>144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7" t="s">
        <v>80</v>
      </c>
      <c r="BK430" s="238">
        <f>ROUND(I430*H430,2)</f>
        <v>0</v>
      </c>
      <c r="BL430" s="17" t="s">
        <v>270</v>
      </c>
      <c r="BM430" s="237" t="s">
        <v>1115</v>
      </c>
    </row>
    <row r="431" s="2" customFormat="1">
      <c r="A431" s="38"/>
      <c r="B431" s="39"/>
      <c r="C431" s="40"/>
      <c r="D431" s="239" t="s">
        <v>154</v>
      </c>
      <c r="E431" s="40"/>
      <c r="F431" s="240" t="s">
        <v>724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154</v>
      </c>
      <c r="AU431" s="17" t="s">
        <v>82</v>
      </c>
    </row>
    <row r="432" s="2" customFormat="1">
      <c r="A432" s="38"/>
      <c r="B432" s="39"/>
      <c r="C432" s="40"/>
      <c r="D432" s="244" t="s">
        <v>156</v>
      </c>
      <c r="E432" s="40"/>
      <c r="F432" s="245" t="s">
        <v>725</v>
      </c>
      <c r="G432" s="40"/>
      <c r="H432" s="40"/>
      <c r="I432" s="241"/>
      <c r="J432" s="40"/>
      <c r="K432" s="40"/>
      <c r="L432" s="44"/>
      <c r="M432" s="242"/>
      <c r="N432" s="243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156</v>
      </c>
      <c r="AU432" s="17" t="s">
        <v>82</v>
      </c>
    </row>
    <row r="433" s="14" customFormat="1">
      <c r="A433" s="14"/>
      <c r="B433" s="256"/>
      <c r="C433" s="257"/>
      <c r="D433" s="239" t="s">
        <v>158</v>
      </c>
      <c r="E433" s="258" t="s">
        <v>1</v>
      </c>
      <c r="F433" s="259" t="s">
        <v>80</v>
      </c>
      <c r="G433" s="257"/>
      <c r="H433" s="260">
        <v>1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158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144</v>
      </c>
    </row>
    <row r="434" s="15" customFormat="1">
      <c r="A434" s="15"/>
      <c r="B434" s="267"/>
      <c r="C434" s="268"/>
      <c r="D434" s="239" t="s">
        <v>158</v>
      </c>
      <c r="E434" s="269" t="s">
        <v>1</v>
      </c>
      <c r="F434" s="270" t="s">
        <v>161</v>
      </c>
      <c r="G434" s="268"/>
      <c r="H434" s="271">
        <v>1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158</v>
      </c>
      <c r="AU434" s="277" t="s">
        <v>82</v>
      </c>
      <c r="AV434" s="15" t="s">
        <v>152</v>
      </c>
      <c r="AW434" s="15" t="s">
        <v>30</v>
      </c>
      <c r="AX434" s="15" t="s">
        <v>80</v>
      </c>
      <c r="AY434" s="277" t="s">
        <v>144</v>
      </c>
    </row>
    <row r="435" s="2" customFormat="1" ht="24.15" customHeight="1">
      <c r="A435" s="38"/>
      <c r="B435" s="39"/>
      <c r="C435" s="226" t="s">
        <v>627</v>
      </c>
      <c r="D435" s="226" t="s">
        <v>147</v>
      </c>
      <c r="E435" s="227" t="s">
        <v>727</v>
      </c>
      <c r="F435" s="228" t="s">
        <v>728</v>
      </c>
      <c r="G435" s="229" t="s">
        <v>150</v>
      </c>
      <c r="H435" s="230">
        <v>13.375</v>
      </c>
      <c r="I435" s="231"/>
      <c r="J435" s="232">
        <f>ROUND(I435*H435,2)</f>
        <v>0</v>
      </c>
      <c r="K435" s="228" t="s">
        <v>151</v>
      </c>
      <c r="L435" s="44"/>
      <c r="M435" s="233" t="s">
        <v>1</v>
      </c>
      <c r="N435" s="234" t="s">
        <v>38</v>
      </c>
      <c r="O435" s="91"/>
      <c r="P435" s="235">
        <f>O435*H435</f>
        <v>0</v>
      </c>
      <c r="Q435" s="235">
        <v>0.022839999999999999</v>
      </c>
      <c r="R435" s="235">
        <f>Q435*H435</f>
        <v>0.30548500000000001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270</v>
      </c>
      <c r="AT435" s="237" t="s">
        <v>147</v>
      </c>
      <c r="AU435" s="237" t="s">
        <v>82</v>
      </c>
      <c r="AY435" s="17" t="s">
        <v>144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80</v>
      </c>
      <c r="BK435" s="238">
        <f>ROUND(I435*H435,2)</f>
        <v>0</v>
      </c>
      <c r="BL435" s="17" t="s">
        <v>270</v>
      </c>
      <c r="BM435" s="237" t="s">
        <v>1116</v>
      </c>
    </row>
    <row r="436" s="2" customFormat="1">
      <c r="A436" s="38"/>
      <c r="B436" s="39"/>
      <c r="C436" s="40"/>
      <c r="D436" s="239" t="s">
        <v>154</v>
      </c>
      <c r="E436" s="40"/>
      <c r="F436" s="240" t="s">
        <v>730</v>
      </c>
      <c r="G436" s="40"/>
      <c r="H436" s="40"/>
      <c r="I436" s="241"/>
      <c r="J436" s="40"/>
      <c r="K436" s="40"/>
      <c r="L436" s="44"/>
      <c r="M436" s="242"/>
      <c r="N436" s="243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154</v>
      </c>
      <c r="AU436" s="17" t="s">
        <v>82</v>
      </c>
    </row>
    <row r="437" s="2" customFormat="1">
      <c r="A437" s="38"/>
      <c r="B437" s="39"/>
      <c r="C437" s="40"/>
      <c r="D437" s="244" t="s">
        <v>156</v>
      </c>
      <c r="E437" s="40"/>
      <c r="F437" s="245" t="s">
        <v>731</v>
      </c>
      <c r="G437" s="40"/>
      <c r="H437" s="40"/>
      <c r="I437" s="241"/>
      <c r="J437" s="40"/>
      <c r="K437" s="40"/>
      <c r="L437" s="44"/>
      <c r="M437" s="242"/>
      <c r="N437" s="243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156</v>
      </c>
      <c r="AU437" s="17" t="s">
        <v>82</v>
      </c>
    </row>
    <row r="438" s="14" customFormat="1">
      <c r="A438" s="14"/>
      <c r="B438" s="256"/>
      <c r="C438" s="257"/>
      <c r="D438" s="239" t="s">
        <v>158</v>
      </c>
      <c r="E438" s="258" t="s">
        <v>1</v>
      </c>
      <c r="F438" s="259" t="s">
        <v>1117</v>
      </c>
      <c r="G438" s="257"/>
      <c r="H438" s="260">
        <v>13.375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158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144</v>
      </c>
    </row>
    <row r="439" s="15" customFormat="1">
      <c r="A439" s="15"/>
      <c r="B439" s="267"/>
      <c r="C439" s="268"/>
      <c r="D439" s="239" t="s">
        <v>158</v>
      </c>
      <c r="E439" s="269" t="s">
        <v>1</v>
      </c>
      <c r="F439" s="270" t="s">
        <v>161</v>
      </c>
      <c r="G439" s="268"/>
      <c r="H439" s="271">
        <v>13.375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7" t="s">
        <v>158</v>
      </c>
      <c r="AU439" s="277" t="s">
        <v>82</v>
      </c>
      <c r="AV439" s="15" t="s">
        <v>152</v>
      </c>
      <c r="AW439" s="15" t="s">
        <v>30</v>
      </c>
      <c r="AX439" s="15" t="s">
        <v>80</v>
      </c>
      <c r="AY439" s="277" t="s">
        <v>144</v>
      </c>
    </row>
    <row r="440" s="2" customFormat="1" ht="24.15" customHeight="1">
      <c r="A440" s="38"/>
      <c r="B440" s="39"/>
      <c r="C440" s="226" t="s">
        <v>646</v>
      </c>
      <c r="D440" s="226" t="s">
        <v>147</v>
      </c>
      <c r="E440" s="227" t="s">
        <v>734</v>
      </c>
      <c r="F440" s="228" t="s">
        <v>735</v>
      </c>
      <c r="G440" s="229" t="s">
        <v>164</v>
      </c>
      <c r="H440" s="230">
        <v>4</v>
      </c>
      <c r="I440" s="231"/>
      <c r="J440" s="232">
        <f>ROUND(I440*H440,2)</f>
        <v>0</v>
      </c>
      <c r="K440" s="228" t="s">
        <v>151</v>
      </c>
      <c r="L440" s="44"/>
      <c r="M440" s="233" t="s">
        <v>1</v>
      </c>
      <c r="N440" s="234" t="s">
        <v>38</v>
      </c>
      <c r="O440" s="91"/>
      <c r="P440" s="235">
        <f>O440*H440</f>
        <v>0</v>
      </c>
      <c r="Q440" s="235">
        <v>0</v>
      </c>
      <c r="R440" s="235">
        <f>Q440*H440</f>
        <v>0</v>
      </c>
      <c r="S440" s="235">
        <v>0.0044000000000000003</v>
      </c>
      <c r="T440" s="236">
        <f>S440*H440</f>
        <v>0.017600000000000001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7" t="s">
        <v>270</v>
      </c>
      <c r="AT440" s="237" t="s">
        <v>147</v>
      </c>
      <c r="AU440" s="237" t="s">
        <v>82</v>
      </c>
      <c r="AY440" s="17" t="s">
        <v>144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7" t="s">
        <v>80</v>
      </c>
      <c r="BK440" s="238">
        <f>ROUND(I440*H440,2)</f>
        <v>0</v>
      </c>
      <c r="BL440" s="17" t="s">
        <v>270</v>
      </c>
      <c r="BM440" s="237" t="s">
        <v>1118</v>
      </c>
    </row>
    <row r="441" s="2" customFormat="1">
      <c r="A441" s="38"/>
      <c r="B441" s="39"/>
      <c r="C441" s="40"/>
      <c r="D441" s="239" t="s">
        <v>154</v>
      </c>
      <c r="E441" s="40"/>
      <c r="F441" s="240" t="s">
        <v>737</v>
      </c>
      <c r="G441" s="40"/>
      <c r="H441" s="40"/>
      <c r="I441" s="241"/>
      <c r="J441" s="40"/>
      <c r="K441" s="40"/>
      <c r="L441" s="44"/>
      <c r="M441" s="242"/>
      <c r="N441" s="243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154</v>
      </c>
      <c r="AU441" s="17" t="s">
        <v>82</v>
      </c>
    </row>
    <row r="442" s="2" customFormat="1">
      <c r="A442" s="38"/>
      <c r="B442" s="39"/>
      <c r="C442" s="40"/>
      <c r="D442" s="244" t="s">
        <v>156</v>
      </c>
      <c r="E442" s="40"/>
      <c r="F442" s="245" t="s">
        <v>738</v>
      </c>
      <c r="G442" s="40"/>
      <c r="H442" s="40"/>
      <c r="I442" s="241"/>
      <c r="J442" s="40"/>
      <c r="K442" s="40"/>
      <c r="L442" s="44"/>
      <c r="M442" s="242"/>
      <c r="N442" s="243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156</v>
      </c>
      <c r="AU442" s="17" t="s">
        <v>82</v>
      </c>
    </row>
    <row r="443" s="14" customFormat="1">
      <c r="A443" s="14"/>
      <c r="B443" s="256"/>
      <c r="C443" s="257"/>
      <c r="D443" s="239" t="s">
        <v>158</v>
      </c>
      <c r="E443" s="258" t="s">
        <v>1</v>
      </c>
      <c r="F443" s="259" t="s">
        <v>1119</v>
      </c>
      <c r="G443" s="257"/>
      <c r="H443" s="260">
        <v>4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158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144</v>
      </c>
    </row>
    <row r="444" s="15" customFormat="1">
      <c r="A444" s="15"/>
      <c r="B444" s="267"/>
      <c r="C444" s="268"/>
      <c r="D444" s="239" t="s">
        <v>158</v>
      </c>
      <c r="E444" s="269" t="s">
        <v>1</v>
      </c>
      <c r="F444" s="270" t="s">
        <v>161</v>
      </c>
      <c r="G444" s="268"/>
      <c r="H444" s="271">
        <v>4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7" t="s">
        <v>158</v>
      </c>
      <c r="AU444" s="277" t="s">
        <v>82</v>
      </c>
      <c r="AV444" s="15" t="s">
        <v>152</v>
      </c>
      <c r="AW444" s="15" t="s">
        <v>30</v>
      </c>
      <c r="AX444" s="15" t="s">
        <v>80</v>
      </c>
      <c r="AY444" s="277" t="s">
        <v>144</v>
      </c>
    </row>
    <row r="445" s="2" customFormat="1" ht="24.15" customHeight="1">
      <c r="A445" s="38"/>
      <c r="B445" s="39"/>
      <c r="C445" s="226" t="s">
        <v>652</v>
      </c>
      <c r="D445" s="226" t="s">
        <v>147</v>
      </c>
      <c r="E445" s="227" t="s">
        <v>741</v>
      </c>
      <c r="F445" s="228" t="s">
        <v>742</v>
      </c>
      <c r="G445" s="229" t="s">
        <v>178</v>
      </c>
      <c r="H445" s="230">
        <v>2</v>
      </c>
      <c r="I445" s="231"/>
      <c r="J445" s="232">
        <f>ROUND(I445*H445,2)</f>
        <v>0</v>
      </c>
      <c r="K445" s="228" t="s">
        <v>151</v>
      </c>
      <c r="L445" s="44"/>
      <c r="M445" s="233" t="s">
        <v>1</v>
      </c>
      <c r="N445" s="234" t="s">
        <v>38</v>
      </c>
      <c r="O445" s="91"/>
      <c r="P445" s="235">
        <f>O445*H445</f>
        <v>0</v>
      </c>
      <c r="Q445" s="235">
        <v>0.019130000000000001</v>
      </c>
      <c r="R445" s="235">
        <f>Q445*H445</f>
        <v>0.038260000000000002</v>
      </c>
      <c r="S445" s="235">
        <v>0</v>
      </c>
      <c r="T445" s="23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270</v>
      </c>
      <c r="AT445" s="237" t="s">
        <v>147</v>
      </c>
      <c r="AU445" s="237" t="s">
        <v>82</v>
      </c>
      <c r="AY445" s="17" t="s">
        <v>144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80</v>
      </c>
      <c r="BK445" s="238">
        <f>ROUND(I445*H445,2)</f>
        <v>0</v>
      </c>
      <c r="BL445" s="17" t="s">
        <v>270</v>
      </c>
      <c r="BM445" s="237" t="s">
        <v>1120</v>
      </c>
    </row>
    <row r="446" s="2" customFormat="1">
      <c r="A446" s="38"/>
      <c r="B446" s="39"/>
      <c r="C446" s="40"/>
      <c r="D446" s="239" t="s">
        <v>154</v>
      </c>
      <c r="E446" s="40"/>
      <c r="F446" s="240" t="s">
        <v>744</v>
      </c>
      <c r="G446" s="40"/>
      <c r="H446" s="40"/>
      <c r="I446" s="241"/>
      <c r="J446" s="40"/>
      <c r="K446" s="40"/>
      <c r="L446" s="44"/>
      <c r="M446" s="242"/>
      <c r="N446" s="24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154</v>
      </c>
      <c r="AU446" s="17" t="s">
        <v>82</v>
      </c>
    </row>
    <row r="447" s="2" customFormat="1">
      <c r="A447" s="38"/>
      <c r="B447" s="39"/>
      <c r="C447" s="40"/>
      <c r="D447" s="244" t="s">
        <v>156</v>
      </c>
      <c r="E447" s="40"/>
      <c r="F447" s="245" t="s">
        <v>745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156</v>
      </c>
      <c r="AU447" s="17" t="s">
        <v>82</v>
      </c>
    </row>
    <row r="448" s="13" customFormat="1">
      <c r="A448" s="13"/>
      <c r="B448" s="246"/>
      <c r="C448" s="247"/>
      <c r="D448" s="239" t="s">
        <v>158</v>
      </c>
      <c r="E448" s="248" t="s">
        <v>1</v>
      </c>
      <c r="F448" s="249" t="s">
        <v>746</v>
      </c>
      <c r="G448" s="247"/>
      <c r="H448" s="248" t="s">
        <v>1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158</v>
      </c>
      <c r="AU448" s="255" t="s">
        <v>82</v>
      </c>
      <c r="AV448" s="13" t="s">
        <v>80</v>
      </c>
      <c r="AW448" s="13" t="s">
        <v>30</v>
      </c>
      <c r="AX448" s="13" t="s">
        <v>73</v>
      </c>
      <c r="AY448" s="255" t="s">
        <v>144</v>
      </c>
    </row>
    <row r="449" s="14" customFormat="1">
      <c r="A449" s="14"/>
      <c r="B449" s="256"/>
      <c r="C449" s="257"/>
      <c r="D449" s="239" t="s">
        <v>158</v>
      </c>
      <c r="E449" s="258" t="s">
        <v>1</v>
      </c>
      <c r="F449" s="259" t="s">
        <v>1103</v>
      </c>
      <c r="G449" s="257"/>
      <c r="H449" s="260">
        <v>2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158</v>
      </c>
      <c r="AU449" s="266" t="s">
        <v>82</v>
      </c>
      <c r="AV449" s="14" t="s">
        <v>82</v>
      </c>
      <c r="AW449" s="14" t="s">
        <v>30</v>
      </c>
      <c r="AX449" s="14" t="s">
        <v>73</v>
      </c>
      <c r="AY449" s="266" t="s">
        <v>144</v>
      </c>
    </row>
    <row r="450" s="15" customFormat="1">
      <c r="A450" s="15"/>
      <c r="B450" s="267"/>
      <c r="C450" s="268"/>
      <c r="D450" s="239" t="s">
        <v>158</v>
      </c>
      <c r="E450" s="269" t="s">
        <v>1</v>
      </c>
      <c r="F450" s="270" t="s">
        <v>161</v>
      </c>
      <c r="G450" s="268"/>
      <c r="H450" s="271">
        <v>2</v>
      </c>
      <c r="I450" s="272"/>
      <c r="J450" s="268"/>
      <c r="K450" s="268"/>
      <c r="L450" s="273"/>
      <c r="M450" s="274"/>
      <c r="N450" s="275"/>
      <c r="O450" s="275"/>
      <c r="P450" s="275"/>
      <c r="Q450" s="275"/>
      <c r="R450" s="275"/>
      <c r="S450" s="275"/>
      <c r="T450" s="27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7" t="s">
        <v>158</v>
      </c>
      <c r="AU450" s="277" t="s">
        <v>82</v>
      </c>
      <c r="AV450" s="15" t="s">
        <v>152</v>
      </c>
      <c r="AW450" s="15" t="s">
        <v>30</v>
      </c>
      <c r="AX450" s="15" t="s">
        <v>80</v>
      </c>
      <c r="AY450" s="277" t="s">
        <v>144</v>
      </c>
    </row>
    <row r="451" s="2" customFormat="1" ht="33" customHeight="1">
      <c r="A451" s="38"/>
      <c r="B451" s="39"/>
      <c r="C451" s="226" t="s">
        <v>658</v>
      </c>
      <c r="D451" s="226" t="s">
        <v>147</v>
      </c>
      <c r="E451" s="227" t="s">
        <v>749</v>
      </c>
      <c r="F451" s="228" t="s">
        <v>750</v>
      </c>
      <c r="G451" s="229" t="s">
        <v>323</v>
      </c>
      <c r="H451" s="230">
        <v>8.6560000000000006</v>
      </c>
      <c r="I451" s="231"/>
      <c r="J451" s="232">
        <f>ROUND(I451*H451,2)</f>
        <v>0</v>
      </c>
      <c r="K451" s="228" t="s">
        <v>151</v>
      </c>
      <c r="L451" s="44"/>
      <c r="M451" s="233" t="s">
        <v>1</v>
      </c>
      <c r="N451" s="234" t="s">
        <v>38</v>
      </c>
      <c r="O451" s="91"/>
      <c r="P451" s="235">
        <f>O451*H451</f>
        <v>0</v>
      </c>
      <c r="Q451" s="235">
        <v>0</v>
      </c>
      <c r="R451" s="235">
        <f>Q451*H451</f>
        <v>0</v>
      </c>
      <c r="S451" s="235">
        <v>0</v>
      </c>
      <c r="T451" s="23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7" t="s">
        <v>270</v>
      </c>
      <c r="AT451" s="237" t="s">
        <v>147</v>
      </c>
      <c r="AU451" s="237" t="s">
        <v>82</v>
      </c>
      <c r="AY451" s="17" t="s">
        <v>144</v>
      </c>
      <c r="BE451" s="238">
        <f>IF(N451="základní",J451,0)</f>
        <v>0</v>
      </c>
      <c r="BF451" s="238">
        <f>IF(N451="snížená",J451,0)</f>
        <v>0</v>
      </c>
      <c r="BG451" s="238">
        <f>IF(N451="zákl. přenesená",J451,0)</f>
        <v>0</v>
      </c>
      <c r="BH451" s="238">
        <f>IF(N451="sníž. přenesená",J451,0)</f>
        <v>0</v>
      </c>
      <c r="BI451" s="238">
        <f>IF(N451="nulová",J451,0)</f>
        <v>0</v>
      </c>
      <c r="BJ451" s="17" t="s">
        <v>80</v>
      </c>
      <c r="BK451" s="238">
        <f>ROUND(I451*H451,2)</f>
        <v>0</v>
      </c>
      <c r="BL451" s="17" t="s">
        <v>270</v>
      </c>
      <c r="BM451" s="237" t="s">
        <v>1121</v>
      </c>
    </row>
    <row r="452" s="2" customFormat="1">
      <c r="A452" s="38"/>
      <c r="B452" s="39"/>
      <c r="C452" s="40"/>
      <c r="D452" s="239" t="s">
        <v>154</v>
      </c>
      <c r="E452" s="40"/>
      <c r="F452" s="240" t="s">
        <v>752</v>
      </c>
      <c r="G452" s="40"/>
      <c r="H452" s="40"/>
      <c r="I452" s="241"/>
      <c r="J452" s="40"/>
      <c r="K452" s="40"/>
      <c r="L452" s="44"/>
      <c r="M452" s="242"/>
      <c r="N452" s="243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154</v>
      </c>
      <c r="AU452" s="17" t="s">
        <v>82</v>
      </c>
    </row>
    <row r="453" s="2" customFormat="1">
      <c r="A453" s="38"/>
      <c r="B453" s="39"/>
      <c r="C453" s="40"/>
      <c r="D453" s="244" t="s">
        <v>156</v>
      </c>
      <c r="E453" s="40"/>
      <c r="F453" s="245" t="s">
        <v>753</v>
      </c>
      <c r="G453" s="40"/>
      <c r="H453" s="40"/>
      <c r="I453" s="241"/>
      <c r="J453" s="40"/>
      <c r="K453" s="40"/>
      <c r="L453" s="44"/>
      <c r="M453" s="242"/>
      <c r="N453" s="243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156</v>
      </c>
      <c r="AU453" s="17" t="s">
        <v>82</v>
      </c>
    </row>
    <row r="454" s="12" customFormat="1" ht="22.8" customHeight="1">
      <c r="A454" s="12"/>
      <c r="B454" s="210"/>
      <c r="C454" s="211"/>
      <c r="D454" s="212" t="s">
        <v>72</v>
      </c>
      <c r="E454" s="224" t="s">
        <v>754</v>
      </c>
      <c r="F454" s="224" t="s">
        <v>755</v>
      </c>
      <c r="G454" s="211"/>
      <c r="H454" s="211"/>
      <c r="I454" s="214"/>
      <c r="J454" s="225">
        <f>BK454</f>
        <v>0</v>
      </c>
      <c r="K454" s="211"/>
      <c r="L454" s="216"/>
      <c r="M454" s="217"/>
      <c r="N454" s="218"/>
      <c r="O454" s="218"/>
      <c r="P454" s="219">
        <f>SUM(P455:P497)</f>
        <v>0</v>
      </c>
      <c r="Q454" s="218"/>
      <c r="R454" s="219">
        <f>SUM(R455:R497)</f>
        <v>0.11049039999999999</v>
      </c>
      <c r="S454" s="218"/>
      <c r="T454" s="220">
        <f>SUM(T455:T497)</f>
        <v>0.068683999999999995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1" t="s">
        <v>82</v>
      </c>
      <c r="AT454" s="222" t="s">
        <v>72</v>
      </c>
      <c r="AU454" s="222" t="s">
        <v>80</v>
      </c>
      <c r="AY454" s="221" t="s">
        <v>144</v>
      </c>
      <c r="BK454" s="223">
        <f>SUM(BK455:BK497)</f>
        <v>0</v>
      </c>
    </row>
    <row r="455" s="2" customFormat="1" ht="16.5" customHeight="1">
      <c r="A455" s="38"/>
      <c r="B455" s="39"/>
      <c r="C455" s="226" t="s">
        <v>664</v>
      </c>
      <c r="D455" s="226" t="s">
        <v>147</v>
      </c>
      <c r="E455" s="227" t="s">
        <v>765</v>
      </c>
      <c r="F455" s="228" t="s">
        <v>766</v>
      </c>
      <c r="G455" s="229" t="s">
        <v>164</v>
      </c>
      <c r="H455" s="230">
        <v>20.809999999999999</v>
      </c>
      <c r="I455" s="231"/>
      <c r="J455" s="232">
        <f>ROUND(I455*H455,2)</f>
        <v>0</v>
      </c>
      <c r="K455" s="228" t="s">
        <v>151</v>
      </c>
      <c r="L455" s="44"/>
      <c r="M455" s="233" t="s">
        <v>1</v>
      </c>
      <c r="N455" s="234" t="s">
        <v>38</v>
      </c>
      <c r="O455" s="91"/>
      <c r="P455" s="235">
        <f>O455*H455</f>
        <v>0</v>
      </c>
      <c r="Q455" s="235">
        <v>0</v>
      </c>
      <c r="R455" s="235">
        <f>Q455*H455</f>
        <v>0</v>
      </c>
      <c r="S455" s="235">
        <v>0.0025999999999999999</v>
      </c>
      <c r="T455" s="236">
        <f>S455*H455</f>
        <v>0.054105999999999994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7" t="s">
        <v>270</v>
      </c>
      <c r="AT455" s="237" t="s">
        <v>147</v>
      </c>
      <c r="AU455" s="237" t="s">
        <v>82</v>
      </c>
      <c r="AY455" s="17" t="s">
        <v>144</v>
      </c>
      <c r="BE455" s="238">
        <f>IF(N455="základní",J455,0)</f>
        <v>0</v>
      </c>
      <c r="BF455" s="238">
        <f>IF(N455="snížená",J455,0)</f>
        <v>0</v>
      </c>
      <c r="BG455" s="238">
        <f>IF(N455="zákl. přenesená",J455,0)</f>
        <v>0</v>
      </c>
      <c r="BH455" s="238">
        <f>IF(N455="sníž. přenesená",J455,0)</f>
        <v>0</v>
      </c>
      <c r="BI455" s="238">
        <f>IF(N455="nulová",J455,0)</f>
        <v>0</v>
      </c>
      <c r="BJ455" s="17" t="s">
        <v>80</v>
      </c>
      <c r="BK455" s="238">
        <f>ROUND(I455*H455,2)</f>
        <v>0</v>
      </c>
      <c r="BL455" s="17" t="s">
        <v>270</v>
      </c>
      <c r="BM455" s="237" t="s">
        <v>1122</v>
      </c>
    </row>
    <row r="456" s="2" customFormat="1">
      <c r="A456" s="38"/>
      <c r="B456" s="39"/>
      <c r="C456" s="40"/>
      <c r="D456" s="239" t="s">
        <v>154</v>
      </c>
      <c r="E456" s="40"/>
      <c r="F456" s="240" t="s">
        <v>768</v>
      </c>
      <c r="G456" s="40"/>
      <c r="H456" s="40"/>
      <c r="I456" s="241"/>
      <c r="J456" s="40"/>
      <c r="K456" s="40"/>
      <c r="L456" s="44"/>
      <c r="M456" s="242"/>
      <c r="N456" s="243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154</v>
      </c>
      <c r="AU456" s="17" t="s">
        <v>82</v>
      </c>
    </row>
    <row r="457" s="2" customFormat="1">
      <c r="A457" s="38"/>
      <c r="B457" s="39"/>
      <c r="C457" s="40"/>
      <c r="D457" s="244" t="s">
        <v>156</v>
      </c>
      <c r="E457" s="40"/>
      <c r="F457" s="245" t="s">
        <v>769</v>
      </c>
      <c r="G457" s="40"/>
      <c r="H457" s="40"/>
      <c r="I457" s="241"/>
      <c r="J457" s="40"/>
      <c r="K457" s="40"/>
      <c r="L457" s="44"/>
      <c r="M457" s="242"/>
      <c r="N457" s="243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156</v>
      </c>
      <c r="AU457" s="17" t="s">
        <v>82</v>
      </c>
    </row>
    <row r="458" s="13" customFormat="1">
      <c r="A458" s="13"/>
      <c r="B458" s="246"/>
      <c r="C458" s="247"/>
      <c r="D458" s="239" t="s">
        <v>158</v>
      </c>
      <c r="E458" s="248" t="s">
        <v>1</v>
      </c>
      <c r="F458" s="249" t="s">
        <v>762</v>
      </c>
      <c r="G458" s="247"/>
      <c r="H458" s="248" t="s">
        <v>1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158</v>
      </c>
      <c r="AU458" s="255" t="s">
        <v>82</v>
      </c>
      <c r="AV458" s="13" t="s">
        <v>80</v>
      </c>
      <c r="AW458" s="13" t="s">
        <v>30</v>
      </c>
      <c r="AX458" s="13" t="s">
        <v>73</v>
      </c>
      <c r="AY458" s="255" t="s">
        <v>144</v>
      </c>
    </row>
    <row r="459" s="14" customFormat="1">
      <c r="A459" s="14"/>
      <c r="B459" s="256"/>
      <c r="C459" s="257"/>
      <c r="D459" s="239" t="s">
        <v>158</v>
      </c>
      <c r="E459" s="258" t="s">
        <v>1</v>
      </c>
      <c r="F459" s="259" t="s">
        <v>1123</v>
      </c>
      <c r="G459" s="257"/>
      <c r="H459" s="260">
        <v>20.809999999999999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158</v>
      </c>
      <c r="AU459" s="266" t="s">
        <v>82</v>
      </c>
      <c r="AV459" s="14" t="s">
        <v>82</v>
      </c>
      <c r="AW459" s="14" t="s">
        <v>30</v>
      </c>
      <c r="AX459" s="14" t="s">
        <v>73</v>
      </c>
      <c r="AY459" s="266" t="s">
        <v>144</v>
      </c>
    </row>
    <row r="460" s="15" customFormat="1">
      <c r="A460" s="15"/>
      <c r="B460" s="267"/>
      <c r="C460" s="268"/>
      <c r="D460" s="239" t="s">
        <v>158</v>
      </c>
      <c r="E460" s="269" t="s">
        <v>1</v>
      </c>
      <c r="F460" s="270" t="s">
        <v>161</v>
      </c>
      <c r="G460" s="268"/>
      <c r="H460" s="271">
        <v>20.809999999999999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158</v>
      </c>
      <c r="AU460" s="277" t="s">
        <v>82</v>
      </c>
      <c r="AV460" s="15" t="s">
        <v>152</v>
      </c>
      <c r="AW460" s="15" t="s">
        <v>30</v>
      </c>
      <c r="AX460" s="15" t="s">
        <v>80</v>
      </c>
      <c r="AY460" s="277" t="s">
        <v>144</v>
      </c>
    </row>
    <row r="461" s="2" customFormat="1" ht="16.5" customHeight="1">
      <c r="A461" s="38"/>
      <c r="B461" s="39"/>
      <c r="C461" s="226" t="s">
        <v>670</v>
      </c>
      <c r="D461" s="226" t="s">
        <v>147</v>
      </c>
      <c r="E461" s="227" t="s">
        <v>772</v>
      </c>
      <c r="F461" s="228" t="s">
        <v>773</v>
      </c>
      <c r="G461" s="229" t="s">
        <v>164</v>
      </c>
      <c r="H461" s="230">
        <v>3.7000000000000002</v>
      </c>
      <c r="I461" s="231"/>
      <c r="J461" s="232">
        <f>ROUND(I461*H461,2)</f>
        <v>0</v>
      </c>
      <c r="K461" s="228" t="s">
        <v>151</v>
      </c>
      <c r="L461" s="44"/>
      <c r="M461" s="233" t="s">
        <v>1</v>
      </c>
      <c r="N461" s="234" t="s">
        <v>38</v>
      </c>
      <c r="O461" s="91"/>
      <c r="P461" s="235">
        <f>O461*H461</f>
        <v>0</v>
      </c>
      <c r="Q461" s="235">
        <v>0</v>
      </c>
      <c r="R461" s="235">
        <f>Q461*H461</f>
        <v>0</v>
      </c>
      <c r="S461" s="235">
        <v>0.0039399999999999999</v>
      </c>
      <c r="T461" s="236">
        <f>S461*H461</f>
        <v>0.014578000000000001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270</v>
      </c>
      <c r="AT461" s="237" t="s">
        <v>147</v>
      </c>
      <c r="AU461" s="237" t="s">
        <v>82</v>
      </c>
      <c r="AY461" s="17" t="s">
        <v>144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80</v>
      </c>
      <c r="BK461" s="238">
        <f>ROUND(I461*H461,2)</f>
        <v>0</v>
      </c>
      <c r="BL461" s="17" t="s">
        <v>270</v>
      </c>
      <c r="BM461" s="237" t="s">
        <v>1124</v>
      </c>
    </row>
    <row r="462" s="2" customFormat="1">
      <c r="A462" s="38"/>
      <c r="B462" s="39"/>
      <c r="C462" s="40"/>
      <c r="D462" s="239" t="s">
        <v>154</v>
      </c>
      <c r="E462" s="40"/>
      <c r="F462" s="240" t="s">
        <v>775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154</v>
      </c>
      <c r="AU462" s="17" t="s">
        <v>82</v>
      </c>
    </row>
    <row r="463" s="2" customFormat="1">
      <c r="A463" s="38"/>
      <c r="B463" s="39"/>
      <c r="C463" s="40"/>
      <c r="D463" s="244" t="s">
        <v>156</v>
      </c>
      <c r="E463" s="40"/>
      <c r="F463" s="245" t="s">
        <v>776</v>
      </c>
      <c r="G463" s="40"/>
      <c r="H463" s="40"/>
      <c r="I463" s="241"/>
      <c r="J463" s="40"/>
      <c r="K463" s="40"/>
      <c r="L463" s="44"/>
      <c r="M463" s="242"/>
      <c r="N463" s="243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156</v>
      </c>
      <c r="AU463" s="17" t="s">
        <v>82</v>
      </c>
    </row>
    <row r="464" s="13" customFormat="1">
      <c r="A464" s="13"/>
      <c r="B464" s="246"/>
      <c r="C464" s="247"/>
      <c r="D464" s="239" t="s">
        <v>158</v>
      </c>
      <c r="E464" s="248" t="s">
        <v>1</v>
      </c>
      <c r="F464" s="249" t="s">
        <v>762</v>
      </c>
      <c r="G464" s="247"/>
      <c r="H464" s="248" t="s">
        <v>1</v>
      </c>
      <c r="I464" s="250"/>
      <c r="J464" s="247"/>
      <c r="K464" s="247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158</v>
      </c>
      <c r="AU464" s="255" t="s">
        <v>82</v>
      </c>
      <c r="AV464" s="13" t="s">
        <v>80</v>
      </c>
      <c r="AW464" s="13" t="s">
        <v>30</v>
      </c>
      <c r="AX464" s="13" t="s">
        <v>73</v>
      </c>
      <c r="AY464" s="255" t="s">
        <v>144</v>
      </c>
    </row>
    <row r="465" s="14" customFormat="1">
      <c r="A465" s="14"/>
      <c r="B465" s="256"/>
      <c r="C465" s="257"/>
      <c r="D465" s="239" t="s">
        <v>158</v>
      </c>
      <c r="E465" s="258" t="s">
        <v>1</v>
      </c>
      <c r="F465" s="259" t="s">
        <v>1125</v>
      </c>
      <c r="G465" s="257"/>
      <c r="H465" s="260">
        <v>3.7000000000000002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158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144</v>
      </c>
    </row>
    <row r="466" s="15" customFormat="1">
      <c r="A466" s="15"/>
      <c r="B466" s="267"/>
      <c r="C466" s="268"/>
      <c r="D466" s="239" t="s">
        <v>158</v>
      </c>
      <c r="E466" s="269" t="s">
        <v>1</v>
      </c>
      <c r="F466" s="270" t="s">
        <v>161</v>
      </c>
      <c r="G466" s="268"/>
      <c r="H466" s="271">
        <v>3.7000000000000002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158</v>
      </c>
      <c r="AU466" s="277" t="s">
        <v>82</v>
      </c>
      <c r="AV466" s="15" t="s">
        <v>152</v>
      </c>
      <c r="AW466" s="15" t="s">
        <v>30</v>
      </c>
      <c r="AX466" s="15" t="s">
        <v>80</v>
      </c>
      <c r="AY466" s="277" t="s">
        <v>144</v>
      </c>
    </row>
    <row r="467" s="2" customFormat="1" ht="33" customHeight="1">
      <c r="A467" s="38"/>
      <c r="B467" s="39"/>
      <c r="C467" s="226" t="s">
        <v>678</v>
      </c>
      <c r="D467" s="226" t="s">
        <v>147</v>
      </c>
      <c r="E467" s="227" t="s">
        <v>794</v>
      </c>
      <c r="F467" s="228" t="s">
        <v>795</v>
      </c>
      <c r="G467" s="229" t="s">
        <v>178</v>
      </c>
      <c r="H467" s="230">
        <v>1.4890000000000001</v>
      </c>
      <c r="I467" s="231"/>
      <c r="J467" s="232">
        <f>ROUND(I467*H467,2)</f>
        <v>0</v>
      </c>
      <c r="K467" s="228" t="s">
        <v>151</v>
      </c>
      <c r="L467" s="44"/>
      <c r="M467" s="233" t="s">
        <v>1</v>
      </c>
      <c r="N467" s="234" t="s">
        <v>38</v>
      </c>
      <c r="O467" s="91"/>
      <c r="P467" s="235">
        <f>O467*H467</f>
        <v>0</v>
      </c>
      <c r="Q467" s="235">
        <v>0.0109</v>
      </c>
      <c r="R467" s="235">
        <f>Q467*H467</f>
        <v>0.016230100000000001</v>
      </c>
      <c r="S467" s="235">
        <v>0</v>
      </c>
      <c r="T467" s="23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7" t="s">
        <v>270</v>
      </c>
      <c r="AT467" s="237" t="s">
        <v>147</v>
      </c>
      <c r="AU467" s="237" t="s">
        <v>82</v>
      </c>
      <c r="AY467" s="17" t="s">
        <v>144</v>
      </c>
      <c r="BE467" s="238">
        <f>IF(N467="základní",J467,0)</f>
        <v>0</v>
      </c>
      <c r="BF467" s="238">
        <f>IF(N467="snížená",J467,0)</f>
        <v>0</v>
      </c>
      <c r="BG467" s="238">
        <f>IF(N467="zákl. přenesená",J467,0)</f>
        <v>0</v>
      </c>
      <c r="BH467" s="238">
        <f>IF(N467="sníž. přenesená",J467,0)</f>
        <v>0</v>
      </c>
      <c r="BI467" s="238">
        <f>IF(N467="nulová",J467,0)</f>
        <v>0</v>
      </c>
      <c r="BJ467" s="17" t="s">
        <v>80</v>
      </c>
      <c r="BK467" s="238">
        <f>ROUND(I467*H467,2)</f>
        <v>0</v>
      </c>
      <c r="BL467" s="17" t="s">
        <v>270</v>
      </c>
      <c r="BM467" s="237" t="s">
        <v>1126</v>
      </c>
    </row>
    <row r="468" s="2" customFormat="1">
      <c r="A468" s="38"/>
      <c r="B468" s="39"/>
      <c r="C468" s="40"/>
      <c r="D468" s="239" t="s">
        <v>154</v>
      </c>
      <c r="E468" s="40"/>
      <c r="F468" s="240" t="s">
        <v>797</v>
      </c>
      <c r="G468" s="40"/>
      <c r="H468" s="40"/>
      <c r="I468" s="241"/>
      <c r="J468" s="40"/>
      <c r="K468" s="40"/>
      <c r="L468" s="44"/>
      <c r="M468" s="242"/>
      <c r="N468" s="243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154</v>
      </c>
      <c r="AU468" s="17" t="s">
        <v>82</v>
      </c>
    </row>
    <row r="469" s="2" customFormat="1">
      <c r="A469" s="38"/>
      <c r="B469" s="39"/>
      <c r="C469" s="40"/>
      <c r="D469" s="244" t="s">
        <v>156</v>
      </c>
      <c r="E469" s="40"/>
      <c r="F469" s="245" t="s">
        <v>798</v>
      </c>
      <c r="G469" s="40"/>
      <c r="H469" s="40"/>
      <c r="I469" s="241"/>
      <c r="J469" s="40"/>
      <c r="K469" s="40"/>
      <c r="L469" s="44"/>
      <c r="M469" s="242"/>
      <c r="N469" s="243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156</v>
      </c>
      <c r="AU469" s="17" t="s">
        <v>82</v>
      </c>
    </row>
    <row r="470" s="13" customFormat="1">
      <c r="A470" s="13"/>
      <c r="B470" s="246"/>
      <c r="C470" s="247"/>
      <c r="D470" s="239" t="s">
        <v>158</v>
      </c>
      <c r="E470" s="248" t="s">
        <v>1</v>
      </c>
      <c r="F470" s="249" t="s">
        <v>762</v>
      </c>
      <c r="G470" s="247"/>
      <c r="H470" s="248" t="s">
        <v>1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158</v>
      </c>
      <c r="AU470" s="255" t="s">
        <v>82</v>
      </c>
      <c r="AV470" s="13" t="s">
        <v>80</v>
      </c>
      <c r="AW470" s="13" t="s">
        <v>30</v>
      </c>
      <c r="AX470" s="13" t="s">
        <v>73</v>
      </c>
      <c r="AY470" s="255" t="s">
        <v>144</v>
      </c>
    </row>
    <row r="471" s="13" customFormat="1">
      <c r="A471" s="13"/>
      <c r="B471" s="246"/>
      <c r="C471" s="247"/>
      <c r="D471" s="239" t="s">
        <v>158</v>
      </c>
      <c r="E471" s="248" t="s">
        <v>1</v>
      </c>
      <c r="F471" s="249" t="s">
        <v>799</v>
      </c>
      <c r="G471" s="247"/>
      <c r="H471" s="248" t="s">
        <v>1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158</v>
      </c>
      <c r="AU471" s="255" t="s">
        <v>82</v>
      </c>
      <c r="AV471" s="13" t="s">
        <v>80</v>
      </c>
      <c r="AW471" s="13" t="s">
        <v>30</v>
      </c>
      <c r="AX471" s="13" t="s">
        <v>73</v>
      </c>
      <c r="AY471" s="255" t="s">
        <v>144</v>
      </c>
    </row>
    <row r="472" s="14" customFormat="1">
      <c r="A472" s="14"/>
      <c r="B472" s="256"/>
      <c r="C472" s="257"/>
      <c r="D472" s="239" t="s">
        <v>158</v>
      </c>
      <c r="E472" s="258" t="s">
        <v>1</v>
      </c>
      <c r="F472" s="259" t="s">
        <v>1127</v>
      </c>
      <c r="G472" s="257"/>
      <c r="H472" s="260">
        <v>0.52900000000000003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158</v>
      </c>
      <c r="AU472" s="266" t="s">
        <v>82</v>
      </c>
      <c r="AV472" s="14" t="s">
        <v>82</v>
      </c>
      <c r="AW472" s="14" t="s">
        <v>30</v>
      </c>
      <c r="AX472" s="14" t="s">
        <v>73</v>
      </c>
      <c r="AY472" s="266" t="s">
        <v>144</v>
      </c>
    </row>
    <row r="473" s="13" customFormat="1">
      <c r="A473" s="13"/>
      <c r="B473" s="246"/>
      <c r="C473" s="247"/>
      <c r="D473" s="239" t="s">
        <v>158</v>
      </c>
      <c r="E473" s="248" t="s">
        <v>1</v>
      </c>
      <c r="F473" s="249" t="s">
        <v>801</v>
      </c>
      <c r="G473" s="247"/>
      <c r="H473" s="248" t="s">
        <v>1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158</v>
      </c>
      <c r="AU473" s="255" t="s">
        <v>82</v>
      </c>
      <c r="AV473" s="13" t="s">
        <v>80</v>
      </c>
      <c r="AW473" s="13" t="s">
        <v>30</v>
      </c>
      <c r="AX473" s="13" t="s">
        <v>73</v>
      </c>
      <c r="AY473" s="255" t="s">
        <v>144</v>
      </c>
    </row>
    <row r="474" s="14" customFormat="1">
      <c r="A474" s="14"/>
      <c r="B474" s="256"/>
      <c r="C474" s="257"/>
      <c r="D474" s="239" t="s">
        <v>158</v>
      </c>
      <c r="E474" s="258" t="s">
        <v>1</v>
      </c>
      <c r="F474" s="259" t="s">
        <v>1128</v>
      </c>
      <c r="G474" s="257"/>
      <c r="H474" s="260">
        <v>0.95999999999999996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158</v>
      </c>
      <c r="AU474" s="266" t="s">
        <v>82</v>
      </c>
      <c r="AV474" s="14" t="s">
        <v>82</v>
      </c>
      <c r="AW474" s="14" t="s">
        <v>30</v>
      </c>
      <c r="AX474" s="14" t="s">
        <v>73</v>
      </c>
      <c r="AY474" s="266" t="s">
        <v>144</v>
      </c>
    </row>
    <row r="475" s="15" customFormat="1">
      <c r="A475" s="15"/>
      <c r="B475" s="267"/>
      <c r="C475" s="268"/>
      <c r="D475" s="239" t="s">
        <v>158</v>
      </c>
      <c r="E475" s="269" t="s">
        <v>1</v>
      </c>
      <c r="F475" s="270" t="s">
        <v>161</v>
      </c>
      <c r="G475" s="268"/>
      <c r="H475" s="271">
        <v>1.4890000000000001</v>
      </c>
      <c r="I475" s="272"/>
      <c r="J475" s="268"/>
      <c r="K475" s="268"/>
      <c r="L475" s="273"/>
      <c r="M475" s="274"/>
      <c r="N475" s="275"/>
      <c r="O475" s="275"/>
      <c r="P475" s="275"/>
      <c r="Q475" s="275"/>
      <c r="R475" s="275"/>
      <c r="S475" s="275"/>
      <c r="T475" s="27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7" t="s">
        <v>158</v>
      </c>
      <c r="AU475" s="277" t="s">
        <v>82</v>
      </c>
      <c r="AV475" s="15" t="s">
        <v>152</v>
      </c>
      <c r="AW475" s="15" t="s">
        <v>30</v>
      </c>
      <c r="AX475" s="15" t="s">
        <v>80</v>
      </c>
      <c r="AY475" s="277" t="s">
        <v>144</v>
      </c>
    </row>
    <row r="476" s="2" customFormat="1" ht="21.75" customHeight="1">
      <c r="A476" s="38"/>
      <c r="B476" s="39"/>
      <c r="C476" s="226" t="s">
        <v>683</v>
      </c>
      <c r="D476" s="226" t="s">
        <v>147</v>
      </c>
      <c r="E476" s="227" t="s">
        <v>804</v>
      </c>
      <c r="F476" s="228" t="s">
        <v>1129</v>
      </c>
      <c r="G476" s="229" t="s">
        <v>164</v>
      </c>
      <c r="H476" s="230">
        <v>20.809999999999999</v>
      </c>
      <c r="I476" s="231"/>
      <c r="J476" s="232">
        <f>ROUND(I476*H476,2)</f>
        <v>0</v>
      </c>
      <c r="K476" s="228" t="s">
        <v>151</v>
      </c>
      <c r="L476" s="44"/>
      <c r="M476" s="233" t="s">
        <v>1</v>
      </c>
      <c r="N476" s="234" t="s">
        <v>38</v>
      </c>
      <c r="O476" s="91"/>
      <c r="P476" s="235">
        <f>O476*H476</f>
        <v>0</v>
      </c>
      <c r="Q476" s="235">
        <v>0.0038</v>
      </c>
      <c r="R476" s="235">
        <f>Q476*H476</f>
        <v>0.079077999999999996</v>
      </c>
      <c r="S476" s="235">
        <v>0</v>
      </c>
      <c r="T476" s="236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7" t="s">
        <v>270</v>
      </c>
      <c r="AT476" s="237" t="s">
        <v>147</v>
      </c>
      <c r="AU476" s="237" t="s">
        <v>82</v>
      </c>
      <c r="AY476" s="17" t="s">
        <v>144</v>
      </c>
      <c r="BE476" s="238">
        <f>IF(N476="základní",J476,0)</f>
        <v>0</v>
      </c>
      <c r="BF476" s="238">
        <f>IF(N476="snížená",J476,0)</f>
        <v>0</v>
      </c>
      <c r="BG476" s="238">
        <f>IF(N476="zákl. přenesená",J476,0)</f>
        <v>0</v>
      </c>
      <c r="BH476" s="238">
        <f>IF(N476="sníž. přenesená",J476,0)</f>
        <v>0</v>
      </c>
      <c r="BI476" s="238">
        <f>IF(N476="nulová",J476,0)</f>
        <v>0</v>
      </c>
      <c r="BJ476" s="17" t="s">
        <v>80</v>
      </c>
      <c r="BK476" s="238">
        <f>ROUND(I476*H476,2)</f>
        <v>0</v>
      </c>
      <c r="BL476" s="17" t="s">
        <v>270</v>
      </c>
      <c r="BM476" s="237" t="s">
        <v>1130</v>
      </c>
    </row>
    <row r="477" s="2" customFormat="1">
      <c r="A477" s="38"/>
      <c r="B477" s="39"/>
      <c r="C477" s="40"/>
      <c r="D477" s="239" t="s">
        <v>154</v>
      </c>
      <c r="E477" s="40"/>
      <c r="F477" s="240" t="s">
        <v>1129</v>
      </c>
      <c r="G477" s="40"/>
      <c r="H477" s="40"/>
      <c r="I477" s="241"/>
      <c r="J477" s="40"/>
      <c r="K477" s="40"/>
      <c r="L477" s="44"/>
      <c r="M477" s="242"/>
      <c r="N477" s="243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154</v>
      </c>
      <c r="AU477" s="17" t="s">
        <v>82</v>
      </c>
    </row>
    <row r="478" s="2" customFormat="1">
      <c r="A478" s="38"/>
      <c r="B478" s="39"/>
      <c r="C478" s="40"/>
      <c r="D478" s="244" t="s">
        <v>156</v>
      </c>
      <c r="E478" s="40"/>
      <c r="F478" s="245" t="s">
        <v>807</v>
      </c>
      <c r="G478" s="40"/>
      <c r="H478" s="40"/>
      <c r="I478" s="241"/>
      <c r="J478" s="40"/>
      <c r="K478" s="40"/>
      <c r="L478" s="44"/>
      <c r="M478" s="242"/>
      <c r="N478" s="243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156</v>
      </c>
      <c r="AU478" s="17" t="s">
        <v>82</v>
      </c>
    </row>
    <row r="479" s="13" customFormat="1">
      <c r="A479" s="13"/>
      <c r="B479" s="246"/>
      <c r="C479" s="247"/>
      <c r="D479" s="239" t="s">
        <v>158</v>
      </c>
      <c r="E479" s="248" t="s">
        <v>1</v>
      </c>
      <c r="F479" s="249" t="s">
        <v>762</v>
      </c>
      <c r="G479" s="247"/>
      <c r="H479" s="248" t="s">
        <v>1</v>
      </c>
      <c r="I479" s="250"/>
      <c r="J479" s="247"/>
      <c r="K479" s="247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158</v>
      </c>
      <c r="AU479" s="255" t="s">
        <v>82</v>
      </c>
      <c r="AV479" s="13" t="s">
        <v>80</v>
      </c>
      <c r="AW479" s="13" t="s">
        <v>30</v>
      </c>
      <c r="AX479" s="13" t="s">
        <v>73</v>
      </c>
      <c r="AY479" s="255" t="s">
        <v>144</v>
      </c>
    </row>
    <row r="480" s="13" customFormat="1">
      <c r="A480" s="13"/>
      <c r="B480" s="246"/>
      <c r="C480" s="247"/>
      <c r="D480" s="239" t="s">
        <v>158</v>
      </c>
      <c r="E480" s="248" t="s">
        <v>1</v>
      </c>
      <c r="F480" s="249" t="s">
        <v>808</v>
      </c>
      <c r="G480" s="247"/>
      <c r="H480" s="248" t="s">
        <v>1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158</v>
      </c>
      <c r="AU480" s="255" t="s">
        <v>82</v>
      </c>
      <c r="AV480" s="13" t="s">
        <v>80</v>
      </c>
      <c r="AW480" s="13" t="s">
        <v>30</v>
      </c>
      <c r="AX480" s="13" t="s">
        <v>73</v>
      </c>
      <c r="AY480" s="255" t="s">
        <v>144</v>
      </c>
    </row>
    <row r="481" s="14" customFormat="1">
      <c r="A481" s="14"/>
      <c r="B481" s="256"/>
      <c r="C481" s="257"/>
      <c r="D481" s="239" t="s">
        <v>158</v>
      </c>
      <c r="E481" s="258" t="s">
        <v>1</v>
      </c>
      <c r="F481" s="259" t="s">
        <v>1123</v>
      </c>
      <c r="G481" s="257"/>
      <c r="H481" s="260">
        <v>20.809999999999999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158</v>
      </c>
      <c r="AU481" s="266" t="s">
        <v>82</v>
      </c>
      <c r="AV481" s="14" t="s">
        <v>82</v>
      </c>
      <c r="AW481" s="14" t="s">
        <v>30</v>
      </c>
      <c r="AX481" s="14" t="s">
        <v>73</v>
      </c>
      <c r="AY481" s="266" t="s">
        <v>144</v>
      </c>
    </row>
    <row r="482" s="15" customFormat="1">
      <c r="A482" s="15"/>
      <c r="B482" s="267"/>
      <c r="C482" s="268"/>
      <c r="D482" s="239" t="s">
        <v>158</v>
      </c>
      <c r="E482" s="269" t="s">
        <v>1</v>
      </c>
      <c r="F482" s="270" t="s">
        <v>161</v>
      </c>
      <c r="G482" s="268"/>
      <c r="H482" s="271">
        <v>20.809999999999999</v>
      </c>
      <c r="I482" s="272"/>
      <c r="J482" s="268"/>
      <c r="K482" s="268"/>
      <c r="L482" s="273"/>
      <c r="M482" s="274"/>
      <c r="N482" s="275"/>
      <c r="O482" s="275"/>
      <c r="P482" s="275"/>
      <c r="Q482" s="275"/>
      <c r="R482" s="275"/>
      <c r="S482" s="275"/>
      <c r="T482" s="27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7" t="s">
        <v>158</v>
      </c>
      <c r="AU482" s="277" t="s">
        <v>82</v>
      </c>
      <c r="AV482" s="15" t="s">
        <v>152</v>
      </c>
      <c r="AW482" s="15" t="s">
        <v>30</v>
      </c>
      <c r="AX482" s="15" t="s">
        <v>80</v>
      </c>
      <c r="AY482" s="277" t="s">
        <v>144</v>
      </c>
    </row>
    <row r="483" s="2" customFormat="1" ht="24.15" customHeight="1">
      <c r="A483" s="38"/>
      <c r="B483" s="39"/>
      <c r="C483" s="226" t="s">
        <v>689</v>
      </c>
      <c r="D483" s="226" t="s">
        <v>147</v>
      </c>
      <c r="E483" s="227" t="s">
        <v>810</v>
      </c>
      <c r="F483" s="228" t="s">
        <v>1131</v>
      </c>
      <c r="G483" s="229" t="s">
        <v>240</v>
      </c>
      <c r="H483" s="230">
        <v>1</v>
      </c>
      <c r="I483" s="231"/>
      <c r="J483" s="232">
        <f>ROUND(I483*H483,2)</f>
        <v>0</v>
      </c>
      <c r="K483" s="228" t="s">
        <v>151</v>
      </c>
      <c r="L483" s="44"/>
      <c r="M483" s="233" t="s">
        <v>1</v>
      </c>
      <c r="N483" s="234" t="s">
        <v>38</v>
      </c>
      <c r="O483" s="91"/>
      <c r="P483" s="235">
        <f>O483*H483</f>
        <v>0</v>
      </c>
      <c r="Q483" s="235">
        <v>0.0035699999999999998</v>
      </c>
      <c r="R483" s="235">
        <f>Q483*H483</f>
        <v>0.0035699999999999998</v>
      </c>
      <c r="S483" s="235">
        <v>0</v>
      </c>
      <c r="T483" s="23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7" t="s">
        <v>270</v>
      </c>
      <c r="AT483" s="237" t="s">
        <v>147</v>
      </c>
      <c r="AU483" s="237" t="s">
        <v>82</v>
      </c>
      <c r="AY483" s="17" t="s">
        <v>144</v>
      </c>
      <c r="BE483" s="238">
        <f>IF(N483="základní",J483,0)</f>
        <v>0</v>
      </c>
      <c r="BF483" s="238">
        <f>IF(N483="snížená",J483,0)</f>
        <v>0</v>
      </c>
      <c r="BG483" s="238">
        <f>IF(N483="zákl. přenesená",J483,0)</f>
        <v>0</v>
      </c>
      <c r="BH483" s="238">
        <f>IF(N483="sníž. přenesená",J483,0)</f>
        <v>0</v>
      </c>
      <c r="BI483" s="238">
        <f>IF(N483="nulová",J483,0)</f>
        <v>0</v>
      </c>
      <c r="BJ483" s="17" t="s">
        <v>80</v>
      </c>
      <c r="BK483" s="238">
        <f>ROUND(I483*H483,2)</f>
        <v>0</v>
      </c>
      <c r="BL483" s="17" t="s">
        <v>270</v>
      </c>
      <c r="BM483" s="237" t="s">
        <v>1132</v>
      </c>
    </row>
    <row r="484" s="2" customFormat="1">
      <c r="A484" s="38"/>
      <c r="B484" s="39"/>
      <c r="C484" s="40"/>
      <c r="D484" s="239" t="s">
        <v>154</v>
      </c>
      <c r="E484" s="40"/>
      <c r="F484" s="240" t="s">
        <v>1131</v>
      </c>
      <c r="G484" s="40"/>
      <c r="H484" s="40"/>
      <c r="I484" s="241"/>
      <c r="J484" s="40"/>
      <c r="K484" s="40"/>
      <c r="L484" s="44"/>
      <c r="M484" s="242"/>
      <c r="N484" s="243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154</v>
      </c>
      <c r="AU484" s="17" t="s">
        <v>82</v>
      </c>
    </row>
    <row r="485" s="2" customFormat="1">
      <c r="A485" s="38"/>
      <c r="B485" s="39"/>
      <c r="C485" s="40"/>
      <c r="D485" s="244" t="s">
        <v>156</v>
      </c>
      <c r="E485" s="40"/>
      <c r="F485" s="245" t="s">
        <v>813</v>
      </c>
      <c r="G485" s="40"/>
      <c r="H485" s="40"/>
      <c r="I485" s="241"/>
      <c r="J485" s="40"/>
      <c r="K485" s="40"/>
      <c r="L485" s="44"/>
      <c r="M485" s="242"/>
      <c r="N485" s="243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156</v>
      </c>
      <c r="AU485" s="17" t="s">
        <v>82</v>
      </c>
    </row>
    <row r="486" s="14" customFormat="1">
      <c r="A486" s="14"/>
      <c r="B486" s="256"/>
      <c r="C486" s="257"/>
      <c r="D486" s="239" t="s">
        <v>158</v>
      </c>
      <c r="E486" s="258" t="s">
        <v>1</v>
      </c>
      <c r="F486" s="259" t="s">
        <v>80</v>
      </c>
      <c r="G486" s="257"/>
      <c r="H486" s="260">
        <v>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158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144</v>
      </c>
    </row>
    <row r="487" s="15" customFormat="1">
      <c r="A487" s="15"/>
      <c r="B487" s="267"/>
      <c r="C487" s="268"/>
      <c r="D487" s="239" t="s">
        <v>158</v>
      </c>
      <c r="E487" s="269" t="s">
        <v>1</v>
      </c>
      <c r="F487" s="270" t="s">
        <v>161</v>
      </c>
      <c r="G487" s="268"/>
      <c r="H487" s="271">
        <v>1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158</v>
      </c>
      <c r="AU487" s="277" t="s">
        <v>82</v>
      </c>
      <c r="AV487" s="15" t="s">
        <v>152</v>
      </c>
      <c r="AW487" s="15" t="s">
        <v>30</v>
      </c>
      <c r="AX487" s="15" t="s">
        <v>80</v>
      </c>
      <c r="AY487" s="277" t="s">
        <v>144</v>
      </c>
    </row>
    <row r="488" s="2" customFormat="1" ht="24.15" customHeight="1">
      <c r="A488" s="38"/>
      <c r="B488" s="39"/>
      <c r="C488" s="226" t="s">
        <v>701</v>
      </c>
      <c r="D488" s="226" t="s">
        <v>147</v>
      </c>
      <c r="E488" s="227" t="s">
        <v>815</v>
      </c>
      <c r="F488" s="228" t="s">
        <v>1133</v>
      </c>
      <c r="G488" s="229" t="s">
        <v>164</v>
      </c>
      <c r="H488" s="230">
        <v>3.71</v>
      </c>
      <c r="I488" s="231"/>
      <c r="J488" s="232">
        <f>ROUND(I488*H488,2)</f>
        <v>0</v>
      </c>
      <c r="K488" s="228" t="s">
        <v>151</v>
      </c>
      <c r="L488" s="44"/>
      <c r="M488" s="233" t="s">
        <v>1</v>
      </c>
      <c r="N488" s="234" t="s">
        <v>38</v>
      </c>
      <c r="O488" s="91"/>
      <c r="P488" s="235">
        <f>O488*H488</f>
        <v>0</v>
      </c>
      <c r="Q488" s="235">
        <v>0.00313</v>
      </c>
      <c r="R488" s="235">
        <f>Q488*H488</f>
        <v>0.011612299999999999</v>
      </c>
      <c r="S488" s="235">
        <v>0</v>
      </c>
      <c r="T488" s="23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7" t="s">
        <v>270</v>
      </c>
      <c r="AT488" s="237" t="s">
        <v>147</v>
      </c>
      <c r="AU488" s="237" t="s">
        <v>82</v>
      </c>
      <c r="AY488" s="17" t="s">
        <v>144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7" t="s">
        <v>80</v>
      </c>
      <c r="BK488" s="238">
        <f>ROUND(I488*H488,2)</f>
        <v>0</v>
      </c>
      <c r="BL488" s="17" t="s">
        <v>270</v>
      </c>
      <c r="BM488" s="237" t="s">
        <v>1134</v>
      </c>
    </row>
    <row r="489" s="2" customFormat="1">
      <c r="A489" s="38"/>
      <c r="B489" s="39"/>
      <c r="C489" s="40"/>
      <c r="D489" s="239" t="s">
        <v>154</v>
      </c>
      <c r="E489" s="40"/>
      <c r="F489" s="240" t="s">
        <v>1133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154</v>
      </c>
      <c r="AU489" s="17" t="s">
        <v>82</v>
      </c>
    </row>
    <row r="490" s="2" customFormat="1">
      <c r="A490" s="38"/>
      <c r="B490" s="39"/>
      <c r="C490" s="40"/>
      <c r="D490" s="244" t="s">
        <v>156</v>
      </c>
      <c r="E490" s="40"/>
      <c r="F490" s="245" t="s">
        <v>818</v>
      </c>
      <c r="G490" s="40"/>
      <c r="H490" s="40"/>
      <c r="I490" s="241"/>
      <c r="J490" s="40"/>
      <c r="K490" s="40"/>
      <c r="L490" s="44"/>
      <c r="M490" s="242"/>
      <c r="N490" s="243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156</v>
      </c>
      <c r="AU490" s="17" t="s">
        <v>82</v>
      </c>
    </row>
    <row r="491" s="13" customFormat="1">
      <c r="A491" s="13"/>
      <c r="B491" s="246"/>
      <c r="C491" s="247"/>
      <c r="D491" s="239" t="s">
        <v>158</v>
      </c>
      <c r="E491" s="248" t="s">
        <v>1</v>
      </c>
      <c r="F491" s="249" t="s">
        <v>762</v>
      </c>
      <c r="G491" s="247"/>
      <c r="H491" s="248" t="s">
        <v>1</v>
      </c>
      <c r="I491" s="250"/>
      <c r="J491" s="247"/>
      <c r="K491" s="247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158</v>
      </c>
      <c r="AU491" s="255" t="s">
        <v>82</v>
      </c>
      <c r="AV491" s="13" t="s">
        <v>80</v>
      </c>
      <c r="AW491" s="13" t="s">
        <v>30</v>
      </c>
      <c r="AX491" s="13" t="s">
        <v>73</v>
      </c>
      <c r="AY491" s="255" t="s">
        <v>144</v>
      </c>
    </row>
    <row r="492" s="13" customFormat="1">
      <c r="A492" s="13"/>
      <c r="B492" s="246"/>
      <c r="C492" s="247"/>
      <c r="D492" s="239" t="s">
        <v>158</v>
      </c>
      <c r="E492" s="248" t="s">
        <v>1</v>
      </c>
      <c r="F492" s="249" t="s">
        <v>819</v>
      </c>
      <c r="G492" s="247"/>
      <c r="H492" s="248" t="s">
        <v>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158</v>
      </c>
      <c r="AU492" s="255" t="s">
        <v>82</v>
      </c>
      <c r="AV492" s="13" t="s">
        <v>80</v>
      </c>
      <c r="AW492" s="13" t="s">
        <v>30</v>
      </c>
      <c r="AX492" s="13" t="s">
        <v>73</v>
      </c>
      <c r="AY492" s="255" t="s">
        <v>144</v>
      </c>
    </row>
    <row r="493" s="14" customFormat="1">
      <c r="A493" s="14"/>
      <c r="B493" s="256"/>
      <c r="C493" s="257"/>
      <c r="D493" s="239" t="s">
        <v>158</v>
      </c>
      <c r="E493" s="258" t="s">
        <v>1</v>
      </c>
      <c r="F493" s="259" t="s">
        <v>1135</v>
      </c>
      <c r="G493" s="257"/>
      <c r="H493" s="260">
        <v>3.71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158</v>
      </c>
      <c r="AU493" s="266" t="s">
        <v>82</v>
      </c>
      <c r="AV493" s="14" t="s">
        <v>82</v>
      </c>
      <c r="AW493" s="14" t="s">
        <v>30</v>
      </c>
      <c r="AX493" s="14" t="s">
        <v>73</v>
      </c>
      <c r="AY493" s="266" t="s">
        <v>144</v>
      </c>
    </row>
    <row r="494" s="15" customFormat="1">
      <c r="A494" s="15"/>
      <c r="B494" s="267"/>
      <c r="C494" s="268"/>
      <c r="D494" s="239" t="s">
        <v>158</v>
      </c>
      <c r="E494" s="269" t="s">
        <v>1</v>
      </c>
      <c r="F494" s="270" t="s">
        <v>161</v>
      </c>
      <c r="G494" s="268"/>
      <c r="H494" s="271">
        <v>3.71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158</v>
      </c>
      <c r="AU494" s="277" t="s">
        <v>82</v>
      </c>
      <c r="AV494" s="15" t="s">
        <v>152</v>
      </c>
      <c r="AW494" s="15" t="s">
        <v>30</v>
      </c>
      <c r="AX494" s="15" t="s">
        <v>80</v>
      </c>
      <c r="AY494" s="277" t="s">
        <v>144</v>
      </c>
    </row>
    <row r="495" s="2" customFormat="1" ht="24.15" customHeight="1">
      <c r="A495" s="38"/>
      <c r="B495" s="39"/>
      <c r="C495" s="226" t="s">
        <v>708</v>
      </c>
      <c r="D495" s="226" t="s">
        <v>147</v>
      </c>
      <c r="E495" s="227" t="s">
        <v>821</v>
      </c>
      <c r="F495" s="228" t="s">
        <v>822</v>
      </c>
      <c r="G495" s="229" t="s">
        <v>323</v>
      </c>
      <c r="H495" s="230">
        <v>0.11</v>
      </c>
      <c r="I495" s="231"/>
      <c r="J495" s="232">
        <f>ROUND(I495*H495,2)</f>
        <v>0</v>
      </c>
      <c r="K495" s="228" t="s">
        <v>151</v>
      </c>
      <c r="L495" s="44"/>
      <c r="M495" s="233" t="s">
        <v>1</v>
      </c>
      <c r="N495" s="234" t="s">
        <v>38</v>
      </c>
      <c r="O495" s="91"/>
      <c r="P495" s="235">
        <f>O495*H495</f>
        <v>0</v>
      </c>
      <c r="Q495" s="235">
        <v>0</v>
      </c>
      <c r="R495" s="235">
        <f>Q495*H495</f>
        <v>0</v>
      </c>
      <c r="S495" s="235">
        <v>0</v>
      </c>
      <c r="T495" s="236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7" t="s">
        <v>270</v>
      </c>
      <c r="AT495" s="237" t="s">
        <v>147</v>
      </c>
      <c r="AU495" s="237" t="s">
        <v>82</v>
      </c>
      <c r="AY495" s="17" t="s">
        <v>144</v>
      </c>
      <c r="BE495" s="238">
        <f>IF(N495="základní",J495,0)</f>
        <v>0</v>
      </c>
      <c r="BF495" s="238">
        <f>IF(N495="snížená",J495,0)</f>
        <v>0</v>
      </c>
      <c r="BG495" s="238">
        <f>IF(N495="zákl. přenesená",J495,0)</f>
        <v>0</v>
      </c>
      <c r="BH495" s="238">
        <f>IF(N495="sníž. přenesená",J495,0)</f>
        <v>0</v>
      </c>
      <c r="BI495" s="238">
        <f>IF(N495="nulová",J495,0)</f>
        <v>0</v>
      </c>
      <c r="BJ495" s="17" t="s">
        <v>80</v>
      </c>
      <c r="BK495" s="238">
        <f>ROUND(I495*H495,2)</f>
        <v>0</v>
      </c>
      <c r="BL495" s="17" t="s">
        <v>270</v>
      </c>
      <c r="BM495" s="237" t="s">
        <v>1136</v>
      </c>
    </row>
    <row r="496" s="2" customFormat="1">
      <c r="A496" s="38"/>
      <c r="B496" s="39"/>
      <c r="C496" s="40"/>
      <c r="D496" s="239" t="s">
        <v>154</v>
      </c>
      <c r="E496" s="40"/>
      <c r="F496" s="240" t="s">
        <v>824</v>
      </c>
      <c r="G496" s="40"/>
      <c r="H496" s="40"/>
      <c r="I496" s="241"/>
      <c r="J496" s="40"/>
      <c r="K496" s="40"/>
      <c r="L496" s="44"/>
      <c r="M496" s="242"/>
      <c r="N496" s="243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154</v>
      </c>
      <c r="AU496" s="17" t="s">
        <v>82</v>
      </c>
    </row>
    <row r="497" s="2" customFormat="1">
      <c r="A497" s="38"/>
      <c r="B497" s="39"/>
      <c r="C497" s="40"/>
      <c r="D497" s="244" t="s">
        <v>156</v>
      </c>
      <c r="E497" s="40"/>
      <c r="F497" s="245" t="s">
        <v>825</v>
      </c>
      <c r="G497" s="40"/>
      <c r="H497" s="40"/>
      <c r="I497" s="241"/>
      <c r="J497" s="40"/>
      <c r="K497" s="40"/>
      <c r="L497" s="44"/>
      <c r="M497" s="242"/>
      <c r="N497" s="243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156</v>
      </c>
      <c r="AU497" s="17" t="s">
        <v>82</v>
      </c>
    </row>
    <row r="498" s="12" customFormat="1" ht="22.8" customHeight="1">
      <c r="A498" s="12"/>
      <c r="B498" s="210"/>
      <c r="C498" s="211"/>
      <c r="D498" s="212" t="s">
        <v>72</v>
      </c>
      <c r="E498" s="224" t="s">
        <v>826</v>
      </c>
      <c r="F498" s="224" t="s">
        <v>827</v>
      </c>
      <c r="G498" s="211"/>
      <c r="H498" s="211"/>
      <c r="I498" s="214"/>
      <c r="J498" s="225">
        <f>BK498</f>
        <v>0</v>
      </c>
      <c r="K498" s="211"/>
      <c r="L498" s="216"/>
      <c r="M498" s="217"/>
      <c r="N498" s="218"/>
      <c r="O498" s="218"/>
      <c r="P498" s="219">
        <f>SUM(P499:P564)</f>
        <v>0</v>
      </c>
      <c r="Q498" s="218"/>
      <c r="R498" s="219">
        <f>SUM(R499:R564)</f>
        <v>12.231097999999999</v>
      </c>
      <c r="S498" s="218"/>
      <c r="T498" s="220">
        <f>SUM(T499:T564)</f>
        <v>12.193935000000002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21" t="s">
        <v>82</v>
      </c>
      <c r="AT498" s="222" t="s">
        <v>72</v>
      </c>
      <c r="AU498" s="222" t="s">
        <v>80</v>
      </c>
      <c r="AY498" s="221" t="s">
        <v>144</v>
      </c>
      <c r="BK498" s="223">
        <f>SUM(BK499:BK564)</f>
        <v>0</v>
      </c>
    </row>
    <row r="499" s="2" customFormat="1" ht="24.15" customHeight="1">
      <c r="A499" s="38"/>
      <c r="B499" s="39"/>
      <c r="C499" s="226" t="s">
        <v>714</v>
      </c>
      <c r="D499" s="226" t="s">
        <v>147</v>
      </c>
      <c r="E499" s="227" t="s">
        <v>844</v>
      </c>
      <c r="F499" s="228" t="s">
        <v>845</v>
      </c>
      <c r="G499" s="229" t="s">
        <v>178</v>
      </c>
      <c r="H499" s="230">
        <v>159.09999999999999</v>
      </c>
      <c r="I499" s="231"/>
      <c r="J499" s="232">
        <f>ROUND(I499*H499,2)</f>
        <v>0</v>
      </c>
      <c r="K499" s="228" t="s">
        <v>151</v>
      </c>
      <c r="L499" s="44"/>
      <c r="M499" s="233" t="s">
        <v>1</v>
      </c>
      <c r="N499" s="234" t="s">
        <v>38</v>
      </c>
      <c r="O499" s="91"/>
      <c r="P499" s="235">
        <f>O499*H499</f>
        <v>0</v>
      </c>
      <c r="Q499" s="235">
        <v>0</v>
      </c>
      <c r="R499" s="235">
        <f>Q499*H499</f>
        <v>0</v>
      </c>
      <c r="S499" s="235">
        <v>0.075190000000000007</v>
      </c>
      <c r="T499" s="236">
        <f>S499*H499</f>
        <v>11.962729000000001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7" t="s">
        <v>270</v>
      </c>
      <c r="AT499" s="237" t="s">
        <v>147</v>
      </c>
      <c r="AU499" s="237" t="s">
        <v>82</v>
      </c>
      <c r="AY499" s="17" t="s">
        <v>144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7" t="s">
        <v>80</v>
      </c>
      <c r="BK499" s="238">
        <f>ROUND(I499*H499,2)</f>
        <v>0</v>
      </c>
      <c r="BL499" s="17" t="s">
        <v>270</v>
      </c>
      <c r="BM499" s="237" t="s">
        <v>1137</v>
      </c>
    </row>
    <row r="500" s="2" customFormat="1">
      <c r="A500" s="38"/>
      <c r="B500" s="39"/>
      <c r="C500" s="40"/>
      <c r="D500" s="239" t="s">
        <v>154</v>
      </c>
      <c r="E500" s="40"/>
      <c r="F500" s="240" t="s">
        <v>847</v>
      </c>
      <c r="G500" s="40"/>
      <c r="H500" s="40"/>
      <c r="I500" s="241"/>
      <c r="J500" s="40"/>
      <c r="K500" s="40"/>
      <c r="L500" s="44"/>
      <c r="M500" s="242"/>
      <c r="N500" s="243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154</v>
      </c>
      <c r="AU500" s="17" t="s">
        <v>82</v>
      </c>
    </row>
    <row r="501" s="2" customFormat="1">
      <c r="A501" s="38"/>
      <c r="B501" s="39"/>
      <c r="C501" s="40"/>
      <c r="D501" s="244" t="s">
        <v>156</v>
      </c>
      <c r="E501" s="40"/>
      <c r="F501" s="245" t="s">
        <v>848</v>
      </c>
      <c r="G501" s="40"/>
      <c r="H501" s="40"/>
      <c r="I501" s="241"/>
      <c r="J501" s="40"/>
      <c r="K501" s="40"/>
      <c r="L501" s="44"/>
      <c r="M501" s="242"/>
      <c r="N501" s="243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156</v>
      </c>
      <c r="AU501" s="17" t="s">
        <v>82</v>
      </c>
    </row>
    <row r="502" s="13" customFormat="1">
      <c r="A502" s="13"/>
      <c r="B502" s="246"/>
      <c r="C502" s="247"/>
      <c r="D502" s="239" t="s">
        <v>158</v>
      </c>
      <c r="E502" s="248" t="s">
        <v>1</v>
      </c>
      <c r="F502" s="249" t="s">
        <v>676</v>
      </c>
      <c r="G502" s="247"/>
      <c r="H502" s="248" t="s">
        <v>1</v>
      </c>
      <c r="I502" s="250"/>
      <c r="J502" s="247"/>
      <c r="K502" s="247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158</v>
      </c>
      <c r="AU502" s="255" t="s">
        <v>82</v>
      </c>
      <c r="AV502" s="13" t="s">
        <v>80</v>
      </c>
      <c r="AW502" s="13" t="s">
        <v>30</v>
      </c>
      <c r="AX502" s="13" t="s">
        <v>73</v>
      </c>
      <c r="AY502" s="255" t="s">
        <v>144</v>
      </c>
    </row>
    <row r="503" s="14" customFormat="1">
      <c r="A503" s="14"/>
      <c r="B503" s="256"/>
      <c r="C503" s="257"/>
      <c r="D503" s="239" t="s">
        <v>158</v>
      </c>
      <c r="E503" s="258" t="s">
        <v>1</v>
      </c>
      <c r="F503" s="259" t="s">
        <v>1110</v>
      </c>
      <c r="G503" s="257"/>
      <c r="H503" s="260">
        <v>159.09999999999999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158</v>
      </c>
      <c r="AU503" s="266" t="s">
        <v>82</v>
      </c>
      <c r="AV503" s="14" t="s">
        <v>82</v>
      </c>
      <c r="AW503" s="14" t="s">
        <v>30</v>
      </c>
      <c r="AX503" s="14" t="s">
        <v>73</v>
      </c>
      <c r="AY503" s="266" t="s">
        <v>144</v>
      </c>
    </row>
    <row r="504" s="15" customFormat="1">
      <c r="A504" s="15"/>
      <c r="B504" s="267"/>
      <c r="C504" s="268"/>
      <c r="D504" s="239" t="s">
        <v>158</v>
      </c>
      <c r="E504" s="269" t="s">
        <v>1</v>
      </c>
      <c r="F504" s="270" t="s">
        <v>161</v>
      </c>
      <c r="G504" s="268"/>
      <c r="H504" s="271">
        <v>159.09999999999999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158</v>
      </c>
      <c r="AU504" s="277" t="s">
        <v>82</v>
      </c>
      <c r="AV504" s="15" t="s">
        <v>152</v>
      </c>
      <c r="AW504" s="15" t="s">
        <v>30</v>
      </c>
      <c r="AX504" s="15" t="s">
        <v>80</v>
      </c>
      <c r="AY504" s="277" t="s">
        <v>144</v>
      </c>
    </row>
    <row r="505" s="2" customFormat="1" ht="24.15" customHeight="1">
      <c r="A505" s="38"/>
      <c r="B505" s="39"/>
      <c r="C505" s="226" t="s">
        <v>720</v>
      </c>
      <c r="D505" s="226" t="s">
        <v>147</v>
      </c>
      <c r="E505" s="227" t="s">
        <v>850</v>
      </c>
      <c r="F505" s="228" t="s">
        <v>851</v>
      </c>
      <c r="G505" s="229" t="s">
        <v>178</v>
      </c>
      <c r="H505" s="230">
        <v>159.09999999999999</v>
      </c>
      <c r="I505" s="231"/>
      <c r="J505" s="232">
        <f>ROUND(I505*H505,2)</f>
        <v>0</v>
      </c>
      <c r="K505" s="228" t="s">
        <v>151</v>
      </c>
      <c r="L505" s="44"/>
      <c r="M505" s="233" t="s">
        <v>1</v>
      </c>
      <c r="N505" s="234" t="s">
        <v>38</v>
      </c>
      <c r="O505" s="91"/>
      <c r="P505" s="235">
        <f>O505*H505</f>
        <v>0</v>
      </c>
      <c r="Q505" s="235">
        <v>0</v>
      </c>
      <c r="R505" s="235">
        <f>Q505*H505</f>
        <v>0</v>
      </c>
      <c r="S505" s="235">
        <v>0</v>
      </c>
      <c r="T505" s="236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7" t="s">
        <v>270</v>
      </c>
      <c r="AT505" s="237" t="s">
        <v>147</v>
      </c>
      <c r="AU505" s="237" t="s">
        <v>82</v>
      </c>
      <c r="AY505" s="17" t="s">
        <v>144</v>
      </c>
      <c r="BE505" s="238">
        <f>IF(N505="základní",J505,0)</f>
        <v>0</v>
      </c>
      <c r="BF505" s="238">
        <f>IF(N505="snížená",J505,0)</f>
        <v>0</v>
      </c>
      <c r="BG505" s="238">
        <f>IF(N505="zákl. přenesená",J505,0)</f>
        <v>0</v>
      </c>
      <c r="BH505" s="238">
        <f>IF(N505="sníž. přenesená",J505,0)</f>
        <v>0</v>
      </c>
      <c r="BI505" s="238">
        <f>IF(N505="nulová",J505,0)</f>
        <v>0</v>
      </c>
      <c r="BJ505" s="17" t="s">
        <v>80</v>
      </c>
      <c r="BK505" s="238">
        <f>ROUND(I505*H505,2)</f>
        <v>0</v>
      </c>
      <c r="BL505" s="17" t="s">
        <v>270</v>
      </c>
      <c r="BM505" s="237" t="s">
        <v>1138</v>
      </c>
    </row>
    <row r="506" s="2" customFormat="1">
      <c r="A506" s="38"/>
      <c r="B506" s="39"/>
      <c r="C506" s="40"/>
      <c r="D506" s="239" t="s">
        <v>154</v>
      </c>
      <c r="E506" s="40"/>
      <c r="F506" s="240" t="s">
        <v>853</v>
      </c>
      <c r="G506" s="40"/>
      <c r="H506" s="40"/>
      <c r="I506" s="241"/>
      <c r="J506" s="40"/>
      <c r="K506" s="40"/>
      <c r="L506" s="44"/>
      <c r="M506" s="242"/>
      <c r="N506" s="243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154</v>
      </c>
      <c r="AU506" s="17" t="s">
        <v>82</v>
      </c>
    </row>
    <row r="507" s="2" customFormat="1">
      <c r="A507" s="38"/>
      <c r="B507" s="39"/>
      <c r="C507" s="40"/>
      <c r="D507" s="244" t="s">
        <v>156</v>
      </c>
      <c r="E507" s="40"/>
      <c r="F507" s="245" t="s">
        <v>854</v>
      </c>
      <c r="G507" s="40"/>
      <c r="H507" s="40"/>
      <c r="I507" s="241"/>
      <c r="J507" s="40"/>
      <c r="K507" s="40"/>
      <c r="L507" s="44"/>
      <c r="M507" s="242"/>
      <c r="N507" s="243"/>
      <c r="O507" s="91"/>
      <c r="P507" s="91"/>
      <c r="Q507" s="91"/>
      <c r="R507" s="91"/>
      <c r="S507" s="91"/>
      <c r="T507" s="92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156</v>
      </c>
      <c r="AU507" s="17" t="s">
        <v>82</v>
      </c>
    </row>
    <row r="508" s="2" customFormat="1" ht="24.15" customHeight="1">
      <c r="A508" s="38"/>
      <c r="B508" s="39"/>
      <c r="C508" s="226" t="s">
        <v>726</v>
      </c>
      <c r="D508" s="226" t="s">
        <v>147</v>
      </c>
      <c r="E508" s="227" t="s">
        <v>856</v>
      </c>
      <c r="F508" s="228" t="s">
        <v>857</v>
      </c>
      <c r="G508" s="229" t="s">
        <v>164</v>
      </c>
      <c r="H508" s="230">
        <v>10.5</v>
      </c>
      <c r="I508" s="231"/>
      <c r="J508" s="232">
        <f>ROUND(I508*H508,2)</f>
        <v>0</v>
      </c>
      <c r="K508" s="228" t="s">
        <v>151</v>
      </c>
      <c r="L508" s="44"/>
      <c r="M508" s="233" t="s">
        <v>1</v>
      </c>
      <c r="N508" s="234" t="s">
        <v>38</v>
      </c>
      <c r="O508" s="91"/>
      <c r="P508" s="235">
        <f>O508*H508</f>
        <v>0</v>
      </c>
      <c r="Q508" s="235">
        <v>0</v>
      </c>
      <c r="R508" s="235">
        <f>Q508*H508</f>
        <v>0</v>
      </c>
      <c r="S508" s="235">
        <v>0.018079999999999999</v>
      </c>
      <c r="T508" s="236">
        <f>S508*H508</f>
        <v>0.18983999999999998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7" t="s">
        <v>270</v>
      </c>
      <c r="AT508" s="237" t="s">
        <v>147</v>
      </c>
      <c r="AU508" s="237" t="s">
        <v>82</v>
      </c>
      <c r="AY508" s="17" t="s">
        <v>144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7" t="s">
        <v>80</v>
      </c>
      <c r="BK508" s="238">
        <f>ROUND(I508*H508,2)</f>
        <v>0</v>
      </c>
      <c r="BL508" s="17" t="s">
        <v>270</v>
      </c>
      <c r="BM508" s="237" t="s">
        <v>1139</v>
      </c>
    </row>
    <row r="509" s="2" customFormat="1">
      <c r="A509" s="38"/>
      <c r="B509" s="39"/>
      <c r="C509" s="40"/>
      <c r="D509" s="239" t="s">
        <v>154</v>
      </c>
      <c r="E509" s="40"/>
      <c r="F509" s="240" t="s">
        <v>859</v>
      </c>
      <c r="G509" s="40"/>
      <c r="H509" s="40"/>
      <c r="I509" s="241"/>
      <c r="J509" s="40"/>
      <c r="K509" s="40"/>
      <c r="L509" s="44"/>
      <c r="M509" s="242"/>
      <c r="N509" s="243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154</v>
      </c>
      <c r="AU509" s="17" t="s">
        <v>82</v>
      </c>
    </row>
    <row r="510" s="2" customFormat="1">
      <c r="A510" s="38"/>
      <c r="B510" s="39"/>
      <c r="C510" s="40"/>
      <c r="D510" s="244" t="s">
        <v>156</v>
      </c>
      <c r="E510" s="40"/>
      <c r="F510" s="245" t="s">
        <v>860</v>
      </c>
      <c r="G510" s="40"/>
      <c r="H510" s="40"/>
      <c r="I510" s="241"/>
      <c r="J510" s="40"/>
      <c r="K510" s="40"/>
      <c r="L510" s="44"/>
      <c r="M510" s="242"/>
      <c r="N510" s="243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156</v>
      </c>
      <c r="AU510" s="17" t="s">
        <v>82</v>
      </c>
    </row>
    <row r="511" s="14" customFormat="1">
      <c r="A511" s="14"/>
      <c r="B511" s="256"/>
      <c r="C511" s="257"/>
      <c r="D511" s="239" t="s">
        <v>158</v>
      </c>
      <c r="E511" s="258" t="s">
        <v>1</v>
      </c>
      <c r="F511" s="259" t="s">
        <v>1140</v>
      </c>
      <c r="G511" s="257"/>
      <c r="H511" s="260">
        <v>10.5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158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144</v>
      </c>
    </row>
    <row r="512" s="15" customFormat="1">
      <c r="A512" s="15"/>
      <c r="B512" s="267"/>
      <c r="C512" s="268"/>
      <c r="D512" s="239" t="s">
        <v>158</v>
      </c>
      <c r="E512" s="269" t="s">
        <v>1</v>
      </c>
      <c r="F512" s="270" t="s">
        <v>161</v>
      </c>
      <c r="G512" s="268"/>
      <c r="H512" s="271">
        <v>10.5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7" t="s">
        <v>158</v>
      </c>
      <c r="AU512" s="277" t="s">
        <v>82</v>
      </c>
      <c r="AV512" s="15" t="s">
        <v>152</v>
      </c>
      <c r="AW512" s="15" t="s">
        <v>30</v>
      </c>
      <c r="AX512" s="15" t="s">
        <v>80</v>
      </c>
      <c r="AY512" s="277" t="s">
        <v>144</v>
      </c>
    </row>
    <row r="513" s="2" customFormat="1" ht="24.15" customHeight="1">
      <c r="A513" s="38"/>
      <c r="B513" s="39"/>
      <c r="C513" s="226" t="s">
        <v>733</v>
      </c>
      <c r="D513" s="226" t="s">
        <v>147</v>
      </c>
      <c r="E513" s="227" t="s">
        <v>863</v>
      </c>
      <c r="F513" s="228" t="s">
        <v>864</v>
      </c>
      <c r="G513" s="229" t="s">
        <v>164</v>
      </c>
      <c r="H513" s="230">
        <v>10.5</v>
      </c>
      <c r="I513" s="231"/>
      <c r="J513" s="232">
        <f>ROUND(I513*H513,2)</f>
        <v>0</v>
      </c>
      <c r="K513" s="228" t="s">
        <v>151</v>
      </c>
      <c r="L513" s="44"/>
      <c r="M513" s="233" t="s">
        <v>1</v>
      </c>
      <c r="N513" s="234" t="s">
        <v>38</v>
      </c>
      <c r="O513" s="91"/>
      <c r="P513" s="235">
        <f>O513*H513</f>
        <v>0</v>
      </c>
      <c r="Q513" s="235">
        <v>0</v>
      </c>
      <c r="R513" s="235">
        <f>Q513*H513</f>
        <v>0</v>
      </c>
      <c r="S513" s="235">
        <v>0</v>
      </c>
      <c r="T513" s="236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7" t="s">
        <v>270</v>
      </c>
      <c r="AT513" s="237" t="s">
        <v>147</v>
      </c>
      <c r="AU513" s="237" t="s">
        <v>82</v>
      </c>
      <c r="AY513" s="17" t="s">
        <v>144</v>
      </c>
      <c r="BE513" s="238">
        <f>IF(N513="základní",J513,0)</f>
        <v>0</v>
      </c>
      <c r="BF513" s="238">
        <f>IF(N513="snížená",J513,0)</f>
        <v>0</v>
      </c>
      <c r="BG513" s="238">
        <f>IF(N513="zákl. přenesená",J513,0)</f>
        <v>0</v>
      </c>
      <c r="BH513" s="238">
        <f>IF(N513="sníž. přenesená",J513,0)</f>
        <v>0</v>
      </c>
      <c r="BI513" s="238">
        <f>IF(N513="nulová",J513,0)</f>
        <v>0</v>
      </c>
      <c r="BJ513" s="17" t="s">
        <v>80</v>
      </c>
      <c r="BK513" s="238">
        <f>ROUND(I513*H513,2)</f>
        <v>0</v>
      </c>
      <c r="BL513" s="17" t="s">
        <v>270</v>
      </c>
      <c r="BM513" s="237" t="s">
        <v>1141</v>
      </c>
    </row>
    <row r="514" s="2" customFormat="1">
      <c r="A514" s="38"/>
      <c r="B514" s="39"/>
      <c r="C514" s="40"/>
      <c r="D514" s="239" t="s">
        <v>154</v>
      </c>
      <c r="E514" s="40"/>
      <c r="F514" s="240" t="s">
        <v>853</v>
      </c>
      <c r="G514" s="40"/>
      <c r="H514" s="40"/>
      <c r="I514" s="241"/>
      <c r="J514" s="40"/>
      <c r="K514" s="40"/>
      <c r="L514" s="44"/>
      <c r="M514" s="242"/>
      <c r="N514" s="243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154</v>
      </c>
      <c r="AU514" s="17" t="s">
        <v>82</v>
      </c>
    </row>
    <row r="515" s="2" customFormat="1">
      <c r="A515" s="38"/>
      <c r="B515" s="39"/>
      <c r="C515" s="40"/>
      <c r="D515" s="244" t="s">
        <v>156</v>
      </c>
      <c r="E515" s="40"/>
      <c r="F515" s="245" t="s">
        <v>866</v>
      </c>
      <c r="G515" s="40"/>
      <c r="H515" s="40"/>
      <c r="I515" s="241"/>
      <c r="J515" s="40"/>
      <c r="K515" s="40"/>
      <c r="L515" s="44"/>
      <c r="M515" s="242"/>
      <c r="N515" s="243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156</v>
      </c>
      <c r="AU515" s="17" t="s">
        <v>82</v>
      </c>
    </row>
    <row r="516" s="2" customFormat="1" ht="24.15" customHeight="1">
      <c r="A516" s="38"/>
      <c r="B516" s="39"/>
      <c r="C516" s="226" t="s">
        <v>740</v>
      </c>
      <c r="D516" s="226" t="s">
        <v>147</v>
      </c>
      <c r="E516" s="227" t="s">
        <v>868</v>
      </c>
      <c r="F516" s="228" t="s">
        <v>869</v>
      </c>
      <c r="G516" s="229" t="s">
        <v>178</v>
      </c>
      <c r="H516" s="230">
        <v>159.09999999999999</v>
      </c>
      <c r="I516" s="231"/>
      <c r="J516" s="232">
        <f>ROUND(I516*H516,2)</f>
        <v>0</v>
      </c>
      <c r="K516" s="228" t="s">
        <v>151</v>
      </c>
      <c r="L516" s="44"/>
      <c r="M516" s="233" t="s">
        <v>1</v>
      </c>
      <c r="N516" s="234" t="s">
        <v>38</v>
      </c>
      <c r="O516" s="91"/>
      <c r="P516" s="235">
        <f>O516*H516</f>
        <v>0</v>
      </c>
      <c r="Q516" s="235">
        <v>0.075009999999999993</v>
      </c>
      <c r="R516" s="235">
        <f>Q516*H516</f>
        <v>11.934090999999999</v>
      </c>
      <c r="S516" s="235">
        <v>0</v>
      </c>
      <c r="T516" s="23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7" t="s">
        <v>270</v>
      </c>
      <c r="AT516" s="237" t="s">
        <v>147</v>
      </c>
      <c r="AU516" s="237" t="s">
        <v>82</v>
      </c>
      <c r="AY516" s="17" t="s">
        <v>144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7" t="s">
        <v>80</v>
      </c>
      <c r="BK516" s="238">
        <f>ROUND(I516*H516,2)</f>
        <v>0</v>
      </c>
      <c r="BL516" s="17" t="s">
        <v>270</v>
      </c>
      <c r="BM516" s="237" t="s">
        <v>1142</v>
      </c>
    </row>
    <row r="517" s="2" customFormat="1">
      <c r="A517" s="38"/>
      <c r="B517" s="39"/>
      <c r="C517" s="40"/>
      <c r="D517" s="239" t="s">
        <v>154</v>
      </c>
      <c r="E517" s="40"/>
      <c r="F517" s="240" t="s">
        <v>871</v>
      </c>
      <c r="G517" s="40"/>
      <c r="H517" s="40"/>
      <c r="I517" s="241"/>
      <c r="J517" s="40"/>
      <c r="K517" s="40"/>
      <c r="L517" s="44"/>
      <c r="M517" s="242"/>
      <c r="N517" s="243"/>
      <c r="O517" s="91"/>
      <c r="P517" s="91"/>
      <c r="Q517" s="91"/>
      <c r="R517" s="91"/>
      <c r="S517" s="91"/>
      <c r="T517" s="92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154</v>
      </c>
      <c r="AU517" s="17" t="s">
        <v>82</v>
      </c>
    </row>
    <row r="518" s="2" customFormat="1">
      <c r="A518" s="38"/>
      <c r="B518" s="39"/>
      <c r="C518" s="40"/>
      <c r="D518" s="244" t="s">
        <v>156</v>
      </c>
      <c r="E518" s="40"/>
      <c r="F518" s="245" t="s">
        <v>872</v>
      </c>
      <c r="G518" s="40"/>
      <c r="H518" s="40"/>
      <c r="I518" s="241"/>
      <c r="J518" s="40"/>
      <c r="K518" s="40"/>
      <c r="L518" s="44"/>
      <c r="M518" s="242"/>
      <c r="N518" s="243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156</v>
      </c>
      <c r="AU518" s="17" t="s">
        <v>82</v>
      </c>
    </row>
    <row r="519" s="13" customFormat="1">
      <c r="A519" s="13"/>
      <c r="B519" s="246"/>
      <c r="C519" s="247"/>
      <c r="D519" s="239" t="s">
        <v>158</v>
      </c>
      <c r="E519" s="248" t="s">
        <v>1</v>
      </c>
      <c r="F519" s="249" t="s">
        <v>676</v>
      </c>
      <c r="G519" s="247"/>
      <c r="H519" s="248" t="s">
        <v>1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158</v>
      </c>
      <c r="AU519" s="255" t="s">
        <v>82</v>
      </c>
      <c r="AV519" s="13" t="s">
        <v>80</v>
      </c>
      <c r="AW519" s="13" t="s">
        <v>30</v>
      </c>
      <c r="AX519" s="13" t="s">
        <v>73</v>
      </c>
      <c r="AY519" s="255" t="s">
        <v>144</v>
      </c>
    </row>
    <row r="520" s="14" customFormat="1">
      <c r="A520" s="14"/>
      <c r="B520" s="256"/>
      <c r="C520" s="257"/>
      <c r="D520" s="239" t="s">
        <v>158</v>
      </c>
      <c r="E520" s="258" t="s">
        <v>1</v>
      </c>
      <c r="F520" s="259" t="s">
        <v>1110</v>
      </c>
      <c r="G520" s="257"/>
      <c r="H520" s="260">
        <v>159.09999999999999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158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144</v>
      </c>
    </row>
    <row r="521" s="15" customFormat="1">
      <c r="A521" s="15"/>
      <c r="B521" s="267"/>
      <c r="C521" s="268"/>
      <c r="D521" s="239" t="s">
        <v>158</v>
      </c>
      <c r="E521" s="269" t="s">
        <v>1</v>
      </c>
      <c r="F521" s="270" t="s">
        <v>161</v>
      </c>
      <c r="G521" s="268"/>
      <c r="H521" s="271">
        <v>159.09999999999999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158</v>
      </c>
      <c r="AU521" s="277" t="s">
        <v>82</v>
      </c>
      <c r="AV521" s="15" t="s">
        <v>152</v>
      </c>
      <c r="AW521" s="15" t="s">
        <v>30</v>
      </c>
      <c r="AX521" s="15" t="s">
        <v>80</v>
      </c>
      <c r="AY521" s="277" t="s">
        <v>144</v>
      </c>
    </row>
    <row r="522" s="2" customFormat="1" ht="24.15" customHeight="1">
      <c r="A522" s="38"/>
      <c r="B522" s="39"/>
      <c r="C522" s="226" t="s">
        <v>748</v>
      </c>
      <c r="D522" s="226" t="s">
        <v>147</v>
      </c>
      <c r="E522" s="227" t="s">
        <v>874</v>
      </c>
      <c r="F522" s="228" t="s">
        <v>875</v>
      </c>
      <c r="G522" s="229" t="s">
        <v>164</v>
      </c>
      <c r="H522" s="230">
        <v>10.5</v>
      </c>
      <c r="I522" s="231"/>
      <c r="J522" s="232">
        <f>ROUND(I522*H522,2)</f>
        <v>0</v>
      </c>
      <c r="K522" s="228" t="s">
        <v>151</v>
      </c>
      <c r="L522" s="44"/>
      <c r="M522" s="233" t="s">
        <v>1</v>
      </c>
      <c r="N522" s="234" t="s">
        <v>38</v>
      </c>
      <c r="O522" s="91"/>
      <c r="P522" s="235">
        <f>O522*H522</f>
        <v>0</v>
      </c>
      <c r="Q522" s="235">
        <v>0.01451</v>
      </c>
      <c r="R522" s="235">
        <f>Q522*H522</f>
        <v>0.15235499999999999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270</v>
      </c>
      <c r="AT522" s="237" t="s">
        <v>147</v>
      </c>
      <c r="AU522" s="237" t="s">
        <v>82</v>
      </c>
      <c r="AY522" s="17" t="s">
        <v>144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80</v>
      </c>
      <c r="BK522" s="238">
        <f>ROUND(I522*H522,2)</f>
        <v>0</v>
      </c>
      <c r="BL522" s="17" t="s">
        <v>270</v>
      </c>
      <c r="BM522" s="237" t="s">
        <v>1143</v>
      </c>
    </row>
    <row r="523" s="2" customFormat="1">
      <c r="A523" s="38"/>
      <c r="B523" s="39"/>
      <c r="C523" s="40"/>
      <c r="D523" s="239" t="s">
        <v>154</v>
      </c>
      <c r="E523" s="40"/>
      <c r="F523" s="240" t="s">
        <v>877</v>
      </c>
      <c r="G523" s="40"/>
      <c r="H523" s="40"/>
      <c r="I523" s="241"/>
      <c r="J523" s="40"/>
      <c r="K523" s="40"/>
      <c r="L523" s="44"/>
      <c r="M523" s="242"/>
      <c r="N523" s="243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154</v>
      </c>
      <c r="AU523" s="17" t="s">
        <v>82</v>
      </c>
    </row>
    <row r="524" s="2" customFormat="1">
      <c r="A524" s="38"/>
      <c r="B524" s="39"/>
      <c r="C524" s="40"/>
      <c r="D524" s="244" t="s">
        <v>156</v>
      </c>
      <c r="E524" s="40"/>
      <c r="F524" s="245" t="s">
        <v>878</v>
      </c>
      <c r="G524" s="40"/>
      <c r="H524" s="40"/>
      <c r="I524" s="241"/>
      <c r="J524" s="40"/>
      <c r="K524" s="40"/>
      <c r="L524" s="44"/>
      <c r="M524" s="242"/>
      <c r="N524" s="243"/>
      <c r="O524" s="91"/>
      <c r="P524" s="91"/>
      <c r="Q524" s="91"/>
      <c r="R524" s="91"/>
      <c r="S524" s="91"/>
      <c r="T524" s="92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156</v>
      </c>
      <c r="AU524" s="17" t="s">
        <v>82</v>
      </c>
    </row>
    <row r="525" s="14" customFormat="1">
      <c r="A525" s="14"/>
      <c r="B525" s="256"/>
      <c r="C525" s="257"/>
      <c r="D525" s="239" t="s">
        <v>158</v>
      </c>
      <c r="E525" s="258" t="s">
        <v>1</v>
      </c>
      <c r="F525" s="259" t="s">
        <v>1140</v>
      </c>
      <c r="G525" s="257"/>
      <c r="H525" s="260">
        <v>10.5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158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144</v>
      </c>
    </row>
    <row r="526" s="15" customFormat="1">
      <c r="A526" s="15"/>
      <c r="B526" s="267"/>
      <c r="C526" s="268"/>
      <c r="D526" s="239" t="s">
        <v>158</v>
      </c>
      <c r="E526" s="269" t="s">
        <v>1</v>
      </c>
      <c r="F526" s="270" t="s">
        <v>161</v>
      </c>
      <c r="G526" s="268"/>
      <c r="H526" s="271">
        <v>10.5</v>
      </c>
      <c r="I526" s="272"/>
      <c r="J526" s="268"/>
      <c r="K526" s="268"/>
      <c r="L526" s="273"/>
      <c r="M526" s="274"/>
      <c r="N526" s="275"/>
      <c r="O526" s="275"/>
      <c r="P526" s="275"/>
      <c r="Q526" s="275"/>
      <c r="R526" s="275"/>
      <c r="S526" s="275"/>
      <c r="T526" s="27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7" t="s">
        <v>158</v>
      </c>
      <c r="AU526" s="277" t="s">
        <v>82</v>
      </c>
      <c r="AV526" s="15" t="s">
        <v>152</v>
      </c>
      <c r="AW526" s="15" t="s">
        <v>30</v>
      </c>
      <c r="AX526" s="15" t="s">
        <v>80</v>
      </c>
      <c r="AY526" s="277" t="s">
        <v>144</v>
      </c>
    </row>
    <row r="527" s="2" customFormat="1" ht="24.15" customHeight="1">
      <c r="A527" s="38"/>
      <c r="B527" s="39"/>
      <c r="C527" s="226" t="s">
        <v>756</v>
      </c>
      <c r="D527" s="226" t="s">
        <v>147</v>
      </c>
      <c r="E527" s="227" t="s">
        <v>880</v>
      </c>
      <c r="F527" s="228" t="s">
        <v>881</v>
      </c>
      <c r="G527" s="229" t="s">
        <v>178</v>
      </c>
      <c r="H527" s="230">
        <v>159.09999999999999</v>
      </c>
      <c r="I527" s="231"/>
      <c r="J527" s="232">
        <f>ROUND(I527*H527,2)</f>
        <v>0</v>
      </c>
      <c r="K527" s="228" t="s">
        <v>151</v>
      </c>
      <c r="L527" s="44"/>
      <c r="M527" s="233" t="s">
        <v>1</v>
      </c>
      <c r="N527" s="234" t="s">
        <v>38</v>
      </c>
      <c r="O527" s="91"/>
      <c r="P527" s="235">
        <f>O527*H527</f>
        <v>0</v>
      </c>
      <c r="Q527" s="235">
        <v>0.00025999999999999998</v>
      </c>
      <c r="R527" s="235">
        <f>Q527*H527</f>
        <v>0.041365999999999993</v>
      </c>
      <c r="S527" s="235">
        <v>0</v>
      </c>
      <c r="T527" s="23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270</v>
      </c>
      <c r="AT527" s="237" t="s">
        <v>147</v>
      </c>
      <c r="AU527" s="237" t="s">
        <v>82</v>
      </c>
      <c r="AY527" s="17" t="s">
        <v>144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80</v>
      </c>
      <c r="BK527" s="238">
        <f>ROUND(I527*H527,2)</f>
        <v>0</v>
      </c>
      <c r="BL527" s="17" t="s">
        <v>270</v>
      </c>
      <c r="BM527" s="237" t="s">
        <v>1144</v>
      </c>
    </row>
    <row r="528" s="2" customFormat="1">
      <c r="A528" s="38"/>
      <c r="B528" s="39"/>
      <c r="C528" s="40"/>
      <c r="D528" s="239" t="s">
        <v>154</v>
      </c>
      <c r="E528" s="40"/>
      <c r="F528" s="240" t="s">
        <v>883</v>
      </c>
      <c r="G528" s="40"/>
      <c r="H528" s="40"/>
      <c r="I528" s="241"/>
      <c r="J528" s="40"/>
      <c r="K528" s="40"/>
      <c r="L528" s="44"/>
      <c r="M528" s="242"/>
      <c r="N528" s="243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154</v>
      </c>
      <c r="AU528" s="17" t="s">
        <v>82</v>
      </c>
    </row>
    <row r="529" s="2" customFormat="1">
      <c r="A529" s="38"/>
      <c r="B529" s="39"/>
      <c r="C529" s="40"/>
      <c r="D529" s="244" t="s">
        <v>156</v>
      </c>
      <c r="E529" s="40"/>
      <c r="F529" s="245" t="s">
        <v>884</v>
      </c>
      <c r="G529" s="40"/>
      <c r="H529" s="40"/>
      <c r="I529" s="241"/>
      <c r="J529" s="40"/>
      <c r="K529" s="40"/>
      <c r="L529" s="44"/>
      <c r="M529" s="242"/>
      <c r="N529" s="243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156</v>
      </c>
      <c r="AU529" s="17" t="s">
        <v>82</v>
      </c>
    </row>
    <row r="530" s="13" customFormat="1">
      <c r="A530" s="13"/>
      <c r="B530" s="246"/>
      <c r="C530" s="247"/>
      <c r="D530" s="239" t="s">
        <v>158</v>
      </c>
      <c r="E530" s="248" t="s">
        <v>1</v>
      </c>
      <c r="F530" s="249" t="s">
        <v>676</v>
      </c>
      <c r="G530" s="247"/>
      <c r="H530" s="248" t="s">
        <v>1</v>
      </c>
      <c r="I530" s="250"/>
      <c r="J530" s="247"/>
      <c r="K530" s="247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158</v>
      </c>
      <c r="AU530" s="255" t="s">
        <v>82</v>
      </c>
      <c r="AV530" s="13" t="s">
        <v>80</v>
      </c>
      <c r="AW530" s="13" t="s">
        <v>30</v>
      </c>
      <c r="AX530" s="13" t="s">
        <v>73</v>
      </c>
      <c r="AY530" s="255" t="s">
        <v>144</v>
      </c>
    </row>
    <row r="531" s="14" customFormat="1">
      <c r="A531" s="14"/>
      <c r="B531" s="256"/>
      <c r="C531" s="257"/>
      <c r="D531" s="239" t="s">
        <v>158</v>
      </c>
      <c r="E531" s="258" t="s">
        <v>1</v>
      </c>
      <c r="F531" s="259" t="s">
        <v>1110</v>
      </c>
      <c r="G531" s="257"/>
      <c r="H531" s="260">
        <v>159.09999999999999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158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144</v>
      </c>
    </row>
    <row r="532" s="15" customFormat="1">
      <c r="A532" s="15"/>
      <c r="B532" s="267"/>
      <c r="C532" s="268"/>
      <c r="D532" s="239" t="s">
        <v>158</v>
      </c>
      <c r="E532" s="269" t="s">
        <v>1</v>
      </c>
      <c r="F532" s="270" t="s">
        <v>161</v>
      </c>
      <c r="G532" s="268"/>
      <c r="H532" s="271">
        <v>159.09999999999999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7" t="s">
        <v>158</v>
      </c>
      <c r="AU532" s="277" t="s">
        <v>82</v>
      </c>
      <c r="AV532" s="15" t="s">
        <v>152</v>
      </c>
      <c r="AW532" s="15" t="s">
        <v>30</v>
      </c>
      <c r="AX532" s="15" t="s">
        <v>80</v>
      </c>
      <c r="AY532" s="277" t="s">
        <v>144</v>
      </c>
    </row>
    <row r="533" s="2" customFormat="1" ht="24.15" customHeight="1">
      <c r="A533" s="38"/>
      <c r="B533" s="39"/>
      <c r="C533" s="226" t="s">
        <v>764</v>
      </c>
      <c r="D533" s="226" t="s">
        <v>147</v>
      </c>
      <c r="E533" s="227" t="s">
        <v>886</v>
      </c>
      <c r="F533" s="228" t="s">
        <v>887</v>
      </c>
      <c r="G533" s="229" t="s">
        <v>240</v>
      </c>
      <c r="H533" s="230">
        <v>1</v>
      </c>
      <c r="I533" s="231"/>
      <c r="J533" s="232">
        <f>ROUND(I533*H533,2)</f>
        <v>0</v>
      </c>
      <c r="K533" s="228" t="s">
        <v>151</v>
      </c>
      <c r="L533" s="44"/>
      <c r="M533" s="233" t="s">
        <v>1</v>
      </c>
      <c r="N533" s="234" t="s">
        <v>38</v>
      </c>
      <c r="O533" s="91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7" t="s">
        <v>270</v>
      </c>
      <c r="AT533" s="237" t="s">
        <v>147</v>
      </c>
      <c r="AU533" s="237" t="s">
        <v>82</v>
      </c>
      <c r="AY533" s="17" t="s">
        <v>144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7" t="s">
        <v>80</v>
      </c>
      <c r="BK533" s="238">
        <f>ROUND(I533*H533,2)</f>
        <v>0</v>
      </c>
      <c r="BL533" s="17" t="s">
        <v>270</v>
      </c>
      <c r="BM533" s="237" t="s">
        <v>1145</v>
      </c>
    </row>
    <row r="534" s="2" customFormat="1">
      <c r="A534" s="38"/>
      <c r="B534" s="39"/>
      <c r="C534" s="40"/>
      <c r="D534" s="239" t="s">
        <v>154</v>
      </c>
      <c r="E534" s="40"/>
      <c r="F534" s="240" t="s">
        <v>889</v>
      </c>
      <c r="G534" s="40"/>
      <c r="H534" s="40"/>
      <c r="I534" s="241"/>
      <c r="J534" s="40"/>
      <c r="K534" s="40"/>
      <c r="L534" s="44"/>
      <c r="M534" s="242"/>
      <c r="N534" s="243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154</v>
      </c>
      <c r="AU534" s="17" t="s">
        <v>82</v>
      </c>
    </row>
    <row r="535" s="2" customFormat="1">
      <c r="A535" s="38"/>
      <c r="B535" s="39"/>
      <c r="C535" s="40"/>
      <c r="D535" s="244" t="s">
        <v>156</v>
      </c>
      <c r="E535" s="40"/>
      <c r="F535" s="245" t="s">
        <v>890</v>
      </c>
      <c r="G535" s="40"/>
      <c r="H535" s="40"/>
      <c r="I535" s="241"/>
      <c r="J535" s="40"/>
      <c r="K535" s="40"/>
      <c r="L535" s="44"/>
      <c r="M535" s="242"/>
      <c r="N535" s="243"/>
      <c r="O535" s="91"/>
      <c r="P535" s="91"/>
      <c r="Q535" s="91"/>
      <c r="R535" s="91"/>
      <c r="S535" s="91"/>
      <c r="T535" s="92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156</v>
      </c>
      <c r="AU535" s="17" t="s">
        <v>82</v>
      </c>
    </row>
    <row r="536" s="14" customFormat="1">
      <c r="A536" s="14"/>
      <c r="B536" s="256"/>
      <c r="C536" s="257"/>
      <c r="D536" s="239" t="s">
        <v>158</v>
      </c>
      <c r="E536" s="258" t="s">
        <v>1</v>
      </c>
      <c r="F536" s="259" t="s">
        <v>80</v>
      </c>
      <c r="G536" s="257"/>
      <c r="H536" s="260">
        <v>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158</v>
      </c>
      <c r="AU536" s="266" t="s">
        <v>82</v>
      </c>
      <c r="AV536" s="14" t="s">
        <v>82</v>
      </c>
      <c r="AW536" s="14" t="s">
        <v>30</v>
      </c>
      <c r="AX536" s="14" t="s">
        <v>73</v>
      </c>
      <c r="AY536" s="266" t="s">
        <v>144</v>
      </c>
    </row>
    <row r="537" s="15" customFormat="1">
      <c r="A537" s="15"/>
      <c r="B537" s="267"/>
      <c r="C537" s="268"/>
      <c r="D537" s="239" t="s">
        <v>158</v>
      </c>
      <c r="E537" s="269" t="s">
        <v>1</v>
      </c>
      <c r="F537" s="270" t="s">
        <v>161</v>
      </c>
      <c r="G537" s="268"/>
      <c r="H537" s="271">
        <v>1</v>
      </c>
      <c r="I537" s="272"/>
      <c r="J537" s="268"/>
      <c r="K537" s="268"/>
      <c r="L537" s="273"/>
      <c r="M537" s="274"/>
      <c r="N537" s="275"/>
      <c r="O537" s="275"/>
      <c r="P537" s="275"/>
      <c r="Q537" s="275"/>
      <c r="R537" s="275"/>
      <c r="S537" s="275"/>
      <c r="T537" s="27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7" t="s">
        <v>158</v>
      </c>
      <c r="AU537" s="277" t="s">
        <v>82</v>
      </c>
      <c r="AV537" s="15" t="s">
        <v>152</v>
      </c>
      <c r="AW537" s="15" t="s">
        <v>30</v>
      </c>
      <c r="AX537" s="15" t="s">
        <v>80</v>
      </c>
      <c r="AY537" s="277" t="s">
        <v>144</v>
      </c>
    </row>
    <row r="538" s="2" customFormat="1" ht="21.75" customHeight="1">
      <c r="A538" s="38"/>
      <c r="B538" s="39"/>
      <c r="C538" s="278" t="s">
        <v>771</v>
      </c>
      <c r="D538" s="278" t="s">
        <v>361</v>
      </c>
      <c r="E538" s="279" t="s">
        <v>892</v>
      </c>
      <c r="F538" s="280" t="s">
        <v>893</v>
      </c>
      <c r="G538" s="281" t="s">
        <v>240</v>
      </c>
      <c r="H538" s="282">
        <v>1</v>
      </c>
      <c r="I538" s="283"/>
      <c r="J538" s="284">
        <f>ROUND(I538*H538,2)</f>
        <v>0</v>
      </c>
      <c r="K538" s="280" t="s">
        <v>151</v>
      </c>
      <c r="L538" s="285"/>
      <c r="M538" s="286" t="s">
        <v>1</v>
      </c>
      <c r="N538" s="287" t="s">
        <v>38</v>
      </c>
      <c r="O538" s="91"/>
      <c r="P538" s="235">
        <f>O538*H538</f>
        <v>0</v>
      </c>
      <c r="Q538" s="235">
        <v>0.0089999999999999993</v>
      </c>
      <c r="R538" s="235">
        <f>Q538*H538</f>
        <v>0.0089999999999999993</v>
      </c>
      <c r="S538" s="235">
        <v>0</v>
      </c>
      <c r="T538" s="236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7" t="s">
        <v>376</v>
      </c>
      <c r="AT538" s="237" t="s">
        <v>361</v>
      </c>
      <c r="AU538" s="237" t="s">
        <v>82</v>
      </c>
      <c r="AY538" s="17" t="s">
        <v>144</v>
      </c>
      <c r="BE538" s="238">
        <f>IF(N538="základní",J538,0)</f>
        <v>0</v>
      </c>
      <c r="BF538" s="238">
        <f>IF(N538="snížená",J538,0)</f>
        <v>0</v>
      </c>
      <c r="BG538" s="238">
        <f>IF(N538="zákl. přenesená",J538,0)</f>
        <v>0</v>
      </c>
      <c r="BH538" s="238">
        <f>IF(N538="sníž. přenesená",J538,0)</f>
        <v>0</v>
      </c>
      <c r="BI538" s="238">
        <f>IF(N538="nulová",J538,0)</f>
        <v>0</v>
      </c>
      <c r="BJ538" s="17" t="s">
        <v>80</v>
      </c>
      <c r="BK538" s="238">
        <f>ROUND(I538*H538,2)</f>
        <v>0</v>
      </c>
      <c r="BL538" s="17" t="s">
        <v>270</v>
      </c>
      <c r="BM538" s="237" t="s">
        <v>1146</v>
      </c>
    </row>
    <row r="539" s="2" customFormat="1">
      <c r="A539" s="38"/>
      <c r="B539" s="39"/>
      <c r="C539" s="40"/>
      <c r="D539" s="239" t="s">
        <v>154</v>
      </c>
      <c r="E539" s="40"/>
      <c r="F539" s="240" t="s">
        <v>893</v>
      </c>
      <c r="G539" s="40"/>
      <c r="H539" s="40"/>
      <c r="I539" s="241"/>
      <c r="J539" s="40"/>
      <c r="K539" s="40"/>
      <c r="L539" s="44"/>
      <c r="M539" s="242"/>
      <c r="N539" s="243"/>
      <c r="O539" s="91"/>
      <c r="P539" s="91"/>
      <c r="Q539" s="91"/>
      <c r="R539" s="91"/>
      <c r="S539" s="91"/>
      <c r="T539" s="92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154</v>
      </c>
      <c r="AU539" s="17" t="s">
        <v>82</v>
      </c>
    </row>
    <row r="540" s="13" customFormat="1">
      <c r="A540" s="13"/>
      <c r="B540" s="246"/>
      <c r="C540" s="247"/>
      <c r="D540" s="239" t="s">
        <v>158</v>
      </c>
      <c r="E540" s="248" t="s">
        <v>1</v>
      </c>
      <c r="F540" s="249" t="s">
        <v>896</v>
      </c>
      <c r="G540" s="247"/>
      <c r="H540" s="248" t="s">
        <v>1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158</v>
      </c>
      <c r="AU540" s="255" t="s">
        <v>82</v>
      </c>
      <c r="AV540" s="13" t="s">
        <v>80</v>
      </c>
      <c r="AW540" s="13" t="s">
        <v>30</v>
      </c>
      <c r="AX540" s="13" t="s">
        <v>73</v>
      </c>
      <c r="AY540" s="255" t="s">
        <v>144</v>
      </c>
    </row>
    <row r="541" s="14" customFormat="1">
      <c r="A541" s="14"/>
      <c r="B541" s="256"/>
      <c r="C541" s="257"/>
      <c r="D541" s="239" t="s">
        <v>158</v>
      </c>
      <c r="E541" s="258" t="s">
        <v>1</v>
      </c>
      <c r="F541" s="259" t="s">
        <v>80</v>
      </c>
      <c r="G541" s="257"/>
      <c r="H541" s="260">
        <v>1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158</v>
      </c>
      <c r="AU541" s="266" t="s">
        <v>82</v>
      </c>
      <c r="AV541" s="14" t="s">
        <v>82</v>
      </c>
      <c r="AW541" s="14" t="s">
        <v>30</v>
      </c>
      <c r="AX541" s="14" t="s">
        <v>73</v>
      </c>
      <c r="AY541" s="266" t="s">
        <v>144</v>
      </c>
    </row>
    <row r="542" s="15" customFormat="1">
      <c r="A542" s="15"/>
      <c r="B542" s="267"/>
      <c r="C542" s="268"/>
      <c r="D542" s="239" t="s">
        <v>158</v>
      </c>
      <c r="E542" s="269" t="s">
        <v>1</v>
      </c>
      <c r="F542" s="270" t="s">
        <v>161</v>
      </c>
      <c r="G542" s="268"/>
      <c r="H542" s="271">
        <v>1</v>
      </c>
      <c r="I542" s="272"/>
      <c r="J542" s="268"/>
      <c r="K542" s="268"/>
      <c r="L542" s="273"/>
      <c r="M542" s="274"/>
      <c r="N542" s="275"/>
      <c r="O542" s="275"/>
      <c r="P542" s="275"/>
      <c r="Q542" s="275"/>
      <c r="R542" s="275"/>
      <c r="S542" s="275"/>
      <c r="T542" s="27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7" t="s">
        <v>158</v>
      </c>
      <c r="AU542" s="277" t="s">
        <v>82</v>
      </c>
      <c r="AV542" s="15" t="s">
        <v>152</v>
      </c>
      <c r="AW542" s="15" t="s">
        <v>30</v>
      </c>
      <c r="AX542" s="15" t="s">
        <v>80</v>
      </c>
      <c r="AY542" s="277" t="s">
        <v>144</v>
      </c>
    </row>
    <row r="543" s="2" customFormat="1" ht="24.15" customHeight="1">
      <c r="A543" s="38"/>
      <c r="B543" s="39"/>
      <c r="C543" s="226" t="s">
        <v>778</v>
      </c>
      <c r="D543" s="226" t="s">
        <v>147</v>
      </c>
      <c r="E543" s="227" t="s">
        <v>898</v>
      </c>
      <c r="F543" s="228" t="s">
        <v>899</v>
      </c>
      <c r="G543" s="229" t="s">
        <v>240</v>
      </c>
      <c r="H543" s="230">
        <v>1</v>
      </c>
      <c r="I543" s="231"/>
      <c r="J543" s="232">
        <f>ROUND(I543*H543,2)</f>
        <v>0</v>
      </c>
      <c r="K543" s="228" t="s">
        <v>151</v>
      </c>
      <c r="L543" s="44"/>
      <c r="M543" s="233" t="s">
        <v>1</v>
      </c>
      <c r="N543" s="234" t="s">
        <v>38</v>
      </c>
      <c r="O543" s="91"/>
      <c r="P543" s="235">
        <f>O543*H543</f>
        <v>0</v>
      </c>
      <c r="Q543" s="235">
        <v>0</v>
      </c>
      <c r="R543" s="235">
        <f>Q543*H543</f>
        <v>0</v>
      </c>
      <c r="S543" s="235">
        <v>0</v>
      </c>
      <c r="T543" s="236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7" t="s">
        <v>270</v>
      </c>
      <c r="AT543" s="237" t="s">
        <v>147</v>
      </c>
      <c r="AU543" s="237" t="s">
        <v>82</v>
      </c>
      <c r="AY543" s="17" t="s">
        <v>144</v>
      </c>
      <c r="BE543" s="238">
        <f>IF(N543="základní",J543,0)</f>
        <v>0</v>
      </c>
      <c r="BF543" s="238">
        <f>IF(N543="snížená",J543,0)</f>
        <v>0</v>
      </c>
      <c r="BG543" s="238">
        <f>IF(N543="zákl. přenesená",J543,0)</f>
        <v>0</v>
      </c>
      <c r="BH543" s="238">
        <f>IF(N543="sníž. přenesená",J543,0)</f>
        <v>0</v>
      </c>
      <c r="BI543" s="238">
        <f>IF(N543="nulová",J543,0)</f>
        <v>0</v>
      </c>
      <c r="BJ543" s="17" t="s">
        <v>80</v>
      </c>
      <c r="BK543" s="238">
        <f>ROUND(I543*H543,2)</f>
        <v>0</v>
      </c>
      <c r="BL543" s="17" t="s">
        <v>270</v>
      </c>
      <c r="BM543" s="237" t="s">
        <v>1147</v>
      </c>
    </row>
    <row r="544" s="2" customFormat="1">
      <c r="A544" s="38"/>
      <c r="B544" s="39"/>
      <c r="C544" s="40"/>
      <c r="D544" s="239" t="s">
        <v>154</v>
      </c>
      <c r="E544" s="40"/>
      <c r="F544" s="240" t="s">
        <v>901</v>
      </c>
      <c r="G544" s="40"/>
      <c r="H544" s="40"/>
      <c r="I544" s="241"/>
      <c r="J544" s="40"/>
      <c r="K544" s="40"/>
      <c r="L544" s="44"/>
      <c r="M544" s="242"/>
      <c r="N544" s="243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154</v>
      </c>
      <c r="AU544" s="17" t="s">
        <v>82</v>
      </c>
    </row>
    <row r="545" s="2" customFormat="1">
      <c r="A545" s="38"/>
      <c r="B545" s="39"/>
      <c r="C545" s="40"/>
      <c r="D545" s="244" t="s">
        <v>156</v>
      </c>
      <c r="E545" s="40"/>
      <c r="F545" s="245" t="s">
        <v>902</v>
      </c>
      <c r="G545" s="40"/>
      <c r="H545" s="40"/>
      <c r="I545" s="241"/>
      <c r="J545" s="40"/>
      <c r="K545" s="40"/>
      <c r="L545" s="44"/>
      <c r="M545" s="242"/>
      <c r="N545" s="243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156</v>
      </c>
      <c r="AU545" s="17" t="s">
        <v>82</v>
      </c>
    </row>
    <row r="546" s="2" customFormat="1" ht="37.8" customHeight="1">
      <c r="A546" s="38"/>
      <c r="B546" s="39"/>
      <c r="C546" s="278" t="s">
        <v>786</v>
      </c>
      <c r="D546" s="278" t="s">
        <v>361</v>
      </c>
      <c r="E546" s="279" t="s">
        <v>904</v>
      </c>
      <c r="F546" s="280" t="s">
        <v>905</v>
      </c>
      <c r="G546" s="281" t="s">
        <v>906</v>
      </c>
      <c r="H546" s="282">
        <v>1</v>
      </c>
      <c r="I546" s="283"/>
      <c r="J546" s="284">
        <f>ROUND(I546*H546,2)</f>
        <v>0</v>
      </c>
      <c r="K546" s="280" t="s">
        <v>151</v>
      </c>
      <c r="L546" s="285"/>
      <c r="M546" s="286" t="s">
        <v>1</v>
      </c>
      <c r="N546" s="287" t="s">
        <v>38</v>
      </c>
      <c r="O546" s="91"/>
      <c r="P546" s="235">
        <f>O546*H546</f>
        <v>0</v>
      </c>
      <c r="Q546" s="235">
        <v>0.0076</v>
      </c>
      <c r="R546" s="235">
        <f>Q546*H546</f>
        <v>0.0076</v>
      </c>
      <c r="S546" s="235">
        <v>0</v>
      </c>
      <c r="T546" s="23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7" t="s">
        <v>376</v>
      </c>
      <c r="AT546" s="237" t="s">
        <v>361</v>
      </c>
      <c r="AU546" s="237" t="s">
        <v>82</v>
      </c>
      <c r="AY546" s="17" t="s">
        <v>144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7" t="s">
        <v>80</v>
      </c>
      <c r="BK546" s="238">
        <f>ROUND(I546*H546,2)</f>
        <v>0</v>
      </c>
      <c r="BL546" s="17" t="s">
        <v>270</v>
      </c>
      <c r="BM546" s="237" t="s">
        <v>1148</v>
      </c>
    </row>
    <row r="547" s="2" customFormat="1">
      <c r="A547" s="38"/>
      <c r="B547" s="39"/>
      <c r="C547" s="40"/>
      <c r="D547" s="239" t="s">
        <v>154</v>
      </c>
      <c r="E547" s="40"/>
      <c r="F547" s="240" t="s">
        <v>905</v>
      </c>
      <c r="G547" s="40"/>
      <c r="H547" s="40"/>
      <c r="I547" s="241"/>
      <c r="J547" s="40"/>
      <c r="K547" s="40"/>
      <c r="L547" s="44"/>
      <c r="M547" s="242"/>
      <c r="N547" s="243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154</v>
      </c>
      <c r="AU547" s="17" t="s">
        <v>82</v>
      </c>
    </row>
    <row r="548" s="2" customFormat="1" ht="21.75" customHeight="1">
      <c r="A548" s="38"/>
      <c r="B548" s="39"/>
      <c r="C548" s="226" t="s">
        <v>793</v>
      </c>
      <c r="D548" s="226" t="s">
        <v>147</v>
      </c>
      <c r="E548" s="227" t="s">
        <v>909</v>
      </c>
      <c r="F548" s="228" t="s">
        <v>910</v>
      </c>
      <c r="G548" s="229" t="s">
        <v>240</v>
      </c>
      <c r="H548" s="230">
        <v>206</v>
      </c>
      <c r="I548" s="231"/>
      <c r="J548" s="232">
        <f>ROUND(I548*H548,2)</f>
        <v>0</v>
      </c>
      <c r="K548" s="228" t="s">
        <v>151</v>
      </c>
      <c r="L548" s="44"/>
      <c r="M548" s="233" t="s">
        <v>1</v>
      </c>
      <c r="N548" s="234" t="s">
        <v>38</v>
      </c>
      <c r="O548" s="91"/>
      <c r="P548" s="235">
        <f>O548*H548</f>
        <v>0</v>
      </c>
      <c r="Q548" s="235">
        <v>0</v>
      </c>
      <c r="R548" s="235">
        <f>Q548*H548</f>
        <v>0</v>
      </c>
      <c r="S548" s="235">
        <v>0</v>
      </c>
      <c r="T548" s="236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7" t="s">
        <v>270</v>
      </c>
      <c r="AT548" s="237" t="s">
        <v>147</v>
      </c>
      <c r="AU548" s="237" t="s">
        <v>82</v>
      </c>
      <c r="AY548" s="17" t="s">
        <v>144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7" t="s">
        <v>80</v>
      </c>
      <c r="BK548" s="238">
        <f>ROUND(I548*H548,2)</f>
        <v>0</v>
      </c>
      <c r="BL548" s="17" t="s">
        <v>270</v>
      </c>
      <c r="BM548" s="237" t="s">
        <v>1149</v>
      </c>
    </row>
    <row r="549" s="2" customFormat="1">
      <c r="A549" s="38"/>
      <c r="B549" s="39"/>
      <c r="C549" s="40"/>
      <c r="D549" s="239" t="s">
        <v>154</v>
      </c>
      <c r="E549" s="40"/>
      <c r="F549" s="240" t="s">
        <v>912</v>
      </c>
      <c r="G549" s="40"/>
      <c r="H549" s="40"/>
      <c r="I549" s="241"/>
      <c r="J549" s="40"/>
      <c r="K549" s="40"/>
      <c r="L549" s="44"/>
      <c r="M549" s="242"/>
      <c r="N549" s="243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154</v>
      </c>
      <c r="AU549" s="17" t="s">
        <v>82</v>
      </c>
    </row>
    <row r="550" s="2" customFormat="1">
      <c r="A550" s="38"/>
      <c r="B550" s="39"/>
      <c r="C550" s="40"/>
      <c r="D550" s="244" t="s">
        <v>156</v>
      </c>
      <c r="E550" s="40"/>
      <c r="F550" s="245" t="s">
        <v>913</v>
      </c>
      <c r="G550" s="40"/>
      <c r="H550" s="40"/>
      <c r="I550" s="241"/>
      <c r="J550" s="40"/>
      <c r="K550" s="40"/>
      <c r="L550" s="44"/>
      <c r="M550" s="242"/>
      <c r="N550" s="243"/>
      <c r="O550" s="91"/>
      <c r="P550" s="91"/>
      <c r="Q550" s="91"/>
      <c r="R550" s="91"/>
      <c r="S550" s="91"/>
      <c r="T550" s="92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156</v>
      </c>
      <c r="AU550" s="17" t="s">
        <v>82</v>
      </c>
    </row>
    <row r="551" s="13" customFormat="1">
      <c r="A551" s="13"/>
      <c r="B551" s="246"/>
      <c r="C551" s="247"/>
      <c r="D551" s="239" t="s">
        <v>158</v>
      </c>
      <c r="E551" s="248" t="s">
        <v>1</v>
      </c>
      <c r="F551" s="249" t="s">
        <v>914</v>
      </c>
      <c r="G551" s="247"/>
      <c r="H551" s="248" t="s">
        <v>1</v>
      </c>
      <c r="I551" s="250"/>
      <c r="J551" s="247"/>
      <c r="K551" s="247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158</v>
      </c>
      <c r="AU551" s="255" t="s">
        <v>82</v>
      </c>
      <c r="AV551" s="13" t="s">
        <v>80</v>
      </c>
      <c r="AW551" s="13" t="s">
        <v>30</v>
      </c>
      <c r="AX551" s="13" t="s">
        <v>73</v>
      </c>
      <c r="AY551" s="255" t="s">
        <v>144</v>
      </c>
    </row>
    <row r="552" s="14" customFormat="1">
      <c r="A552" s="14"/>
      <c r="B552" s="256"/>
      <c r="C552" s="257"/>
      <c r="D552" s="239" t="s">
        <v>158</v>
      </c>
      <c r="E552" s="258" t="s">
        <v>1</v>
      </c>
      <c r="F552" s="259" t="s">
        <v>1150</v>
      </c>
      <c r="G552" s="257"/>
      <c r="H552" s="260">
        <v>206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158</v>
      </c>
      <c r="AU552" s="266" t="s">
        <v>82</v>
      </c>
      <c r="AV552" s="14" t="s">
        <v>82</v>
      </c>
      <c r="AW552" s="14" t="s">
        <v>30</v>
      </c>
      <c r="AX552" s="14" t="s">
        <v>73</v>
      </c>
      <c r="AY552" s="266" t="s">
        <v>144</v>
      </c>
    </row>
    <row r="553" s="15" customFormat="1">
      <c r="A553" s="15"/>
      <c r="B553" s="267"/>
      <c r="C553" s="268"/>
      <c r="D553" s="239" t="s">
        <v>158</v>
      </c>
      <c r="E553" s="269" t="s">
        <v>1</v>
      </c>
      <c r="F553" s="270" t="s">
        <v>161</v>
      </c>
      <c r="G553" s="268"/>
      <c r="H553" s="271">
        <v>206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158</v>
      </c>
      <c r="AU553" s="277" t="s">
        <v>82</v>
      </c>
      <c r="AV553" s="15" t="s">
        <v>152</v>
      </c>
      <c r="AW553" s="15" t="s">
        <v>30</v>
      </c>
      <c r="AX553" s="15" t="s">
        <v>80</v>
      </c>
      <c r="AY553" s="277" t="s">
        <v>144</v>
      </c>
    </row>
    <row r="554" s="2" customFormat="1" ht="24.15" customHeight="1">
      <c r="A554" s="38"/>
      <c r="B554" s="39"/>
      <c r="C554" s="278" t="s">
        <v>803</v>
      </c>
      <c r="D554" s="278" t="s">
        <v>361</v>
      </c>
      <c r="E554" s="279" t="s">
        <v>917</v>
      </c>
      <c r="F554" s="280" t="s">
        <v>918</v>
      </c>
      <c r="G554" s="281" t="s">
        <v>240</v>
      </c>
      <c r="H554" s="282">
        <v>206</v>
      </c>
      <c r="I554" s="283"/>
      <c r="J554" s="284">
        <f>ROUND(I554*H554,2)</f>
        <v>0</v>
      </c>
      <c r="K554" s="280" t="s">
        <v>151</v>
      </c>
      <c r="L554" s="285"/>
      <c r="M554" s="286" t="s">
        <v>1</v>
      </c>
      <c r="N554" s="287" t="s">
        <v>38</v>
      </c>
      <c r="O554" s="91"/>
      <c r="P554" s="235">
        <f>O554*H554</f>
        <v>0</v>
      </c>
      <c r="Q554" s="235">
        <v>0.00022000000000000001</v>
      </c>
      <c r="R554" s="235">
        <f>Q554*H554</f>
        <v>0.045319999999999999</v>
      </c>
      <c r="S554" s="235">
        <v>0</v>
      </c>
      <c r="T554" s="23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7" t="s">
        <v>376</v>
      </c>
      <c r="AT554" s="237" t="s">
        <v>361</v>
      </c>
      <c r="AU554" s="237" t="s">
        <v>82</v>
      </c>
      <c r="AY554" s="17" t="s">
        <v>144</v>
      </c>
      <c r="BE554" s="238">
        <f>IF(N554="základní",J554,0)</f>
        <v>0</v>
      </c>
      <c r="BF554" s="238">
        <f>IF(N554="snížená",J554,0)</f>
        <v>0</v>
      </c>
      <c r="BG554" s="238">
        <f>IF(N554="zákl. přenesená",J554,0)</f>
        <v>0</v>
      </c>
      <c r="BH554" s="238">
        <f>IF(N554="sníž. přenesená",J554,0)</f>
        <v>0</v>
      </c>
      <c r="BI554" s="238">
        <f>IF(N554="nulová",J554,0)</f>
        <v>0</v>
      </c>
      <c r="BJ554" s="17" t="s">
        <v>80</v>
      </c>
      <c r="BK554" s="238">
        <f>ROUND(I554*H554,2)</f>
        <v>0</v>
      </c>
      <c r="BL554" s="17" t="s">
        <v>270</v>
      </c>
      <c r="BM554" s="237" t="s">
        <v>1151</v>
      </c>
    </row>
    <row r="555" s="2" customFormat="1">
      <c r="A555" s="38"/>
      <c r="B555" s="39"/>
      <c r="C555" s="40"/>
      <c r="D555" s="239" t="s">
        <v>154</v>
      </c>
      <c r="E555" s="40"/>
      <c r="F555" s="240" t="s">
        <v>918</v>
      </c>
      <c r="G555" s="40"/>
      <c r="H555" s="40"/>
      <c r="I555" s="241"/>
      <c r="J555" s="40"/>
      <c r="K555" s="40"/>
      <c r="L555" s="44"/>
      <c r="M555" s="242"/>
      <c r="N555" s="243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154</v>
      </c>
      <c r="AU555" s="17" t="s">
        <v>82</v>
      </c>
    </row>
    <row r="556" s="2" customFormat="1" ht="16.5" customHeight="1">
      <c r="A556" s="38"/>
      <c r="B556" s="39"/>
      <c r="C556" s="226" t="s">
        <v>809</v>
      </c>
      <c r="D556" s="226" t="s">
        <v>147</v>
      </c>
      <c r="E556" s="227" t="s">
        <v>921</v>
      </c>
      <c r="F556" s="228" t="s">
        <v>922</v>
      </c>
      <c r="G556" s="229" t="s">
        <v>178</v>
      </c>
      <c r="H556" s="230">
        <v>159.09999999999999</v>
      </c>
      <c r="I556" s="231"/>
      <c r="J556" s="232">
        <f>ROUND(I556*H556,2)</f>
        <v>0</v>
      </c>
      <c r="K556" s="228" t="s">
        <v>151</v>
      </c>
      <c r="L556" s="44"/>
      <c r="M556" s="233" t="s">
        <v>1</v>
      </c>
      <c r="N556" s="234" t="s">
        <v>38</v>
      </c>
      <c r="O556" s="91"/>
      <c r="P556" s="235">
        <f>O556*H556</f>
        <v>0</v>
      </c>
      <c r="Q556" s="235">
        <v>0.00025999999999999998</v>
      </c>
      <c r="R556" s="235">
        <f>Q556*H556</f>
        <v>0.041365999999999993</v>
      </c>
      <c r="S556" s="235">
        <v>0.00025999999999999998</v>
      </c>
      <c r="T556" s="236">
        <f>S556*H556</f>
        <v>0.041365999999999993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7" t="s">
        <v>270</v>
      </c>
      <c r="AT556" s="237" t="s">
        <v>147</v>
      </c>
      <c r="AU556" s="237" t="s">
        <v>82</v>
      </c>
      <c r="AY556" s="17" t="s">
        <v>144</v>
      </c>
      <c r="BE556" s="238">
        <f>IF(N556="základní",J556,0)</f>
        <v>0</v>
      </c>
      <c r="BF556" s="238">
        <f>IF(N556="snížená",J556,0)</f>
        <v>0</v>
      </c>
      <c r="BG556" s="238">
        <f>IF(N556="zákl. přenesená",J556,0)</f>
        <v>0</v>
      </c>
      <c r="BH556" s="238">
        <f>IF(N556="sníž. přenesená",J556,0)</f>
        <v>0</v>
      </c>
      <c r="BI556" s="238">
        <f>IF(N556="nulová",J556,0)</f>
        <v>0</v>
      </c>
      <c r="BJ556" s="17" t="s">
        <v>80</v>
      </c>
      <c r="BK556" s="238">
        <f>ROUND(I556*H556,2)</f>
        <v>0</v>
      </c>
      <c r="BL556" s="17" t="s">
        <v>270</v>
      </c>
      <c r="BM556" s="237" t="s">
        <v>1152</v>
      </c>
    </row>
    <row r="557" s="2" customFormat="1">
      <c r="A557" s="38"/>
      <c r="B557" s="39"/>
      <c r="C557" s="40"/>
      <c r="D557" s="239" t="s">
        <v>154</v>
      </c>
      <c r="E557" s="40"/>
      <c r="F557" s="240" t="s">
        <v>924</v>
      </c>
      <c r="G557" s="40"/>
      <c r="H557" s="40"/>
      <c r="I557" s="241"/>
      <c r="J557" s="40"/>
      <c r="K557" s="40"/>
      <c r="L557" s="44"/>
      <c r="M557" s="242"/>
      <c r="N557" s="243"/>
      <c r="O557" s="91"/>
      <c r="P557" s="91"/>
      <c r="Q557" s="91"/>
      <c r="R557" s="91"/>
      <c r="S557" s="91"/>
      <c r="T557" s="92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154</v>
      </c>
      <c r="AU557" s="17" t="s">
        <v>82</v>
      </c>
    </row>
    <row r="558" s="2" customFormat="1">
      <c r="A558" s="38"/>
      <c r="B558" s="39"/>
      <c r="C558" s="40"/>
      <c r="D558" s="244" t="s">
        <v>156</v>
      </c>
      <c r="E558" s="40"/>
      <c r="F558" s="245" t="s">
        <v>925</v>
      </c>
      <c r="G558" s="40"/>
      <c r="H558" s="40"/>
      <c r="I558" s="241"/>
      <c r="J558" s="40"/>
      <c r="K558" s="40"/>
      <c r="L558" s="44"/>
      <c r="M558" s="242"/>
      <c r="N558" s="243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156</v>
      </c>
      <c r="AU558" s="17" t="s">
        <v>82</v>
      </c>
    </row>
    <row r="559" s="13" customFormat="1">
      <c r="A559" s="13"/>
      <c r="B559" s="246"/>
      <c r="C559" s="247"/>
      <c r="D559" s="239" t="s">
        <v>158</v>
      </c>
      <c r="E559" s="248" t="s">
        <v>1</v>
      </c>
      <c r="F559" s="249" t="s">
        <v>676</v>
      </c>
      <c r="G559" s="247"/>
      <c r="H559" s="248" t="s">
        <v>1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158</v>
      </c>
      <c r="AU559" s="255" t="s">
        <v>82</v>
      </c>
      <c r="AV559" s="13" t="s">
        <v>80</v>
      </c>
      <c r="AW559" s="13" t="s">
        <v>30</v>
      </c>
      <c r="AX559" s="13" t="s">
        <v>73</v>
      </c>
      <c r="AY559" s="255" t="s">
        <v>144</v>
      </c>
    </row>
    <row r="560" s="14" customFormat="1">
      <c r="A560" s="14"/>
      <c r="B560" s="256"/>
      <c r="C560" s="257"/>
      <c r="D560" s="239" t="s">
        <v>158</v>
      </c>
      <c r="E560" s="258" t="s">
        <v>1</v>
      </c>
      <c r="F560" s="259" t="s">
        <v>1110</v>
      </c>
      <c r="G560" s="257"/>
      <c r="H560" s="260">
        <v>159.09999999999999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158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144</v>
      </c>
    </row>
    <row r="561" s="15" customFormat="1">
      <c r="A561" s="15"/>
      <c r="B561" s="267"/>
      <c r="C561" s="268"/>
      <c r="D561" s="239" t="s">
        <v>158</v>
      </c>
      <c r="E561" s="269" t="s">
        <v>1</v>
      </c>
      <c r="F561" s="270" t="s">
        <v>161</v>
      </c>
      <c r="G561" s="268"/>
      <c r="H561" s="271">
        <v>159.09999999999999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7" t="s">
        <v>158</v>
      </c>
      <c r="AU561" s="277" t="s">
        <v>82</v>
      </c>
      <c r="AV561" s="15" t="s">
        <v>152</v>
      </c>
      <c r="AW561" s="15" t="s">
        <v>30</v>
      </c>
      <c r="AX561" s="15" t="s">
        <v>80</v>
      </c>
      <c r="AY561" s="277" t="s">
        <v>144</v>
      </c>
    </row>
    <row r="562" s="2" customFormat="1" ht="33" customHeight="1">
      <c r="A562" s="38"/>
      <c r="B562" s="39"/>
      <c r="C562" s="226" t="s">
        <v>814</v>
      </c>
      <c r="D562" s="226" t="s">
        <v>147</v>
      </c>
      <c r="E562" s="227" t="s">
        <v>928</v>
      </c>
      <c r="F562" s="228" t="s">
        <v>929</v>
      </c>
      <c r="G562" s="229" t="s">
        <v>323</v>
      </c>
      <c r="H562" s="230">
        <v>12.231</v>
      </c>
      <c r="I562" s="231"/>
      <c r="J562" s="232">
        <f>ROUND(I562*H562,2)</f>
        <v>0</v>
      </c>
      <c r="K562" s="228" t="s">
        <v>151</v>
      </c>
      <c r="L562" s="44"/>
      <c r="M562" s="233" t="s">
        <v>1</v>
      </c>
      <c r="N562" s="234" t="s">
        <v>38</v>
      </c>
      <c r="O562" s="91"/>
      <c r="P562" s="235">
        <f>O562*H562</f>
        <v>0</v>
      </c>
      <c r="Q562" s="235">
        <v>0</v>
      </c>
      <c r="R562" s="235">
        <f>Q562*H562</f>
        <v>0</v>
      </c>
      <c r="S562" s="235">
        <v>0</v>
      </c>
      <c r="T562" s="236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7" t="s">
        <v>270</v>
      </c>
      <c r="AT562" s="237" t="s">
        <v>147</v>
      </c>
      <c r="AU562" s="237" t="s">
        <v>82</v>
      </c>
      <c r="AY562" s="17" t="s">
        <v>144</v>
      </c>
      <c r="BE562" s="238">
        <f>IF(N562="základní",J562,0)</f>
        <v>0</v>
      </c>
      <c r="BF562" s="238">
        <f>IF(N562="snížená",J562,0)</f>
        <v>0</v>
      </c>
      <c r="BG562" s="238">
        <f>IF(N562="zákl. přenesená",J562,0)</f>
        <v>0</v>
      </c>
      <c r="BH562" s="238">
        <f>IF(N562="sníž. přenesená",J562,0)</f>
        <v>0</v>
      </c>
      <c r="BI562" s="238">
        <f>IF(N562="nulová",J562,0)</f>
        <v>0</v>
      </c>
      <c r="BJ562" s="17" t="s">
        <v>80</v>
      </c>
      <c r="BK562" s="238">
        <f>ROUND(I562*H562,2)</f>
        <v>0</v>
      </c>
      <c r="BL562" s="17" t="s">
        <v>270</v>
      </c>
      <c r="BM562" s="237" t="s">
        <v>1153</v>
      </c>
    </row>
    <row r="563" s="2" customFormat="1">
      <c r="A563" s="38"/>
      <c r="B563" s="39"/>
      <c r="C563" s="40"/>
      <c r="D563" s="239" t="s">
        <v>154</v>
      </c>
      <c r="E563" s="40"/>
      <c r="F563" s="240" t="s">
        <v>931</v>
      </c>
      <c r="G563" s="40"/>
      <c r="H563" s="40"/>
      <c r="I563" s="241"/>
      <c r="J563" s="40"/>
      <c r="K563" s="40"/>
      <c r="L563" s="44"/>
      <c r="M563" s="242"/>
      <c r="N563" s="243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154</v>
      </c>
      <c r="AU563" s="17" t="s">
        <v>82</v>
      </c>
    </row>
    <row r="564" s="2" customFormat="1">
      <c r="A564" s="38"/>
      <c r="B564" s="39"/>
      <c r="C564" s="40"/>
      <c r="D564" s="244" t="s">
        <v>156</v>
      </c>
      <c r="E564" s="40"/>
      <c r="F564" s="245" t="s">
        <v>932</v>
      </c>
      <c r="G564" s="40"/>
      <c r="H564" s="40"/>
      <c r="I564" s="241"/>
      <c r="J564" s="40"/>
      <c r="K564" s="40"/>
      <c r="L564" s="44"/>
      <c r="M564" s="242"/>
      <c r="N564" s="243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156</v>
      </c>
      <c r="AU564" s="17" t="s">
        <v>82</v>
      </c>
    </row>
    <row r="565" s="12" customFormat="1" ht="22.8" customHeight="1">
      <c r="A565" s="12"/>
      <c r="B565" s="210"/>
      <c r="C565" s="211"/>
      <c r="D565" s="212" t="s">
        <v>72</v>
      </c>
      <c r="E565" s="224" t="s">
        <v>954</v>
      </c>
      <c r="F565" s="224" t="s">
        <v>955</v>
      </c>
      <c r="G565" s="211"/>
      <c r="H565" s="211"/>
      <c r="I565" s="214"/>
      <c r="J565" s="225">
        <f>BK565</f>
        <v>0</v>
      </c>
      <c r="K565" s="211"/>
      <c r="L565" s="216"/>
      <c r="M565" s="217"/>
      <c r="N565" s="218"/>
      <c r="O565" s="218"/>
      <c r="P565" s="219">
        <f>SUM(P566:P581)</f>
        <v>0</v>
      </c>
      <c r="Q565" s="218"/>
      <c r="R565" s="219">
        <f>SUM(R566:R581)</f>
        <v>0.12600720000000001</v>
      </c>
      <c r="S565" s="218"/>
      <c r="T565" s="220">
        <f>SUM(T566:T581)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1" t="s">
        <v>82</v>
      </c>
      <c r="AT565" s="222" t="s">
        <v>72</v>
      </c>
      <c r="AU565" s="222" t="s">
        <v>80</v>
      </c>
      <c r="AY565" s="221" t="s">
        <v>144</v>
      </c>
      <c r="BK565" s="223">
        <f>SUM(BK566:BK581)</f>
        <v>0</v>
      </c>
    </row>
    <row r="566" s="2" customFormat="1" ht="24.15" customHeight="1">
      <c r="A566" s="38"/>
      <c r="B566" s="39"/>
      <c r="C566" s="226" t="s">
        <v>820</v>
      </c>
      <c r="D566" s="226" t="s">
        <v>147</v>
      </c>
      <c r="E566" s="227" t="s">
        <v>957</v>
      </c>
      <c r="F566" s="228" t="s">
        <v>958</v>
      </c>
      <c r="G566" s="229" t="s">
        <v>178</v>
      </c>
      <c r="H566" s="230">
        <v>286.38</v>
      </c>
      <c r="I566" s="231"/>
      <c r="J566" s="232">
        <f>ROUND(I566*H566,2)</f>
        <v>0</v>
      </c>
      <c r="K566" s="228" t="s">
        <v>151</v>
      </c>
      <c r="L566" s="44"/>
      <c r="M566" s="233" t="s">
        <v>1</v>
      </c>
      <c r="N566" s="234" t="s">
        <v>38</v>
      </c>
      <c r="O566" s="91"/>
      <c r="P566" s="235">
        <f>O566*H566</f>
        <v>0</v>
      </c>
      <c r="Q566" s="235">
        <v>0.00044000000000000002</v>
      </c>
      <c r="R566" s="235">
        <f>Q566*H566</f>
        <v>0.12600720000000001</v>
      </c>
      <c r="S566" s="235">
        <v>0</v>
      </c>
      <c r="T566" s="23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7" t="s">
        <v>270</v>
      </c>
      <c r="AT566" s="237" t="s">
        <v>147</v>
      </c>
      <c r="AU566" s="237" t="s">
        <v>82</v>
      </c>
      <c r="AY566" s="17" t="s">
        <v>144</v>
      </c>
      <c r="BE566" s="238">
        <f>IF(N566="základní",J566,0)</f>
        <v>0</v>
      </c>
      <c r="BF566" s="238">
        <f>IF(N566="snížená",J566,0)</f>
        <v>0</v>
      </c>
      <c r="BG566" s="238">
        <f>IF(N566="zákl. přenesená",J566,0)</f>
        <v>0</v>
      </c>
      <c r="BH566" s="238">
        <f>IF(N566="sníž. přenesená",J566,0)</f>
        <v>0</v>
      </c>
      <c r="BI566" s="238">
        <f>IF(N566="nulová",J566,0)</f>
        <v>0</v>
      </c>
      <c r="BJ566" s="17" t="s">
        <v>80</v>
      </c>
      <c r="BK566" s="238">
        <f>ROUND(I566*H566,2)</f>
        <v>0</v>
      </c>
      <c r="BL566" s="17" t="s">
        <v>270</v>
      </c>
      <c r="BM566" s="237" t="s">
        <v>1154</v>
      </c>
    </row>
    <row r="567" s="2" customFormat="1">
      <c r="A567" s="38"/>
      <c r="B567" s="39"/>
      <c r="C567" s="40"/>
      <c r="D567" s="239" t="s">
        <v>154</v>
      </c>
      <c r="E567" s="40"/>
      <c r="F567" s="240" t="s">
        <v>960</v>
      </c>
      <c r="G567" s="40"/>
      <c r="H567" s="40"/>
      <c r="I567" s="241"/>
      <c r="J567" s="40"/>
      <c r="K567" s="40"/>
      <c r="L567" s="44"/>
      <c r="M567" s="242"/>
      <c r="N567" s="243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154</v>
      </c>
      <c r="AU567" s="17" t="s">
        <v>82</v>
      </c>
    </row>
    <row r="568" s="2" customFormat="1">
      <c r="A568" s="38"/>
      <c r="B568" s="39"/>
      <c r="C568" s="40"/>
      <c r="D568" s="244" t="s">
        <v>156</v>
      </c>
      <c r="E568" s="40"/>
      <c r="F568" s="245" t="s">
        <v>961</v>
      </c>
      <c r="G568" s="40"/>
      <c r="H568" s="40"/>
      <c r="I568" s="241"/>
      <c r="J568" s="40"/>
      <c r="K568" s="40"/>
      <c r="L568" s="44"/>
      <c r="M568" s="242"/>
      <c r="N568" s="243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156</v>
      </c>
      <c r="AU568" s="17" t="s">
        <v>82</v>
      </c>
    </row>
    <row r="569" s="13" customFormat="1">
      <c r="A569" s="13"/>
      <c r="B569" s="246"/>
      <c r="C569" s="247"/>
      <c r="D569" s="239" t="s">
        <v>158</v>
      </c>
      <c r="E569" s="248" t="s">
        <v>1</v>
      </c>
      <c r="F569" s="249" t="s">
        <v>258</v>
      </c>
      <c r="G569" s="247"/>
      <c r="H569" s="248" t="s">
        <v>1</v>
      </c>
      <c r="I569" s="250"/>
      <c r="J569" s="247"/>
      <c r="K569" s="247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158</v>
      </c>
      <c r="AU569" s="255" t="s">
        <v>82</v>
      </c>
      <c r="AV569" s="13" t="s">
        <v>80</v>
      </c>
      <c r="AW569" s="13" t="s">
        <v>30</v>
      </c>
      <c r="AX569" s="13" t="s">
        <v>73</v>
      </c>
      <c r="AY569" s="255" t="s">
        <v>144</v>
      </c>
    </row>
    <row r="570" s="14" customFormat="1">
      <c r="A570" s="14"/>
      <c r="B570" s="256"/>
      <c r="C570" s="257"/>
      <c r="D570" s="239" t="s">
        <v>158</v>
      </c>
      <c r="E570" s="258" t="s">
        <v>1</v>
      </c>
      <c r="F570" s="259" t="s">
        <v>1023</v>
      </c>
      <c r="G570" s="257"/>
      <c r="H570" s="260">
        <v>286.38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158</v>
      </c>
      <c r="AU570" s="266" t="s">
        <v>82</v>
      </c>
      <c r="AV570" s="14" t="s">
        <v>82</v>
      </c>
      <c r="AW570" s="14" t="s">
        <v>30</v>
      </c>
      <c r="AX570" s="14" t="s">
        <v>73</v>
      </c>
      <c r="AY570" s="266" t="s">
        <v>144</v>
      </c>
    </row>
    <row r="571" s="15" customFormat="1">
      <c r="A571" s="15"/>
      <c r="B571" s="267"/>
      <c r="C571" s="268"/>
      <c r="D571" s="239" t="s">
        <v>158</v>
      </c>
      <c r="E571" s="269" t="s">
        <v>1</v>
      </c>
      <c r="F571" s="270" t="s">
        <v>161</v>
      </c>
      <c r="G571" s="268"/>
      <c r="H571" s="271">
        <v>286.38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7" t="s">
        <v>158</v>
      </c>
      <c r="AU571" s="277" t="s">
        <v>82</v>
      </c>
      <c r="AV571" s="15" t="s">
        <v>152</v>
      </c>
      <c r="AW571" s="15" t="s">
        <v>30</v>
      </c>
      <c r="AX571" s="15" t="s">
        <v>80</v>
      </c>
      <c r="AY571" s="277" t="s">
        <v>144</v>
      </c>
    </row>
    <row r="572" s="2" customFormat="1" ht="24.15" customHeight="1">
      <c r="A572" s="38"/>
      <c r="B572" s="39"/>
      <c r="C572" s="226" t="s">
        <v>828</v>
      </c>
      <c r="D572" s="226" t="s">
        <v>147</v>
      </c>
      <c r="E572" s="227" t="s">
        <v>963</v>
      </c>
      <c r="F572" s="228" t="s">
        <v>964</v>
      </c>
      <c r="G572" s="229" t="s">
        <v>178</v>
      </c>
      <c r="H572" s="230">
        <v>6.4000000000000004</v>
      </c>
      <c r="I572" s="231"/>
      <c r="J572" s="232">
        <f>ROUND(I572*H572,2)</f>
        <v>0</v>
      </c>
      <c r="K572" s="228" t="s">
        <v>1</v>
      </c>
      <c r="L572" s="44"/>
      <c r="M572" s="233" t="s">
        <v>1</v>
      </c>
      <c r="N572" s="234" t="s">
        <v>38</v>
      </c>
      <c r="O572" s="91"/>
      <c r="P572" s="235">
        <f>O572*H572</f>
        <v>0</v>
      </c>
      <c r="Q572" s="235">
        <v>0</v>
      </c>
      <c r="R572" s="235">
        <f>Q572*H572</f>
        <v>0</v>
      </c>
      <c r="S572" s="235">
        <v>0</v>
      </c>
      <c r="T572" s="236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7" t="s">
        <v>270</v>
      </c>
      <c r="AT572" s="237" t="s">
        <v>147</v>
      </c>
      <c r="AU572" s="237" t="s">
        <v>82</v>
      </c>
      <c r="AY572" s="17" t="s">
        <v>144</v>
      </c>
      <c r="BE572" s="238">
        <f>IF(N572="základní",J572,0)</f>
        <v>0</v>
      </c>
      <c r="BF572" s="238">
        <f>IF(N572="snížená",J572,0)</f>
        <v>0</v>
      </c>
      <c r="BG572" s="238">
        <f>IF(N572="zákl. přenesená",J572,0)</f>
        <v>0</v>
      </c>
      <c r="BH572" s="238">
        <f>IF(N572="sníž. přenesená",J572,0)</f>
        <v>0</v>
      </c>
      <c r="BI572" s="238">
        <f>IF(N572="nulová",J572,0)</f>
        <v>0</v>
      </c>
      <c r="BJ572" s="17" t="s">
        <v>80</v>
      </c>
      <c r="BK572" s="238">
        <f>ROUND(I572*H572,2)</f>
        <v>0</v>
      </c>
      <c r="BL572" s="17" t="s">
        <v>270</v>
      </c>
      <c r="BM572" s="237" t="s">
        <v>1155</v>
      </c>
    </row>
    <row r="573" s="2" customFormat="1">
      <c r="A573" s="38"/>
      <c r="B573" s="39"/>
      <c r="C573" s="40"/>
      <c r="D573" s="239" t="s">
        <v>154</v>
      </c>
      <c r="E573" s="40"/>
      <c r="F573" s="240" t="s">
        <v>964</v>
      </c>
      <c r="G573" s="40"/>
      <c r="H573" s="40"/>
      <c r="I573" s="241"/>
      <c r="J573" s="40"/>
      <c r="K573" s="40"/>
      <c r="L573" s="44"/>
      <c r="M573" s="242"/>
      <c r="N573" s="243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154</v>
      </c>
      <c r="AU573" s="17" t="s">
        <v>82</v>
      </c>
    </row>
    <row r="574" s="13" customFormat="1">
      <c r="A574" s="13"/>
      <c r="B574" s="246"/>
      <c r="C574" s="247"/>
      <c r="D574" s="239" t="s">
        <v>158</v>
      </c>
      <c r="E574" s="248" t="s">
        <v>1</v>
      </c>
      <c r="F574" s="249" t="s">
        <v>1156</v>
      </c>
      <c r="G574" s="247"/>
      <c r="H574" s="248" t="s">
        <v>1</v>
      </c>
      <c r="I574" s="250"/>
      <c r="J574" s="247"/>
      <c r="K574" s="247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158</v>
      </c>
      <c r="AU574" s="255" t="s">
        <v>82</v>
      </c>
      <c r="AV574" s="13" t="s">
        <v>80</v>
      </c>
      <c r="AW574" s="13" t="s">
        <v>30</v>
      </c>
      <c r="AX574" s="13" t="s">
        <v>73</v>
      </c>
      <c r="AY574" s="255" t="s">
        <v>144</v>
      </c>
    </row>
    <row r="575" s="14" customFormat="1">
      <c r="A575" s="14"/>
      <c r="B575" s="256"/>
      <c r="C575" s="257"/>
      <c r="D575" s="239" t="s">
        <v>158</v>
      </c>
      <c r="E575" s="258" t="s">
        <v>1</v>
      </c>
      <c r="F575" s="259" t="s">
        <v>994</v>
      </c>
      <c r="G575" s="257"/>
      <c r="H575" s="260">
        <v>6.4000000000000004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158</v>
      </c>
      <c r="AU575" s="266" t="s">
        <v>82</v>
      </c>
      <c r="AV575" s="14" t="s">
        <v>82</v>
      </c>
      <c r="AW575" s="14" t="s">
        <v>30</v>
      </c>
      <c r="AX575" s="14" t="s">
        <v>73</v>
      </c>
      <c r="AY575" s="266" t="s">
        <v>144</v>
      </c>
    </row>
    <row r="576" s="15" customFormat="1">
      <c r="A576" s="15"/>
      <c r="B576" s="267"/>
      <c r="C576" s="268"/>
      <c r="D576" s="239" t="s">
        <v>158</v>
      </c>
      <c r="E576" s="269" t="s">
        <v>1</v>
      </c>
      <c r="F576" s="270" t="s">
        <v>161</v>
      </c>
      <c r="G576" s="268"/>
      <c r="H576" s="271">
        <v>6.4000000000000004</v>
      </c>
      <c r="I576" s="272"/>
      <c r="J576" s="268"/>
      <c r="K576" s="268"/>
      <c r="L576" s="273"/>
      <c r="M576" s="274"/>
      <c r="N576" s="275"/>
      <c r="O576" s="275"/>
      <c r="P576" s="275"/>
      <c r="Q576" s="275"/>
      <c r="R576" s="275"/>
      <c r="S576" s="275"/>
      <c r="T576" s="27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7" t="s">
        <v>158</v>
      </c>
      <c r="AU576" s="277" t="s">
        <v>82</v>
      </c>
      <c r="AV576" s="15" t="s">
        <v>152</v>
      </c>
      <c r="AW576" s="15" t="s">
        <v>30</v>
      </c>
      <c r="AX576" s="15" t="s">
        <v>80</v>
      </c>
      <c r="AY576" s="277" t="s">
        <v>144</v>
      </c>
    </row>
    <row r="577" s="2" customFormat="1" ht="24.15" customHeight="1">
      <c r="A577" s="38"/>
      <c r="B577" s="39"/>
      <c r="C577" s="226" t="s">
        <v>836</v>
      </c>
      <c r="D577" s="226" t="s">
        <v>147</v>
      </c>
      <c r="E577" s="227" t="s">
        <v>967</v>
      </c>
      <c r="F577" s="228" t="s">
        <v>968</v>
      </c>
      <c r="G577" s="229" t="s">
        <v>178</v>
      </c>
      <c r="H577" s="230">
        <v>41.799999999999997</v>
      </c>
      <c r="I577" s="231"/>
      <c r="J577" s="232">
        <f>ROUND(I577*H577,2)</f>
        <v>0</v>
      </c>
      <c r="K577" s="228" t="s">
        <v>1</v>
      </c>
      <c r="L577" s="44"/>
      <c r="M577" s="233" t="s">
        <v>1</v>
      </c>
      <c r="N577" s="234" t="s">
        <v>38</v>
      </c>
      <c r="O577" s="91"/>
      <c r="P577" s="235">
        <f>O577*H577</f>
        <v>0</v>
      </c>
      <c r="Q577" s="235">
        <v>0</v>
      </c>
      <c r="R577" s="235">
        <f>Q577*H577</f>
        <v>0</v>
      </c>
      <c r="S577" s="235">
        <v>0</v>
      </c>
      <c r="T577" s="236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7" t="s">
        <v>270</v>
      </c>
      <c r="AT577" s="237" t="s">
        <v>147</v>
      </c>
      <c r="AU577" s="237" t="s">
        <v>82</v>
      </c>
      <c r="AY577" s="17" t="s">
        <v>144</v>
      </c>
      <c r="BE577" s="238">
        <f>IF(N577="základní",J577,0)</f>
        <v>0</v>
      </c>
      <c r="BF577" s="238">
        <f>IF(N577="snížená",J577,0)</f>
        <v>0</v>
      </c>
      <c r="BG577" s="238">
        <f>IF(N577="zákl. přenesená",J577,0)</f>
        <v>0</v>
      </c>
      <c r="BH577" s="238">
        <f>IF(N577="sníž. přenesená",J577,0)</f>
        <v>0</v>
      </c>
      <c r="BI577" s="238">
        <f>IF(N577="nulová",J577,0)</f>
        <v>0</v>
      </c>
      <c r="BJ577" s="17" t="s">
        <v>80</v>
      </c>
      <c r="BK577" s="238">
        <f>ROUND(I577*H577,2)</f>
        <v>0</v>
      </c>
      <c r="BL577" s="17" t="s">
        <v>270</v>
      </c>
      <c r="BM577" s="237" t="s">
        <v>1157</v>
      </c>
    </row>
    <row r="578" s="2" customFormat="1">
      <c r="A578" s="38"/>
      <c r="B578" s="39"/>
      <c r="C578" s="40"/>
      <c r="D578" s="239" t="s">
        <v>154</v>
      </c>
      <c r="E578" s="40"/>
      <c r="F578" s="240" t="s">
        <v>968</v>
      </c>
      <c r="G578" s="40"/>
      <c r="H578" s="40"/>
      <c r="I578" s="241"/>
      <c r="J578" s="40"/>
      <c r="K578" s="40"/>
      <c r="L578" s="44"/>
      <c r="M578" s="242"/>
      <c r="N578" s="243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154</v>
      </c>
      <c r="AU578" s="17" t="s">
        <v>82</v>
      </c>
    </row>
    <row r="579" s="13" customFormat="1">
      <c r="A579" s="13"/>
      <c r="B579" s="246"/>
      <c r="C579" s="247"/>
      <c r="D579" s="239" t="s">
        <v>158</v>
      </c>
      <c r="E579" s="248" t="s">
        <v>1</v>
      </c>
      <c r="F579" s="249" t="s">
        <v>182</v>
      </c>
      <c r="G579" s="247"/>
      <c r="H579" s="248" t="s">
        <v>1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158</v>
      </c>
      <c r="AU579" s="255" t="s">
        <v>82</v>
      </c>
      <c r="AV579" s="13" t="s">
        <v>80</v>
      </c>
      <c r="AW579" s="13" t="s">
        <v>30</v>
      </c>
      <c r="AX579" s="13" t="s">
        <v>73</v>
      </c>
      <c r="AY579" s="255" t="s">
        <v>144</v>
      </c>
    </row>
    <row r="580" s="14" customFormat="1">
      <c r="A580" s="14"/>
      <c r="B580" s="256"/>
      <c r="C580" s="257"/>
      <c r="D580" s="239" t="s">
        <v>158</v>
      </c>
      <c r="E580" s="258" t="s">
        <v>1</v>
      </c>
      <c r="F580" s="259" t="s">
        <v>992</v>
      </c>
      <c r="G580" s="257"/>
      <c r="H580" s="260">
        <v>41.799999999999997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158</v>
      </c>
      <c r="AU580" s="266" t="s">
        <v>82</v>
      </c>
      <c r="AV580" s="14" t="s">
        <v>82</v>
      </c>
      <c r="AW580" s="14" t="s">
        <v>30</v>
      </c>
      <c r="AX580" s="14" t="s">
        <v>73</v>
      </c>
      <c r="AY580" s="266" t="s">
        <v>144</v>
      </c>
    </row>
    <row r="581" s="15" customFormat="1">
      <c r="A581" s="15"/>
      <c r="B581" s="267"/>
      <c r="C581" s="268"/>
      <c r="D581" s="239" t="s">
        <v>158</v>
      </c>
      <c r="E581" s="269" t="s">
        <v>1</v>
      </c>
      <c r="F581" s="270" t="s">
        <v>161</v>
      </c>
      <c r="G581" s="268"/>
      <c r="H581" s="271">
        <v>41.799999999999997</v>
      </c>
      <c r="I581" s="272"/>
      <c r="J581" s="268"/>
      <c r="K581" s="268"/>
      <c r="L581" s="273"/>
      <c r="M581" s="274"/>
      <c r="N581" s="275"/>
      <c r="O581" s="275"/>
      <c r="P581" s="275"/>
      <c r="Q581" s="275"/>
      <c r="R581" s="275"/>
      <c r="S581" s="275"/>
      <c r="T581" s="27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7" t="s">
        <v>158</v>
      </c>
      <c r="AU581" s="277" t="s">
        <v>82</v>
      </c>
      <c r="AV581" s="15" t="s">
        <v>152</v>
      </c>
      <c r="AW581" s="15" t="s">
        <v>30</v>
      </c>
      <c r="AX581" s="15" t="s">
        <v>80</v>
      </c>
      <c r="AY581" s="277" t="s">
        <v>144</v>
      </c>
    </row>
    <row r="582" s="12" customFormat="1" ht="25.92" customHeight="1">
      <c r="A582" s="12"/>
      <c r="B582" s="210"/>
      <c r="C582" s="211"/>
      <c r="D582" s="212" t="s">
        <v>72</v>
      </c>
      <c r="E582" s="213" t="s">
        <v>970</v>
      </c>
      <c r="F582" s="213" t="s">
        <v>971</v>
      </c>
      <c r="G582" s="211"/>
      <c r="H582" s="211"/>
      <c r="I582" s="214"/>
      <c r="J582" s="215">
        <f>BK582</f>
        <v>0</v>
      </c>
      <c r="K582" s="211"/>
      <c r="L582" s="216"/>
      <c r="M582" s="217"/>
      <c r="N582" s="218"/>
      <c r="O582" s="218"/>
      <c r="P582" s="219">
        <f>SUM(P583:P590)</f>
        <v>0</v>
      </c>
      <c r="Q582" s="218"/>
      <c r="R582" s="219">
        <f>SUM(R583:R590)</f>
        <v>0</v>
      </c>
      <c r="S582" s="218"/>
      <c r="T582" s="220">
        <f>SUM(T583:T590)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1" t="s">
        <v>152</v>
      </c>
      <c r="AT582" s="222" t="s">
        <v>72</v>
      </c>
      <c r="AU582" s="222" t="s">
        <v>73</v>
      </c>
      <c r="AY582" s="221" t="s">
        <v>144</v>
      </c>
      <c r="BK582" s="223">
        <f>SUM(BK583:BK590)</f>
        <v>0</v>
      </c>
    </row>
    <row r="583" s="2" customFormat="1" ht="16.5" customHeight="1">
      <c r="A583" s="38"/>
      <c r="B583" s="39"/>
      <c r="C583" s="226" t="s">
        <v>843</v>
      </c>
      <c r="D583" s="226" t="s">
        <v>147</v>
      </c>
      <c r="E583" s="227" t="s">
        <v>973</v>
      </c>
      <c r="F583" s="228" t="s">
        <v>974</v>
      </c>
      <c r="G583" s="229" t="s">
        <v>975</v>
      </c>
      <c r="H583" s="230">
        <v>24</v>
      </c>
      <c r="I583" s="231"/>
      <c r="J583" s="232">
        <f>ROUND(I583*H583,2)</f>
        <v>0</v>
      </c>
      <c r="K583" s="228" t="s">
        <v>1</v>
      </c>
      <c r="L583" s="44"/>
      <c r="M583" s="233" t="s">
        <v>1</v>
      </c>
      <c r="N583" s="234" t="s">
        <v>38</v>
      </c>
      <c r="O583" s="91"/>
      <c r="P583" s="235">
        <f>O583*H583</f>
        <v>0</v>
      </c>
      <c r="Q583" s="235">
        <v>0</v>
      </c>
      <c r="R583" s="235">
        <f>Q583*H583</f>
        <v>0</v>
      </c>
      <c r="S583" s="235">
        <v>0</v>
      </c>
      <c r="T583" s="23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7" t="s">
        <v>976</v>
      </c>
      <c r="AT583" s="237" t="s">
        <v>147</v>
      </c>
      <c r="AU583" s="237" t="s">
        <v>80</v>
      </c>
      <c r="AY583" s="17" t="s">
        <v>144</v>
      </c>
      <c r="BE583" s="238">
        <f>IF(N583="základní",J583,0)</f>
        <v>0</v>
      </c>
      <c r="BF583" s="238">
        <f>IF(N583="snížená",J583,0)</f>
        <v>0</v>
      </c>
      <c r="BG583" s="238">
        <f>IF(N583="zákl. přenesená",J583,0)</f>
        <v>0</v>
      </c>
      <c r="BH583" s="238">
        <f>IF(N583="sníž. přenesená",J583,0)</f>
        <v>0</v>
      </c>
      <c r="BI583" s="238">
        <f>IF(N583="nulová",J583,0)</f>
        <v>0</v>
      </c>
      <c r="BJ583" s="17" t="s">
        <v>80</v>
      </c>
      <c r="BK583" s="238">
        <f>ROUND(I583*H583,2)</f>
        <v>0</v>
      </c>
      <c r="BL583" s="17" t="s">
        <v>976</v>
      </c>
      <c r="BM583" s="237" t="s">
        <v>1158</v>
      </c>
    </row>
    <row r="584" s="2" customFormat="1">
      <c r="A584" s="38"/>
      <c r="B584" s="39"/>
      <c r="C584" s="40"/>
      <c r="D584" s="239" t="s">
        <v>154</v>
      </c>
      <c r="E584" s="40"/>
      <c r="F584" s="240" t="s">
        <v>974</v>
      </c>
      <c r="G584" s="40"/>
      <c r="H584" s="40"/>
      <c r="I584" s="241"/>
      <c r="J584" s="40"/>
      <c r="K584" s="40"/>
      <c r="L584" s="44"/>
      <c r="M584" s="242"/>
      <c r="N584" s="243"/>
      <c r="O584" s="91"/>
      <c r="P584" s="91"/>
      <c r="Q584" s="91"/>
      <c r="R584" s="91"/>
      <c r="S584" s="91"/>
      <c r="T584" s="92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154</v>
      </c>
      <c r="AU584" s="17" t="s">
        <v>80</v>
      </c>
    </row>
    <row r="585" s="2" customFormat="1" ht="16.5" customHeight="1">
      <c r="A585" s="38"/>
      <c r="B585" s="39"/>
      <c r="C585" s="226" t="s">
        <v>849</v>
      </c>
      <c r="D585" s="226" t="s">
        <v>147</v>
      </c>
      <c r="E585" s="227" t="s">
        <v>979</v>
      </c>
      <c r="F585" s="228" t="s">
        <v>980</v>
      </c>
      <c r="G585" s="229" t="s">
        <v>975</v>
      </c>
      <c r="H585" s="230">
        <v>30</v>
      </c>
      <c r="I585" s="231"/>
      <c r="J585" s="232">
        <f>ROUND(I585*H585,2)</f>
        <v>0</v>
      </c>
      <c r="K585" s="228" t="s">
        <v>151</v>
      </c>
      <c r="L585" s="44"/>
      <c r="M585" s="233" t="s">
        <v>1</v>
      </c>
      <c r="N585" s="234" t="s">
        <v>38</v>
      </c>
      <c r="O585" s="91"/>
      <c r="P585" s="235">
        <f>O585*H585</f>
        <v>0</v>
      </c>
      <c r="Q585" s="235">
        <v>0</v>
      </c>
      <c r="R585" s="235">
        <f>Q585*H585</f>
        <v>0</v>
      </c>
      <c r="S585" s="235">
        <v>0</v>
      </c>
      <c r="T585" s="236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7" t="s">
        <v>976</v>
      </c>
      <c r="AT585" s="237" t="s">
        <v>147</v>
      </c>
      <c r="AU585" s="237" t="s">
        <v>80</v>
      </c>
      <c r="AY585" s="17" t="s">
        <v>144</v>
      </c>
      <c r="BE585" s="238">
        <f>IF(N585="základní",J585,0)</f>
        <v>0</v>
      </c>
      <c r="BF585" s="238">
        <f>IF(N585="snížená",J585,0)</f>
        <v>0</v>
      </c>
      <c r="BG585" s="238">
        <f>IF(N585="zákl. přenesená",J585,0)</f>
        <v>0</v>
      </c>
      <c r="BH585" s="238">
        <f>IF(N585="sníž. přenesená",J585,0)</f>
        <v>0</v>
      </c>
      <c r="BI585" s="238">
        <f>IF(N585="nulová",J585,0)</f>
        <v>0</v>
      </c>
      <c r="BJ585" s="17" t="s">
        <v>80</v>
      </c>
      <c r="BK585" s="238">
        <f>ROUND(I585*H585,2)</f>
        <v>0</v>
      </c>
      <c r="BL585" s="17" t="s">
        <v>976</v>
      </c>
      <c r="BM585" s="237" t="s">
        <v>1159</v>
      </c>
    </row>
    <row r="586" s="2" customFormat="1">
      <c r="A586" s="38"/>
      <c r="B586" s="39"/>
      <c r="C586" s="40"/>
      <c r="D586" s="239" t="s">
        <v>154</v>
      </c>
      <c r="E586" s="40"/>
      <c r="F586" s="240" t="s">
        <v>982</v>
      </c>
      <c r="G586" s="40"/>
      <c r="H586" s="40"/>
      <c r="I586" s="241"/>
      <c r="J586" s="40"/>
      <c r="K586" s="40"/>
      <c r="L586" s="44"/>
      <c r="M586" s="242"/>
      <c r="N586" s="243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154</v>
      </c>
      <c r="AU586" s="17" t="s">
        <v>80</v>
      </c>
    </row>
    <row r="587" s="2" customFormat="1">
      <c r="A587" s="38"/>
      <c r="B587" s="39"/>
      <c r="C587" s="40"/>
      <c r="D587" s="244" t="s">
        <v>156</v>
      </c>
      <c r="E587" s="40"/>
      <c r="F587" s="245" t="s">
        <v>983</v>
      </c>
      <c r="G587" s="40"/>
      <c r="H587" s="40"/>
      <c r="I587" s="241"/>
      <c r="J587" s="40"/>
      <c r="K587" s="40"/>
      <c r="L587" s="44"/>
      <c r="M587" s="242"/>
      <c r="N587" s="243"/>
      <c r="O587" s="91"/>
      <c r="P587" s="91"/>
      <c r="Q587" s="91"/>
      <c r="R587" s="91"/>
      <c r="S587" s="91"/>
      <c r="T587" s="92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156</v>
      </c>
      <c r="AU587" s="17" t="s">
        <v>80</v>
      </c>
    </row>
    <row r="588" s="13" customFormat="1">
      <c r="A588" s="13"/>
      <c r="B588" s="246"/>
      <c r="C588" s="247"/>
      <c r="D588" s="239" t="s">
        <v>158</v>
      </c>
      <c r="E588" s="248" t="s">
        <v>1</v>
      </c>
      <c r="F588" s="249" t="s">
        <v>984</v>
      </c>
      <c r="G588" s="247"/>
      <c r="H588" s="248" t="s">
        <v>1</v>
      </c>
      <c r="I588" s="250"/>
      <c r="J588" s="247"/>
      <c r="K588" s="247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158</v>
      </c>
      <c r="AU588" s="255" t="s">
        <v>80</v>
      </c>
      <c r="AV588" s="13" t="s">
        <v>80</v>
      </c>
      <c r="AW588" s="13" t="s">
        <v>30</v>
      </c>
      <c r="AX588" s="13" t="s">
        <v>73</v>
      </c>
      <c r="AY588" s="255" t="s">
        <v>144</v>
      </c>
    </row>
    <row r="589" s="14" customFormat="1">
      <c r="A589" s="14"/>
      <c r="B589" s="256"/>
      <c r="C589" s="257"/>
      <c r="D589" s="239" t="s">
        <v>158</v>
      </c>
      <c r="E589" s="258" t="s">
        <v>1</v>
      </c>
      <c r="F589" s="259" t="s">
        <v>1160</v>
      </c>
      <c r="G589" s="257"/>
      <c r="H589" s="260">
        <v>30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158</v>
      </c>
      <c r="AU589" s="266" t="s">
        <v>80</v>
      </c>
      <c r="AV589" s="14" t="s">
        <v>82</v>
      </c>
      <c r="AW589" s="14" t="s">
        <v>30</v>
      </c>
      <c r="AX589" s="14" t="s">
        <v>73</v>
      </c>
      <c r="AY589" s="266" t="s">
        <v>144</v>
      </c>
    </row>
    <row r="590" s="15" customFormat="1">
      <c r="A590" s="15"/>
      <c r="B590" s="267"/>
      <c r="C590" s="268"/>
      <c r="D590" s="239" t="s">
        <v>158</v>
      </c>
      <c r="E590" s="269" t="s">
        <v>1</v>
      </c>
      <c r="F590" s="270" t="s">
        <v>161</v>
      </c>
      <c r="G590" s="268"/>
      <c r="H590" s="271">
        <v>30</v>
      </c>
      <c r="I590" s="272"/>
      <c r="J590" s="268"/>
      <c r="K590" s="268"/>
      <c r="L590" s="273"/>
      <c r="M590" s="289"/>
      <c r="N590" s="290"/>
      <c r="O590" s="290"/>
      <c r="P590" s="290"/>
      <c r="Q590" s="290"/>
      <c r="R590" s="290"/>
      <c r="S590" s="290"/>
      <c r="T590" s="291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7" t="s">
        <v>158</v>
      </c>
      <c r="AU590" s="277" t="s">
        <v>80</v>
      </c>
      <c r="AV590" s="15" t="s">
        <v>152</v>
      </c>
      <c r="AW590" s="15" t="s">
        <v>30</v>
      </c>
      <c r="AX590" s="15" t="s">
        <v>80</v>
      </c>
      <c r="AY590" s="277" t="s">
        <v>144</v>
      </c>
    </row>
    <row r="591" s="2" customFormat="1" ht="6.96" customHeight="1">
      <c r="A591" s="38"/>
      <c r="B591" s="66"/>
      <c r="C591" s="67"/>
      <c r="D591" s="67"/>
      <c r="E591" s="67"/>
      <c r="F591" s="67"/>
      <c r="G591" s="67"/>
      <c r="H591" s="67"/>
      <c r="I591" s="67"/>
      <c r="J591" s="67"/>
      <c r="K591" s="67"/>
      <c r="L591" s="44"/>
      <c r="M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</sheetData>
  <sheetProtection sheet="1" autoFilter="0" formatColumns="0" formatRows="0" objects="1" scenarios="1" spinCount="100000" saltValue="bKK62DEMhOKCoG9mKmO2dA5KpmKxm00WmdthgdPNMSzeD+F7TeUsLbKsI8vnqRQz+npeBmXYUiRppN/QeiwikQ==" hashValue="ppr1mtxvRpUUY4dmpDASiNb47OpeOlj4RjI0oCEGH5y0SCqIs7v39pFwGU2kBjwI3z5jHFjrPuvPvpdezQNH1g==" algorithmName="SHA-512" password="CC35"/>
  <autoFilter ref="C131:K5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41" r:id="rId1" display="https://podminky.urs.cz/item/CS_URS_2024_02/317235811"/>
    <hyperlink ref="F148" r:id="rId2" display="https://podminky.urs.cz/item/CS_URS_2024_02/622325459"/>
    <hyperlink ref="F154" r:id="rId3" display="https://podminky.urs.cz/item/CS_URS_2024_02/623131100"/>
    <hyperlink ref="F160" r:id="rId4" display="https://podminky.urs.cz/item/CS_URS_2024_02/623311121"/>
    <hyperlink ref="F163" r:id="rId5" display="https://podminky.urs.cz/item/CS_URS_2024_02/623311131"/>
    <hyperlink ref="F166" r:id="rId6" display="https://podminky.urs.cz/item/CS_URS_2024_02/623311191"/>
    <hyperlink ref="F173" r:id="rId7" display="https://podminky.urs.cz/item/CS_URS_2024_02/941111131"/>
    <hyperlink ref="F182" r:id="rId8" display="https://podminky.urs.cz/item/CS_URS_2024_02/941111231"/>
    <hyperlink ref="F186" r:id="rId9" display="https://podminky.urs.cz/item/CS_URS_2024_02/941111831"/>
    <hyperlink ref="F189" r:id="rId10" display="https://podminky.urs.cz/item/CS_URS_2024_02/941121311"/>
    <hyperlink ref="F192" r:id="rId11" display="https://podminky.urs.cz/item/CS_URS_2024_02/949101112"/>
    <hyperlink ref="F198" r:id="rId12" display="https://podminky.urs.cz/item/CS_URS_2024_02/952902601"/>
    <hyperlink ref="F204" r:id="rId13" display="https://podminky.urs.cz/item/CS_URS_2024_02/952902611"/>
    <hyperlink ref="F210" r:id="rId14" display="https://podminky.urs.cz/item/CS_URS_2024_02/952903001"/>
    <hyperlink ref="F216" r:id="rId15" display="https://podminky.urs.cz/item/CS_URS_2024_02/978019391"/>
    <hyperlink ref="F222" r:id="rId16" display="https://podminky.urs.cz/item/CS_URS_2024_02/985221021"/>
    <hyperlink ref="F228" r:id="rId17" display="https://podminky.urs.cz/item/CS_URS_2024_02/993111111"/>
    <hyperlink ref="F231" r:id="rId18" display="https://podminky.urs.cz/item/CS_URS_2024_02/993111119"/>
    <hyperlink ref="F235" r:id="rId19" display="https://podminky.urs.cz/item/CS_URS_2024_02/997013211"/>
    <hyperlink ref="F238" r:id="rId20" display="https://podminky.urs.cz/item/CS_URS_2024_02/997013219"/>
    <hyperlink ref="F242" r:id="rId21" display="https://podminky.urs.cz/item/CS_URS_2024_02/997013312"/>
    <hyperlink ref="F245" r:id="rId22" display="https://podminky.urs.cz/item/CS_URS_2024_02/997013322"/>
    <hyperlink ref="F249" r:id="rId23" display="https://podminky.urs.cz/item/CS_URS_2024_02/997013501"/>
    <hyperlink ref="F252" r:id="rId24" display="https://podminky.urs.cz/item/CS_URS_2024_02/997013509"/>
    <hyperlink ref="F279" r:id="rId25" display="https://podminky.urs.cz/item/CS_URS_2024_02/998011009"/>
    <hyperlink ref="F284" r:id="rId26" display="https://podminky.urs.cz/item/CS_URS_2024_02/762083121"/>
    <hyperlink ref="F290" r:id="rId27" display="https://podminky.urs.cz/item/CS_URS_2024_02/762311003"/>
    <hyperlink ref="F295" r:id="rId28" display="https://podminky.urs.cz/item/CS_URS_2024_02/762311005"/>
    <hyperlink ref="F304" r:id="rId29" display="https://podminky.urs.cz/item/CS_URS_2024_02/762331931"/>
    <hyperlink ref="F321" r:id="rId30" display="https://podminky.urs.cz/item/CS_URS_2024_02/762331951"/>
    <hyperlink ref="F327" r:id="rId31" display="https://podminky.urs.cz/item/CS_URS_2024_02/762332921"/>
    <hyperlink ref="F333" r:id="rId32" display="https://podminky.urs.cz/item/CS_URS_2024_02/762332933"/>
    <hyperlink ref="F371" r:id="rId33" display="https://podminky.urs.cz/item/CS_URS_2024_02/762332935"/>
    <hyperlink ref="F387" r:id="rId34" display="https://podminky.urs.cz/item/CS_URS_2024_02/762333913"/>
    <hyperlink ref="F404" r:id="rId35" display="https://podminky.urs.cz/item/CS_URS_2024_02/762333915"/>
    <hyperlink ref="F410" r:id="rId36" display="https://podminky.urs.cz/item/CS_URS_2024_02/762342311"/>
    <hyperlink ref="F421" r:id="rId37" display="https://podminky.urs.cz/item/CS_URS_2024_02/762342812"/>
    <hyperlink ref="F427" r:id="rId38" display="https://podminky.urs.cz/item/CS_URS_2024_02/762381012"/>
    <hyperlink ref="F432" r:id="rId39" display="https://podminky.urs.cz/item/CS_URS_2024_02/762382012"/>
    <hyperlink ref="F437" r:id="rId40" display="https://podminky.urs.cz/item/CS_URS_2024_02/762395000"/>
    <hyperlink ref="F442" r:id="rId41" display="https://podminky.urs.cz/item/CS_URS_2024_02/762521922"/>
    <hyperlink ref="F447" r:id="rId42" display="https://podminky.urs.cz/item/CS_URS_2024_02/762523914"/>
    <hyperlink ref="F453" r:id="rId43" display="https://podminky.urs.cz/item/CS_URS_2024_02/998762112"/>
    <hyperlink ref="F457" r:id="rId44" display="https://podminky.urs.cz/item/CS_URS_2024_02/764004801"/>
    <hyperlink ref="F463" r:id="rId45" display="https://podminky.urs.cz/item/CS_URS_2024_02/764004861"/>
    <hyperlink ref="F469" r:id="rId46" display="https://podminky.urs.cz/item/CS_URS_2024_02/764314612"/>
    <hyperlink ref="F478" r:id="rId47" display="https://podminky.urs.cz/item/CS_URS_2024_02/764511405"/>
    <hyperlink ref="F485" r:id="rId48" display="https://podminky.urs.cz/item/CS_URS_2024_02/764511445"/>
    <hyperlink ref="F490" r:id="rId49" display="https://podminky.urs.cz/item/CS_URS_2024_02/764518423"/>
    <hyperlink ref="F497" r:id="rId50" display="https://podminky.urs.cz/item/CS_URS_2024_02/998764122"/>
    <hyperlink ref="F501" r:id="rId51" display="https://podminky.urs.cz/item/CS_URS_2024_02/765111825"/>
    <hyperlink ref="F507" r:id="rId52" display="https://podminky.urs.cz/item/CS_URS_2024_02/765111831"/>
    <hyperlink ref="F510" r:id="rId53" display="https://podminky.urs.cz/item/CS_URS_2024_02/765111865"/>
    <hyperlink ref="F515" r:id="rId54" display="https://podminky.urs.cz/item/CS_URS_2024_02/765111881"/>
    <hyperlink ref="F518" r:id="rId55" display="https://podminky.urs.cz/item/CS_URS_2024_02/765114061"/>
    <hyperlink ref="F524" r:id="rId56" display="https://podminky.urs.cz/item/CS_URS_2024_02/765114351"/>
    <hyperlink ref="F529" r:id="rId57" display="https://podminky.urs.cz/item/CS_URS_2024_02/765114585"/>
    <hyperlink ref="F535" r:id="rId58" display="https://podminky.urs.cz/item/CS_URS_2024_02/765115302"/>
    <hyperlink ref="F545" r:id="rId59" display="https://podminky.urs.cz/item/CS_URS_2024_02/765115352"/>
    <hyperlink ref="F550" r:id="rId60" display="https://podminky.urs.cz/item/CS_URS_2024_02/765115401"/>
    <hyperlink ref="F558" r:id="rId61" display="https://podminky.urs.cz/item/CS_URS_2024_02/765192001"/>
    <hyperlink ref="F564" r:id="rId62" display="https://podminky.urs.cz/item/CS_URS_2024_02/998765112"/>
    <hyperlink ref="F568" r:id="rId63" display="https://podminky.urs.cz/item/CS_URS_2024_02/783223121"/>
    <hyperlink ref="F587" r:id="rId64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1161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ROUND((SUM(BE132:BE471)),  2)</f>
        <v>0</v>
      </c>
      <c r="G35" s="38"/>
      <c r="H35" s="38"/>
      <c r="I35" s="164">
        <v>0.20999999999999999</v>
      </c>
      <c r="J35" s="163">
        <f>ROUND(((SUM(BE132:BE471))*I35),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ROUND((SUM(BF132:BF471)),  2)</f>
        <v>0</v>
      </c>
      <c r="G36" s="38"/>
      <c r="H36" s="38"/>
      <c r="I36" s="164">
        <v>0.12</v>
      </c>
      <c r="J36" s="163">
        <f>ROUND(((SUM(BF132:BF471))*I36),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ROUND((SUM(BG132:BG471)),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ROUND((SUM(BH132:BH471)),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ROUND((SUM(BI132:BI471)),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003 - Objekt J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118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J170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120</v>
      </c>
      <c r="E103" s="196"/>
      <c r="F103" s="196"/>
      <c r="G103" s="196"/>
      <c r="H103" s="196"/>
      <c r="I103" s="196"/>
      <c r="J103" s="197">
        <f>J232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121</v>
      </c>
      <c r="E104" s="196"/>
      <c r="F104" s="196"/>
      <c r="G104" s="196"/>
      <c r="H104" s="196"/>
      <c r="I104" s="196"/>
      <c r="J104" s="197">
        <f>J276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122</v>
      </c>
      <c r="E105" s="191"/>
      <c r="F105" s="191"/>
      <c r="G105" s="191"/>
      <c r="H105" s="191"/>
      <c r="I105" s="191"/>
      <c r="J105" s="192">
        <f>J280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123</v>
      </c>
      <c r="E106" s="196"/>
      <c r="F106" s="196"/>
      <c r="G106" s="196"/>
      <c r="H106" s="196"/>
      <c r="I106" s="196"/>
      <c r="J106" s="197">
        <f>J281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124</v>
      </c>
      <c r="E107" s="196"/>
      <c r="F107" s="196"/>
      <c r="G107" s="196"/>
      <c r="H107" s="196"/>
      <c r="I107" s="196"/>
      <c r="J107" s="197">
        <f>J325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125</v>
      </c>
      <c r="E108" s="196"/>
      <c r="F108" s="196"/>
      <c r="G108" s="196"/>
      <c r="H108" s="196"/>
      <c r="I108" s="196"/>
      <c r="J108" s="197">
        <f>J369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127</v>
      </c>
      <c r="E109" s="196"/>
      <c r="F109" s="196"/>
      <c r="G109" s="196"/>
      <c r="H109" s="196"/>
      <c r="I109" s="196"/>
      <c r="J109" s="197">
        <f>J446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128</v>
      </c>
      <c r="E110" s="191"/>
      <c r="F110" s="191"/>
      <c r="G110" s="191"/>
      <c r="H110" s="191"/>
      <c r="I110" s="191"/>
      <c r="J110" s="192">
        <f>J463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Bílina - oprava střech objektů bývalého pivovaru - rev 07.05.25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107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108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109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003 - Objekt J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22. 11. 2024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130</v>
      </c>
      <c r="D131" s="202" t="s">
        <v>58</v>
      </c>
      <c r="E131" s="202" t="s">
        <v>54</v>
      </c>
      <c r="F131" s="202" t="s">
        <v>55</v>
      </c>
      <c r="G131" s="202" t="s">
        <v>131</v>
      </c>
      <c r="H131" s="202" t="s">
        <v>132</v>
      </c>
      <c r="I131" s="202" t="s">
        <v>133</v>
      </c>
      <c r="J131" s="202" t="s">
        <v>113</v>
      </c>
      <c r="K131" s="203" t="s">
        <v>134</v>
      </c>
      <c r="L131" s="204"/>
      <c r="M131" s="100" t="s">
        <v>1</v>
      </c>
      <c r="N131" s="101" t="s">
        <v>37</v>
      </c>
      <c r="O131" s="101" t="s">
        <v>135</v>
      </c>
      <c r="P131" s="101" t="s">
        <v>136</v>
      </c>
      <c r="Q131" s="101" t="s">
        <v>137</v>
      </c>
      <c r="R131" s="101" t="s">
        <v>138</v>
      </c>
      <c r="S131" s="101" t="s">
        <v>139</v>
      </c>
      <c r="T131" s="102" t="s">
        <v>140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141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P133+P280+P463</f>
        <v>0</v>
      </c>
      <c r="Q132" s="104"/>
      <c r="R132" s="207">
        <f>R133+R280+R463</f>
        <v>53.990146239999994</v>
      </c>
      <c r="S132" s="104"/>
      <c r="T132" s="208">
        <f>T133+T280+T463</f>
        <v>37.49393414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115</v>
      </c>
      <c r="BK132" s="209">
        <f>BK133+BK280+BK463</f>
        <v>0</v>
      </c>
    </row>
    <row r="133" s="12" customFormat="1" ht="25.92" customHeight="1">
      <c r="A133" s="12"/>
      <c r="B133" s="210"/>
      <c r="C133" s="211"/>
      <c r="D133" s="212" t="s">
        <v>72</v>
      </c>
      <c r="E133" s="213" t="s">
        <v>142</v>
      </c>
      <c r="F133" s="213" t="s">
        <v>143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P134+P145+P170+P232+P276</f>
        <v>0</v>
      </c>
      <c r="Q133" s="218"/>
      <c r="R133" s="219">
        <f>R134+R145+R170+R232+R276</f>
        <v>24.986170259999998</v>
      </c>
      <c r="S133" s="218"/>
      <c r="T133" s="220">
        <f>T134+T145+T170+T232+T276</f>
        <v>15.059249999999999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72</v>
      </c>
      <c r="AU133" s="222" t="s">
        <v>73</v>
      </c>
      <c r="AY133" s="221" t="s">
        <v>144</v>
      </c>
      <c r="BK133" s="223">
        <f>BK134+BK145+BK170+BK232+BK276</f>
        <v>0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145</v>
      </c>
      <c r="F134" s="224" t="s">
        <v>146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SUM(P135:P144)</f>
        <v>0</v>
      </c>
      <c r="Q134" s="218"/>
      <c r="R134" s="219">
        <f>SUM(R135:R144)</f>
        <v>19.752974999999999</v>
      </c>
      <c r="S134" s="218"/>
      <c r="T134" s="22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80</v>
      </c>
      <c r="AY134" s="221" t="s">
        <v>144</v>
      </c>
      <c r="BK134" s="223">
        <f>SUM(BK135:BK144)</f>
        <v>0</v>
      </c>
    </row>
    <row r="135" s="2" customFormat="1" ht="16.5" customHeight="1">
      <c r="A135" s="38"/>
      <c r="B135" s="39"/>
      <c r="C135" s="226" t="s">
        <v>80</v>
      </c>
      <c r="D135" s="226" t="s">
        <v>147</v>
      </c>
      <c r="E135" s="227" t="s">
        <v>162</v>
      </c>
      <c r="F135" s="228" t="s">
        <v>163</v>
      </c>
      <c r="G135" s="229" t="s">
        <v>164</v>
      </c>
      <c r="H135" s="230">
        <v>34.5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152</v>
      </c>
      <c r="AT135" s="237" t="s">
        <v>147</v>
      </c>
      <c r="AU135" s="237" t="s">
        <v>82</v>
      </c>
      <c r="AY135" s="17" t="s">
        <v>144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152</v>
      </c>
      <c r="BM135" s="237" t="s">
        <v>1162</v>
      </c>
    </row>
    <row r="136" s="2" customFormat="1">
      <c r="A136" s="38"/>
      <c r="B136" s="39"/>
      <c r="C136" s="40"/>
      <c r="D136" s="239" t="s">
        <v>154</v>
      </c>
      <c r="E136" s="40"/>
      <c r="F136" s="240" t="s">
        <v>163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82</v>
      </c>
    </row>
    <row r="137" s="14" customFormat="1">
      <c r="A137" s="14"/>
      <c r="B137" s="256"/>
      <c r="C137" s="257"/>
      <c r="D137" s="239" t="s">
        <v>158</v>
      </c>
      <c r="E137" s="258" t="s">
        <v>1</v>
      </c>
      <c r="F137" s="259" t="s">
        <v>1163</v>
      </c>
      <c r="G137" s="257"/>
      <c r="H137" s="260">
        <v>34.5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158</v>
      </c>
      <c r="AU137" s="266" t="s">
        <v>82</v>
      </c>
      <c r="AV137" s="14" t="s">
        <v>82</v>
      </c>
      <c r="AW137" s="14" t="s">
        <v>30</v>
      </c>
      <c r="AX137" s="14" t="s">
        <v>73</v>
      </c>
      <c r="AY137" s="266" t="s">
        <v>144</v>
      </c>
    </row>
    <row r="138" s="15" customFormat="1">
      <c r="A138" s="15"/>
      <c r="B138" s="267"/>
      <c r="C138" s="268"/>
      <c r="D138" s="239" t="s">
        <v>158</v>
      </c>
      <c r="E138" s="269" t="s">
        <v>1</v>
      </c>
      <c r="F138" s="270" t="s">
        <v>161</v>
      </c>
      <c r="G138" s="268"/>
      <c r="H138" s="271">
        <v>34.5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158</v>
      </c>
      <c r="AU138" s="277" t="s">
        <v>82</v>
      </c>
      <c r="AV138" s="15" t="s">
        <v>152</v>
      </c>
      <c r="AW138" s="15" t="s">
        <v>30</v>
      </c>
      <c r="AX138" s="15" t="s">
        <v>80</v>
      </c>
      <c r="AY138" s="277" t="s">
        <v>144</v>
      </c>
    </row>
    <row r="139" s="2" customFormat="1" ht="24.15" customHeight="1">
      <c r="A139" s="38"/>
      <c r="B139" s="39"/>
      <c r="C139" s="226" t="s">
        <v>82</v>
      </c>
      <c r="D139" s="226" t="s">
        <v>147</v>
      </c>
      <c r="E139" s="227" t="s">
        <v>167</v>
      </c>
      <c r="F139" s="228" t="s">
        <v>168</v>
      </c>
      <c r="G139" s="229" t="s">
        <v>150</v>
      </c>
      <c r="H139" s="230">
        <v>10.35</v>
      </c>
      <c r="I139" s="231"/>
      <c r="J139" s="232">
        <f>ROUND(I139*H139,2)</f>
        <v>0</v>
      </c>
      <c r="K139" s="228" t="s">
        <v>151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1.9085000000000001</v>
      </c>
      <c r="R139" s="235">
        <f>Q139*H139</f>
        <v>19.752974999999999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152</v>
      </c>
      <c r="AT139" s="237" t="s">
        <v>147</v>
      </c>
      <c r="AU139" s="237" t="s">
        <v>82</v>
      </c>
      <c r="AY139" s="17" t="s">
        <v>144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152</v>
      </c>
      <c r="BM139" s="237" t="s">
        <v>1164</v>
      </c>
    </row>
    <row r="140" s="2" customFormat="1">
      <c r="A140" s="38"/>
      <c r="B140" s="39"/>
      <c r="C140" s="40"/>
      <c r="D140" s="239" t="s">
        <v>154</v>
      </c>
      <c r="E140" s="40"/>
      <c r="F140" s="240" t="s">
        <v>170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82</v>
      </c>
    </row>
    <row r="141" s="2" customFormat="1">
      <c r="A141" s="38"/>
      <c r="B141" s="39"/>
      <c r="C141" s="40"/>
      <c r="D141" s="244" t="s">
        <v>156</v>
      </c>
      <c r="E141" s="40"/>
      <c r="F141" s="245" t="s">
        <v>171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82</v>
      </c>
    </row>
    <row r="142" s="13" customFormat="1">
      <c r="A142" s="13"/>
      <c r="B142" s="246"/>
      <c r="C142" s="247"/>
      <c r="D142" s="239" t="s">
        <v>158</v>
      </c>
      <c r="E142" s="248" t="s">
        <v>1</v>
      </c>
      <c r="F142" s="249" t="s">
        <v>172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158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144</v>
      </c>
    </row>
    <row r="143" s="14" customFormat="1">
      <c r="A143" s="14"/>
      <c r="B143" s="256"/>
      <c r="C143" s="257"/>
      <c r="D143" s="239" t="s">
        <v>158</v>
      </c>
      <c r="E143" s="258" t="s">
        <v>1</v>
      </c>
      <c r="F143" s="259" t="s">
        <v>1165</v>
      </c>
      <c r="G143" s="257"/>
      <c r="H143" s="260">
        <v>10.35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158</v>
      </c>
      <c r="AU143" s="266" t="s">
        <v>82</v>
      </c>
      <c r="AV143" s="14" t="s">
        <v>82</v>
      </c>
      <c r="AW143" s="14" t="s">
        <v>30</v>
      </c>
      <c r="AX143" s="14" t="s">
        <v>73</v>
      </c>
      <c r="AY143" s="266" t="s">
        <v>144</v>
      </c>
    </row>
    <row r="144" s="15" customFormat="1">
      <c r="A144" s="15"/>
      <c r="B144" s="267"/>
      <c r="C144" s="268"/>
      <c r="D144" s="239" t="s">
        <v>158</v>
      </c>
      <c r="E144" s="269" t="s">
        <v>1</v>
      </c>
      <c r="F144" s="270" t="s">
        <v>161</v>
      </c>
      <c r="G144" s="268"/>
      <c r="H144" s="271">
        <v>10.35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158</v>
      </c>
      <c r="AU144" s="277" t="s">
        <v>82</v>
      </c>
      <c r="AV144" s="15" t="s">
        <v>152</v>
      </c>
      <c r="AW144" s="15" t="s">
        <v>30</v>
      </c>
      <c r="AX144" s="15" t="s">
        <v>80</v>
      </c>
      <c r="AY144" s="277" t="s">
        <v>144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174</v>
      </c>
      <c r="F145" s="224" t="s">
        <v>175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SUM(P146:P169)</f>
        <v>0</v>
      </c>
      <c r="Q145" s="218"/>
      <c r="R145" s="219">
        <f>SUM(R146:R169)</f>
        <v>5.1848100000000006</v>
      </c>
      <c r="S145" s="218"/>
      <c r="T145" s="220">
        <f>SUM(T146:T169)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72</v>
      </c>
      <c r="AU145" s="222" t="s">
        <v>80</v>
      </c>
      <c r="AY145" s="221" t="s">
        <v>144</v>
      </c>
      <c r="BK145" s="223">
        <f>SUM(BK146:BK169)</f>
        <v>0</v>
      </c>
    </row>
    <row r="146" s="2" customFormat="1" ht="33" customHeight="1">
      <c r="A146" s="38"/>
      <c r="B146" s="39"/>
      <c r="C146" s="226" t="s">
        <v>145</v>
      </c>
      <c r="D146" s="226" t="s">
        <v>147</v>
      </c>
      <c r="E146" s="227" t="s">
        <v>176</v>
      </c>
      <c r="F146" s="228" t="s">
        <v>177</v>
      </c>
      <c r="G146" s="229" t="s">
        <v>178</v>
      </c>
      <c r="H146" s="230">
        <v>69</v>
      </c>
      <c r="I146" s="231"/>
      <c r="J146" s="232">
        <f>ROUND(I146*H146,2)</f>
        <v>0</v>
      </c>
      <c r="K146" s="228" t="s">
        <v>151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0.070790000000000006</v>
      </c>
      <c r="R146" s="235">
        <f>Q146*H146</f>
        <v>4.8845100000000006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152</v>
      </c>
      <c r="AT146" s="237" t="s">
        <v>147</v>
      </c>
      <c r="AU146" s="237" t="s">
        <v>82</v>
      </c>
      <c r="AY146" s="17" t="s">
        <v>144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152</v>
      </c>
      <c r="BM146" s="237" t="s">
        <v>1166</v>
      </c>
    </row>
    <row r="147" s="2" customFormat="1">
      <c r="A147" s="38"/>
      <c r="B147" s="39"/>
      <c r="C147" s="40"/>
      <c r="D147" s="239" t="s">
        <v>154</v>
      </c>
      <c r="E147" s="40"/>
      <c r="F147" s="240" t="s">
        <v>180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82</v>
      </c>
    </row>
    <row r="148" s="2" customFormat="1">
      <c r="A148" s="38"/>
      <c r="B148" s="39"/>
      <c r="C148" s="40"/>
      <c r="D148" s="244" t="s">
        <v>156</v>
      </c>
      <c r="E148" s="40"/>
      <c r="F148" s="245" t="s">
        <v>181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82</v>
      </c>
    </row>
    <row r="149" s="13" customFormat="1">
      <c r="A149" s="13"/>
      <c r="B149" s="246"/>
      <c r="C149" s="247"/>
      <c r="D149" s="239" t="s">
        <v>158</v>
      </c>
      <c r="E149" s="248" t="s">
        <v>1</v>
      </c>
      <c r="F149" s="249" t="s">
        <v>182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144</v>
      </c>
    </row>
    <row r="150" s="14" customFormat="1">
      <c r="A150" s="14"/>
      <c r="B150" s="256"/>
      <c r="C150" s="257"/>
      <c r="D150" s="239" t="s">
        <v>158</v>
      </c>
      <c r="E150" s="258" t="s">
        <v>1</v>
      </c>
      <c r="F150" s="259" t="s">
        <v>1167</v>
      </c>
      <c r="G150" s="257"/>
      <c r="H150" s="260">
        <v>69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158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144</v>
      </c>
    </row>
    <row r="151" s="15" customFormat="1">
      <c r="A151" s="15"/>
      <c r="B151" s="267"/>
      <c r="C151" s="268"/>
      <c r="D151" s="239" t="s">
        <v>158</v>
      </c>
      <c r="E151" s="269" t="s">
        <v>1</v>
      </c>
      <c r="F151" s="270" t="s">
        <v>161</v>
      </c>
      <c r="G151" s="268"/>
      <c r="H151" s="271">
        <v>69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158</v>
      </c>
      <c r="AU151" s="277" t="s">
        <v>82</v>
      </c>
      <c r="AV151" s="15" t="s">
        <v>152</v>
      </c>
      <c r="AW151" s="15" t="s">
        <v>30</v>
      </c>
      <c r="AX151" s="15" t="s">
        <v>80</v>
      </c>
      <c r="AY151" s="277" t="s">
        <v>144</v>
      </c>
    </row>
    <row r="152" s="2" customFormat="1" ht="24.15" customHeight="1">
      <c r="A152" s="38"/>
      <c r="B152" s="39"/>
      <c r="C152" s="226" t="s">
        <v>152</v>
      </c>
      <c r="D152" s="226" t="s">
        <v>147</v>
      </c>
      <c r="E152" s="227" t="s">
        <v>185</v>
      </c>
      <c r="F152" s="228" t="s">
        <v>186</v>
      </c>
      <c r="G152" s="229" t="s">
        <v>178</v>
      </c>
      <c r="H152" s="230">
        <v>6.5999999999999996</v>
      </c>
      <c r="I152" s="231"/>
      <c r="J152" s="232">
        <f>ROUND(I152*H152,2)</f>
        <v>0</v>
      </c>
      <c r="K152" s="228" t="s">
        <v>151</v>
      </c>
      <c r="L152" s="44"/>
      <c r="M152" s="233" t="s">
        <v>1</v>
      </c>
      <c r="N152" s="234" t="s">
        <v>38</v>
      </c>
      <c r="O152" s="91"/>
      <c r="P152" s="235">
        <f>O152*H152</f>
        <v>0</v>
      </c>
      <c r="Q152" s="235">
        <v>0.0064999999999999997</v>
      </c>
      <c r="R152" s="235">
        <f>Q152*H152</f>
        <v>0.042899999999999994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152</v>
      </c>
      <c r="AT152" s="237" t="s">
        <v>147</v>
      </c>
      <c r="AU152" s="237" t="s">
        <v>82</v>
      </c>
      <c r="AY152" s="17" t="s">
        <v>144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80</v>
      </c>
      <c r="BK152" s="238">
        <f>ROUND(I152*H152,2)</f>
        <v>0</v>
      </c>
      <c r="BL152" s="17" t="s">
        <v>152</v>
      </c>
      <c r="BM152" s="237" t="s">
        <v>1168</v>
      </c>
    </row>
    <row r="153" s="2" customFormat="1">
      <c r="A153" s="38"/>
      <c r="B153" s="39"/>
      <c r="C153" s="40"/>
      <c r="D153" s="239" t="s">
        <v>154</v>
      </c>
      <c r="E153" s="40"/>
      <c r="F153" s="240" t="s">
        <v>188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154</v>
      </c>
      <c r="AU153" s="17" t="s">
        <v>82</v>
      </c>
    </row>
    <row r="154" s="2" customFormat="1">
      <c r="A154" s="38"/>
      <c r="B154" s="39"/>
      <c r="C154" s="40"/>
      <c r="D154" s="244" t="s">
        <v>156</v>
      </c>
      <c r="E154" s="40"/>
      <c r="F154" s="245" t="s">
        <v>189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156</v>
      </c>
      <c r="AU154" s="17" t="s">
        <v>82</v>
      </c>
    </row>
    <row r="155" s="13" customFormat="1">
      <c r="A155" s="13"/>
      <c r="B155" s="246"/>
      <c r="C155" s="247"/>
      <c r="D155" s="239" t="s">
        <v>158</v>
      </c>
      <c r="E155" s="248" t="s">
        <v>1</v>
      </c>
      <c r="F155" s="249" t="s">
        <v>190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158</v>
      </c>
      <c r="AU155" s="255" t="s">
        <v>82</v>
      </c>
      <c r="AV155" s="13" t="s">
        <v>80</v>
      </c>
      <c r="AW155" s="13" t="s">
        <v>30</v>
      </c>
      <c r="AX155" s="13" t="s">
        <v>73</v>
      </c>
      <c r="AY155" s="255" t="s">
        <v>144</v>
      </c>
    </row>
    <row r="156" s="14" customFormat="1">
      <c r="A156" s="14"/>
      <c r="B156" s="256"/>
      <c r="C156" s="257"/>
      <c r="D156" s="239" t="s">
        <v>158</v>
      </c>
      <c r="E156" s="258" t="s">
        <v>1</v>
      </c>
      <c r="F156" s="259" t="s">
        <v>1169</v>
      </c>
      <c r="G156" s="257"/>
      <c r="H156" s="260">
        <v>6.5999999999999996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158</v>
      </c>
      <c r="AU156" s="266" t="s">
        <v>82</v>
      </c>
      <c r="AV156" s="14" t="s">
        <v>82</v>
      </c>
      <c r="AW156" s="14" t="s">
        <v>30</v>
      </c>
      <c r="AX156" s="14" t="s">
        <v>73</v>
      </c>
      <c r="AY156" s="266" t="s">
        <v>144</v>
      </c>
    </row>
    <row r="157" s="15" customFormat="1">
      <c r="A157" s="15"/>
      <c r="B157" s="267"/>
      <c r="C157" s="268"/>
      <c r="D157" s="239" t="s">
        <v>158</v>
      </c>
      <c r="E157" s="269" t="s">
        <v>1</v>
      </c>
      <c r="F157" s="270" t="s">
        <v>161</v>
      </c>
      <c r="G157" s="268"/>
      <c r="H157" s="271">
        <v>6.5999999999999996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158</v>
      </c>
      <c r="AU157" s="277" t="s">
        <v>82</v>
      </c>
      <c r="AV157" s="15" t="s">
        <v>152</v>
      </c>
      <c r="AW157" s="15" t="s">
        <v>30</v>
      </c>
      <c r="AX157" s="15" t="s">
        <v>80</v>
      </c>
      <c r="AY157" s="277" t="s">
        <v>144</v>
      </c>
    </row>
    <row r="158" s="2" customFormat="1" ht="24.15" customHeight="1">
      <c r="A158" s="38"/>
      <c r="B158" s="39"/>
      <c r="C158" s="226" t="s">
        <v>184</v>
      </c>
      <c r="D158" s="226" t="s">
        <v>147</v>
      </c>
      <c r="E158" s="227" t="s">
        <v>192</v>
      </c>
      <c r="F158" s="228" t="s">
        <v>193</v>
      </c>
      <c r="G158" s="229" t="s">
        <v>178</v>
      </c>
      <c r="H158" s="230">
        <v>6.5999999999999996</v>
      </c>
      <c r="I158" s="231"/>
      <c r="J158" s="232">
        <f>ROUND(I158*H158,2)</f>
        <v>0</v>
      </c>
      <c r="K158" s="228" t="s">
        <v>151</v>
      </c>
      <c r="L158" s="44"/>
      <c r="M158" s="233" t="s">
        <v>1</v>
      </c>
      <c r="N158" s="234" t="s">
        <v>38</v>
      </c>
      <c r="O158" s="91"/>
      <c r="P158" s="235">
        <f>O158*H158</f>
        <v>0</v>
      </c>
      <c r="Q158" s="235">
        <v>0.021000000000000001</v>
      </c>
      <c r="R158" s="235">
        <f>Q158*H158</f>
        <v>0.1386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152</v>
      </c>
      <c r="AT158" s="237" t="s">
        <v>147</v>
      </c>
      <c r="AU158" s="237" t="s">
        <v>82</v>
      </c>
      <c r="AY158" s="17" t="s">
        <v>144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80</v>
      </c>
      <c r="BK158" s="238">
        <f>ROUND(I158*H158,2)</f>
        <v>0</v>
      </c>
      <c r="BL158" s="17" t="s">
        <v>152</v>
      </c>
      <c r="BM158" s="237" t="s">
        <v>1170</v>
      </c>
    </row>
    <row r="159" s="2" customFormat="1">
      <c r="A159" s="38"/>
      <c r="B159" s="39"/>
      <c r="C159" s="40"/>
      <c r="D159" s="239" t="s">
        <v>154</v>
      </c>
      <c r="E159" s="40"/>
      <c r="F159" s="240" t="s">
        <v>195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82</v>
      </c>
    </row>
    <row r="160" s="2" customFormat="1">
      <c r="A160" s="38"/>
      <c r="B160" s="39"/>
      <c r="C160" s="40"/>
      <c r="D160" s="244" t="s">
        <v>156</v>
      </c>
      <c r="E160" s="40"/>
      <c r="F160" s="245" t="s">
        <v>196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156</v>
      </c>
      <c r="AU160" s="17" t="s">
        <v>82</v>
      </c>
    </row>
    <row r="161" s="2" customFormat="1" ht="24.15" customHeight="1">
      <c r="A161" s="38"/>
      <c r="B161" s="39"/>
      <c r="C161" s="226" t="s">
        <v>174</v>
      </c>
      <c r="D161" s="226" t="s">
        <v>147</v>
      </c>
      <c r="E161" s="227" t="s">
        <v>198</v>
      </c>
      <c r="F161" s="228" t="s">
        <v>199</v>
      </c>
      <c r="G161" s="229" t="s">
        <v>178</v>
      </c>
      <c r="H161" s="230">
        <v>6.5999999999999996</v>
      </c>
      <c r="I161" s="231"/>
      <c r="J161" s="232">
        <f>ROUND(I161*H161,2)</f>
        <v>0</v>
      </c>
      <c r="K161" s="228" t="s">
        <v>151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0.0040000000000000001</v>
      </c>
      <c r="R161" s="235">
        <f>Q161*H161</f>
        <v>0.0264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152</v>
      </c>
      <c r="AT161" s="237" t="s">
        <v>147</v>
      </c>
      <c r="AU161" s="237" t="s">
        <v>82</v>
      </c>
      <c r="AY161" s="17" t="s">
        <v>144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152</v>
      </c>
      <c r="BM161" s="237" t="s">
        <v>1171</v>
      </c>
    </row>
    <row r="162" s="2" customFormat="1">
      <c r="A162" s="38"/>
      <c r="B162" s="39"/>
      <c r="C162" s="40"/>
      <c r="D162" s="239" t="s">
        <v>154</v>
      </c>
      <c r="E162" s="40"/>
      <c r="F162" s="240" t="s">
        <v>201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82</v>
      </c>
    </row>
    <row r="163" s="2" customFormat="1">
      <c r="A163" s="38"/>
      <c r="B163" s="39"/>
      <c r="C163" s="40"/>
      <c r="D163" s="244" t="s">
        <v>156</v>
      </c>
      <c r="E163" s="40"/>
      <c r="F163" s="245" t="s">
        <v>202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156</v>
      </c>
      <c r="AU163" s="17" t="s">
        <v>82</v>
      </c>
    </row>
    <row r="164" s="2" customFormat="1" ht="24.15" customHeight="1">
      <c r="A164" s="38"/>
      <c r="B164" s="39"/>
      <c r="C164" s="226" t="s">
        <v>197</v>
      </c>
      <c r="D164" s="226" t="s">
        <v>147</v>
      </c>
      <c r="E164" s="227" t="s">
        <v>204</v>
      </c>
      <c r="F164" s="228" t="s">
        <v>205</v>
      </c>
      <c r="G164" s="229" t="s">
        <v>178</v>
      </c>
      <c r="H164" s="230">
        <v>13.199999999999999</v>
      </c>
      <c r="I164" s="231"/>
      <c r="J164" s="232">
        <f>ROUND(I164*H164,2)</f>
        <v>0</v>
      </c>
      <c r="K164" s="228" t="s">
        <v>151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0.0070000000000000001</v>
      </c>
      <c r="R164" s="235">
        <f>Q164*H164</f>
        <v>0.092399999999999996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152</v>
      </c>
      <c r="AT164" s="237" t="s">
        <v>147</v>
      </c>
      <c r="AU164" s="237" t="s">
        <v>82</v>
      </c>
      <c r="AY164" s="17" t="s">
        <v>144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152</v>
      </c>
      <c r="BM164" s="237" t="s">
        <v>1172</v>
      </c>
    </row>
    <row r="165" s="2" customFormat="1">
      <c r="A165" s="38"/>
      <c r="B165" s="39"/>
      <c r="C165" s="40"/>
      <c r="D165" s="239" t="s">
        <v>154</v>
      </c>
      <c r="E165" s="40"/>
      <c r="F165" s="240" t="s">
        <v>207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154</v>
      </c>
      <c r="AU165" s="17" t="s">
        <v>82</v>
      </c>
    </row>
    <row r="166" s="2" customFormat="1">
      <c r="A166" s="38"/>
      <c r="B166" s="39"/>
      <c r="C166" s="40"/>
      <c r="D166" s="244" t="s">
        <v>156</v>
      </c>
      <c r="E166" s="40"/>
      <c r="F166" s="245" t="s">
        <v>208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82</v>
      </c>
    </row>
    <row r="167" s="13" customFormat="1">
      <c r="A167" s="13"/>
      <c r="B167" s="246"/>
      <c r="C167" s="247"/>
      <c r="D167" s="239" t="s">
        <v>158</v>
      </c>
      <c r="E167" s="248" t="s">
        <v>1</v>
      </c>
      <c r="F167" s="249" t="s">
        <v>209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158</v>
      </c>
      <c r="AU167" s="255" t="s">
        <v>82</v>
      </c>
      <c r="AV167" s="13" t="s">
        <v>80</v>
      </c>
      <c r="AW167" s="13" t="s">
        <v>30</v>
      </c>
      <c r="AX167" s="13" t="s">
        <v>73</v>
      </c>
      <c r="AY167" s="255" t="s">
        <v>144</v>
      </c>
    </row>
    <row r="168" s="14" customFormat="1">
      <c r="A168" s="14"/>
      <c r="B168" s="256"/>
      <c r="C168" s="257"/>
      <c r="D168" s="239" t="s">
        <v>158</v>
      </c>
      <c r="E168" s="258" t="s">
        <v>1</v>
      </c>
      <c r="F168" s="259" t="s">
        <v>1173</v>
      </c>
      <c r="G168" s="257"/>
      <c r="H168" s="260">
        <v>13.199999999999999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158</v>
      </c>
      <c r="AU168" s="266" t="s">
        <v>82</v>
      </c>
      <c r="AV168" s="14" t="s">
        <v>82</v>
      </c>
      <c r="AW168" s="14" t="s">
        <v>30</v>
      </c>
      <c r="AX168" s="14" t="s">
        <v>73</v>
      </c>
      <c r="AY168" s="266" t="s">
        <v>144</v>
      </c>
    </row>
    <row r="169" s="15" customFormat="1">
      <c r="A169" s="15"/>
      <c r="B169" s="267"/>
      <c r="C169" s="268"/>
      <c r="D169" s="239" t="s">
        <v>158</v>
      </c>
      <c r="E169" s="269" t="s">
        <v>1</v>
      </c>
      <c r="F169" s="270" t="s">
        <v>161</v>
      </c>
      <c r="G169" s="268"/>
      <c r="H169" s="271">
        <v>13.199999999999999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158</v>
      </c>
      <c r="AU169" s="277" t="s">
        <v>82</v>
      </c>
      <c r="AV169" s="15" t="s">
        <v>152</v>
      </c>
      <c r="AW169" s="15" t="s">
        <v>30</v>
      </c>
      <c r="AX169" s="15" t="s">
        <v>80</v>
      </c>
      <c r="AY169" s="277" t="s">
        <v>144</v>
      </c>
    </row>
    <row r="170" s="12" customFormat="1" ht="22.8" customHeight="1">
      <c r="A170" s="12"/>
      <c r="B170" s="210"/>
      <c r="C170" s="211"/>
      <c r="D170" s="212" t="s">
        <v>72</v>
      </c>
      <c r="E170" s="224" t="s">
        <v>211</v>
      </c>
      <c r="F170" s="224" t="s">
        <v>212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SUM(P171:P231)</f>
        <v>0</v>
      </c>
      <c r="Q170" s="218"/>
      <c r="R170" s="219">
        <f>SUM(R171:R231)</f>
        <v>0.048385260000000006</v>
      </c>
      <c r="S170" s="218"/>
      <c r="T170" s="220">
        <f>SUM(T171:T231)</f>
        <v>15.059249999999999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80</v>
      </c>
      <c r="AT170" s="222" t="s">
        <v>72</v>
      </c>
      <c r="AU170" s="222" t="s">
        <v>80</v>
      </c>
      <c r="AY170" s="221" t="s">
        <v>144</v>
      </c>
      <c r="BK170" s="223">
        <f>SUM(BK171:BK231)</f>
        <v>0</v>
      </c>
    </row>
    <row r="171" s="2" customFormat="1" ht="37.8" customHeight="1">
      <c r="A171" s="38"/>
      <c r="B171" s="39"/>
      <c r="C171" s="226" t="s">
        <v>203</v>
      </c>
      <c r="D171" s="226" t="s">
        <v>147</v>
      </c>
      <c r="E171" s="227" t="s">
        <v>999</v>
      </c>
      <c r="F171" s="228" t="s">
        <v>1000</v>
      </c>
      <c r="G171" s="229" t="s">
        <v>178</v>
      </c>
      <c r="H171" s="230">
        <v>406.63999999999999</v>
      </c>
      <c r="I171" s="231"/>
      <c r="J171" s="232">
        <f>ROUND(I171*H171,2)</f>
        <v>0</v>
      </c>
      <c r="K171" s="228" t="s">
        <v>151</v>
      </c>
      <c r="L171" s="44"/>
      <c r="M171" s="233" t="s">
        <v>1</v>
      </c>
      <c r="N171" s="234" t="s">
        <v>38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152</v>
      </c>
      <c r="AT171" s="237" t="s">
        <v>147</v>
      </c>
      <c r="AU171" s="237" t="s">
        <v>82</v>
      </c>
      <c r="AY171" s="17" t="s">
        <v>144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152</v>
      </c>
      <c r="BM171" s="237" t="s">
        <v>1174</v>
      </c>
    </row>
    <row r="172" s="2" customFormat="1">
      <c r="A172" s="38"/>
      <c r="B172" s="39"/>
      <c r="C172" s="40"/>
      <c r="D172" s="239" t="s">
        <v>154</v>
      </c>
      <c r="E172" s="40"/>
      <c r="F172" s="240" t="s">
        <v>1002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154</v>
      </c>
      <c r="AU172" s="17" t="s">
        <v>82</v>
      </c>
    </row>
    <row r="173" s="2" customFormat="1">
      <c r="A173" s="38"/>
      <c r="B173" s="39"/>
      <c r="C173" s="40"/>
      <c r="D173" s="244" t="s">
        <v>156</v>
      </c>
      <c r="E173" s="40"/>
      <c r="F173" s="245" t="s">
        <v>1003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156</v>
      </c>
      <c r="AU173" s="17" t="s">
        <v>82</v>
      </c>
    </row>
    <row r="174" s="14" customFormat="1">
      <c r="A174" s="14"/>
      <c r="B174" s="256"/>
      <c r="C174" s="257"/>
      <c r="D174" s="239" t="s">
        <v>158</v>
      </c>
      <c r="E174" s="258" t="s">
        <v>1</v>
      </c>
      <c r="F174" s="259" t="s">
        <v>1175</v>
      </c>
      <c r="G174" s="257"/>
      <c r="H174" s="260">
        <v>276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158</v>
      </c>
      <c r="AU174" s="266" t="s">
        <v>82</v>
      </c>
      <c r="AV174" s="14" t="s">
        <v>82</v>
      </c>
      <c r="AW174" s="14" t="s">
        <v>30</v>
      </c>
      <c r="AX174" s="14" t="s">
        <v>73</v>
      </c>
      <c r="AY174" s="266" t="s">
        <v>144</v>
      </c>
    </row>
    <row r="175" s="13" customFormat="1">
      <c r="A175" s="13"/>
      <c r="B175" s="246"/>
      <c r="C175" s="247"/>
      <c r="D175" s="239" t="s">
        <v>158</v>
      </c>
      <c r="E175" s="248" t="s">
        <v>1</v>
      </c>
      <c r="F175" s="249" t="s">
        <v>190</v>
      </c>
      <c r="G175" s="247"/>
      <c r="H175" s="248" t="s">
        <v>1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158</v>
      </c>
      <c r="AU175" s="255" t="s">
        <v>82</v>
      </c>
      <c r="AV175" s="13" t="s">
        <v>80</v>
      </c>
      <c r="AW175" s="13" t="s">
        <v>30</v>
      </c>
      <c r="AX175" s="13" t="s">
        <v>73</v>
      </c>
      <c r="AY175" s="255" t="s">
        <v>144</v>
      </c>
    </row>
    <row r="176" s="14" customFormat="1">
      <c r="A176" s="14"/>
      <c r="B176" s="256"/>
      <c r="C176" s="257"/>
      <c r="D176" s="239" t="s">
        <v>158</v>
      </c>
      <c r="E176" s="258" t="s">
        <v>1</v>
      </c>
      <c r="F176" s="259" t="s">
        <v>1005</v>
      </c>
      <c r="G176" s="257"/>
      <c r="H176" s="260">
        <v>36.799999999999997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158</v>
      </c>
      <c r="AU176" s="266" t="s">
        <v>82</v>
      </c>
      <c r="AV176" s="14" t="s">
        <v>82</v>
      </c>
      <c r="AW176" s="14" t="s">
        <v>30</v>
      </c>
      <c r="AX176" s="14" t="s">
        <v>73</v>
      </c>
      <c r="AY176" s="266" t="s">
        <v>144</v>
      </c>
    </row>
    <row r="177" s="13" customFormat="1">
      <c r="A177" s="13"/>
      <c r="B177" s="246"/>
      <c r="C177" s="247"/>
      <c r="D177" s="239" t="s">
        <v>158</v>
      </c>
      <c r="E177" s="248" t="s">
        <v>1</v>
      </c>
      <c r="F177" s="249" t="s">
        <v>1176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158</v>
      </c>
      <c r="AU177" s="255" t="s">
        <v>82</v>
      </c>
      <c r="AV177" s="13" t="s">
        <v>80</v>
      </c>
      <c r="AW177" s="13" t="s">
        <v>30</v>
      </c>
      <c r="AX177" s="13" t="s">
        <v>73</v>
      </c>
      <c r="AY177" s="255" t="s">
        <v>144</v>
      </c>
    </row>
    <row r="178" s="14" customFormat="1">
      <c r="A178" s="14"/>
      <c r="B178" s="256"/>
      <c r="C178" s="257"/>
      <c r="D178" s="239" t="s">
        <v>158</v>
      </c>
      <c r="E178" s="258" t="s">
        <v>1</v>
      </c>
      <c r="F178" s="259" t="s">
        <v>1177</v>
      </c>
      <c r="G178" s="257"/>
      <c r="H178" s="260">
        <v>93.840000000000003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158</v>
      </c>
      <c r="AU178" s="266" t="s">
        <v>82</v>
      </c>
      <c r="AV178" s="14" t="s">
        <v>82</v>
      </c>
      <c r="AW178" s="14" t="s">
        <v>30</v>
      </c>
      <c r="AX178" s="14" t="s">
        <v>73</v>
      </c>
      <c r="AY178" s="266" t="s">
        <v>144</v>
      </c>
    </row>
    <row r="179" s="15" customFormat="1">
      <c r="A179" s="15"/>
      <c r="B179" s="267"/>
      <c r="C179" s="268"/>
      <c r="D179" s="239" t="s">
        <v>158</v>
      </c>
      <c r="E179" s="269" t="s">
        <v>1</v>
      </c>
      <c r="F179" s="270" t="s">
        <v>161</v>
      </c>
      <c r="G179" s="268"/>
      <c r="H179" s="271">
        <v>406.63999999999999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158</v>
      </c>
      <c r="AU179" s="277" t="s">
        <v>82</v>
      </c>
      <c r="AV179" s="15" t="s">
        <v>152</v>
      </c>
      <c r="AW179" s="15" t="s">
        <v>30</v>
      </c>
      <c r="AX179" s="15" t="s">
        <v>80</v>
      </c>
      <c r="AY179" s="277" t="s">
        <v>144</v>
      </c>
    </row>
    <row r="180" s="2" customFormat="1" ht="37.8" customHeight="1">
      <c r="A180" s="38"/>
      <c r="B180" s="39"/>
      <c r="C180" s="226" t="s">
        <v>211</v>
      </c>
      <c r="D180" s="226" t="s">
        <v>147</v>
      </c>
      <c r="E180" s="227" t="s">
        <v>1008</v>
      </c>
      <c r="F180" s="228" t="s">
        <v>1009</v>
      </c>
      <c r="G180" s="229" t="s">
        <v>178</v>
      </c>
      <c r="H180" s="230">
        <v>24398.400000000001</v>
      </c>
      <c r="I180" s="231"/>
      <c r="J180" s="232">
        <f>ROUND(I180*H180,2)</f>
        <v>0</v>
      </c>
      <c r="K180" s="228" t="s">
        <v>151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152</v>
      </c>
      <c r="AT180" s="237" t="s">
        <v>147</v>
      </c>
      <c r="AU180" s="237" t="s">
        <v>82</v>
      </c>
      <c r="AY180" s="17" t="s">
        <v>144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152</v>
      </c>
      <c r="BM180" s="237" t="s">
        <v>1178</v>
      </c>
    </row>
    <row r="181" s="2" customFormat="1">
      <c r="A181" s="38"/>
      <c r="B181" s="39"/>
      <c r="C181" s="40"/>
      <c r="D181" s="239" t="s">
        <v>154</v>
      </c>
      <c r="E181" s="40"/>
      <c r="F181" s="240" t="s">
        <v>1011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154</v>
      </c>
      <c r="AU181" s="17" t="s">
        <v>82</v>
      </c>
    </row>
    <row r="182" s="2" customFormat="1">
      <c r="A182" s="38"/>
      <c r="B182" s="39"/>
      <c r="C182" s="40"/>
      <c r="D182" s="244" t="s">
        <v>156</v>
      </c>
      <c r="E182" s="40"/>
      <c r="F182" s="245" t="s">
        <v>1012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156</v>
      </c>
      <c r="AU182" s="17" t="s">
        <v>82</v>
      </c>
    </row>
    <row r="183" s="14" customFormat="1">
      <c r="A183" s="14"/>
      <c r="B183" s="256"/>
      <c r="C183" s="257"/>
      <c r="D183" s="239" t="s">
        <v>158</v>
      </c>
      <c r="E183" s="257"/>
      <c r="F183" s="259" t="s">
        <v>1179</v>
      </c>
      <c r="G183" s="257"/>
      <c r="H183" s="260">
        <v>24398.400000000001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158</v>
      </c>
      <c r="AU183" s="266" t="s">
        <v>82</v>
      </c>
      <c r="AV183" s="14" t="s">
        <v>82</v>
      </c>
      <c r="AW183" s="14" t="s">
        <v>4</v>
      </c>
      <c r="AX183" s="14" t="s">
        <v>80</v>
      </c>
      <c r="AY183" s="266" t="s">
        <v>144</v>
      </c>
    </row>
    <row r="184" s="2" customFormat="1" ht="37.8" customHeight="1">
      <c r="A184" s="38"/>
      <c r="B184" s="39"/>
      <c r="C184" s="226" t="s">
        <v>225</v>
      </c>
      <c r="D184" s="226" t="s">
        <v>147</v>
      </c>
      <c r="E184" s="227" t="s">
        <v>1014</v>
      </c>
      <c r="F184" s="228" t="s">
        <v>1015</v>
      </c>
      <c r="G184" s="229" t="s">
        <v>178</v>
      </c>
      <c r="H184" s="230">
        <v>406.63999999999999</v>
      </c>
      <c r="I184" s="231"/>
      <c r="J184" s="232">
        <f>ROUND(I184*H184,2)</f>
        <v>0</v>
      </c>
      <c r="K184" s="228" t="s">
        <v>151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152</v>
      </c>
      <c r="AT184" s="237" t="s">
        <v>147</v>
      </c>
      <c r="AU184" s="237" t="s">
        <v>82</v>
      </c>
      <c r="AY184" s="17" t="s">
        <v>144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80</v>
      </c>
      <c r="BK184" s="238">
        <f>ROUND(I184*H184,2)</f>
        <v>0</v>
      </c>
      <c r="BL184" s="17" t="s">
        <v>152</v>
      </c>
      <c r="BM184" s="237" t="s">
        <v>1180</v>
      </c>
    </row>
    <row r="185" s="2" customFormat="1">
      <c r="A185" s="38"/>
      <c r="B185" s="39"/>
      <c r="C185" s="40"/>
      <c r="D185" s="239" t="s">
        <v>154</v>
      </c>
      <c r="E185" s="40"/>
      <c r="F185" s="240" t="s">
        <v>1017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82</v>
      </c>
    </row>
    <row r="186" s="2" customFormat="1">
      <c r="A186" s="38"/>
      <c r="B186" s="39"/>
      <c r="C186" s="40"/>
      <c r="D186" s="244" t="s">
        <v>156</v>
      </c>
      <c r="E186" s="40"/>
      <c r="F186" s="245" t="s">
        <v>1018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82</v>
      </c>
    </row>
    <row r="187" s="2" customFormat="1" ht="44.25" customHeight="1">
      <c r="A187" s="38"/>
      <c r="B187" s="39"/>
      <c r="C187" s="226" t="s">
        <v>232</v>
      </c>
      <c r="D187" s="226" t="s">
        <v>147</v>
      </c>
      <c r="E187" s="227" t="s">
        <v>238</v>
      </c>
      <c r="F187" s="228" t="s">
        <v>239</v>
      </c>
      <c r="G187" s="229" t="s">
        <v>240</v>
      </c>
      <c r="H187" s="230">
        <v>2</v>
      </c>
      <c r="I187" s="231"/>
      <c r="J187" s="232">
        <f>ROUND(I187*H187,2)</f>
        <v>0</v>
      </c>
      <c r="K187" s="228" t="s">
        <v>151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152</v>
      </c>
      <c r="AT187" s="237" t="s">
        <v>147</v>
      </c>
      <c r="AU187" s="237" t="s">
        <v>82</v>
      </c>
      <c r="AY187" s="17" t="s">
        <v>144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152</v>
      </c>
      <c r="BM187" s="237" t="s">
        <v>1181</v>
      </c>
    </row>
    <row r="188" s="2" customFormat="1">
      <c r="A188" s="38"/>
      <c r="B188" s="39"/>
      <c r="C188" s="40"/>
      <c r="D188" s="239" t="s">
        <v>154</v>
      </c>
      <c r="E188" s="40"/>
      <c r="F188" s="240" t="s">
        <v>242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154</v>
      </c>
      <c r="AU188" s="17" t="s">
        <v>82</v>
      </c>
    </row>
    <row r="189" s="2" customFormat="1">
      <c r="A189" s="38"/>
      <c r="B189" s="39"/>
      <c r="C189" s="40"/>
      <c r="D189" s="244" t="s">
        <v>156</v>
      </c>
      <c r="E189" s="40"/>
      <c r="F189" s="245" t="s">
        <v>243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156</v>
      </c>
      <c r="AU189" s="17" t="s">
        <v>82</v>
      </c>
    </row>
    <row r="190" s="2" customFormat="1" ht="37.8" customHeight="1">
      <c r="A190" s="38"/>
      <c r="B190" s="39"/>
      <c r="C190" s="226" t="s">
        <v>8</v>
      </c>
      <c r="D190" s="226" t="s">
        <v>147</v>
      </c>
      <c r="E190" s="227" t="s">
        <v>245</v>
      </c>
      <c r="F190" s="228" t="s">
        <v>246</v>
      </c>
      <c r="G190" s="229" t="s">
        <v>178</v>
      </c>
      <c r="H190" s="230">
        <v>230.40600000000001</v>
      </c>
      <c r="I190" s="231"/>
      <c r="J190" s="232">
        <f>ROUND(I190*H190,2)</f>
        <v>0</v>
      </c>
      <c r="K190" s="228" t="s">
        <v>151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0.00021000000000000001</v>
      </c>
      <c r="R190" s="235">
        <f>Q190*H190</f>
        <v>0.048385260000000006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152</v>
      </c>
      <c r="AT190" s="237" t="s">
        <v>147</v>
      </c>
      <c r="AU190" s="237" t="s">
        <v>82</v>
      </c>
      <c r="AY190" s="17" t="s">
        <v>144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152</v>
      </c>
      <c r="BM190" s="237" t="s">
        <v>1182</v>
      </c>
    </row>
    <row r="191" s="2" customFormat="1">
      <c r="A191" s="38"/>
      <c r="B191" s="39"/>
      <c r="C191" s="40"/>
      <c r="D191" s="239" t="s">
        <v>154</v>
      </c>
      <c r="E191" s="40"/>
      <c r="F191" s="240" t="s">
        <v>248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82</v>
      </c>
    </row>
    <row r="192" s="2" customFormat="1">
      <c r="A192" s="38"/>
      <c r="B192" s="39"/>
      <c r="C192" s="40"/>
      <c r="D192" s="244" t="s">
        <v>156</v>
      </c>
      <c r="E192" s="40"/>
      <c r="F192" s="245" t="s">
        <v>249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82</v>
      </c>
    </row>
    <row r="193" s="13" customFormat="1">
      <c r="A193" s="13"/>
      <c r="B193" s="246"/>
      <c r="C193" s="247"/>
      <c r="D193" s="239" t="s">
        <v>158</v>
      </c>
      <c r="E193" s="248" t="s">
        <v>1</v>
      </c>
      <c r="F193" s="249" t="s">
        <v>1183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158</v>
      </c>
      <c r="AU193" s="255" t="s">
        <v>82</v>
      </c>
      <c r="AV193" s="13" t="s">
        <v>80</v>
      </c>
      <c r="AW193" s="13" t="s">
        <v>30</v>
      </c>
      <c r="AX193" s="13" t="s">
        <v>73</v>
      </c>
      <c r="AY193" s="255" t="s">
        <v>144</v>
      </c>
    </row>
    <row r="194" s="14" customFormat="1">
      <c r="A194" s="14"/>
      <c r="B194" s="256"/>
      <c r="C194" s="257"/>
      <c r="D194" s="239" t="s">
        <v>158</v>
      </c>
      <c r="E194" s="258" t="s">
        <v>1</v>
      </c>
      <c r="F194" s="259" t="s">
        <v>1184</v>
      </c>
      <c r="G194" s="257"/>
      <c r="H194" s="260">
        <v>230.40600000000001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158</v>
      </c>
      <c r="AU194" s="266" t="s">
        <v>82</v>
      </c>
      <c r="AV194" s="14" t="s">
        <v>82</v>
      </c>
      <c r="AW194" s="14" t="s">
        <v>30</v>
      </c>
      <c r="AX194" s="14" t="s">
        <v>73</v>
      </c>
      <c r="AY194" s="266" t="s">
        <v>144</v>
      </c>
    </row>
    <row r="195" s="15" customFormat="1">
      <c r="A195" s="15"/>
      <c r="B195" s="267"/>
      <c r="C195" s="268"/>
      <c r="D195" s="239" t="s">
        <v>158</v>
      </c>
      <c r="E195" s="269" t="s">
        <v>1</v>
      </c>
      <c r="F195" s="270" t="s">
        <v>161</v>
      </c>
      <c r="G195" s="268"/>
      <c r="H195" s="271">
        <v>230.40600000000001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158</v>
      </c>
      <c r="AU195" s="277" t="s">
        <v>82</v>
      </c>
      <c r="AV195" s="15" t="s">
        <v>152</v>
      </c>
      <c r="AW195" s="15" t="s">
        <v>30</v>
      </c>
      <c r="AX195" s="15" t="s">
        <v>80</v>
      </c>
      <c r="AY195" s="277" t="s">
        <v>144</v>
      </c>
    </row>
    <row r="196" s="2" customFormat="1" ht="16.5" customHeight="1">
      <c r="A196" s="38"/>
      <c r="B196" s="39"/>
      <c r="C196" s="226" t="s">
        <v>244</v>
      </c>
      <c r="D196" s="226" t="s">
        <v>147</v>
      </c>
      <c r="E196" s="227" t="s">
        <v>253</v>
      </c>
      <c r="F196" s="228" t="s">
        <v>254</v>
      </c>
      <c r="G196" s="229" t="s">
        <v>178</v>
      </c>
      <c r="H196" s="230">
        <v>488.86200000000002</v>
      </c>
      <c r="I196" s="231"/>
      <c r="J196" s="232">
        <f>ROUND(I196*H196,2)</f>
        <v>0</v>
      </c>
      <c r="K196" s="228" t="s">
        <v>151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152</v>
      </c>
      <c r="AT196" s="237" t="s">
        <v>147</v>
      </c>
      <c r="AU196" s="237" t="s">
        <v>82</v>
      </c>
      <c r="AY196" s="17" t="s">
        <v>144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152</v>
      </c>
      <c r="BM196" s="237" t="s">
        <v>1185</v>
      </c>
    </row>
    <row r="197" s="2" customFormat="1">
      <c r="A197" s="38"/>
      <c r="B197" s="39"/>
      <c r="C197" s="40"/>
      <c r="D197" s="239" t="s">
        <v>154</v>
      </c>
      <c r="E197" s="40"/>
      <c r="F197" s="240" t="s">
        <v>256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82</v>
      </c>
    </row>
    <row r="198" s="2" customFormat="1">
      <c r="A198" s="38"/>
      <c r="B198" s="39"/>
      <c r="C198" s="40"/>
      <c r="D198" s="244" t="s">
        <v>156</v>
      </c>
      <c r="E198" s="40"/>
      <c r="F198" s="245" t="s">
        <v>257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156</v>
      </c>
      <c r="AU198" s="17" t="s">
        <v>82</v>
      </c>
    </row>
    <row r="199" s="13" customFormat="1">
      <c r="A199" s="13"/>
      <c r="B199" s="246"/>
      <c r="C199" s="247"/>
      <c r="D199" s="239" t="s">
        <v>158</v>
      </c>
      <c r="E199" s="248" t="s">
        <v>1</v>
      </c>
      <c r="F199" s="249" t="s">
        <v>258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158</v>
      </c>
      <c r="AU199" s="255" t="s">
        <v>82</v>
      </c>
      <c r="AV199" s="13" t="s">
        <v>80</v>
      </c>
      <c r="AW199" s="13" t="s">
        <v>30</v>
      </c>
      <c r="AX199" s="13" t="s">
        <v>73</v>
      </c>
      <c r="AY199" s="255" t="s">
        <v>144</v>
      </c>
    </row>
    <row r="200" s="14" customFormat="1">
      <c r="A200" s="14"/>
      <c r="B200" s="256"/>
      <c r="C200" s="257"/>
      <c r="D200" s="239" t="s">
        <v>158</v>
      </c>
      <c r="E200" s="258" t="s">
        <v>1</v>
      </c>
      <c r="F200" s="259" t="s">
        <v>1186</v>
      </c>
      <c r="G200" s="257"/>
      <c r="H200" s="260">
        <v>488.86200000000002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158</v>
      </c>
      <c r="AU200" s="266" t="s">
        <v>82</v>
      </c>
      <c r="AV200" s="14" t="s">
        <v>82</v>
      </c>
      <c r="AW200" s="14" t="s">
        <v>30</v>
      </c>
      <c r="AX200" s="14" t="s">
        <v>73</v>
      </c>
      <c r="AY200" s="266" t="s">
        <v>144</v>
      </c>
    </row>
    <row r="201" s="15" customFormat="1">
      <c r="A201" s="15"/>
      <c r="B201" s="267"/>
      <c r="C201" s="268"/>
      <c r="D201" s="239" t="s">
        <v>158</v>
      </c>
      <c r="E201" s="269" t="s">
        <v>1</v>
      </c>
      <c r="F201" s="270" t="s">
        <v>161</v>
      </c>
      <c r="G201" s="268"/>
      <c r="H201" s="271">
        <v>488.86200000000002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158</v>
      </c>
      <c r="AU201" s="277" t="s">
        <v>82</v>
      </c>
      <c r="AV201" s="15" t="s">
        <v>152</v>
      </c>
      <c r="AW201" s="15" t="s">
        <v>30</v>
      </c>
      <c r="AX201" s="15" t="s">
        <v>80</v>
      </c>
      <c r="AY201" s="277" t="s">
        <v>144</v>
      </c>
    </row>
    <row r="202" s="2" customFormat="1" ht="16.5" customHeight="1">
      <c r="A202" s="38"/>
      <c r="B202" s="39"/>
      <c r="C202" s="226" t="s">
        <v>252</v>
      </c>
      <c r="D202" s="226" t="s">
        <v>147</v>
      </c>
      <c r="E202" s="227" t="s">
        <v>261</v>
      </c>
      <c r="F202" s="228" t="s">
        <v>262</v>
      </c>
      <c r="G202" s="229" t="s">
        <v>178</v>
      </c>
      <c r="H202" s="230">
        <v>150</v>
      </c>
      <c r="I202" s="231"/>
      <c r="J202" s="232">
        <f>ROUND(I202*H202,2)</f>
        <v>0</v>
      </c>
      <c r="K202" s="228" t="s">
        <v>151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152</v>
      </c>
      <c r="AT202" s="237" t="s">
        <v>147</v>
      </c>
      <c r="AU202" s="237" t="s">
        <v>82</v>
      </c>
      <c r="AY202" s="17" t="s">
        <v>144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152</v>
      </c>
      <c r="BM202" s="237" t="s">
        <v>1187</v>
      </c>
    </row>
    <row r="203" s="2" customFormat="1">
      <c r="A203" s="38"/>
      <c r="B203" s="39"/>
      <c r="C203" s="40"/>
      <c r="D203" s="239" t="s">
        <v>154</v>
      </c>
      <c r="E203" s="40"/>
      <c r="F203" s="240" t="s">
        <v>264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154</v>
      </c>
      <c r="AU203" s="17" t="s">
        <v>82</v>
      </c>
    </row>
    <row r="204" s="2" customFormat="1">
      <c r="A204" s="38"/>
      <c r="B204" s="39"/>
      <c r="C204" s="40"/>
      <c r="D204" s="244" t="s">
        <v>156</v>
      </c>
      <c r="E204" s="40"/>
      <c r="F204" s="245" t="s">
        <v>265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156</v>
      </c>
      <c r="AU204" s="17" t="s">
        <v>82</v>
      </c>
    </row>
    <row r="205" s="13" customFormat="1">
      <c r="A205" s="13"/>
      <c r="B205" s="246"/>
      <c r="C205" s="247"/>
      <c r="D205" s="239" t="s">
        <v>158</v>
      </c>
      <c r="E205" s="248" t="s">
        <v>1</v>
      </c>
      <c r="F205" s="249" t="s">
        <v>266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158</v>
      </c>
      <c r="AU205" s="255" t="s">
        <v>82</v>
      </c>
      <c r="AV205" s="13" t="s">
        <v>80</v>
      </c>
      <c r="AW205" s="13" t="s">
        <v>30</v>
      </c>
      <c r="AX205" s="13" t="s">
        <v>73</v>
      </c>
      <c r="AY205" s="255" t="s">
        <v>144</v>
      </c>
    </row>
    <row r="206" s="14" customFormat="1">
      <c r="A206" s="14"/>
      <c r="B206" s="256"/>
      <c r="C206" s="257"/>
      <c r="D206" s="239" t="s">
        <v>158</v>
      </c>
      <c r="E206" s="258" t="s">
        <v>1</v>
      </c>
      <c r="F206" s="259" t="s">
        <v>1188</v>
      </c>
      <c r="G206" s="257"/>
      <c r="H206" s="260">
        <v>150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158</v>
      </c>
      <c r="AU206" s="266" t="s">
        <v>82</v>
      </c>
      <c r="AV206" s="14" t="s">
        <v>82</v>
      </c>
      <c r="AW206" s="14" t="s">
        <v>30</v>
      </c>
      <c r="AX206" s="14" t="s">
        <v>73</v>
      </c>
      <c r="AY206" s="266" t="s">
        <v>144</v>
      </c>
    </row>
    <row r="207" s="15" customFormat="1">
      <c r="A207" s="15"/>
      <c r="B207" s="267"/>
      <c r="C207" s="268"/>
      <c r="D207" s="239" t="s">
        <v>158</v>
      </c>
      <c r="E207" s="269" t="s">
        <v>1</v>
      </c>
      <c r="F207" s="270" t="s">
        <v>161</v>
      </c>
      <c r="G207" s="268"/>
      <c r="H207" s="271">
        <v>150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158</v>
      </c>
      <c r="AU207" s="277" t="s">
        <v>82</v>
      </c>
      <c r="AV207" s="15" t="s">
        <v>152</v>
      </c>
      <c r="AW207" s="15" t="s">
        <v>30</v>
      </c>
      <c r="AX207" s="15" t="s">
        <v>80</v>
      </c>
      <c r="AY207" s="277" t="s">
        <v>144</v>
      </c>
    </row>
    <row r="208" s="2" customFormat="1" ht="24.15" customHeight="1">
      <c r="A208" s="38"/>
      <c r="B208" s="39"/>
      <c r="C208" s="226" t="s">
        <v>260</v>
      </c>
      <c r="D208" s="226" t="s">
        <v>147</v>
      </c>
      <c r="E208" s="227" t="s">
        <v>271</v>
      </c>
      <c r="F208" s="228" t="s">
        <v>272</v>
      </c>
      <c r="G208" s="229" t="s">
        <v>178</v>
      </c>
      <c r="H208" s="230">
        <v>60</v>
      </c>
      <c r="I208" s="231"/>
      <c r="J208" s="232">
        <f>ROUND(I208*H208,2)</f>
        <v>0</v>
      </c>
      <c r="K208" s="228" t="s">
        <v>151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152</v>
      </c>
      <c r="AT208" s="237" t="s">
        <v>147</v>
      </c>
      <c r="AU208" s="237" t="s">
        <v>82</v>
      </c>
      <c r="AY208" s="17" t="s">
        <v>144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152</v>
      </c>
      <c r="BM208" s="237" t="s">
        <v>1189</v>
      </c>
    </row>
    <row r="209" s="2" customFormat="1">
      <c r="A209" s="38"/>
      <c r="B209" s="39"/>
      <c r="C209" s="40"/>
      <c r="D209" s="239" t="s">
        <v>154</v>
      </c>
      <c r="E209" s="40"/>
      <c r="F209" s="240" t="s">
        <v>274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154</v>
      </c>
      <c r="AU209" s="17" t="s">
        <v>82</v>
      </c>
    </row>
    <row r="210" s="2" customFormat="1">
      <c r="A210" s="38"/>
      <c r="B210" s="39"/>
      <c r="C210" s="40"/>
      <c r="D210" s="244" t="s">
        <v>156</v>
      </c>
      <c r="E210" s="40"/>
      <c r="F210" s="245" t="s">
        <v>275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156</v>
      </c>
      <c r="AU210" s="17" t="s">
        <v>82</v>
      </c>
    </row>
    <row r="211" s="13" customFormat="1">
      <c r="A211" s="13"/>
      <c r="B211" s="246"/>
      <c r="C211" s="247"/>
      <c r="D211" s="239" t="s">
        <v>158</v>
      </c>
      <c r="E211" s="248" t="s">
        <v>1</v>
      </c>
      <c r="F211" s="249" t="s">
        <v>276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158</v>
      </c>
      <c r="AU211" s="255" t="s">
        <v>82</v>
      </c>
      <c r="AV211" s="13" t="s">
        <v>80</v>
      </c>
      <c r="AW211" s="13" t="s">
        <v>30</v>
      </c>
      <c r="AX211" s="13" t="s">
        <v>73</v>
      </c>
      <c r="AY211" s="255" t="s">
        <v>144</v>
      </c>
    </row>
    <row r="212" s="14" customFormat="1">
      <c r="A212" s="14"/>
      <c r="B212" s="256"/>
      <c r="C212" s="257"/>
      <c r="D212" s="239" t="s">
        <v>158</v>
      </c>
      <c r="E212" s="258" t="s">
        <v>1</v>
      </c>
      <c r="F212" s="259" t="s">
        <v>1190</v>
      </c>
      <c r="G212" s="257"/>
      <c r="H212" s="260">
        <v>60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158</v>
      </c>
      <c r="AU212" s="266" t="s">
        <v>82</v>
      </c>
      <c r="AV212" s="14" t="s">
        <v>82</v>
      </c>
      <c r="AW212" s="14" t="s">
        <v>30</v>
      </c>
      <c r="AX212" s="14" t="s">
        <v>73</v>
      </c>
      <c r="AY212" s="266" t="s">
        <v>144</v>
      </c>
    </row>
    <row r="213" s="15" customFormat="1">
      <c r="A213" s="15"/>
      <c r="B213" s="267"/>
      <c r="C213" s="268"/>
      <c r="D213" s="239" t="s">
        <v>158</v>
      </c>
      <c r="E213" s="269" t="s">
        <v>1</v>
      </c>
      <c r="F213" s="270" t="s">
        <v>161</v>
      </c>
      <c r="G213" s="268"/>
      <c r="H213" s="271">
        <v>60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158</v>
      </c>
      <c r="AU213" s="277" t="s">
        <v>82</v>
      </c>
      <c r="AV213" s="15" t="s">
        <v>152</v>
      </c>
      <c r="AW213" s="15" t="s">
        <v>30</v>
      </c>
      <c r="AX213" s="15" t="s">
        <v>80</v>
      </c>
      <c r="AY213" s="277" t="s">
        <v>144</v>
      </c>
    </row>
    <row r="214" s="2" customFormat="1" ht="37.8" customHeight="1">
      <c r="A214" s="38"/>
      <c r="B214" s="39"/>
      <c r="C214" s="226" t="s">
        <v>270</v>
      </c>
      <c r="D214" s="226" t="s">
        <v>147</v>
      </c>
      <c r="E214" s="227" t="s">
        <v>294</v>
      </c>
      <c r="F214" s="228" t="s">
        <v>295</v>
      </c>
      <c r="G214" s="229" t="s">
        <v>178</v>
      </c>
      <c r="H214" s="230">
        <v>69</v>
      </c>
      <c r="I214" s="231"/>
      <c r="J214" s="232">
        <f>ROUND(I214*H214,2)</f>
        <v>0</v>
      </c>
      <c r="K214" s="228" t="s">
        <v>151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0.071999999999999995</v>
      </c>
      <c r="T214" s="236">
        <f>S214*H214</f>
        <v>4.968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152</v>
      </c>
      <c r="AT214" s="237" t="s">
        <v>147</v>
      </c>
      <c r="AU214" s="237" t="s">
        <v>82</v>
      </c>
      <c r="AY214" s="17" t="s">
        <v>144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152</v>
      </c>
      <c r="BM214" s="237" t="s">
        <v>1191</v>
      </c>
    </row>
    <row r="215" s="2" customFormat="1">
      <c r="A215" s="38"/>
      <c r="B215" s="39"/>
      <c r="C215" s="40"/>
      <c r="D215" s="239" t="s">
        <v>154</v>
      </c>
      <c r="E215" s="40"/>
      <c r="F215" s="240" t="s">
        <v>297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154</v>
      </c>
      <c r="AU215" s="17" t="s">
        <v>82</v>
      </c>
    </row>
    <row r="216" s="2" customFormat="1">
      <c r="A216" s="38"/>
      <c r="B216" s="39"/>
      <c r="C216" s="40"/>
      <c r="D216" s="244" t="s">
        <v>156</v>
      </c>
      <c r="E216" s="40"/>
      <c r="F216" s="245" t="s">
        <v>298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82</v>
      </c>
    </row>
    <row r="217" s="13" customFormat="1">
      <c r="A217" s="13"/>
      <c r="B217" s="246"/>
      <c r="C217" s="247"/>
      <c r="D217" s="239" t="s">
        <v>158</v>
      </c>
      <c r="E217" s="248" t="s">
        <v>1</v>
      </c>
      <c r="F217" s="249" t="s">
        <v>182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158</v>
      </c>
      <c r="AU217" s="255" t="s">
        <v>82</v>
      </c>
      <c r="AV217" s="13" t="s">
        <v>80</v>
      </c>
      <c r="AW217" s="13" t="s">
        <v>30</v>
      </c>
      <c r="AX217" s="13" t="s">
        <v>73</v>
      </c>
      <c r="AY217" s="255" t="s">
        <v>144</v>
      </c>
    </row>
    <row r="218" s="14" customFormat="1">
      <c r="A218" s="14"/>
      <c r="B218" s="256"/>
      <c r="C218" s="257"/>
      <c r="D218" s="239" t="s">
        <v>158</v>
      </c>
      <c r="E218" s="258" t="s">
        <v>1</v>
      </c>
      <c r="F218" s="259" t="s">
        <v>1167</v>
      </c>
      <c r="G218" s="257"/>
      <c r="H218" s="260">
        <v>69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158</v>
      </c>
      <c r="AU218" s="266" t="s">
        <v>82</v>
      </c>
      <c r="AV218" s="14" t="s">
        <v>82</v>
      </c>
      <c r="AW218" s="14" t="s">
        <v>30</v>
      </c>
      <c r="AX218" s="14" t="s">
        <v>73</v>
      </c>
      <c r="AY218" s="266" t="s">
        <v>144</v>
      </c>
    </row>
    <row r="219" s="15" customFormat="1">
      <c r="A219" s="15"/>
      <c r="B219" s="267"/>
      <c r="C219" s="268"/>
      <c r="D219" s="239" t="s">
        <v>158</v>
      </c>
      <c r="E219" s="269" t="s">
        <v>1</v>
      </c>
      <c r="F219" s="270" t="s">
        <v>161</v>
      </c>
      <c r="G219" s="268"/>
      <c r="H219" s="271">
        <v>69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158</v>
      </c>
      <c r="AU219" s="277" t="s">
        <v>82</v>
      </c>
      <c r="AV219" s="15" t="s">
        <v>152</v>
      </c>
      <c r="AW219" s="15" t="s">
        <v>30</v>
      </c>
      <c r="AX219" s="15" t="s">
        <v>80</v>
      </c>
      <c r="AY219" s="277" t="s">
        <v>144</v>
      </c>
    </row>
    <row r="220" s="2" customFormat="1" ht="24.15" customHeight="1">
      <c r="A220" s="38"/>
      <c r="B220" s="39"/>
      <c r="C220" s="226" t="s">
        <v>278</v>
      </c>
      <c r="D220" s="226" t="s">
        <v>147</v>
      </c>
      <c r="E220" s="227" t="s">
        <v>300</v>
      </c>
      <c r="F220" s="228" t="s">
        <v>301</v>
      </c>
      <c r="G220" s="229" t="s">
        <v>150</v>
      </c>
      <c r="H220" s="230">
        <v>5.1749999999999998</v>
      </c>
      <c r="I220" s="231"/>
      <c r="J220" s="232">
        <f>ROUND(I220*H220,2)</f>
        <v>0</v>
      </c>
      <c r="K220" s="228" t="s">
        <v>151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1.95</v>
      </c>
      <c r="T220" s="236">
        <f>S220*H220</f>
        <v>10.091249999999999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152</v>
      </c>
      <c r="AT220" s="237" t="s">
        <v>147</v>
      </c>
      <c r="AU220" s="237" t="s">
        <v>82</v>
      </c>
      <c r="AY220" s="17" t="s">
        <v>144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152</v>
      </c>
      <c r="BM220" s="237" t="s">
        <v>1192</v>
      </c>
    </row>
    <row r="221" s="2" customFormat="1">
      <c r="A221" s="38"/>
      <c r="B221" s="39"/>
      <c r="C221" s="40"/>
      <c r="D221" s="239" t="s">
        <v>154</v>
      </c>
      <c r="E221" s="40"/>
      <c r="F221" s="240" t="s">
        <v>303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82</v>
      </c>
    </row>
    <row r="222" s="2" customFormat="1">
      <c r="A222" s="38"/>
      <c r="B222" s="39"/>
      <c r="C222" s="40"/>
      <c r="D222" s="244" t="s">
        <v>156</v>
      </c>
      <c r="E222" s="40"/>
      <c r="F222" s="245" t="s">
        <v>304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82</v>
      </c>
    </row>
    <row r="223" s="13" customFormat="1">
      <c r="A223" s="13"/>
      <c r="B223" s="246"/>
      <c r="C223" s="247"/>
      <c r="D223" s="239" t="s">
        <v>158</v>
      </c>
      <c r="E223" s="248" t="s">
        <v>1</v>
      </c>
      <c r="F223" s="249" t="s">
        <v>305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158</v>
      </c>
      <c r="AU223" s="255" t="s">
        <v>82</v>
      </c>
      <c r="AV223" s="13" t="s">
        <v>80</v>
      </c>
      <c r="AW223" s="13" t="s">
        <v>30</v>
      </c>
      <c r="AX223" s="13" t="s">
        <v>73</v>
      </c>
      <c r="AY223" s="255" t="s">
        <v>144</v>
      </c>
    </row>
    <row r="224" s="14" customFormat="1">
      <c r="A224" s="14"/>
      <c r="B224" s="256"/>
      <c r="C224" s="257"/>
      <c r="D224" s="239" t="s">
        <v>158</v>
      </c>
      <c r="E224" s="258" t="s">
        <v>1</v>
      </c>
      <c r="F224" s="259" t="s">
        <v>1193</v>
      </c>
      <c r="G224" s="257"/>
      <c r="H224" s="260">
        <v>5.1749999999999998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158</v>
      </c>
      <c r="AU224" s="266" t="s">
        <v>82</v>
      </c>
      <c r="AV224" s="14" t="s">
        <v>82</v>
      </c>
      <c r="AW224" s="14" t="s">
        <v>30</v>
      </c>
      <c r="AX224" s="14" t="s">
        <v>73</v>
      </c>
      <c r="AY224" s="266" t="s">
        <v>144</v>
      </c>
    </row>
    <row r="225" s="15" customFormat="1">
      <c r="A225" s="15"/>
      <c r="B225" s="267"/>
      <c r="C225" s="268"/>
      <c r="D225" s="239" t="s">
        <v>158</v>
      </c>
      <c r="E225" s="269" t="s">
        <v>1</v>
      </c>
      <c r="F225" s="270" t="s">
        <v>161</v>
      </c>
      <c r="G225" s="268"/>
      <c r="H225" s="271">
        <v>5.1749999999999998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158</v>
      </c>
      <c r="AU225" s="277" t="s">
        <v>82</v>
      </c>
      <c r="AV225" s="15" t="s">
        <v>152</v>
      </c>
      <c r="AW225" s="15" t="s">
        <v>30</v>
      </c>
      <c r="AX225" s="15" t="s">
        <v>80</v>
      </c>
      <c r="AY225" s="277" t="s">
        <v>144</v>
      </c>
    </row>
    <row r="226" s="2" customFormat="1" ht="24.15" customHeight="1">
      <c r="A226" s="38"/>
      <c r="B226" s="39"/>
      <c r="C226" s="226" t="s">
        <v>285</v>
      </c>
      <c r="D226" s="226" t="s">
        <v>147</v>
      </c>
      <c r="E226" s="227" t="s">
        <v>307</v>
      </c>
      <c r="F226" s="228" t="s">
        <v>308</v>
      </c>
      <c r="G226" s="229" t="s">
        <v>178</v>
      </c>
      <c r="H226" s="230">
        <v>406.63999999999999</v>
      </c>
      <c r="I226" s="231"/>
      <c r="J226" s="232">
        <f>ROUND(I226*H226,2)</f>
        <v>0</v>
      </c>
      <c r="K226" s="228" t="s">
        <v>151</v>
      </c>
      <c r="L226" s="44"/>
      <c r="M226" s="233" t="s">
        <v>1</v>
      </c>
      <c r="N226" s="234" t="s">
        <v>38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152</v>
      </c>
      <c r="AT226" s="237" t="s">
        <v>147</v>
      </c>
      <c r="AU226" s="237" t="s">
        <v>82</v>
      </c>
      <c r="AY226" s="17" t="s">
        <v>144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80</v>
      </c>
      <c r="BK226" s="238">
        <f>ROUND(I226*H226,2)</f>
        <v>0</v>
      </c>
      <c r="BL226" s="17" t="s">
        <v>152</v>
      </c>
      <c r="BM226" s="237" t="s">
        <v>1194</v>
      </c>
    </row>
    <row r="227" s="2" customFormat="1">
      <c r="A227" s="38"/>
      <c r="B227" s="39"/>
      <c r="C227" s="40"/>
      <c r="D227" s="239" t="s">
        <v>154</v>
      </c>
      <c r="E227" s="40"/>
      <c r="F227" s="240" t="s">
        <v>310</v>
      </c>
      <c r="G227" s="40"/>
      <c r="H227" s="40"/>
      <c r="I227" s="241"/>
      <c r="J227" s="40"/>
      <c r="K227" s="40"/>
      <c r="L227" s="44"/>
      <c r="M227" s="242"/>
      <c r="N227" s="243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154</v>
      </c>
      <c r="AU227" s="17" t="s">
        <v>82</v>
      </c>
    </row>
    <row r="228" s="2" customFormat="1">
      <c r="A228" s="38"/>
      <c r="B228" s="39"/>
      <c r="C228" s="40"/>
      <c r="D228" s="244" t="s">
        <v>156</v>
      </c>
      <c r="E228" s="40"/>
      <c r="F228" s="245" t="s">
        <v>311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156</v>
      </c>
      <c r="AU228" s="17" t="s">
        <v>82</v>
      </c>
    </row>
    <row r="229" s="2" customFormat="1" ht="24.15" customHeight="1">
      <c r="A229" s="38"/>
      <c r="B229" s="39"/>
      <c r="C229" s="226" t="s">
        <v>293</v>
      </c>
      <c r="D229" s="226" t="s">
        <v>147</v>
      </c>
      <c r="E229" s="227" t="s">
        <v>313</v>
      </c>
      <c r="F229" s="228" t="s">
        <v>314</v>
      </c>
      <c r="G229" s="229" t="s">
        <v>178</v>
      </c>
      <c r="H229" s="230">
        <v>406.63999999999999</v>
      </c>
      <c r="I229" s="231"/>
      <c r="J229" s="232">
        <f>ROUND(I229*H229,2)</f>
        <v>0</v>
      </c>
      <c r="K229" s="228" t="s">
        <v>151</v>
      </c>
      <c r="L229" s="44"/>
      <c r="M229" s="233" t="s">
        <v>1</v>
      </c>
      <c r="N229" s="234" t="s">
        <v>38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152</v>
      </c>
      <c r="AT229" s="237" t="s">
        <v>147</v>
      </c>
      <c r="AU229" s="237" t="s">
        <v>82</v>
      </c>
      <c r="AY229" s="17" t="s">
        <v>144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80</v>
      </c>
      <c r="BK229" s="238">
        <f>ROUND(I229*H229,2)</f>
        <v>0</v>
      </c>
      <c r="BL229" s="17" t="s">
        <v>152</v>
      </c>
      <c r="BM229" s="237" t="s">
        <v>1195</v>
      </c>
    </row>
    <row r="230" s="2" customFormat="1">
      <c r="A230" s="38"/>
      <c r="B230" s="39"/>
      <c r="C230" s="40"/>
      <c r="D230" s="239" t="s">
        <v>154</v>
      </c>
      <c r="E230" s="40"/>
      <c r="F230" s="240" t="s">
        <v>316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154</v>
      </c>
      <c r="AU230" s="17" t="s">
        <v>82</v>
      </c>
    </row>
    <row r="231" s="2" customFormat="1">
      <c r="A231" s="38"/>
      <c r="B231" s="39"/>
      <c r="C231" s="40"/>
      <c r="D231" s="244" t="s">
        <v>156</v>
      </c>
      <c r="E231" s="40"/>
      <c r="F231" s="245" t="s">
        <v>317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156</v>
      </c>
      <c r="AU231" s="17" t="s">
        <v>82</v>
      </c>
    </row>
    <row r="232" s="12" customFormat="1" ht="22.8" customHeight="1">
      <c r="A232" s="12"/>
      <c r="B232" s="210"/>
      <c r="C232" s="211"/>
      <c r="D232" s="212" t="s">
        <v>72</v>
      </c>
      <c r="E232" s="224" t="s">
        <v>318</v>
      </c>
      <c r="F232" s="224" t="s">
        <v>319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SUM(P233:P275)</f>
        <v>0</v>
      </c>
      <c r="Q232" s="218"/>
      <c r="R232" s="219">
        <f>SUM(R233:R275)</f>
        <v>0</v>
      </c>
      <c r="S232" s="218"/>
      <c r="T232" s="220">
        <f>SUM(T233:T275)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80</v>
      </c>
      <c r="AT232" s="222" t="s">
        <v>72</v>
      </c>
      <c r="AU232" s="222" t="s">
        <v>80</v>
      </c>
      <c r="AY232" s="221" t="s">
        <v>144</v>
      </c>
      <c r="BK232" s="223">
        <f>SUM(BK233:BK275)</f>
        <v>0</v>
      </c>
    </row>
    <row r="233" s="2" customFormat="1" ht="24.15" customHeight="1">
      <c r="A233" s="38"/>
      <c r="B233" s="39"/>
      <c r="C233" s="226" t="s">
        <v>299</v>
      </c>
      <c r="D233" s="226" t="s">
        <v>147</v>
      </c>
      <c r="E233" s="227" t="s">
        <v>321</v>
      </c>
      <c r="F233" s="228" t="s">
        <v>322</v>
      </c>
      <c r="G233" s="229" t="s">
        <v>323</v>
      </c>
      <c r="H233" s="230">
        <v>37.494</v>
      </c>
      <c r="I233" s="231"/>
      <c r="J233" s="232">
        <f>ROUND(I233*H233,2)</f>
        <v>0</v>
      </c>
      <c r="K233" s="228" t="s">
        <v>151</v>
      </c>
      <c r="L233" s="44"/>
      <c r="M233" s="233" t="s">
        <v>1</v>
      </c>
      <c r="N233" s="234" t="s">
        <v>38</v>
      </c>
      <c r="O233" s="91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152</v>
      </c>
      <c r="AT233" s="237" t="s">
        <v>147</v>
      </c>
      <c r="AU233" s="237" t="s">
        <v>82</v>
      </c>
      <c r="AY233" s="17" t="s">
        <v>144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80</v>
      </c>
      <c r="BK233" s="238">
        <f>ROUND(I233*H233,2)</f>
        <v>0</v>
      </c>
      <c r="BL233" s="17" t="s">
        <v>152</v>
      </c>
      <c r="BM233" s="237" t="s">
        <v>1196</v>
      </c>
    </row>
    <row r="234" s="2" customFormat="1">
      <c r="A234" s="38"/>
      <c r="B234" s="39"/>
      <c r="C234" s="40"/>
      <c r="D234" s="239" t="s">
        <v>154</v>
      </c>
      <c r="E234" s="40"/>
      <c r="F234" s="240" t="s">
        <v>325</v>
      </c>
      <c r="G234" s="40"/>
      <c r="H234" s="40"/>
      <c r="I234" s="241"/>
      <c r="J234" s="40"/>
      <c r="K234" s="40"/>
      <c r="L234" s="44"/>
      <c r="M234" s="242"/>
      <c r="N234" s="243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154</v>
      </c>
      <c r="AU234" s="17" t="s">
        <v>82</v>
      </c>
    </row>
    <row r="235" s="2" customFormat="1">
      <c r="A235" s="38"/>
      <c r="B235" s="39"/>
      <c r="C235" s="40"/>
      <c r="D235" s="244" t="s">
        <v>156</v>
      </c>
      <c r="E235" s="40"/>
      <c r="F235" s="245" t="s">
        <v>326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156</v>
      </c>
      <c r="AU235" s="17" t="s">
        <v>82</v>
      </c>
    </row>
    <row r="236" s="2" customFormat="1" ht="33" customHeight="1">
      <c r="A236" s="38"/>
      <c r="B236" s="39"/>
      <c r="C236" s="226" t="s">
        <v>7</v>
      </c>
      <c r="D236" s="226" t="s">
        <v>147</v>
      </c>
      <c r="E236" s="227" t="s">
        <v>328</v>
      </c>
      <c r="F236" s="228" t="s">
        <v>329</v>
      </c>
      <c r="G236" s="229" t="s">
        <v>323</v>
      </c>
      <c r="H236" s="230">
        <v>74.988</v>
      </c>
      <c r="I236" s="231"/>
      <c r="J236" s="232">
        <f>ROUND(I236*H236,2)</f>
        <v>0</v>
      </c>
      <c r="K236" s="228" t="s">
        <v>151</v>
      </c>
      <c r="L236" s="44"/>
      <c r="M236" s="233" t="s">
        <v>1</v>
      </c>
      <c r="N236" s="234" t="s">
        <v>38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152</v>
      </c>
      <c r="AT236" s="237" t="s">
        <v>147</v>
      </c>
      <c r="AU236" s="237" t="s">
        <v>82</v>
      </c>
      <c r="AY236" s="17" t="s">
        <v>144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80</v>
      </c>
      <c r="BK236" s="238">
        <f>ROUND(I236*H236,2)</f>
        <v>0</v>
      </c>
      <c r="BL236" s="17" t="s">
        <v>152</v>
      </c>
      <c r="BM236" s="237" t="s">
        <v>1197</v>
      </c>
    </row>
    <row r="237" s="2" customFormat="1">
      <c r="A237" s="38"/>
      <c r="B237" s="39"/>
      <c r="C237" s="40"/>
      <c r="D237" s="239" t="s">
        <v>154</v>
      </c>
      <c r="E237" s="40"/>
      <c r="F237" s="240" t="s">
        <v>331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154</v>
      </c>
      <c r="AU237" s="17" t="s">
        <v>82</v>
      </c>
    </row>
    <row r="238" s="2" customFormat="1">
      <c r="A238" s="38"/>
      <c r="B238" s="39"/>
      <c r="C238" s="40"/>
      <c r="D238" s="244" t="s">
        <v>156</v>
      </c>
      <c r="E238" s="40"/>
      <c r="F238" s="245" t="s">
        <v>332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156</v>
      </c>
      <c r="AU238" s="17" t="s">
        <v>82</v>
      </c>
    </row>
    <row r="239" s="14" customFormat="1">
      <c r="A239" s="14"/>
      <c r="B239" s="256"/>
      <c r="C239" s="257"/>
      <c r="D239" s="239" t="s">
        <v>158</v>
      </c>
      <c r="E239" s="257"/>
      <c r="F239" s="259" t="s">
        <v>1198</v>
      </c>
      <c r="G239" s="257"/>
      <c r="H239" s="260">
        <v>74.988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158</v>
      </c>
      <c r="AU239" s="266" t="s">
        <v>82</v>
      </c>
      <c r="AV239" s="14" t="s">
        <v>82</v>
      </c>
      <c r="AW239" s="14" t="s">
        <v>4</v>
      </c>
      <c r="AX239" s="14" t="s">
        <v>80</v>
      </c>
      <c r="AY239" s="266" t="s">
        <v>144</v>
      </c>
    </row>
    <row r="240" s="2" customFormat="1" ht="21.75" customHeight="1">
      <c r="A240" s="38"/>
      <c r="B240" s="39"/>
      <c r="C240" s="226" t="s">
        <v>312</v>
      </c>
      <c r="D240" s="226" t="s">
        <v>147</v>
      </c>
      <c r="E240" s="227" t="s">
        <v>335</v>
      </c>
      <c r="F240" s="228" t="s">
        <v>336</v>
      </c>
      <c r="G240" s="229" t="s">
        <v>164</v>
      </c>
      <c r="H240" s="230">
        <v>8</v>
      </c>
      <c r="I240" s="231"/>
      <c r="J240" s="232">
        <f>ROUND(I240*H240,2)</f>
        <v>0</v>
      </c>
      <c r="K240" s="228" t="s">
        <v>151</v>
      </c>
      <c r="L240" s="44"/>
      <c r="M240" s="233" t="s">
        <v>1</v>
      </c>
      <c r="N240" s="234" t="s">
        <v>38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152</v>
      </c>
      <c r="AT240" s="237" t="s">
        <v>147</v>
      </c>
      <c r="AU240" s="237" t="s">
        <v>82</v>
      </c>
      <c r="AY240" s="17" t="s">
        <v>144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80</v>
      </c>
      <c r="BK240" s="238">
        <f>ROUND(I240*H240,2)</f>
        <v>0</v>
      </c>
      <c r="BL240" s="17" t="s">
        <v>152</v>
      </c>
      <c r="BM240" s="237" t="s">
        <v>1199</v>
      </c>
    </row>
    <row r="241" s="2" customFormat="1">
      <c r="A241" s="38"/>
      <c r="B241" s="39"/>
      <c r="C241" s="40"/>
      <c r="D241" s="239" t="s">
        <v>154</v>
      </c>
      <c r="E241" s="40"/>
      <c r="F241" s="240" t="s">
        <v>338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154</v>
      </c>
      <c r="AU241" s="17" t="s">
        <v>82</v>
      </c>
    </row>
    <row r="242" s="2" customFormat="1">
      <c r="A242" s="38"/>
      <c r="B242" s="39"/>
      <c r="C242" s="40"/>
      <c r="D242" s="244" t="s">
        <v>156</v>
      </c>
      <c r="E242" s="40"/>
      <c r="F242" s="245" t="s">
        <v>339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156</v>
      </c>
      <c r="AU242" s="17" t="s">
        <v>82</v>
      </c>
    </row>
    <row r="243" s="2" customFormat="1" ht="24.15" customHeight="1">
      <c r="A243" s="38"/>
      <c r="B243" s="39"/>
      <c r="C243" s="226" t="s">
        <v>320</v>
      </c>
      <c r="D243" s="226" t="s">
        <v>147</v>
      </c>
      <c r="E243" s="227" t="s">
        <v>341</v>
      </c>
      <c r="F243" s="228" t="s">
        <v>342</v>
      </c>
      <c r="G243" s="229" t="s">
        <v>164</v>
      </c>
      <c r="H243" s="230">
        <v>480</v>
      </c>
      <c r="I243" s="231"/>
      <c r="J243" s="232">
        <f>ROUND(I243*H243,2)</f>
        <v>0</v>
      </c>
      <c r="K243" s="228" t="s">
        <v>151</v>
      </c>
      <c r="L243" s="44"/>
      <c r="M243" s="233" t="s">
        <v>1</v>
      </c>
      <c r="N243" s="234" t="s">
        <v>38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152</v>
      </c>
      <c r="AT243" s="237" t="s">
        <v>147</v>
      </c>
      <c r="AU243" s="237" t="s">
        <v>82</v>
      </c>
      <c r="AY243" s="17" t="s">
        <v>144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80</v>
      </c>
      <c r="BK243" s="238">
        <f>ROUND(I243*H243,2)</f>
        <v>0</v>
      </c>
      <c r="BL243" s="17" t="s">
        <v>152</v>
      </c>
      <c r="BM243" s="237" t="s">
        <v>1200</v>
      </c>
    </row>
    <row r="244" s="2" customFormat="1">
      <c r="A244" s="38"/>
      <c r="B244" s="39"/>
      <c r="C244" s="40"/>
      <c r="D244" s="239" t="s">
        <v>154</v>
      </c>
      <c r="E244" s="40"/>
      <c r="F244" s="240" t="s">
        <v>344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154</v>
      </c>
      <c r="AU244" s="17" t="s">
        <v>82</v>
      </c>
    </row>
    <row r="245" s="2" customFormat="1">
      <c r="A245" s="38"/>
      <c r="B245" s="39"/>
      <c r="C245" s="40"/>
      <c r="D245" s="244" t="s">
        <v>156</v>
      </c>
      <c r="E245" s="40"/>
      <c r="F245" s="245" t="s">
        <v>345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156</v>
      </c>
      <c r="AU245" s="17" t="s">
        <v>82</v>
      </c>
    </row>
    <row r="246" s="14" customFormat="1">
      <c r="A246" s="14"/>
      <c r="B246" s="256"/>
      <c r="C246" s="257"/>
      <c r="D246" s="239" t="s">
        <v>158</v>
      </c>
      <c r="E246" s="257"/>
      <c r="F246" s="259" t="s">
        <v>1038</v>
      </c>
      <c r="G246" s="257"/>
      <c r="H246" s="260">
        <v>480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158</v>
      </c>
      <c r="AU246" s="266" t="s">
        <v>82</v>
      </c>
      <c r="AV246" s="14" t="s">
        <v>82</v>
      </c>
      <c r="AW246" s="14" t="s">
        <v>4</v>
      </c>
      <c r="AX246" s="14" t="s">
        <v>80</v>
      </c>
      <c r="AY246" s="266" t="s">
        <v>144</v>
      </c>
    </row>
    <row r="247" s="2" customFormat="1" ht="24.15" customHeight="1">
      <c r="A247" s="38"/>
      <c r="B247" s="39"/>
      <c r="C247" s="226" t="s">
        <v>327</v>
      </c>
      <c r="D247" s="226" t="s">
        <v>147</v>
      </c>
      <c r="E247" s="227" t="s">
        <v>348</v>
      </c>
      <c r="F247" s="228" t="s">
        <v>349</v>
      </c>
      <c r="G247" s="229" t="s">
        <v>323</v>
      </c>
      <c r="H247" s="230">
        <v>37.494</v>
      </c>
      <c r="I247" s="231"/>
      <c r="J247" s="232">
        <f>ROUND(I247*H247,2)</f>
        <v>0</v>
      </c>
      <c r="K247" s="228" t="s">
        <v>151</v>
      </c>
      <c r="L247" s="44"/>
      <c r="M247" s="233" t="s">
        <v>1</v>
      </c>
      <c r="N247" s="234" t="s">
        <v>38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152</v>
      </c>
      <c r="AT247" s="237" t="s">
        <v>147</v>
      </c>
      <c r="AU247" s="237" t="s">
        <v>82</v>
      </c>
      <c r="AY247" s="17" t="s">
        <v>144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80</v>
      </c>
      <c r="BK247" s="238">
        <f>ROUND(I247*H247,2)</f>
        <v>0</v>
      </c>
      <c r="BL247" s="17" t="s">
        <v>152</v>
      </c>
      <c r="BM247" s="237" t="s">
        <v>1201</v>
      </c>
    </row>
    <row r="248" s="2" customFormat="1">
      <c r="A248" s="38"/>
      <c r="B248" s="39"/>
      <c r="C248" s="40"/>
      <c r="D248" s="239" t="s">
        <v>154</v>
      </c>
      <c r="E248" s="40"/>
      <c r="F248" s="240" t="s">
        <v>351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154</v>
      </c>
      <c r="AU248" s="17" t="s">
        <v>82</v>
      </c>
    </row>
    <row r="249" s="2" customFormat="1">
      <c r="A249" s="38"/>
      <c r="B249" s="39"/>
      <c r="C249" s="40"/>
      <c r="D249" s="244" t="s">
        <v>156</v>
      </c>
      <c r="E249" s="40"/>
      <c r="F249" s="245" t="s">
        <v>352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156</v>
      </c>
      <c r="AU249" s="17" t="s">
        <v>82</v>
      </c>
    </row>
    <row r="250" s="2" customFormat="1" ht="24.15" customHeight="1">
      <c r="A250" s="38"/>
      <c r="B250" s="39"/>
      <c r="C250" s="226" t="s">
        <v>334</v>
      </c>
      <c r="D250" s="226" t="s">
        <v>147</v>
      </c>
      <c r="E250" s="227" t="s">
        <v>354</v>
      </c>
      <c r="F250" s="228" t="s">
        <v>355</v>
      </c>
      <c r="G250" s="229" t="s">
        <v>323</v>
      </c>
      <c r="H250" s="230">
        <v>562.40999999999997</v>
      </c>
      <c r="I250" s="231"/>
      <c r="J250" s="232">
        <f>ROUND(I250*H250,2)</f>
        <v>0</v>
      </c>
      <c r="K250" s="228" t="s">
        <v>151</v>
      </c>
      <c r="L250" s="44"/>
      <c r="M250" s="233" t="s">
        <v>1</v>
      </c>
      <c r="N250" s="234" t="s">
        <v>38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152</v>
      </c>
      <c r="AT250" s="237" t="s">
        <v>147</v>
      </c>
      <c r="AU250" s="237" t="s">
        <v>82</v>
      </c>
      <c r="AY250" s="17" t="s">
        <v>144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80</v>
      </c>
      <c r="BK250" s="238">
        <f>ROUND(I250*H250,2)</f>
        <v>0</v>
      </c>
      <c r="BL250" s="17" t="s">
        <v>152</v>
      </c>
      <c r="BM250" s="237" t="s">
        <v>1202</v>
      </c>
    </row>
    <row r="251" s="2" customFormat="1">
      <c r="A251" s="38"/>
      <c r="B251" s="39"/>
      <c r="C251" s="40"/>
      <c r="D251" s="239" t="s">
        <v>154</v>
      </c>
      <c r="E251" s="40"/>
      <c r="F251" s="240" t="s">
        <v>357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154</v>
      </c>
      <c r="AU251" s="17" t="s">
        <v>82</v>
      </c>
    </row>
    <row r="252" s="2" customFormat="1">
      <c r="A252" s="38"/>
      <c r="B252" s="39"/>
      <c r="C252" s="40"/>
      <c r="D252" s="244" t="s">
        <v>156</v>
      </c>
      <c r="E252" s="40"/>
      <c r="F252" s="245" t="s">
        <v>358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156</v>
      </c>
      <c r="AU252" s="17" t="s">
        <v>82</v>
      </c>
    </row>
    <row r="253" s="14" customFormat="1">
      <c r="A253" s="14"/>
      <c r="B253" s="256"/>
      <c r="C253" s="257"/>
      <c r="D253" s="239" t="s">
        <v>158</v>
      </c>
      <c r="E253" s="257"/>
      <c r="F253" s="259" t="s">
        <v>1203</v>
      </c>
      <c r="G253" s="257"/>
      <c r="H253" s="260">
        <v>562.40999999999997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158</v>
      </c>
      <c r="AU253" s="266" t="s">
        <v>82</v>
      </c>
      <c r="AV253" s="14" t="s">
        <v>82</v>
      </c>
      <c r="AW253" s="14" t="s">
        <v>4</v>
      </c>
      <c r="AX253" s="14" t="s">
        <v>80</v>
      </c>
      <c r="AY253" s="266" t="s">
        <v>144</v>
      </c>
    </row>
    <row r="254" s="2" customFormat="1" ht="24.15" customHeight="1">
      <c r="A254" s="38"/>
      <c r="B254" s="39"/>
      <c r="C254" s="278" t="s">
        <v>340</v>
      </c>
      <c r="D254" s="278" t="s">
        <v>361</v>
      </c>
      <c r="E254" s="279" t="s">
        <v>362</v>
      </c>
      <c r="F254" s="280" t="s">
        <v>363</v>
      </c>
      <c r="G254" s="281" t="s">
        <v>323</v>
      </c>
      <c r="H254" s="282">
        <v>1.3580000000000001</v>
      </c>
      <c r="I254" s="283"/>
      <c r="J254" s="284">
        <f>ROUND(I254*H254,2)</f>
        <v>0</v>
      </c>
      <c r="K254" s="280" t="s">
        <v>151</v>
      </c>
      <c r="L254" s="285"/>
      <c r="M254" s="286" t="s">
        <v>1</v>
      </c>
      <c r="N254" s="287" t="s">
        <v>38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203</v>
      </c>
      <c r="AT254" s="237" t="s">
        <v>361</v>
      </c>
      <c r="AU254" s="237" t="s">
        <v>82</v>
      </c>
      <c r="AY254" s="17" t="s">
        <v>144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80</v>
      </c>
      <c r="BK254" s="238">
        <f>ROUND(I254*H254,2)</f>
        <v>0</v>
      </c>
      <c r="BL254" s="17" t="s">
        <v>152</v>
      </c>
      <c r="BM254" s="237" t="s">
        <v>1204</v>
      </c>
    </row>
    <row r="255" s="2" customFormat="1">
      <c r="A255" s="38"/>
      <c r="B255" s="39"/>
      <c r="C255" s="40"/>
      <c r="D255" s="239" t="s">
        <v>154</v>
      </c>
      <c r="E255" s="40"/>
      <c r="F255" s="240" t="s">
        <v>363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154</v>
      </c>
      <c r="AU255" s="17" t="s">
        <v>82</v>
      </c>
    </row>
    <row r="256" s="14" customFormat="1">
      <c r="A256" s="14"/>
      <c r="B256" s="256"/>
      <c r="C256" s="257"/>
      <c r="D256" s="239" t="s">
        <v>158</v>
      </c>
      <c r="E256" s="258" t="s">
        <v>1</v>
      </c>
      <c r="F256" s="259" t="s">
        <v>1205</v>
      </c>
      <c r="G256" s="257"/>
      <c r="H256" s="260">
        <v>1.3580000000000001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158</v>
      </c>
      <c r="AU256" s="266" t="s">
        <v>82</v>
      </c>
      <c r="AV256" s="14" t="s">
        <v>82</v>
      </c>
      <c r="AW256" s="14" t="s">
        <v>30</v>
      </c>
      <c r="AX256" s="14" t="s">
        <v>73</v>
      </c>
      <c r="AY256" s="266" t="s">
        <v>144</v>
      </c>
    </row>
    <row r="257" s="15" customFormat="1">
      <c r="A257" s="15"/>
      <c r="B257" s="267"/>
      <c r="C257" s="268"/>
      <c r="D257" s="239" t="s">
        <v>158</v>
      </c>
      <c r="E257" s="269" t="s">
        <v>1</v>
      </c>
      <c r="F257" s="270" t="s">
        <v>161</v>
      </c>
      <c r="G257" s="268"/>
      <c r="H257" s="271">
        <v>1.3580000000000001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158</v>
      </c>
      <c r="AU257" s="277" t="s">
        <v>82</v>
      </c>
      <c r="AV257" s="15" t="s">
        <v>152</v>
      </c>
      <c r="AW257" s="15" t="s">
        <v>30</v>
      </c>
      <c r="AX257" s="15" t="s">
        <v>80</v>
      </c>
      <c r="AY257" s="277" t="s">
        <v>144</v>
      </c>
    </row>
    <row r="258" s="2" customFormat="1" ht="33" customHeight="1">
      <c r="A258" s="38"/>
      <c r="B258" s="39"/>
      <c r="C258" s="278" t="s">
        <v>347</v>
      </c>
      <c r="D258" s="278" t="s">
        <v>361</v>
      </c>
      <c r="E258" s="279" t="s">
        <v>367</v>
      </c>
      <c r="F258" s="280" t="s">
        <v>368</v>
      </c>
      <c r="G258" s="281" t="s">
        <v>323</v>
      </c>
      <c r="H258" s="282">
        <v>1.49</v>
      </c>
      <c r="I258" s="283"/>
      <c r="J258" s="284">
        <f>ROUND(I258*H258,2)</f>
        <v>0</v>
      </c>
      <c r="K258" s="280" t="s">
        <v>151</v>
      </c>
      <c r="L258" s="285"/>
      <c r="M258" s="286" t="s">
        <v>1</v>
      </c>
      <c r="N258" s="287" t="s">
        <v>38</v>
      </c>
      <c r="O258" s="91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203</v>
      </c>
      <c r="AT258" s="237" t="s">
        <v>361</v>
      </c>
      <c r="AU258" s="237" t="s">
        <v>82</v>
      </c>
      <c r="AY258" s="17" t="s">
        <v>144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80</v>
      </c>
      <c r="BK258" s="238">
        <f>ROUND(I258*H258,2)</f>
        <v>0</v>
      </c>
      <c r="BL258" s="17" t="s">
        <v>152</v>
      </c>
      <c r="BM258" s="237" t="s">
        <v>1206</v>
      </c>
    </row>
    <row r="259" s="2" customFormat="1">
      <c r="A259" s="38"/>
      <c r="B259" s="39"/>
      <c r="C259" s="40"/>
      <c r="D259" s="239" t="s">
        <v>154</v>
      </c>
      <c r="E259" s="40"/>
      <c r="F259" s="240" t="s">
        <v>368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154</v>
      </c>
      <c r="AU259" s="17" t="s">
        <v>82</v>
      </c>
    </row>
    <row r="260" s="14" customFormat="1">
      <c r="A260" s="14"/>
      <c r="B260" s="256"/>
      <c r="C260" s="257"/>
      <c r="D260" s="239" t="s">
        <v>158</v>
      </c>
      <c r="E260" s="258" t="s">
        <v>1</v>
      </c>
      <c r="F260" s="259" t="s">
        <v>1207</v>
      </c>
      <c r="G260" s="257"/>
      <c r="H260" s="260">
        <v>1.49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158</v>
      </c>
      <c r="AU260" s="266" t="s">
        <v>82</v>
      </c>
      <c r="AV260" s="14" t="s">
        <v>82</v>
      </c>
      <c r="AW260" s="14" t="s">
        <v>30</v>
      </c>
      <c r="AX260" s="14" t="s">
        <v>73</v>
      </c>
      <c r="AY260" s="266" t="s">
        <v>144</v>
      </c>
    </row>
    <row r="261" s="15" customFormat="1">
      <c r="A261" s="15"/>
      <c r="B261" s="267"/>
      <c r="C261" s="268"/>
      <c r="D261" s="239" t="s">
        <v>158</v>
      </c>
      <c r="E261" s="269" t="s">
        <v>1</v>
      </c>
      <c r="F261" s="270" t="s">
        <v>161</v>
      </c>
      <c r="G261" s="268"/>
      <c r="H261" s="271">
        <v>1.49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158</v>
      </c>
      <c r="AU261" s="277" t="s">
        <v>82</v>
      </c>
      <c r="AV261" s="15" t="s">
        <v>152</v>
      </c>
      <c r="AW261" s="15" t="s">
        <v>30</v>
      </c>
      <c r="AX261" s="15" t="s">
        <v>80</v>
      </c>
      <c r="AY261" s="277" t="s">
        <v>144</v>
      </c>
    </row>
    <row r="262" s="2" customFormat="1" ht="24.15" customHeight="1">
      <c r="A262" s="38"/>
      <c r="B262" s="39"/>
      <c r="C262" s="278" t="s">
        <v>353</v>
      </c>
      <c r="D262" s="278" t="s">
        <v>361</v>
      </c>
      <c r="E262" s="279" t="s">
        <v>372</v>
      </c>
      <c r="F262" s="280" t="s">
        <v>373</v>
      </c>
      <c r="G262" s="281" t="s">
        <v>323</v>
      </c>
      <c r="H262" s="282">
        <v>9.3100000000000005</v>
      </c>
      <c r="I262" s="283"/>
      <c r="J262" s="284">
        <f>ROUND(I262*H262,2)</f>
        <v>0</v>
      </c>
      <c r="K262" s="280" t="s">
        <v>151</v>
      </c>
      <c r="L262" s="285"/>
      <c r="M262" s="286" t="s">
        <v>1</v>
      </c>
      <c r="N262" s="287" t="s">
        <v>38</v>
      </c>
      <c r="O262" s="91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203</v>
      </c>
      <c r="AT262" s="237" t="s">
        <v>361</v>
      </c>
      <c r="AU262" s="237" t="s">
        <v>82</v>
      </c>
      <c r="AY262" s="17" t="s">
        <v>144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80</v>
      </c>
      <c r="BK262" s="238">
        <f>ROUND(I262*H262,2)</f>
        <v>0</v>
      </c>
      <c r="BL262" s="17" t="s">
        <v>152</v>
      </c>
      <c r="BM262" s="237" t="s">
        <v>1208</v>
      </c>
    </row>
    <row r="263" s="2" customFormat="1">
      <c r="A263" s="38"/>
      <c r="B263" s="39"/>
      <c r="C263" s="40"/>
      <c r="D263" s="239" t="s">
        <v>154</v>
      </c>
      <c r="E263" s="40"/>
      <c r="F263" s="240" t="s">
        <v>373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154</v>
      </c>
      <c r="AU263" s="17" t="s">
        <v>82</v>
      </c>
    </row>
    <row r="264" s="14" customFormat="1">
      <c r="A264" s="14"/>
      <c r="B264" s="256"/>
      <c r="C264" s="257"/>
      <c r="D264" s="239" t="s">
        <v>158</v>
      </c>
      <c r="E264" s="258" t="s">
        <v>1</v>
      </c>
      <c r="F264" s="259" t="s">
        <v>1209</v>
      </c>
      <c r="G264" s="257"/>
      <c r="H264" s="260">
        <v>9.3100000000000005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158</v>
      </c>
      <c r="AU264" s="266" t="s">
        <v>82</v>
      </c>
      <c r="AV264" s="14" t="s">
        <v>82</v>
      </c>
      <c r="AW264" s="14" t="s">
        <v>30</v>
      </c>
      <c r="AX264" s="14" t="s">
        <v>73</v>
      </c>
      <c r="AY264" s="266" t="s">
        <v>144</v>
      </c>
    </row>
    <row r="265" s="15" customFormat="1">
      <c r="A265" s="15"/>
      <c r="B265" s="267"/>
      <c r="C265" s="268"/>
      <c r="D265" s="239" t="s">
        <v>158</v>
      </c>
      <c r="E265" s="269" t="s">
        <v>1</v>
      </c>
      <c r="F265" s="270" t="s">
        <v>161</v>
      </c>
      <c r="G265" s="268"/>
      <c r="H265" s="271">
        <v>9.3100000000000005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158</v>
      </c>
      <c r="AU265" s="277" t="s">
        <v>82</v>
      </c>
      <c r="AV265" s="15" t="s">
        <v>152</v>
      </c>
      <c r="AW265" s="15" t="s">
        <v>30</v>
      </c>
      <c r="AX265" s="15" t="s">
        <v>80</v>
      </c>
      <c r="AY265" s="277" t="s">
        <v>144</v>
      </c>
    </row>
    <row r="266" s="2" customFormat="1" ht="33" customHeight="1">
      <c r="A266" s="38"/>
      <c r="B266" s="39"/>
      <c r="C266" s="278" t="s">
        <v>360</v>
      </c>
      <c r="D266" s="278" t="s">
        <v>361</v>
      </c>
      <c r="E266" s="279" t="s">
        <v>377</v>
      </c>
      <c r="F266" s="280" t="s">
        <v>378</v>
      </c>
      <c r="G266" s="281" t="s">
        <v>323</v>
      </c>
      <c r="H266" s="282">
        <v>21.724</v>
      </c>
      <c r="I266" s="283"/>
      <c r="J266" s="284">
        <f>ROUND(I266*H266,2)</f>
        <v>0</v>
      </c>
      <c r="K266" s="280" t="s">
        <v>151</v>
      </c>
      <c r="L266" s="285"/>
      <c r="M266" s="286" t="s">
        <v>1</v>
      </c>
      <c r="N266" s="287" t="s">
        <v>38</v>
      </c>
      <c r="O266" s="91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203</v>
      </c>
      <c r="AT266" s="237" t="s">
        <v>361</v>
      </c>
      <c r="AU266" s="237" t="s">
        <v>82</v>
      </c>
      <c r="AY266" s="17" t="s">
        <v>144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80</v>
      </c>
      <c r="BK266" s="238">
        <f>ROUND(I266*H266,2)</f>
        <v>0</v>
      </c>
      <c r="BL266" s="17" t="s">
        <v>152</v>
      </c>
      <c r="BM266" s="237" t="s">
        <v>1210</v>
      </c>
    </row>
    <row r="267" s="2" customFormat="1">
      <c r="A267" s="38"/>
      <c r="B267" s="39"/>
      <c r="C267" s="40"/>
      <c r="D267" s="239" t="s">
        <v>154</v>
      </c>
      <c r="E267" s="40"/>
      <c r="F267" s="240" t="s">
        <v>378</v>
      </c>
      <c r="G267" s="40"/>
      <c r="H267" s="40"/>
      <c r="I267" s="241"/>
      <c r="J267" s="40"/>
      <c r="K267" s="40"/>
      <c r="L267" s="44"/>
      <c r="M267" s="242"/>
      <c r="N267" s="24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154</v>
      </c>
      <c r="AU267" s="17" t="s">
        <v>82</v>
      </c>
    </row>
    <row r="268" s="14" customFormat="1">
      <c r="A268" s="14"/>
      <c r="B268" s="256"/>
      <c r="C268" s="257"/>
      <c r="D268" s="239" t="s">
        <v>158</v>
      </c>
      <c r="E268" s="258" t="s">
        <v>1</v>
      </c>
      <c r="F268" s="259" t="s">
        <v>1211</v>
      </c>
      <c r="G268" s="257"/>
      <c r="H268" s="260">
        <v>21.724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158</v>
      </c>
      <c r="AU268" s="266" t="s">
        <v>82</v>
      </c>
      <c r="AV268" s="14" t="s">
        <v>82</v>
      </c>
      <c r="AW268" s="14" t="s">
        <v>30</v>
      </c>
      <c r="AX268" s="14" t="s">
        <v>73</v>
      </c>
      <c r="AY268" s="266" t="s">
        <v>144</v>
      </c>
    </row>
    <row r="269" s="15" customFormat="1">
      <c r="A269" s="15"/>
      <c r="B269" s="267"/>
      <c r="C269" s="268"/>
      <c r="D269" s="239" t="s">
        <v>158</v>
      </c>
      <c r="E269" s="269" t="s">
        <v>1</v>
      </c>
      <c r="F269" s="270" t="s">
        <v>161</v>
      </c>
      <c r="G269" s="268"/>
      <c r="H269" s="271">
        <v>21.724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158</v>
      </c>
      <c r="AU269" s="277" t="s">
        <v>82</v>
      </c>
      <c r="AV269" s="15" t="s">
        <v>152</v>
      </c>
      <c r="AW269" s="15" t="s">
        <v>30</v>
      </c>
      <c r="AX269" s="15" t="s">
        <v>80</v>
      </c>
      <c r="AY269" s="277" t="s">
        <v>144</v>
      </c>
    </row>
    <row r="270" s="2" customFormat="1" ht="37.8" customHeight="1">
      <c r="A270" s="38"/>
      <c r="B270" s="39"/>
      <c r="C270" s="278" t="s">
        <v>366</v>
      </c>
      <c r="D270" s="278" t="s">
        <v>361</v>
      </c>
      <c r="E270" s="279" t="s">
        <v>382</v>
      </c>
      <c r="F270" s="280" t="s">
        <v>383</v>
      </c>
      <c r="G270" s="281" t="s">
        <v>323</v>
      </c>
      <c r="H270" s="282">
        <v>3.4780000000000002</v>
      </c>
      <c r="I270" s="283"/>
      <c r="J270" s="284">
        <f>ROUND(I270*H270,2)</f>
        <v>0</v>
      </c>
      <c r="K270" s="280" t="s">
        <v>151</v>
      </c>
      <c r="L270" s="285"/>
      <c r="M270" s="286" t="s">
        <v>1</v>
      </c>
      <c r="N270" s="287" t="s">
        <v>38</v>
      </c>
      <c r="O270" s="91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203</v>
      </c>
      <c r="AT270" s="237" t="s">
        <v>361</v>
      </c>
      <c r="AU270" s="237" t="s">
        <v>82</v>
      </c>
      <c r="AY270" s="17" t="s">
        <v>144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80</v>
      </c>
      <c r="BK270" s="238">
        <f>ROUND(I270*H270,2)</f>
        <v>0</v>
      </c>
      <c r="BL270" s="17" t="s">
        <v>152</v>
      </c>
      <c r="BM270" s="237" t="s">
        <v>1212</v>
      </c>
    </row>
    <row r="271" s="2" customFormat="1">
      <c r="A271" s="38"/>
      <c r="B271" s="39"/>
      <c r="C271" s="40"/>
      <c r="D271" s="239" t="s">
        <v>154</v>
      </c>
      <c r="E271" s="40"/>
      <c r="F271" s="240" t="s">
        <v>383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154</v>
      </c>
      <c r="AU271" s="17" t="s">
        <v>82</v>
      </c>
    </row>
    <row r="272" s="14" customFormat="1">
      <c r="A272" s="14"/>
      <c r="B272" s="256"/>
      <c r="C272" s="257"/>
      <c r="D272" s="239" t="s">
        <v>158</v>
      </c>
      <c r="E272" s="258" t="s">
        <v>1</v>
      </c>
      <c r="F272" s="259" t="s">
        <v>1213</v>
      </c>
      <c r="G272" s="257"/>
      <c r="H272" s="260">
        <v>3.4780000000000002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158</v>
      </c>
      <c r="AU272" s="266" t="s">
        <v>82</v>
      </c>
      <c r="AV272" s="14" t="s">
        <v>82</v>
      </c>
      <c r="AW272" s="14" t="s">
        <v>30</v>
      </c>
      <c r="AX272" s="14" t="s">
        <v>73</v>
      </c>
      <c r="AY272" s="266" t="s">
        <v>144</v>
      </c>
    </row>
    <row r="273" s="15" customFormat="1">
      <c r="A273" s="15"/>
      <c r="B273" s="267"/>
      <c r="C273" s="268"/>
      <c r="D273" s="239" t="s">
        <v>158</v>
      </c>
      <c r="E273" s="269" t="s">
        <v>1</v>
      </c>
      <c r="F273" s="270" t="s">
        <v>161</v>
      </c>
      <c r="G273" s="268"/>
      <c r="H273" s="271">
        <v>3.4780000000000002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7" t="s">
        <v>158</v>
      </c>
      <c r="AU273" s="277" t="s">
        <v>82</v>
      </c>
      <c r="AV273" s="15" t="s">
        <v>152</v>
      </c>
      <c r="AW273" s="15" t="s">
        <v>30</v>
      </c>
      <c r="AX273" s="15" t="s">
        <v>80</v>
      </c>
      <c r="AY273" s="277" t="s">
        <v>144</v>
      </c>
    </row>
    <row r="274" s="2" customFormat="1" ht="16.5" customHeight="1">
      <c r="A274" s="38"/>
      <c r="B274" s="39"/>
      <c r="C274" s="278" t="s">
        <v>371</v>
      </c>
      <c r="D274" s="278" t="s">
        <v>361</v>
      </c>
      <c r="E274" s="279" t="s">
        <v>387</v>
      </c>
      <c r="F274" s="280" t="s">
        <v>388</v>
      </c>
      <c r="G274" s="281" t="s">
        <v>323</v>
      </c>
      <c r="H274" s="282">
        <v>0.16700000000000001</v>
      </c>
      <c r="I274" s="283"/>
      <c r="J274" s="284">
        <f>ROUND(I274*H274,2)</f>
        <v>0</v>
      </c>
      <c r="K274" s="280" t="s">
        <v>1</v>
      </c>
      <c r="L274" s="285"/>
      <c r="M274" s="286" t="s">
        <v>1</v>
      </c>
      <c r="N274" s="287" t="s">
        <v>38</v>
      </c>
      <c r="O274" s="91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203</v>
      </c>
      <c r="AT274" s="237" t="s">
        <v>361</v>
      </c>
      <c r="AU274" s="237" t="s">
        <v>82</v>
      </c>
      <c r="AY274" s="17" t="s">
        <v>144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80</v>
      </c>
      <c r="BK274" s="238">
        <f>ROUND(I274*H274,2)</f>
        <v>0</v>
      </c>
      <c r="BL274" s="17" t="s">
        <v>152</v>
      </c>
      <c r="BM274" s="237" t="s">
        <v>1214</v>
      </c>
    </row>
    <row r="275" s="2" customFormat="1">
      <c r="A275" s="38"/>
      <c r="B275" s="39"/>
      <c r="C275" s="40"/>
      <c r="D275" s="239" t="s">
        <v>154</v>
      </c>
      <c r="E275" s="40"/>
      <c r="F275" s="240" t="s">
        <v>388</v>
      </c>
      <c r="G275" s="40"/>
      <c r="H275" s="40"/>
      <c r="I275" s="241"/>
      <c r="J275" s="40"/>
      <c r="K275" s="40"/>
      <c r="L275" s="44"/>
      <c r="M275" s="242"/>
      <c r="N275" s="24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154</v>
      </c>
      <c r="AU275" s="17" t="s">
        <v>82</v>
      </c>
    </row>
    <row r="276" s="12" customFormat="1" ht="22.8" customHeight="1">
      <c r="A276" s="12"/>
      <c r="B276" s="210"/>
      <c r="C276" s="211"/>
      <c r="D276" s="212" t="s">
        <v>72</v>
      </c>
      <c r="E276" s="224" t="s">
        <v>390</v>
      </c>
      <c r="F276" s="224" t="s">
        <v>391</v>
      </c>
      <c r="G276" s="211"/>
      <c r="H276" s="211"/>
      <c r="I276" s="214"/>
      <c r="J276" s="225">
        <f>BK276</f>
        <v>0</v>
      </c>
      <c r="K276" s="211"/>
      <c r="L276" s="216"/>
      <c r="M276" s="217"/>
      <c r="N276" s="218"/>
      <c r="O276" s="218"/>
      <c r="P276" s="219">
        <f>SUM(P277:P279)</f>
        <v>0</v>
      </c>
      <c r="Q276" s="218"/>
      <c r="R276" s="219">
        <f>SUM(R277:R279)</f>
        <v>0</v>
      </c>
      <c r="S276" s="218"/>
      <c r="T276" s="220">
        <f>SUM(T277:T279)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1" t="s">
        <v>80</v>
      </c>
      <c r="AT276" s="222" t="s">
        <v>72</v>
      </c>
      <c r="AU276" s="222" t="s">
        <v>80</v>
      </c>
      <c r="AY276" s="221" t="s">
        <v>144</v>
      </c>
      <c r="BK276" s="223">
        <f>SUM(BK277:BK279)</f>
        <v>0</v>
      </c>
    </row>
    <row r="277" s="2" customFormat="1" ht="24.15" customHeight="1">
      <c r="A277" s="38"/>
      <c r="B277" s="39"/>
      <c r="C277" s="226" t="s">
        <v>376</v>
      </c>
      <c r="D277" s="226" t="s">
        <v>147</v>
      </c>
      <c r="E277" s="227" t="s">
        <v>393</v>
      </c>
      <c r="F277" s="228" t="s">
        <v>394</v>
      </c>
      <c r="G277" s="229" t="s">
        <v>323</v>
      </c>
      <c r="H277" s="230">
        <v>24.986000000000001</v>
      </c>
      <c r="I277" s="231"/>
      <c r="J277" s="232">
        <f>ROUND(I277*H277,2)</f>
        <v>0</v>
      </c>
      <c r="K277" s="228" t="s">
        <v>151</v>
      </c>
      <c r="L277" s="44"/>
      <c r="M277" s="233" t="s">
        <v>1</v>
      </c>
      <c r="N277" s="234" t="s">
        <v>38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152</v>
      </c>
      <c r="AT277" s="237" t="s">
        <v>147</v>
      </c>
      <c r="AU277" s="237" t="s">
        <v>82</v>
      </c>
      <c r="AY277" s="17" t="s">
        <v>144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80</v>
      </c>
      <c r="BK277" s="238">
        <f>ROUND(I277*H277,2)</f>
        <v>0</v>
      </c>
      <c r="BL277" s="17" t="s">
        <v>152</v>
      </c>
      <c r="BM277" s="237" t="s">
        <v>1215</v>
      </c>
    </row>
    <row r="278" s="2" customFormat="1">
      <c r="A278" s="38"/>
      <c r="B278" s="39"/>
      <c r="C278" s="40"/>
      <c r="D278" s="239" t="s">
        <v>154</v>
      </c>
      <c r="E278" s="40"/>
      <c r="F278" s="240" t="s">
        <v>396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154</v>
      </c>
      <c r="AU278" s="17" t="s">
        <v>82</v>
      </c>
    </row>
    <row r="279" s="2" customFormat="1">
      <c r="A279" s="38"/>
      <c r="B279" s="39"/>
      <c r="C279" s="40"/>
      <c r="D279" s="244" t="s">
        <v>156</v>
      </c>
      <c r="E279" s="40"/>
      <c r="F279" s="245" t="s">
        <v>397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82</v>
      </c>
    </row>
    <row r="280" s="12" customFormat="1" ht="25.92" customHeight="1">
      <c r="A280" s="12"/>
      <c r="B280" s="210"/>
      <c r="C280" s="211"/>
      <c r="D280" s="212" t="s">
        <v>72</v>
      </c>
      <c r="E280" s="213" t="s">
        <v>398</v>
      </c>
      <c r="F280" s="213" t="s">
        <v>399</v>
      </c>
      <c r="G280" s="211"/>
      <c r="H280" s="211"/>
      <c r="I280" s="214"/>
      <c r="J280" s="215">
        <f>BK280</f>
        <v>0</v>
      </c>
      <c r="K280" s="211"/>
      <c r="L280" s="216"/>
      <c r="M280" s="217"/>
      <c r="N280" s="218"/>
      <c r="O280" s="218"/>
      <c r="P280" s="219">
        <f>P281+P325+P369+P446</f>
        <v>0</v>
      </c>
      <c r="Q280" s="218"/>
      <c r="R280" s="219">
        <f>R281+R325+R369+R446</f>
        <v>29.003975979999996</v>
      </c>
      <c r="S280" s="218"/>
      <c r="T280" s="220">
        <f>T281+T325+T369+T446</f>
        <v>22.434684140000002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1" t="s">
        <v>82</v>
      </c>
      <c r="AT280" s="222" t="s">
        <v>72</v>
      </c>
      <c r="AU280" s="222" t="s">
        <v>73</v>
      </c>
      <c r="AY280" s="221" t="s">
        <v>144</v>
      </c>
      <c r="BK280" s="223">
        <f>BK281+BK325+BK369+BK446</f>
        <v>0</v>
      </c>
    </row>
    <row r="281" s="12" customFormat="1" ht="22.8" customHeight="1">
      <c r="A281" s="12"/>
      <c r="B281" s="210"/>
      <c r="C281" s="211"/>
      <c r="D281" s="212" t="s">
        <v>72</v>
      </c>
      <c r="E281" s="224" t="s">
        <v>400</v>
      </c>
      <c r="F281" s="224" t="s">
        <v>401</v>
      </c>
      <c r="G281" s="211"/>
      <c r="H281" s="211"/>
      <c r="I281" s="214"/>
      <c r="J281" s="225">
        <f>BK281</f>
        <v>0</v>
      </c>
      <c r="K281" s="211"/>
      <c r="L281" s="216"/>
      <c r="M281" s="217"/>
      <c r="N281" s="218"/>
      <c r="O281" s="218"/>
      <c r="P281" s="219">
        <f>SUM(P282:P324)</f>
        <v>0</v>
      </c>
      <c r="Q281" s="218"/>
      <c r="R281" s="219">
        <f>SUM(R282:R324)</f>
        <v>7.6276381200000012</v>
      </c>
      <c r="S281" s="218"/>
      <c r="T281" s="220">
        <f>SUM(T282:T324)</f>
        <v>1.35795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1" t="s">
        <v>82</v>
      </c>
      <c r="AT281" s="222" t="s">
        <v>72</v>
      </c>
      <c r="AU281" s="222" t="s">
        <v>80</v>
      </c>
      <c r="AY281" s="221" t="s">
        <v>144</v>
      </c>
      <c r="BK281" s="223">
        <f>SUM(BK282:BK324)</f>
        <v>0</v>
      </c>
    </row>
    <row r="282" s="2" customFormat="1" ht="24.15" customHeight="1">
      <c r="A282" s="38"/>
      <c r="B282" s="39"/>
      <c r="C282" s="226" t="s">
        <v>381</v>
      </c>
      <c r="D282" s="226" t="s">
        <v>147</v>
      </c>
      <c r="E282" s="227" t="s">
        <v>1082</v>
      </c>
      <c r="F282" s="228" t="s">
        <v>1083</v>
      </c>
      <c r="G282" s="229" t="s">
        <v>164</v>
      </c>
      <c r="H282" s="230">
        <v>100</v>
      </c>
      <c r="I282" s="231"/>
      <c r="J282" s="232">
        <f>ROUND(I282*H282,2)</f>
        <v>0</v>
      </c>
      <c r="K282" s="228" t="s">
        <v>151</v>
      </c>
      <c r="L282" s="44"/>
      <c r="M282" s="233" t="s">
        <v>1</v>
      </c>
      <c r="N282" s="234" t="s">
        <v>38</v>
      </c>
      <c r="O282" s="91"/>
      <c r="P282" s="235">
        <f>O282*H282</f>
        <v>0</v>
      </c>
      <c r="Q282" s="235">
        <v>0.0073200000000000001</v>
      </c>
      <c r="R282" s="235">
        <f>Q282*H282</f>
        <v>0.73199999999999998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270</v>
      </c>
      <c r="AT282" s="237" t="s">
        <v>147</v>
      </c>
      <c r="AU282" s="237" t="s">
        <v>82</v>
      </c>
      <c r="AY282" s="17" t="s">
        <v>144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80</v>
      </c>
      <c r="BK282" s="238">
        <f>ROUND(I282*H282,2)</f>
        <v>0</v>
      </c>
      <c r="BL282" s="17" t="s">
        <v>270</v>
      </c>
      <c r="BM282" s="237" t="s">
        <v>1216</v>
      </c>
    </row>
    <row r="283" s="2" customFormat="1">
      <c r="A283" s="38"/>
      <c r="B283" s="39"/>
      <c r="C283" s="40"/>
      <c r="D283" s="239" t="s">
        <v>154</v>
      </c>
      <c r="E283" s="40"/>
      <c r="F283" s="240" t="s">
        <v>1085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82</v>
      </c>
    </row>
    <row r="284" s="2" customFormat="1">
      <c r="A284" s="38"/>
      <c r="B284" s="39"/>
      <c r="C284" s="40"/>
      <c r="D284" s="244" t="s">
        <v>156</v>
      </c>
      <c r="E284" s="40"/>
      <c r="F284" s="245" t="s">
        <v>1086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156</v>
      </c>
      <c r="AU284" s="17" t="s">
        <v>82</v>
      </c>
    </row>
    <row r="285" s="13" customFormat="1">
      <c r="A285" s="13"/>
      <c r="B285" s="246"/>
      <c r="C285" s="247"/>
      <c r="D285" s="239" t="s">
        <v>158</v>
      </c>
      <c r="E285" s="248" t="s">
        <v>1</v>
      </c>
      <c r="F285" s="249" t="s">
        <v>1087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158</v>
      </c>
      <c r="AU285" s="255" t="s">
        <v>82</v>
      </c>
      <c r="AV285" s="13" t="s">
        <v>80</v>
      </c>
      <c r="AW285" s="13" t="s">
        <v>30</v>
      </c>
      <c r="AX285" s="13" t="s">
        <v>73</v>
      </c>
      <c r="AY285" s="255" t="s">
        <v>144</v>
      </c>
    </row>
    <row r="286" s="14" customFormat="1">
      <c r="A286" s="14"/>
      <c r="B286" s="256"/>
      <c r="C286" s="257"/>
      <c r="D286" s="239" t="s">
        <v>158</v>
      </c>
      <c r="E286" s="258" t="s">
        <v>1</v>
      </c>
      <c r="F286" s="259" t="s">
        <v>985</v>
      </c>
      <c r="G286" s="257"/>
      <c r="H286" s="260">
        <v>100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158</v>
      </c>
      <c r="AU286" s="266" t="s">
        <v>82</v>
      </c>
      <c r="AV286" s="14" t="s">
        <v>82</v>
      </c>
      <c r="AW286" s="14" t="s">
        <v>30</v>
      </c>
      <c r="AX286" s="14" t="s">
        <v>73</v>
      </c>
      <c r="AY286" s="266" t="s">
        <v>144</v>
      </c>
    </row>
    <row r="287" s="15" customFormat="1">
      <c r="A287" s="15"/>
      <c r="B287" s="267"/>
      <c r="C287" s="268"/>
      <c r="D287" s="239" t="s">
        <v>158</v>
      </c>
      <c r="E287" s="269" t="s">
        <v>1</v>
      </c>
      <c r="F287" s="270" t="s">
        <v>161</v>
      </c>
      <c r="G287" s="268"/>
      <c r="H287" s="271">
        <v>100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7" t="s">
        <v>158</v>
      </c>
      <c r="AU287" s="277" t="s">
        <v>82</v>
      </c>
      <c r="AV287" s="15" t="s">
        <v>152</v>
      </c>
      <c r="AW287" s="15" t="s">
        <v>30</v>
      </c>
      <c r="AX287" s="15" t="s">
        <v>80</v>
      </c>
      <c r="AY287" s="277" t="s">
        <v>144</v>
      </c>
    </row>
    <row r="288" s="2" customFormat="1" ht="33" customHeight="1">
      <c r="A288" s="38"/>
      <c r="B288" s="39"/>
      <c r="C288" s="226" t="s">
        <v>386</v>
      </c>
      <c r="D288" s="226" t="s">
        <v>147</v>
      </c>
      <c r="E288" s="227" t="s">
        <v>577</v>
      </c>
      <c r="F288" s="228" t="s">
        <v>578</v>
      </c>
      <c r="G288" s="229" t="s">
        <v>164</v>
      </c>
      <c r="H288" s="230">
        <v>220.44</v>
      </c>
      <c r="I288" s="231"/>
      <c r="J288" s="232">
        <f>ROUND(I288*H288,2)</f>
        <v>0</v>
      </c>
      <c r="K288" s="228" t="s">
        <v>151</v>
      </c>
      <c r="L288" s="44"/>
      <c r="M288" s="233" t="s">
        <v>1</v>
      </c>
      <c r="N288" s="234" t="s">
        <v>38</v>
      </c>
      <c r="O288" s="91"/>
      <c r="P288" s="235">
        <f>O288*H288</f>
        <v>0</v>
      </c>
      <c r="Q288" s="235">
        <v>9.0000000000000006E-05</v>
      </c>
      <c r="R288" s="235">
        <f>Q288*H288</f>
        <v>0.019839600000000002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270</v>
      </c>
      <c r="AT288" s="237" t="s">
        <v>147</v>
      </c>
      <c r="AU288" s="237" t="s">
        <v>82</v>
      </c>
      <c r="AY288" s="17" t="s">
        <v>144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80</v>
      </c>
      <c r="BK288" s="238">
        <f>ROUND(I288*H288,2)</f>
        <v>0</v>
      </c>
      <c r="BL288" s="17" t="s">
        <v>270</v>
      </c>
      <c r="BM288" s="237" t="s">
        <v>1217</v>
      </c>
    </row>
    <row r="289" s="2" customFormat="1">
      <c r="A289" s="38"/>
      <c r="B289" s="39"/>
      <c r="C289" s="40"/>
      <c r="D289" s="239" t="s">
        <v>154</v>
      </c>
      <c r="E289" s="40"/>
      <c r="F289" s="240" t="s">
        <v>580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154</v>
      </c>
      <c r="AU289" s="17" t="s">
        <v>82</v>
      </c>
    </row>
    <row r="290" s="2" customFormat="1">
      <c r="A290" s="38"/>
      <c r="B290" s="39"/>
      <c r="C290" s="40"/>
      <c r="D290" s="244" t="s">
        <v>156</v>
      </c>
      <c r="E290" s="40"/>
      <c r="F290" s="245" t="s">
        <v>581</v>
      </c>
      <c r="G290" s="40"/>
      <c r="H290" s="40"/>
      <c r="I290" s="241"/>
      <c r="J290" s="40"/>
      <c r="K290" s="40"/>
      <c r="L290" s="44"/>
      <c r="M290" s="242"/>
      <c r="N290" s="243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156</v>
      </c>
      <c r="AU290" s="17" t="s">
        <v>82</v>
      </c>
    </row>
    <row r="291" s="13" customFormat="1">
      <c r="A291" s="13"/>
      <c r="B291" s="246"/>
      <c r="C291" s="247"/>
      <c r="D291" s="239" t="s">
        <v>158</v>
      </c>
      <c r="E291" s="248" t="s">
        <v>1</v>
      </c>
      <c r="F291" s="249" t="s">
        <v>534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158</v>
      </c>
      <c r="AU291" s="255" t="s">
        <v>82</v>
      </c>
      <c r="AV291" s="13" t="s">
        <v>80</v>
      </c>
      <c r="AW291" s="13" t="s">
        <v>30</v>
      </c>
      <c r="AX291" s="13" t="s">
        <v>73</v>
      </c>
      <c r="AY291" s="255" t="s">
        <v>144</v>
      </c>
    </row>
    <row r="292" s="14" customFormat="1">
      <c r="A292" s="14"/>
      <c r="B292" s="256"/>
      <c r="C292" s="257"/>
      <c r="D292" s="239" t="s">
        <v>158</v>
      </c>
      <c r="E292" s="258" t="s">
        <v>1</v>
      </c>
      <c r="F292" s="259" t="s">
        <v>1218</v>
      </c>
      <c r="G292" s="257"/>
      <c r="H292" s="260">
        <v>220.44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158</v>
      </c>
      <c r="AU292" s="266" t="s">
        <v>82</v>
      </c>
      <c r="AV292" s="14" t="s">
        <v>82</v>
      </c>
      <c r="AW292" s="14" t="s">
        <v>30</v>
      </c>
      <c r="AX292" s="14" t="s">
        <v>73</v>
      </c>
      <c r="AY292" s="266" t="s">
        <v>144</v>
      </c>
    </row>
    <row r="293" s="15" customFormat="1">
      <c r="A293" s="15"/>
      <c r="B293" s="267"/>
      <c r="C293" s="268"/>
      <c r="D293" s="239" t="s">
        <v>158</v>
      </c>
      <c r="E293" s="269" t="s">
        <v>1</v>
      </c>
      <c r="F293" s="270" t="s">
        <v>161</v>
      </c>
      <c r="G293" s="268"/>
      <c r="H293" s="271">
        <v>220.44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158</v>
      </c>
      <c r="AU293" s="277" t="s">
        <v>82</v>
      </c>
      <c r="AV293" s="15" t="s">
        <v>152</v>
      </c>
      <c r="AW293" s="15" t="s">
        <v>30</v>
      </c>
      <c r="AX293" s="15" t="s">
        <v>80</v>
      </c>
      <c r="AY293" s="277" t="s">
        <v>144</v>
      </c>
    </row>
    <row r="294" s="2" customFormat="1" ht="21.75" customHeight="1">
      <c r="A294" s="38"/>
      <c r="B294" s="39"/>
      <c r="C294" s="278" t="s">
        <v>392</v>
      </c>
      <c r="D294" s="278" t="s">
        <v>361</v>
      </c>
      <c r="E294" s="279" t="s">
        <v>584</v>
      </c>
      <c r="F294" s="280" t="s">
        <v>585</v>
      </c>
      <c r="G294" s="281" t="s">
        <v>150</v>
      </c>
      <c r="H294" s="282">
        <v>6.984</v>
      </c>
      <c r="I294" s="283"/>
      <c r="J294" s="284">
        <f>ROUND(I294*H294,2)</f>
        <v>0</v>
      </c>
      <c r="K294" s="280" t="s">
        <v>151</v>
      </c>
      <c r="L294" s="285"/>
      <c r="M294" s="286" t="s">
        <v>1</v>
      </c>
      <c r="N294" s="287" t="s">
        <v>38</v>
      </c>
      <c r="O294" s="91"/>
      <c r="P294" s="235">
        <f>O294*H294</f>
        <v>0</v>
      </c>
      <c r="Q294" s="235">
        <v>0.55000000000000004</v>
      </c>
      <c r="R294" s="235">
        <f>Q294*H294</f>
        <v>3.8412000000000002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376</v>
      </c>
      <c r="AT294" s="237" t="s">
        <v>361</v>
      </c>
      <c r="AU294" s="237" t="s">
        <v>82</v>
      </c>
      <c r="AY294" s="17" t="s">
        <v>144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80</v>
      </c>
      <c r="BK294" s="238">
        <f>ROUND(I294*H294,2)</f>
        <v>0</v>
      </c>
      <c r="BL294" s="17" t="s">
        <v>270</v>
      </c>
      <c r="BM294" s="237" t="s">
        <v>1219</v>
      </c>
    </row>
    <row r="295" s="2" customFormat="1">
      <c r="A295" s="38"/>
      <c r="B295" s="39"/>
      <c r="C295" s="40"/>
      <c r="D295" s="239" t="s">
        <v>154</v>
      </c>
      <c r="E295" s="40"/>
      <c r="F295" s="240" t="s">
        <v>585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82</v>
      </c>
    </row>
    <row r="296" s="13" customFormat="1">
      <c r="A296" s="13"/>
      <c r="B296" s="246"/>
      <c r="C296" s="247"/>
      <c r="D296" s="239" t="s">
        <v>158</v>
      </c>
      <c r="E296" s="248" t="s">
        <v>1</v>
      </c>
      <c r="F296" s="249" t="s">
        <v>540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158</v>
      </c>
      <c r="AU296" s="255" t="s">
        <v>82</v>
      </c>
      <c r="AV296" s="13" t="s">
        <v>80</v>
      </c>
      <c r="AW296" s="13" t="s">
        <v>30</v>
      </c>
      <c r="AX296" s="13" t="s">
        <v>73</v>
      </c>
      <c r="AY296" s="255" t="s">
        <v>144</v>
      </c>
    </row>
    <row r="297" s="13" customFormat="1">
      <c r="A297" s="13"/>
      <c r="B297" s="246"/>
      <c r="C297" s="247"/>
      <c r="D297" s="239" t="s">
        <v>158</v>
      </c>
      <c r="E297" s="248" t="s">
        <v>1</v>
      </c>
      <c r="F297" s="249" t="s">
        <v>534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158</v>
      </c>
      <c r="AU297" s="255" t="s">
        <v>82</v>
      </c>
      <c r="AV297" s="13" t="s">
        <v>80</v>
      </c>
      <c r="AW297" s="13" t="s">
        <v>30</v>
      </c>
      <c r="AX297" s="13" t="s">
        <v>73</v>
      </c>
      <c r="AY297" s="255" t="s">
        <v>144</v>
      </c>
    </row>
    <row r="298" s="14" customFormat="1">
      <c r="A298" s="14"/>
      <c r="B298" s="256"/>
      <c r="C298" s="257"/>
      <c r="D298" s="239" t="s">
        <v>158</v>
      </c>
      <c r="E298" s="258" t="s">
        <v>1</v>
      </c>
      <c r="F298" s="259" t="s">
        <v>1220</v>
      </c>
      <c r="G298" s="257"/>
      <c r="H298" s="260">
        <v>6.984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158</v>
      </c>
      <c r="AU298" s="266" t="s">
        <v>82</v>
      </c>
      <c r="AV298" s="14" t="s">
        <v>82</v>
      </c>
      <c r="AW298" s="14" t="s">
        <v>30</v>
      </c>
      <c r="AX298" s="14" t="s">
        <v>73</v>
      </c>
      <c r="AY298" s="266" t="s">
        <v>144</v>
      </c>
    </row>
    <row r="299" s="15" customFormat="1">
      <c r="A299" s="15"/>
      <c r="B299" s="267"/>
      <c r="C299" s="268"/>
      <c r="D299" s="239" t="s">
        <v>158</v>
      </c>
      <c r="E299" s="269" t="s">
        <v>1</v>
      </c>
      <c r="F299" s="270" t="s">
        <v>161</v>
      </c>
      <c r="G299" s="268"/>
      <c r="H299" s="271">
        <v>6.984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158</v>
      </c>
      <c r="AU299" s="277" t="s">
        <v>82</v>
      </c>
      <c r="AV299" s="15" t="s">
        <v>152</v>
      </c>
      <c r="AW299" s="15" t="s">
        <v>30</v>
      </c>
      <c r="AX299" s="15" t="s">
        <v>80</v>
      </c>
      <c r="AY299" s="277" t="s">
        <v>144</v>
      </c>
    </row>
    <row r="300" s="2" customFormat="1" ht="24.15" customHeight="1">
      <c r="A300" s="38"/>
      <c r="B300" s="39"/>
      <c r="C300" s="226" t="s">
        <v>402</v>
      </c>
      <c r="D300" s="226" t="s">
        <v>147</v>
      </c>
      <c r="E300" s="227" t="s">
        <v>671</v>
      </c>
      <c r="F300" s="228" t="s">
        <v>672</v>
      </c>
      <c r="G300" s="229" t="s">
        <v>178</v>
      </c>
      <c r="H300" s="230">
        <v>271.58999999999997</v>
      </c>
      <c r="I300" s="231"/>
      <c r="J300" s="232">
        <f>ROUND(I300*H300,2)</f>
        <v>0</v>
      </c>
      <c r="K300" s="228" t="s">
        <v>151</v>
      </c>
      <c r="L300" s="44"/>
      <c r="M300" s="233" t="s">
        <v>1</v>
      </c>
      <c r="N300" s="234" t="s">
        <v>38</v>
      </c>
      <c r="O300" s="91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270</v>
      </c>
      <c r="AT300" s="237" t="s">
        <v>147</v>
      </c>
      <c r="AU300" s="237" t="s">
        <v>82</v>
      </c>
      <c r="AY300" s="17" t="s">
        <v>144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80</v>
      </c>
      <c r="BK300" s="238">
        <f>ROUND(I300*H300,2)</f>
        <v>0</v>
      </c>
      <c r="BL300" s="17" t="s">
        <v>270</v>
      </c>
      <c r="BM300" s="237" t="s">
        <v>1221</v>
      </c>
    </row>
    <row r="301" s="2" customFormat="1">
      <c r="A301" s="38"/>
      <c r="B301" s="39"/>
      <c r="C301" s="40"/>
      <c r="D301" s="239" t="s">
        <v>154</v>
      </c>
      <c r="E301" s="40"/>
      <c r="F301" s="240" t="s">
        <v>674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154</v>
      </c>
      <c r="AU301" s="17" t="s">
        <v>82</v>
      </c>
    </row>
    <row r="302" s="2" customFormat="1">
      <c r="A302" s="38"/>
      <c r="B302" s="39"/>
      <c r="C302" s="40"/>
      <c r="D302" s="244" t="s">
        <v>156</v>
      </c>
      <c r="E302" s="40"/>
      <c r="F302" s="245" t="s">
        <v>675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156</v>
      </c>
      <c r="AU302" s="17" t="s">
        <v>82</v>
      </c>
    </row>
    <row r="303" s="13" customFormat="1">
      <c r="A303" s="13"/>
      <c r="B303" s="246"/>
      <c r="C303" s="247"/>
      <c r="D303" s="239" t="s">
        <v>158</v>
      </c>
      <c r="E303" s="248" t="s">
        <v>1</v>
      </c>
      <c r="F303" s="249" t="s">
        <v>676</v>
      </c>
      <c r="G303" s="247"/>
      <c r="H303" s="248" t="s">
        <v>1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158</v>
      </c>
      <c r="AU303" s="255" t="s">
        <v>82</v>
      </c>
      <c r="AV303" s="13" t="s">
        <v>80</v>
      </c>
      <c r="AW303" s="13" t="s">
        <v>30</v>
      </c>
      <c r="AX303" s="13" t="s">
        <v>73</v>
      </c>
      <c r="AY303" s="255" t="s">
        <v>144</v>
      </c>
    </row>
    <row r="304" s="14" customFormat="1">
      <c r="A304" s="14"/>
      <c r="B304" s="256"/>
      <c r="C304" s="257"/>
      <c r="D304" s="239" t="s">
        <v>158</v>
      </c>
      <c r="E304" s="258" t="s">
        <v>1</v>
      </c>
      <c r="F304" s="259" t="s">
        <v>1222</v>
      </c>
      <c r="G304" s="257"/>
      <c r="H304" s="260">
        <v>271.58999999999997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158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144</v>
      </c>
    </row>
    <row r="305" s="15" customFormat="1">
      <c r="A305" s="15"/>
      <c r="B305" s="267"/>
      <c r="C305" s="268"/>
      <c r="D305" s="239" t="s">
        <v>158</v>
      </c>
      <c r="E305" s="269" t="s">
        <v>1</v>
      </c>
      <c r="F305" s="270" t="s">
        <v>161</v>
      </c>
      <c r="G305" s="268"/>
      <c r="H305" s="271">
        <v>271.58999999999997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7" t="s">
        <v>158</v>
      </c>
      <c r="AU305" s="277" t="s">
        <v>82</v>
      </c>
      <c r="AV305" s="15" t="s">
        <v>152</v>
      </c>
      <c r="AW305" s="15" t="s">
        <v>30</v>
      </c>
      <c r="AX305" s="15" t="s">
        <v>80</v>
      </c>
      <c r="AY305" s="277" t="s">
        <v>144</v>
      </c>
    </row>
    <row r="306" s="2" customFormat="1" ht="16.5" customHeight="1">
      <c r="A306" s="38"/>
      <c r="B306" s="39"/>
      <c r="C306" s="278" t="s">
        <v>410</v>
      </c>
      <c r="D306" s="278" t="s">
        <v>361</v>
      </c>
      <c r="E306" s="279" t="s">
        <v>679</v>
      </c>
      <c r="F306" s="280" t="s">
        <v>680</v>
      </c>
      <c r="G306" s="281" t="s">
        <v>150</v>
      </c>
      <c r="H306" s="282">
        <v>5.0190000000000001</v>
      </c>
      <c r="I306" s="283"/>
      <c r="J306" s="284">
        <f>ROUND(I306*H306,2)</f>
        <v>0</v>
      </c>
      <c r="K306" s="280" t="s">
        <v>151</v>
      </c>
      <c r="L306" s="285"/>
      <c r="M306" s="286" t="s">
        <v>1</v>
      </c>
      <c r="N306" s="287" t="s">
        <v>38</v>
      </c>
      <c r="O306" s="91"/>
      <c r="P306" s="235">
        <f>O306*H306</f>
        <v>0</v>
      </c>
      <c r="Q306" s="235">
        <v>0.55000000000000004</v>
      </c>
      <c r="R306" s="235">
        <f>Q306*H306</f>
        <v>2.7604500000000005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376</v>
      </c>
      <c r="AT306" s="237" t="s">
        <v>361</v>
      </c>
      <c r="AU306" s="237" t="s">
        <v>82</v>
      </c>
      <c r="AY306" s="17" t="s">
        <v>144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80</v>
      </c>
      <c r="BK306" s="238">
        <f>ROUND(I306*H306,2)</f>
        <v>0</v>
      </c>
      <c r="BL306" s="17" t="s">
        <v>270</v>
      </c>
      <c r="BM306" s="237" t="s">
        <v>1223</v>
      </c>
    </row>
    <row r="307" s="2" customFormat="1">
      <c r="A307" s="38"/>
      <c r="B307" s="39"/>
      <c r="C307" s="40"/>
      <c r="D307" s="239" t="s">
        <v>154</v>
      </c>
      <c r="E307" s="40"/>
      <c r="F307" s="240" t="s">
        <v>680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154</v>
      </c>
      <c r="AU307" s="17" t="s">
        <v>82</v>
      </c>
    </row>
    <row r="308" s="13" customFormat="1">
      <c r="A308" s="13"/>
      <c r="B308" s="246"/>
      <c r="C308" s="247"/>
      <c r="D308" s="239" t="s">
        <v>158</v>
      </c>
      <c r="E308" s="248" t="s">
        <v>1</v>
      </c>
      <c r="F308" s="249" t="s">
        <v>540</v>
      </c>
      <c r="G308" s="247"/>
      <c r="H308" s="248" t="s">
        <v>1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158</v>
      </c>
      <c r="AU308" s="255" t="s">
        <v>82</v>
      </c>
      <c r="AV308" s="13" t="s">
        <v>80</v>
      </c>
      <c r="AW308" s="13" t="s">
        <v>30</v>
      </c>
      <c r="AX308" s="13" t="s">
        <v>73</v>
      </c>
      <c r="AY308" s="255" t="s">
        <v>144</v>
      </c>
    </row>
    <row r="309" s="14" customFormat="1">
      <c r="A309" s="14"/>
      <c r="B309" s="256"/>
      <c r="C309" s="257"/>
      <c r="D309" s="239" t="s">
        <v>158</v>
      </c>
      <c r="E309" s="258" t="s">
        <v>1</v>
      </c>
      <c r="F309" s="259" t="s">
        <v>1224</v>
      </c>
      <c r="G309" s="257"/>
      <c r="H309" s="260">
        <v>5.0190000000000001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158</v>
      </c>
      <c r="AU309" s="266" t="s">
        <v>82</v>
      </c>
      <c r="AV309" s="14" t="s">
        <v>82</v>
      </c>
      <c r="AW309" s="14" t="s">
        <v>30</v>
      </c>
      <c r="AX309" s="14" t="s">
        <v>73</v>
      </c>
      <c r="AY309" s="266" t="s">
        <v>144</v>
      </c>
    </row>
    <row r="310" s="15" customFormat="1">
      <c r="A310" s="15"/>
      <c r="B310" s="267"/>
      <c r="C310" s="268"/>
      <c r="D310" s="239" t="s">
        <v>158</v>
      </c>
      <c r="E310" s="269" t="s">
        <v>1</v>
      </c>
      <c r="F310" s="270" t="s">
        <v>161</v>
      </c>
      <c r="G310" s="268"/>
      <c r="H310" s="271">
        <v>5.0190000000000001</v>
      </c>
      <c r="I310" s="272"/>
      <c r="J310" s="268"/>
      <c r="K310" s="268"/>
      <c r="L310" s="273"/>
      <c r="M310" s="274"/>
      <c r="N310" s="275"/>
      <c r="O310" s="275"/>
      <c r="P310" s="275"/>
      <c r="Q310" s="275"/>
      <c r="R310" s="275"/>
      <c r="S310" s="275"/>
      <c r="T310" s="27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7" t="s">
        <v>158</v>
      </c>
      <c r="AU310" s="277" t="s">
        <v>82</v>
      </c>
      <c r="AV310" s="15" t="s">
        <v>152</v>
      </c>
      <c r="AW310" s="15" t="s">
        <v>30</v>
      </c>
      <c r="AX310" s="15" t="s">
        <v>80</v>
      </c>
      <c r="AY310" s="277" t="s">
        <v>144</v>
      </c>
    </row>
    <row r="311" s="2" customFormat="1" ht="24.15" customHeight="1">
      <c r="A311" s="38"/>
      <c r="B311" s="39"/>
      <c r="C311" s="226" t="s">
        <v>417</v>
      </c>
      <c r="D311" s="226" t="s">
        <v>147</v>
      </c>
      <c r="E311" s="227" t="s">
        <v>684</v>
      </c>
      <c r="F311" s="228" t="s">
        <v>685</v>
      </c>
      <c r="G311" s="229" t="s">
        <v>178</v>
      </c>
      <c r="H311" s="230">
        <v>271.58999999999997</v>
      </c>
      <c r="I311" s="231"/>
      <c r="J311" s="232">
        <f>ROUND(I311*H311,2)</f>
        <v>0</v>
      </c>
      <c r="K311" s="228" t="s">
        <v>151</v>
      </c>
      <c r="L311" s="44"/>
      <c r="M311" s="233" t="s">
        <v>1</v>
      </c>
      <c r="N311" s="234" t="s">
        <v>38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0.0050000000000000001</v>
      </c>
      <c r="T311" s="236">
        <f>S311*H311</f>
        <v>1.35795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270</v>
      </c>
      <c r="AT311" s="237" t="s">
        <v>147</v>
      </c>
      <c r="AU311" s="237" t="s">
        <v>82</v>
      </c>
      <c r="AY311" s="17" t="s">
        <v>144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80</v>
      </c>
      <c r="BK311" s="238">
        <f>ROUND(I311*H311,2)</f>
        <v>0</v>
      </c>
      <c r="BL311" s="17" t="s">
        <v>270</v>
      </c>
      <c r="BM311" s="237" t="s">
        <v>1225</v>
      </c>
    </row>
    <row r="312" s="2" customFormat="1">
      <c r="A312" s="38"/>
      <c r="B312" s="39"/>
      <c r="C312" s="40"/>
      <c r="D312" s="239" t="s">
        <v>154</v>
      </c>
      <c r="E312" s="40"/>
      <c r="F312" s="240" t="s">
        <v>687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154</v>
      </c>
      <c r="AU312" s="17" t="s">
        <v>82</v>
      </c>
    </row>
    <row r="313" s="2" customFormat="1">
      <c r="A313" s="38"/>
      <c r="B313" s="39"/>
      <c r="C313" s="40"/>
      <c r="D313" s="244" t="s">
        <v>156</v>
      </c>
      <c r="E313" s="40"/>
      <c r="F313" s="245" t="s">
        <v>688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156</v>
      </c>
      <c r="AU313" s="17" t="s">
        <v>82</v>
      </c>
    </row>
    <row r="314" s="13" customFormat="1">
      <c r="A314" s="13"/>
      <c r="B314" s="246"/>
      <c r="C314" s="247"/>
      <c r="D314" s="239" t="s">
        <v>158</v>
      </c>
      <c r="E314" s="248" t="s">
        <v>1</v>
      </c>
      <c r="F314" s="249" t="s">
        <v>676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158</v>
      </c>
      <c r="AU314" s="255" t="s">
        <v>82</v>
      </c>
      <c r="AV314" s="13" t="s">
        <v>80</v>
      </c>
      <c r="AW314" s="13" t="s">
        <v>30</v>
      </c>
      <c r="AX314" s="13" t="s">
        <v>73</v>
      </c>
      <c r="AY314" s="255" t="s">
        <v>144</v>
      </c>
    </row>
    <row r="315" s="14" customFormat="1">
      <c r="A315" s="14"/>
      <c r="B315" s="256"/>
      <c r="C315" s="257"/>
      <c r="D315" s="239" t="s">
        <v>158</v>
      </c>
      <c r="E315" s="258" t="s">
        <v>1</v>
      </c>
      <c r="F315" s="259" t="s">
        <v>1222</v>
      </c>
      <c r="G315" s="257"/>
      <c r="H315" s="260">
        <v>271.58999999999997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158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144</v>
      </c>
    </row>
    <row r="316" s="15" customFormat="1">
      <c r="A316" s="15"/>
      <c r="B316" s="267"/>
      <c r="C316" s="268"/>
      <c r="D316" s="239" t="s">
        <v>158</v>
      </c>
      <c r="E316" s="269" t="s">
        <v>1</v>
      </c>
      <c r="F316" s="270" t="s">
        <v>161</v>
      </c>
      <c r="G316" s="268"/>
      <c r="H316" s="271">
        <v>271.58999999999997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7" t="s">
        <v>158</v>
      </c>
      <c r="AU316" s="277" t="s">
        <v>82</v>
      </c>
      <c r="AV316" s="15" t="s">
        <v>152</v>
      </c>
      <c r="AW316" s="15" t="s">
        <v>30</v>
      </c>
      <c r="AX316" s="15" t="s">
        <v>80</v>
      </c>
      <c r="AY316" s="277" t="s">
        <v>144</v>
      </c>
    </row>
    <row r="317" s="2" customFormat="1" ht="24.15" customHeight="1">
      <c r="A317" s="38"/>
      <c r="B317" s="39"/>
      <c r="C317" s="226" t="s">
        <v>424</v>
      </c>
      <c r="D317" s="226" t="s">
        <v>147</v>
      </c>
      <c r="E317" s="227" t="s">
        <v>727</v>
      </c>
      <c r="F317" s="228" t="s">
        <v>728</v>
      </c>
      <c r="G317" s="229" t="s">
        <v>150</v>
      </c>
      <c r="H317" s="230">
        <v>12.003</v>
      </c>
      <c r="I317" s="231"/>
      <c r="J317" s="232">
        <f>ROUND(I317*H317,2)</f>
        <v>0</v>
      </c>
      <c r="K317" s="228" t="s">
        <v>151</v>
      </c>
      <c r="L317" s="44"/>
      <c r="M317" s="233" t="s">
        <v>1</v>
      </c>
      <c r="N317" s="234" t="s">
        <v>38</v>
      </c>
      <c r="O317" s="91"/>
      <c r="P317" s="235">
        <f>O317*H317</f>
        <v>0</v>
      </c>
      <c r="Q317" s="235">
        <v>0.022839999999999999</v>
      </c>
      <c r="R317" s="235">
        <f>Q317*H317</f>
        <v>0.27414852000000001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270</v>
      </c>
      <c r="AT317" s="237" t="s">
        <v>147</v>
      </c>
      <c r="AU317" s="237" t="s">
        <v>82</v>
      </c>
      <c r="AY317" s="17" t="s">
        <v>144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80</v>
      </c>
      <c r="BK317" s="238">
        <f>ROUND(I317*H317,2)</f>
        <v>0</v>
      </c>
      <c r="BL317" s="17" t="s">
        <v>270</v>
      </c>
      <c r="BM317" s="237" t="s">
        <v>1226</v>
      </c>
    </row>
    <row r="318" s="2" customFormat="1">
      <c r="A318" s="38"/>
      <c r="B318" s="39"/>
      <c r="C318" s="40"/>
      <c r="D318" s="239" t="s">
        <v>154</v>
      </c>
      <c r="E318" s="40"/>
      <c r="F318" s="240" t="s">
        <v>730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154</v>
      </c>
      <c r="AU318" s="17" t="s">
        <v>82</v>
      </c>
    </row>
    <row r="319" s="2" customFormat="1">
      <c r="A319" s="38"/>
      <c r="B319" s="39"/>
      <c r="C319" s="40"/>
      <c r="D319" s="244" t="s">
        <v>156</v>
      </c>
      <c r="E319" s="40"/>
      <c r="F319" s="245" t="s">
        <v>731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156</v>
      </c>
      <c r="AU319" s="17" t="s">
        <v>82</v>
      </c>
    </row>
    <row r="320" s="14" customFormat="1">
      <c r="A320" s="14"/>
      <c r="B320" s="256"/>
      <c r="C320" s="257"/>
      <c r="D320" s="239" t="s">
        <v>158</v>
      </c>
      <c r="E320" s="258" t="s">
        <v>1</v>
      </c>
      <c r="F320" s="259" t="s">
        <v>1227</v>
      </c>
      <c r="G320" s="257"/>
      <c r="H320" s="260">
        <v>12.003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158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144</v>
      </c>
    </row>
    <row r="321" s="15" customFormat="1">
      <c r="A321" s="15"/>
      <c r="B321" s="267"/>
      <c r="C321" s="268"/>
      <c r="D321" s="239" t="s">
        <v>158</v>
      </c>
      <c r="E321" s="269" t="s">
        <v>1</v>
      </c>
      <c r="F321" s="270" t="s">
        <v>161</v>
      </c>
      <c r="G321" s="268"/>
      <c r="H321" s="271">
        <v>12.003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7" t="s">
        <v>158</v>
      </c>
      <c r="AU321" s="277" t="s">
        <v>82</v>
      </c>
      <c r="AV321" s="15" t="s">
        <v>152</v>
      </c>
      <c r="AW321" s="15" t="s">
        <v>30</v>
      </c>
      <c r="AX321" s="15" t="s">
        <v>80</v>
      </c>
      <c r="AY321" s="277" t="s">
        <v>144</v>
      </c>
    </row>
    <row r="322" s="2" customFormat="1" ht="33" customHeight="1">
      <c r="A322" s="38"/>
      <c r="B322" s="39"/>
      <c r="C322" s="226" t="s">
        <v>430</v>
      </c>
      <c r="D322" s="226" t="s">
        <v>147</v>
      </c>
      <c r="E322" s="227" t="s">
        <v>749</v>
      </c>
      <c r="F322" s="228" t="s">
        <v>750</v>
      </c>
      <c r="G322" s="229" t="s">
        <v>323</v>
      </c>
      <c r="H322" s="230">
        <v>7.6280000000000001</v>
      </c>
      <c r="I322" s="231"/>
      <c r="J322" s="232">
        <f>ROUND(I322*H322,2)</f>
        <v>0</v>
      </c>
      <c r="K322" s="228" t="s">
        <v>151</v>
      </c>
      <c r="L322" s="44"/>
      <c r="M322" s="233" t="s">
        <v>1</v>
      </c>
      <c r="N322" s="234" t="s">
        <v>38</v>
      </c>
      <c r="O322" s="91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7" t="s">
        <v>270</v>
      </c>
      <c r="AT322" s="237" t="s">
        <v>147</v>
      </c>
      <c r="AU322" s="237" t="s">
        <v>82</v>
      </c>
      <c r="AY322" s="17" t="s">
        <v>144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7" t="s">
        <v>80</v>
      </c>
      <c r="BK322" s="238">
        <f>ROUND(I322*H322,2)</f>
        <v>0</v>
      </c>
      <c r="BL322" s="17" t="s">
        <v>270</v>
      </c>
      <c r="BM322" s="237" t="s">
        <v>1228</v>
      </c>
    </row>
    <row r="323" s="2" customFormat="1">
      <c r="A323" s="38"/>
      <c r="B323" s="39"/>
      <c r="C323" s="40"/>
      <c r="D323" s="239" t="s">
        <v>154</v>
      </c>
      <c r="E323" s="40"/>
      <c r="F323" s="240" t="s">
        <v>752</v>
      </c>
      <c r="G323" s="40"/>
      <c r="H323" s="40"/>
      <c r="I323" s="241"/>
      <c r="J323" s="40"/>
      <c r="K323" s="40"/>
      <c r="L323" s="44"/>
      <c r="M323" s="242"/>
      <c r="N323" s="24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154</v>
      </c>
      <c r="AU323" s="17" t="s">
        <v>82</v>
      </c>
    </row>
    <row r="324" s="2" customFormat="1">
      <c r="A324" s="38"/>
      <c r="B324" s="39"/>
      <c r="C324" s="40"/>
      <c r="D324" s="244" t="s">
        <v>156</v>
      </c>
      <c r="E324" s="40"/>
      <c r="F324" s="245" t="s">
        <v>753</v>
      </c>
      <c r="G324" s="40"/>
      <c r="H324" s="40"/>
      <c r="I324" s="241"/>
      <c r="J324" s="40"/>
      <c r="K324" s="40"/>
      <c r="L324" s="44"/>
      <c r="M324" s="242"/>
      <c r="N324" s="243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156</v>
      </c>
      <c r="AU324" s="17" t="s">
        <v>82</v>
      </c>
    </row>
    <row r="325" s="12" customFormat="1" ht="22.8" customHeight="1">
      <c r="A325" s="12"/>
      <c r="B325" s="210"/>
      <c r="C325" s="211"/>
      <c r="D325" s="212" t="s">
        <v>72</v>
      </c>
      <c r="E325" s="224" t="s">
        <v>754</v>
      </c>
      <c r="F325" s="224" t="s">
        <v>755</v>
      </c>
      <c r="G325" s="211"/>
      <c r="H325" s="211"/>
      <c r="I325" s="214"/>
      <c r="J325" s="225">
        <f>BK325</f>
        <v>0</v>
      </c>
      <c r="K325" s="211"/>
      <c r="L325" s="216"/>
      <c r="M325" s="217"/>
      <c r="N325" s="218"/>
      <c r="O325" s="218"/>
      <c r="P325" s="219">
        <f>SUM(P326:P368)</f>
        <v>0</v>
      </c>
      <c r="Q325" s="218"/>
      <c r="R325" s="219">
        <f>SUM(R326:R368)</f>
        <v>0.2185637</v>
      </c>
      <c r="S325" s="218"/>
      <c r="T325" s="220">
        <f>SUM(T326:T368)</f>
        <v>0.16729519999999998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1" t="s">
        <v>82</v>
      </c>
      <c r="AT325" s="222" t="s">
        <v>72</v>
      </c>
      <c r="AU325" s="222" t="s">
        <v>80</v>
      </c>
      <c r="AY325" s="221" t="s">
        <v>144</v>
      </c>
      <c r="BK325" s="223">
        <f>SUM(BK326:BK368)</f>
        <v>0</v>
      </c>
    </row>
    <row r="326" s="2" customFormat="1" ht="16.5" customHeight="1">
      <c r="A326" s="38"/>
      <c r="B326" s="39"/>
      <c r="C326" s="226" t="s">
        <v>471</v>
      </c>
      <c r="D326" s="226" t="s">
        <v>147</v>
      </c>
      <c r="E326" s="227" t="s">
        <v>765</v>
      </c>
      <c r="F326" s="228" t="s">
        <v>766</v>
      </c>
      <c r="G326" s="229" t="s">
        <v>164</v>
      </c>
      <c r="H326" s="230">
        <v>34.369999999999997</v>
      </c>
      <c r="I326" s="231"/>
      <c r="J326" s="232">
        <f>ROUND(I326*H326,2)</f>
        <v>0</v>
      </c>
      <c r="K326" s="228" t="s">
        <v>151</v>
      </c>
      <c r="L326" s="44"/>
      <c r="M326" s="233" t="s">
        <v>1</v>
      </c>
      <c r="N326" s="234" t="s">
        <v>38</v>
      </c>
      <c r="O326" s="91"/>
      <c r="P326" s="235">
        <f>O326*H326</f>
        <v>0</v>
      </c>
      <c r="Q326" s="235">
        <v>0</v>
      </c>
      <c r="R326" s="235">
        <f>Q326*H326</f>
        <v>0</v>
      </c>
      <c r="S326" s="235">
        <v>0.0025999999999999999</v>
      </c>
      <c r="T326" s="236">
        <f>S326*H326</f>
        <v>0.089361999999999983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270</v>
      </c>
      <c r="AT326" s="237" t="s">
        <v>147</v>
      </c>
      <c r="AU326" s="237" t="s">
        <v>82</v>
      </c>
      <c r="AY326" s="17" t="s">
        <v>144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80</v>
      </c>
      <c r="BK326" s="238">
        <f>ROUND(I326*H326,2)</f>
        <v>0</v>
      </c>
      <c r="BL326" s="17" t="s">
        <v>270</v>
      </c>
      <c r="BM326" s="237" t="s">
        <v>1229</v>
      </c>
    </row>
    <row r="327" s="2" customFormat="1">
      <c r="A327" s="38"/>
      <c r="B327" s="39"/>
      <c r="C327" s="40"/>
      <c r="D327" s="239" t="s">
        <v>154</v>
      </c>
      <c r="E327" s="40"/>
      <c r="F327" s="240" t="s">
        <v>768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154</v>
      </c>
      <c r="AU327" s="17" t="s">
        <v>82</v>
      </c>
    </row>
    <row r="328" s="2" customFormat="1">
      <c r="A328" s="38"/>
      <c r="B328" s="39"/>
      <c r="C328" s="40"/>
      <c r="D328" s="244" t="s">
        <v>156</v>
      </c>
      <c r="E328" s="40"/>
      <c r="F328" s="245" t="s">
        <v>769</v>
      </c>
      <c r="G328" s="40"/>
      <c r="H328" s="40"/>
      <c r="I328" s="241"/>
      <c r="J328" s="40"/>
      <c r="K328" s="40"/>
      <c r="L328" s="44"/>
      <c r="M328" s="242"/>
      <c r="N328" s="243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156</v>
      </c>
      <c r="AU328" s="17" t="s">
        <v>82</v>
      </c>
    </row>
    <row r="329" s="13" customFormat="1">
      <c r="A329" s="13"/>
      <c r="B329" s="246"/>
      <c r="C329" s="247"/>
      <c r="D329" s="239" t="s">
        <v>158</v>
      </c>
      <c r="E329" s="248" t="s">
        <v>1</v>
      </c>
      <c r="F329" s="249" t="s">
        <v>762</v>
      </c>
      <c r="G329" s="247"/>
      <c r="H329" s="248" t="s">
        <v>1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158</v>
      </c>
      <c r="AU329" s="255" t="s">
        <v>82</v>
      </c>
      <c r="AV329" s="13" t="s">
        <v>80</v>
      </c>
      <c r="AW329" s="13" t="s">
        <v>30</v>
      </c>
      <c r="AX329" s="13" t="s">
        <v>73</v>
      </c>
      <c r="AY329" s="255" t="s">
        <v>144</v>
      </c>
    </row>
    <row r="330" s="14" customFormat="1">
      <c r="A330" s="14"/>
      <c r="B330" s="256"/>
      <c r="C330" s="257"/>
      <c r="D330" s="239" t="s">
        <v>158</v>
      </c>
      <c r="E330" s="258" t="s">
        <v>1</v>
      </c>
      <c r="F330" s="259" t="s">
        <v>1230</v>
      </c>
      <c r="G330" s="257"/>
      <c r="H330" s="260">
        <v>34.369999999999997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158</v>
      </c>
      <c r="AU330" s="266" t="s">
        <v>82</v>
      </c>
      <c r="AV330" s="14" t="s">
        <v>82</v>
      </c>
      <c r="AW330" s="14" t="s">
        <v>30</v>
      </c>
      <c r="AX330" s="14" t="s">
        <v>73</v>
      </c>
      <c r="AY330" s="266" t="s">
        <v>144</v>
      </c>
    </row>
    <row r="331" s="15" customFormat="1">
      <c r="A331" s="15"/>
      <c r="B331" s="267"/>
      <c r="C331" s="268"/>
      <c r="D331" s="239" t="s">
        <v>158</v>
      </c>
      <c r="E331" s="269" t="s">
        <v>1</v>
      </c>
      <c r="F331" s="270" t="s">
        <v>161</v>
      </c>
      <c r="G331" s="268"/>
      <c r="H331" s="271">
        <v>34.369999999999997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7" t="s">
        <v>158</v>
      </c>
      <c r="AU331" s="277" t="s">
        <v>82</v>
      </c>
      <c r="AV331" s="15" t="s">
        <v>152</v>
      </c>
      <c r="AW331" s="15" t="s">
        <v>30</v>
      </c>
      <c r="AX331" s="15" t="s">
        <v>80</v>
      </c>
      <c r="AY331" s="277" t="s">
        <v>144</v>
      </c>
    </row>
    <row r="332" s="2" customFormat="1" ht="16.5" customHeight="1">
      <c r="A332" s="38"/>
      <c r="B332" s="39"/>
      <c r="C332" s="226" t="s">
        <v>480</v>
      </c>
      <c r="D332" s="226" t="s">
        <v>147</v>
      </c>
      <c r="E332" s="227" t="s">
        <v>772</v>
      </c>
      <c r="F332" s="228" t="s">
        <v>773</v>
      </c>
      <c r="G332" s="229" t="s">
        <v>164</v>
      </c>
      <c r="H332" s="230">
        <v>19.780000000000001</v>
      </c>
      <c r="I332" s="231"/>
      <c r="J332" s="232">
        <f>ROUND(I332*H332,2)</f>
        <v>0</v>
      </c>
      <c r="K332" s="228" t="s">
        <v>151</v>
      </c>
      <c r="L332" s="44"/>
      <c r="M332" s="233" t="s">
        <v>1</v>
      </c>
      <c r="N332" s="234" t="s">
        <v>38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0.0039399999999999999</v>
      </c>
      <c r="T332" s="236">
        <f>S332*H332</f>
        <v>0.077933200000000008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270</v>
      </c>
      <c r="AT332" s="237" t="s">
        <v>147</v>
      </c>
      <c r="AU332" s="237" t="s">
        <v>82</v>
      </c>
      <c r="AY332" s="17" t="s">
        <v>144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80</v>
      </c>
      <c r="BK332" s="238">
        <f>ROUND(I332*H332,2)</f>
        <v>0</v>
      </c>
      <c r="BL332" s="17" t="s">
        <v>270</v>
      </c>
      <c r="BM332" s="237" t="s">
        <v>1231</v>
      </c>
    </row>
    <row r="333" s="2" customFormat="1">
      <c r="A333" s="38"/>
      <c r="B333" s="39"/>
      <c r="C333" s="40"/>
      <c r="D333" s="239" t="s">
        <v>154</v>
      </c>
      <c r="E333" s="40"/>
      <c r="F333" s="240" t="s">
        <v>775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154</v>
      </c>
      <c r="AU333" s="17" t="s">
        <v>82</v>
      </c>
    </row>
    <row r="334" s="2" customFormat="1">
      <c r="A334" s="38"/>
      <c r="B334" s="39"/>
      <c r="C334" s="40"/>
      <c r="D334" s="244" t="s">
        <v>156</v>
      </c>
      <c r="E334" s="40"/>
      <c r="F334" s="245" t="s">
        <v>776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156</v>
      </c>
      <c r="AU334" s="17" t="s">
        <v>82</v>
      </c>
    </row>
    <row r="335" s="13" customFormat="1">
      <c r="A335" s="13"/>
      <c r="B335" s="246"/>
      <c r="C335" s="247"/>
      <c r="D335" s="239" t="s">
        <v>158</v>
      </c>
      <c r="E335" s="248" t="s">
        <v>1</v>
      </c>
      <c r="F335" s="249" t="s">
        <v>762</v>
      </c>
      <c r="G335" s="247"/>
      <c r="H335" s="248" t="s">
        <v>1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158</v>
      </c>
      <c r="AU335" s="255" t="s">
        <v>82</v>
      </c>
      <c r="AV335" s="13" t="s">
        <v>80</v>
      </c>
      <c r="AW335" s="13" t="s">
        <v>30</v>
      </c>
      <c r="AX335" s="13" t="s">
        <v>73</v>
      </c>
      <c r="AY335" s="255" t="s">
        <v>144</v>
      </c>
    </row>
    <row r="336" s="14" customFormat="1">
      <c r="A336" s="14"/>
      <c r="B336" s="256"/>
      <c r="C336" s="257"/>
      <c r="D336" s="239" t="s">
        <v>158</v>
      </c>
      <c r="E336" s="258" t="s">
        <v>1</v>
      </c>
      <c r="F336" s="259" t="s">
        <v>1232</v>
      </c>
      <c r="G336" s="257"/>
      <c r="H336" s="260">
        <v>19.780000000000001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158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144</v>
      </c>
    </row>
    <row r="337" s="15" customFormat="1">
      <c r="A337" s="15"/>
      <c r="B337" s="267"/>
      <c r="C337" s="268"/>
      <c r="D337" s="239" t="s">
        <v>158</v>
      </c>
      <c r="E337" s="269" t="s">
        <v>1</v>
      </c>
      <c r="F337" s="270" t="s">
        <v>161</v>
      </c>
      <c r="G337" s="268"/>
      <c r="H337" s="271">
        <v>19.780000000000001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7" t="s">
        <v>158</v>
      </c>
      <c r="AU337" s="277" t="s">
        <v>82</v>
      </c>
      <c r="AV337" s="15" t="s">
        <v>152</v>
      </c>
      <c r="AW337" s="15" t="s">
        <v>30</v>
      </c>
      <c r="AX337" s="15" t="s">
        <v>80</v>
      </c>
      <c r="AY337" s="277" t="s">
        <v>144</v>
      </c>
    </row>
    <row r="338" s="2" customFormat="1" ht="33" customHeight="1">
      <c r="A338" s="38"/>
      <c r="B338" s="39"/>
      <c r="C338" s="226" t="s">
        <v>506</v>
      </c>
      <c r="D338" s="226" t="s">
        <v>147</v>
      </c>
      <c r="E338" s="227" t="s">
        <v>794</v>
      </c>
      <c r="F338" s="228" t="s">
        <v>795</v>
      </c>
      <c r="G338" s="229" t="s">
        <v>178</v>
      </c>
      <c r="H338" s="230">
        <v>1.407</v>
      </c>
      <c r="I338" s="231"/>
      <c r="J338" s="232">
        <f>ROUND(I338*H338,2)</f>
        <v>0</v>
      </c>
      <c r="K338" s="228" t="s">
        <v>151</v>
      </c>
      <c r="L338" s="44"/>
      <c r="M338" s="233" t="s">
        <v>1</v>
      </c>
      <c r="N338" s="234" t="s">
        <v>38</v>
      </c>
      <c r="O338" s="91"/>
      <c r="P338" s="235">
        <f>O338*H338</f>
        <v>0</v>
      </c>
      <c r="Q338" s="235">
        <v>0.0109</v>
      </c>
      <c r="R338" s="235">
        <f>Q338*H338</f>
        <v>0.015336300000000001</v>
      </c>
      <c r="S338" s="235">
        <v>0</v>
      </c>
      <c r="T338" s="23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7" t="s">
        <v>270</v>
      </c>
      <c r="AT338" s="237" t="s">
        <v>147</v>
      </c>
      <c r="AU338" s="237" t="s">
        <v>82</v>
      </c>
      <c r="AY338" s="17" t="s">
        <v>144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7" t="s">
        <v>80</v>
      </c>
      <c r="BK338" s="238">
        <f>ROUND(I338*H338,2)</f>
        <v>0</v>
      </c>
      <c r="BL338" s="17" t="s">
        <v>270</v>
      </c>
      <c r="BM338" s="237" t="s">
        <v>1233</v>
      </c>
    </row>
    <row r="339" s="2" customFormat="1">
      <c r="A339" s="38"/>
      <c r="B339" s="39"/>
      <c r="C339" s="40"/>
      <c r="D339" s="239" t="s">
        <v>154</v>
      </c>
      <c r="E339" s="40"/>
      <c r="F339" s="240" t="s">
        <v>797</v>
      </c>
      <c r="G339" s="40"/>
      <c r="H339" s="40"/>
      <c r="I339" s="241"/>
      <c r="J339" s="40"/>
      <c r="K339" s="40"/>
      <c r="L339" s="44"/>
      <c r="M339" s="242"/>
      <c r="N339" s="24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154</v>
      </c>
      <c r="AU339" s="17" t="s">
        <v>82</v>
      </c>
    </row>
    <row r="340" s="2" customFormat="1">
      <c r="A340" s="38"/>
      <c r="B340" s="39"/>
      <c r="C340" s="40"/>
      <c r="D340" s="244" t="s">
        <v>156</v>
      </c>
      <c r="E340" s="40"/>
      <c r="F340" s="245" t="s">
        <v>798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156</v>
      </c>
      <c r="AU340" s="17" t="s">
        <v>82</v>
      </c>
    </row>
    <row r="341" s="13" customFormat="1">
      <c r="A341" s="13"/>
      <c r="B341" s="246"/>
      <c r="C341" s="247"/>
      <c r="D341" s="239" t="s">
        <v>158</v>
      </c>
      <c r="E341" s="248" t="s">
        <v>1</v>
      </c>
      <c r="F341" s="249" t="s">
        <v>762</v>
      </c>
      <c r="G341" s="247"/>
      <c r="H341" s="248" t="s">
        <v>1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158</v>
      </c>
      <c r="AU341" s="255" t="s">
        <v>82</v>
      </c>
      <c r="AV341" s="13" t="s">
        <v>80</v>
      </c>
      <c r="AW341" s="13" t="s">
        <v>30</v>
      </c>
      <c r="AX341" s="13" t="s">
        <v>73</v>
      </c>
      <c r="AY341" s="255" t="s">
        <v>144</v>
      </c>
    </row>
    <row r="342" s="13" customFormat="1">
      <c r="A342" s="13"/>
      <c r="B342" s="246"/>
      <c r="C342" s="247"/>
      <c r="D342" s="239" t="s">
        <v>158</v>
      </c>
      <c r="E342" s="248" t="s">
        <v>1</v>
      </c>
      <c r="F342" s="249" t="s">
        <v>799</v>
      </c>
      <c r="G342" s="247"/>
      <c r="H342" s="248" t="s">
        <v>1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158</v>
      </c>
      <c r="AU342" s="255" t="s">
        <v>82</v>
      </c>
      <c r="AV342" s="13" t="s">
        <v>80</v>
      </c>
      <c r="AW342" s="13" t="s">
        <v>30</v>
      </c>
      <c r="AX342" s="13" t="s">
        <v>73</v>
      </c>
      <c r="AY342" s="255" t="s">
        <v>144</v>
      </c>
    </row>
    <row r="343" s="14" customFormat="1">
      <c r="A343" s="14"/>
      <c r="B343" s="256"/>
      <c r="C343" s="257"/>
      <c r="D343" s="239" t="s">
        <v>158</v>
      </c>
      <c r="E343" s="258" t="s">
        <v>1</v>
      </c>
      <c r="F343" s="259" t="s">
        <v>1234</v>
      </c>
      <c r="G343" s="257"/>
      <c r="H343" s="260">
        <v>0.63700000000000001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158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144</v>
      </c>
    </row>
    <row r="344" s="13" customFormat="1">
      <c r="A344" s="13"/>
      <c r="B344" s="246"/>
      <c r="C344" s="247"/>
      <c r="D344" s="239" t="s">
        <v>158</v>
      </c>
      <c r="E344" s="248" t="s">
        <v>1</v>
      </c>
      <c r="F344" s="249" t="s">
        <v>801</v>
      </c>
      <c r="G344" s="247"/>
      <c r="H344" s="248" t="s">
        <v>1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158</v>
      </c>
      <c r="AU344" s="255" t="s">
        <v>82</v>
      </c>
      <c r="AV344" s="13" t="s">
        <v>80</v>
      </c>
      <c r="AW344" s="13" t="s">
        <v>30</v>
      </c>
      <c r="AX344" s="13" t="s">
        <v>73</v>
      </c>
      <c r="AY344" s="255" t="s">
        <v>144</v>
      </c>
    </row>
    <row r="345" s="14" customFormat="1">
      <c r="A345" s="14"/>
      <c r="B345" s="256"/>
      <c r="C345" s="257"/>
      <c r="D345" s="239" t="s">
        <v>158</v>
      </c>
      <c r="E345" s="258" t="s">
        <v>1</v>
      </c>
      <c r="F345" s="259" t="s">
        <v>1235</v>
      </c>
      <c r="G345" s="257"/>
      <c r="H345" s="260">
        <v>0.77000000000000002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158</v>
      </c>
      <c r="AU345" s="266" t="s">
        <v>82</v>
      </c>
      <c r="AV345" s="14" t="s">
        <v>82</v>
      </c>
      <c r="AW345" s="14" t="s">
        <v>30</v>
      </c>
      <c r="AX345" s="14" t="s">
        <v>73</v>
      </c>
      <c r="AY345" s="266" t="s">
        <v>144</v>
      </c>
    </row>
    <row r="346" s="15" customFormat="1">
      <c r="A346" s="15"/>
      <c r="B346" s="267"/>
      <c r="C346" s="268"/>
      <c r="D346" s="239" t="s">
        <v>158</v>
      </c>
      <c r="E346" s="269" t="s">
        <v>1</v>
      </c>
      <c r="F346" s="270" t="s">
        <v>161</v>
      </c>
      <c r="G346" s="268"/>
      <c r="H346" s="271">
        <v>1.407</v>
      </c>
      <c r="I346" s="272"/>
      <c r="J346" s="268"/>
      <c r="K346" s="268"/>
      <c r="L346" s="273"/>
      <c r="M346" s="274"/>
      <c r="N346" s="275"/>
      <c r="O346" s="275"/>
      <c r="P346" s="275"/>
      <c r="Q346" s="275"/>
      <c r="R346" s="275"/>
      <c r="S346" s="275"/>
      <c r="T346" s="27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7" t="s">
        <v>158</v>
      </c>
      <c r="AU346" s="277" t="s">
        <v>82</v>
      </c>
      <c r="AV346" s="15" t="s">
        <v>152</v>
      </c>
      <c r="AW346" s="15" t="s">
        <v>30</v>
      </c>
      <c r="AX346" s="15" t="s">
        <v>80</v>
      </c>
      <c r="AY346" s="277" t="s">
        <v>144</v>
      </c>
    </row>
    <row r="347" s="2" customFormat="1" ht="21.75" customHeight="1">
      <c r="A347" s="38"/>
      <c r="B347" s="39"/>
      <c r="C347" s="226" t="s">
        <v>528</v>
      </c>
      <c r="D347" s="226" t="s">
        <v>147</v>
      </c>
      <c r="E347" s="227" t="s">
        <v>804</v>
      </c>
      <c r="F347" s="228" t="s">
        <v>805</v>
      </c>
      <c r="G347" s="229" t="s">
        <v>164</v>
      </c>
      <c r="H347" s="230">
        <v>34.369999999999997</v>
      </c>
      <c r="I347" s="231"/>
      <c r="J347" s="232">
        <f>ROUND(I347*H347,2)</f>
        <v>0</v>
      </c>
      <c r="K347" s="228" t="s">
        <v>151</v>
      </c>
      <c r="L347" s="44"/>
      <c r="M347" s="233" t="s">
        <v>1</v>
      </c>
      <c r="N347" s="234" t="s">
        <v>38</v>
      </c>
      <c r="O347" s="91"/>
      <c r="P347" s="235">
        <f>O347*H347</f>
        <v>0</v>
      </c>
      <c r="Q347" s="235">
        <v>0.0038</v>
      </c>
      <c r="R347" s="235">
        <f>Q347*H347</f>
        <v>0.130606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270</v>
      </c>
      <c r="AT347" s="237" t="s">
        <v>147</v>
      </c>
      <c r="AU347" s="237" t="s">
        <v>82</v>
      </c>
      <c r="AY347" s="17" t="s">
        <v>144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80</v>
      </c>
      <c r="BK347" s="238">
        <f>ROUND(I347*H347,2)</f>
        <v>0</v>
      </c>
      <c r="BL347" s="17" t="s">
        <v>270</v>
      </c>
      <c r="BM347" s="237" t="s">
        <v>1236</v>
      </c>
    </row>
    <row r="348" s="2" customFormat="1">
      <c r="A348" s="38"/>
      <c r="B348" s="39"/>
      <c r="C348" s="40"/>
      <c r="D348" s="239" t="s">
        <v>154</v>
      </c>
      <c r="E348" s="40"/>
      <c r="F348" s="240" t="s">
        <v>805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154</v>
      </c>
      <c r="AU348" s="17" t="s">
        <v>82</v>
      </c>
    </row>
    <row r="349" s="2" customFormat="1">
      <c r="A349" s="38"/>
      <c r="B349" s="39"/>
      <c r="C349" s="40"/>
      <c r="D349" s="244" t="s">
        <v>156</v>
      </c>
      <c r="E349" s="40"/>
      <c r="F349" s="245" t="s">
        <v>807</v>
      </c>
      <c r="G349" s="40"/>
      <c r="H349" s="40"/>
      <c r="I349" s="241"/>
      <c r="J349" s="40"/>
      <c r="K349" s="40"/>
      <c r="L349" s="44"/>
      <c r="M349" s="242"/>
      <c r="N349" s="243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156</v>
      </c>
      <c r="AU349" s="17" t="s">
        <v>82</v>
      </c>
    </row>
    <row r="350" s="13" customFormat="1">
      <c r="A350" s="13"/>
      <c r="B350" s="246"/>
      <c r="C350" s="247"/>
      <c r="D350" s="239" t="s">
        <v>158</v>
      </c>
      <c r="E350" s="248" t="s">
        <v>1</v>
      </c>
      <c r="F350" s="249" t="s">
        <v>762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158</v>
      </c>
      <c r="AU350" s="255" t="s">
        <v>82</v>
      </c>
      <c r="AV350" s="13" t="s">
        <v>80</v>
      </c>
      <c r="AW350" s="13" t="s">
        <v>30</v>
      </c>
      <c r="AX350" s="13" t="s">
        <v>73</v>
      </c>
      <c r="AY350" s="255" t="s">
        <v>144</v>
      </c>
    </row>
    <row r="351" s="13" customFormat="1">
      <c r="A351" s="13"/>
      <c r="B351" s="246"/>
      <c r="C351" s="247"/>
      <c r="D351" s="239" t="s">
        <v>158</v>
      </c>
      <c r="E351" s="248" t="s">
        <v>1</v>
      </c>
      <c r="F351" s="249" t="s">
        <v>808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158</v>
      </c>
      <c r="AU351" s="255" t="s">
        <v>82</v>
      </c>
      <c r="AV351" s="13" t="s">
        <v>80</v>
      </c>
      <c r="AW351" s="13" t="s">
        <v>30</v>
      </c>
      <c r="AX351" s="13" t="s">
        <v>73</v>
      </c>
      <c r="AY351" s="255" t="s">
        <v>144</v>
      </c>
    </row>
    <row r="352" s="14" customFormat="1">
      <c r="A352" s="14"/>
      <c r="B352" s="256"/>
      <c r="C352" s="257"/>
      <c r="D352" s="239" t="s">
        <v>158</v>
      </c>
      <c r="E352" s="258" t="s">
        <v>1</v>
      </c>
      <c r="F352" s="259" t="s">
        <v>1230</v>
      </c>
      <c r="G352" s="257"/>
      <c r="H352" s="260">
        <v>34.369999999999997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158</v>
      </c>
      <c r="AU352" s="266" t="s">
        <v>82</v>
      </c>
      <c r="AV352" s="14" t="s">
        <v>82</v>
      </c>
      <c r="AW352" s="14" t="s">
        <v>30</v>
      </c>
      <c r="AX352" s="14" t="s">
        <v>73</v>
      </c>
      <c r="AY352" s="266" t="s">
        <v>144</v>
      </c>
    </row>
    <row r="353" s="15" customFormat="1">
      <c r="A353" s="15"/>
      <c r="B353" s="267"/>
      <c r="C353" s="268"/>
      <c r="D353" s="239" t="s">
        <v>158</v>
      </c>
      <c r="E353" s="269" t="s">
        <v>1</v>
      </c>
      <c r="F353" s="270" t="s">
        <v>161</v>
      </c>
      <c r="G353" s="268"/>
      <c r="H353" s="271">
        <v>34.369999999999997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158</v>
      </c>
      <c r="AU353" s="277" t="s">
        <v>82</v>
      </c>
      <c r="AV353" s="15" t="s">
        <v>152</v>
      </c>
      <c r="AW353" s="15" t="s">
        <v>30</v>
      </c>
      <c r="AX353" s="15" t="s">
        <v>80</v>
      </c>
      <c r="AY353" s="277" t="s">
        <v>144</v>
      </c>
    </row>
    <row r="354" s="2" customFormat="1" ht="24.15" customHeight="1">
      <c r="A354" s="38"/>
      <c r="B354" s="39"/>
      <c r="C354" s="226" t="s">
        <v>536</v>
      </c>
      <c r="D354" s="226" t="s">
        <v>147</v>
      </c>
      <c r="E354" s="227" t="s">
        <v>810</v>
      </c>
      <c r="F354" s="228" t="s">
        <v>811</v>
      </c>
      <c r="G354" s="229" t="s">
        <v>240</v>
      </c>
      <c r="H354" s="230">
        <v>3</v>
      </c>
      <c r="I354" s="231"/>
      <c r="J354" s="232">
        <f>ROUND(I354*H354,2)</f>
        <v>0</v>
      </c>
      <c r="K354" s="228" t="s">
        <v>151</v>
      </c>
      <c r="L354" s="44"/>
      <c r="M354" s="233" t="s">
        <v>1</v>
      </c>
      <c r="N354" s="234" t="s">
        <v>38</v>
      </c>
      <c r="O354" s="91"/>
      <c r="P354" s="235">
        <f>O354*H354</f>
        <v>0</v>
      </c>
      <c r="Q354" s="235">
        <v>0.0035699999999999998</v>
      </c>
      <c r="R354" s="235">
        <f>Q354*H354</f>
        <v>0.010709999999999999</v>
      </c>
      <c r="S354" s="235">
        <v>0</v>
      </c>
      <c r="T354" s="23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7" t="s">
        <v>270</v>
      </c>
      <c r="AT354" s="237" t="s">
        <v>147</v>
      </c>
      <c r="AU354" s="237" t="s">
        <v>82</v>
      </c>
      <c r="AY354" s="17" t="s">
        <v>144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7" t="s">
        <v>80</v>
      </c>
      <c r="BK354" s="238">
        <f>ROUND(I354*H354,2)</f>
        <v>0</v>
      </c>
      <c r="BL354" s="17" t="s">
        <v>270</v>
      </c>
      <c r="BM354" s="237" t="s">
        <v>1237</v>
      </c>
    </row>
    <row r="355" s="2" customFormat="1">
      <c r="A355" s="38"/>
      <c r="B355" s="39"/>
      <c r="C355" s="40"/>
      <c r="D355" s="239" t="s">
        <v>154</v>
      </c>
      <c r="E355" s="40"/>
      <c r="F355" s="240" t="s">
        <v>811</v>
      </c>
      <c r="G355" s="40"/>
      <c r="H355" s="40"/>
      <c r="I355" s="241"/>
      <c r="J355" s="40"/>
      <c r="K355" s="40"/>
      <c r="L355" s="44"/>
      <c r="M355" s="242"/>
      <c r="N355" s="24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154</v>
      </c>
      <c r="AU355" s="17" t="s">
        <v>82</v>
      </c>
    </row>
    <row r="356" s="2" customFormat="1">
      <c r="A356" s="38"/>
      <c r="B356" s="39"/>
      <c r="C356" s="40"/>
      <c r="D356" s="244" t="s">
        <v>156</v>
      </c>
      <c r="E356" s="40"/>
      <c r="F356" s="245" t="s">
        <v>813</v>
      </c>
      <c r="G356" s="40"/>
      <c r="H356" s="40"/>
      <c r="I356" s="241"/>
      <c r="J356" s="40"/>
      <c r="K356" s="40"/>
      <c r="L356" s="44"/>
      <c r="M356" s="242"/>
      <c r="N356" s="243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156</v>
      </c>
      <c r="AU356" s="17" t="s">
        <v>82</v>
      </c>
    </row>
    <row r="357" s="14" customFormat="1">
      <c r="A357" s="14"/>
      <c r="B357" s="256"/>
      <c r="C357" s="257"/>
      <c r="D357" s="239" t="s">
        <v>158</v>
      </c>
      <c r="E357" s="258" t="s">
        <v>1</v>
      </c>
      <c r="F357" s="259" t="s">
        <v>145</v>
      </c>
      <c r="G357" s="257"/>
      <c r="H357" s="260">
        <v>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158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144</v>
      </c>
    </row>
    <row r="358" s="15" customFormat="1">
      <c r="A358" s="15"/>
      <c r="B358" s="267"/>
      <c r="C358" s="268"/>
      <c r="D358" s="239" t="s">
        <v>158</v>
      </c>
      <c r="E358" s="269" t="s">
        <v>1</v>
      </c>
      <c r="F358" s="270" t="s">
        <v>161</v>
      </c>
      <c r="G358" s="268"/>
      <c r="H358" s="271">
        <v>3</v>
      </c>
      <c r="I358" s="272"/>
      <c r="J358" s="268"/>
      <c r="K358" s="268"/>
      <c r="L358" s="273"/>
      <c r="M358" s="274"/>
      <c r="N358" s="275"/>
      <c r="O358" s="275"/>
      <c r="P358" s="275"/>
      <c r="Q358" s="275"/>
      <c r="R358" s="275"/>
      <c r="S358" s="275"/>
      <c r="T358" s="27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7" t="s">
        <v>158</v>
      </c>
      <c r="AU358" s="277" t="s">
        <v>82</v>
      </c>
      <c r="AV358" s="15" t="s">
        <v>152</v>
      </c>
      <c r="AW358" s="15" t="s">
        <v>30</v>
      </c>
      <c r="AX358" s="15" t="s">
        <v>80</v>
      </c>
      <c r="AY358" s="277" t="s">
        <v>144</v>
      </c>
    </row>
    <row r="359" s="2" customFormat="1" ht="24.15" customHeight="1">
      <c r="A359" s="38"/>
      <c r="B359" s="39"/>
      <c r="C359" s="226" t="s">
        <v>576</v>
      </c>
      <c r="D359" s="226" t="s">
        <v>147</v>
      </c>
      <c r="E359" s="227" t="s">
        <v>815</v>
      </c>
      <c r="F359" s="228" t="s">
        <v>1133</v>
      </c>
      <c r="G359" s="229" t="s">
        <v>164</v>
      </c>
      <c r="H359" s="230">
        <v>19.780000000000001</v>
      </c>
      <c r="I359" s="231"/>
      <c r="J359" s="232">
        <f>ROUND(I359*H359,2)</f>
        <v>0</v>
      </c>
      <c r="K359" s="228" t="s">
        <v>151</v>
      </c>
      <c r="L359" s="44"/>
      <c r="M359" s="233" t="s">
        <v>1</v>
      </c>
      <c r="N359" s="234" t="s">
        <v>38</v>
      </c>
      <c r="O359" s="91"/>
      <c r="P359" s="235">
        <f>O359*H359</f>
        <v>0</v>
      </c>
      <c r="Q359" s="235">
        <v>0.00313</v>
      </c>
      <c r="R359" s="235">
        <f>Q359*H359</f>
        <v>0.061911400000000005</v>
      </c>
      <c r="S359" s="235">
        <v>0</v>
      </c>
      <c r="T359" s="23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7" t="s">
        <v>270</v>
      </c>
      <c r="AT359" s="237" t="s">
        <v>147</v>
      </c>
      <c r="AU359" s="237" t="s">
        <v>82</v>
      </c>
      <c r="AY359" s="17" t="s">
        <v>144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7" t="s">
        <v>80</v>
      </c>
      <c r="BK359" s="238">
        <f>ROUND(I359*H359,2)</f>
        <v>0</v>
      </c>
      <c r="BL359" s="17" t="s">
        <v>270</v>
      </c>
      <c r="BM359" s="237" t="s">
        <v>1238</v>
      </c>
    </row>
    <row r="360" s="2" customFormat="1">
      <c r="A360" s="38"/>
      <c r="B360" s="39"/>
      <c r="C360" s="40"/>
      <c r="D360" s="239" t="s">
        <v>154</v>
      </c>
      <c r="E360" s="40"/>
      <c r="F360" s="240" t="s">
        <v>1133</v>
      </c>
      <c r="G360" s="40"/>
      <c r="H360" s="40"/>
      <c r="I360" s="241"/>
      <c r="J360" s="40"/>
      <c r="K360" s="40"/>
      <c r="L360" s="44"/>
      <c r="M360" s="242"/>
      <c r="N360" s="243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154</v>
      </c>
      <c r="AU360" s="17" t="s">
        <v>82</v>
      </c>
    </row>
    <row r="361" s="2" customFormat="1">
      <c r="A361" s="38"/>
      <c r="B361" s="39"/>
      <c r="C361" s="40"/>
      <c r="D361" s="244" t="s">
        <v>156</v>
      </c>
      <c r="E361" s="40"/>
      <c r="F361" s="245" t="s">
        <v>818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156</v>
      </c>
      <c r="AU361" s="17" t="s">
        <v>82</v>
      </c>
    </row>
    <row r="362" s="13" customFormat="1">
      <c r="A362" s="13"/>
      <c r="B362" s="246"/>
      <c r="C362" s="247"/>
      <c r="D362" s="239" t="s">
        <v>158</v>
      </c>
      <c r="E362" s="248" t="s">
        <v>1</v>
      </c>
      <c r="F362" s="249" t="s">
        <v>762</v>
      </c>
      <c r="G362" s="247"/>
      <c r="H362" s="248" t="s">
        <v>1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158</v>
      </c>
      <c r="AU362" s="255" t="s">
        <v>82</v>
      </c>
      <c r="AV362" s="13" t="s">
        <v>80</v>
      </c>
      <c r="AW362" s="13" t="s">
        <v>30</v>
      </c>
      <c r="AX362" s="13" t="s">
        <v>73</v>
      </c>
      <c r="AY362" s="255" t="s">
        <v>144</v>
      </c>
    </row>
    <row r="363" s="13" customFormat="1">
      <c r="A363" s="13"/>
      <c r="B363" s="246"/>
      <c r="C363" s="247"/>
      <c r="D363" s="239" t="s">
        <v>158</v>
      </c>
      <c r="E363" s="248" t="s">
        <v>1</v>
      </c>
      <c r="F363" s="249" t="s">
        <v>819</v>
      </c>
      <c r="G363" s="247"/>
      <c r="H363" s="248" t="s">
        <v>1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158</v>
      </c>
      <c r="AU363" s="255" t="s">
        <v>82</v>
      </c>
      <c r="AV363" s="13" t="s">
        <v>80</v>
      </c>
      <c r="AW363" s="13" t="s">
        <v>30</v>
      </c>
      <c r="AX363" s="13" t="s">
        <v>73</v>
      </c>
      <c r="AY363" s="255" t="s">
        <v>144</v>
      </c>
    </row>
    <row r="364" s="14" customFormat="1">
      <c r="A364" s="14"/>
      <c r="B364" s="256"/>
      <c r="C364" s="257"/>
      <c r="D364" s="239" t="s">
        <v>158</v>
      </c>
      <c r="E364" s="258" t="s">
        <v>1</v>
      </c>
      <c r="F364" s="259" t="s">
        <v>1232</v>
      </c>
      <c r="G364" s="257"/>
      <c r="H364" s="260">
        <v>19.780000000000001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158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144</v>
      </c>
    </row>
    <row r="365" s="15" customFormat="1">
      <c r="A365" s="15"/>
      <c r="B365" s="267"/>
      <c r="C365" s="268"/>
      <c r="D365" s="239" t="s">
        <v>158</v>
      </c>
      <c r="E365" s="269" t="s">
        <v>1</v>
      </c>
      <c r="F365" s="270" t="s">
        <v>161</v>
      </c>
      <c r="G365" s="268"/>
      <c r="H365" s="271">
        <v>19.780000000000001</v>
      </c>
      <c r="I365" s="272"/>
      <c r="J365" s="268"/>
      <c r="K365" s="268"/>
      <c r="L365" s="273"/>
      <c r="M365" s="274"/>
      <c r="N365" s="275"/>
      <c r="O365" s="275"/>
      <c r="P365" s="275"/>
      <c r="Q365" s="275"/>
      <c r="R365" s="275"/>
      <c r="S365" s="275"/>
      <c r="T365" s="27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7" t="s">
        <v>158</v>
      </c>
      <c r="AU365" s="277" t="s">
        <v>82</v>
      </c>
      <c r="AV365" s="15" t="s">
        <v>152</v>
      </c>
      <c r="AW365" s="15" t="s">
        <v>30</v>
      </c>
      <c r="AX365" s="15" t="s">
        <v>80</v>
      </c>
      <c r="AY365" s="277" t="s">
        <v>144</v>
      </c>
    </row>
    <row r="366" s="2" customFormat="1" ht="24.15" customHeight="1">
      <c r="A366" s="38"/>
      <c r="B366" s="39"/>
      <c r="C366" s="226" t="s">
        <v>583</v>
      </c>
      <c r="D366" s="226" t="s">
        <v>147</v>
      </c>
      <c r="E366" s="227" t="s">
        <v>821</v>
      </c>
      <c r="F366" s="228" t="s">
        <v>822</v>
      </c>
      <c r="G366" s="229" t="s">
        <v>323</v>
      </c>
      <c r="H366" s="230">
        <v>0.219</v>
      </c>
      <c r="I366" s="231"/>
      <c r="J366" s="232">
        <f>ROUND(I366*H366,2)</f>
        <v>0</v>
      </c>
      <c r="K366" s="228" t="s">
        <v>151</v>
      </c>
      <c r="L366" s="44"/>
      <c r="M366" s="233" t="s">
        <v>1</v>
      </c>
      <c r="N366" s="234" t="s">
        <v>38</v>
      </c>
      <c r="O366" s="91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7" t="s">
        <v>270</v>
      </c>
      <c r="AT366" s="237" t="s">
        <v>147</v>
      </c>
      <c r="AU366" s="237" t="s">
        <v>82</v>
      </c>
      <c r="AY366" s="17" t="s">
        <v>144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7" t="s">
        <v>80</v>
      </c>
      <c r="BK366" s="238">
        <f>ROUND(I366*H366,2)</f>
        <v>0</v>
      </c>
      <c r="BL366" s="17" t="s">
        <v>270</v>
      </c>
      <c r="BM366" s="237" t="s">
        <v>1239</v>
      </c>
    </row>
    <row r="367" s="2" customFormat="1">
      <c r="A367" s="38"/>
      <c r="B367" s="39"/>
      <c r="C367" s="40"/>
      <c r="D367" s="239" t="s">
        <v>154</v>
      </c>
      <c r="E367" s="40"/>
      <c r="F367" s="240" t="s">
        <v>824</v>
      </c>
      <c r="G367" s="40"/>
      <c r="H367" s="40"/>
      <c r="I367" s="241"/>
      <c r="J367" s="40"/>
      <c r="K367" s="40"/>
      <c r="L367" s="44"/>
      <c r="M367" s="242"/>
      <c r="N367" s="243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154</v>
      </c>
      <c r="AU367" s="17" t="s">
        <v>82</v>
      </c>
    </row>
    <row r="368" s="2" customFormat="1">
      <c r="A368" s="38"/>
      <c r="B368" s="39"/>
      <c r="C368" s="40"/>
      <c r="D368" s="244" t="s">
        <v>156</v>
      </c>
      <c r="E368" s="40"/>
      <c r="F368" s="245" t="s">
        <v>825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156</v>
      </c>
      <c r="AU368" s="17" t="s">
        <v>82</v>
      </c>
    </row>
    <row r="369" s="12" customFormat="1" ht="22.8" customHeight="1">
      <c r="A369" s="12"/>
      <c r="B369" s="210"/>
      <c r="C369" s="211"/>
      <c r="D369" s="212" t="s">
        <v>72</v>
      </c>
      <c r="E369" s="224" t="s">
        <v>826</v>
      </c>
      <c r="F369" s="224" t="s">
        <v>827</v>
      </c>
      <c r="G369" s="211"/>
      <c r="H369" s="211"/>
      <c r="I369" s="214"/>
      <c r="J369" s="225">
        <f>BK369</f>
        <v>0</v>
      </c>
      <c r="K369" s="211"/>
      <c r="L369" s="216"/>
      <c r="M369" s="217"/>
      <c r="N369" s="218"/>
      <c r="O369" s="218"/>
      <c r="P369" s="219">
        <f>SUM(P370:P445)</f>
        <v>0</v>
      </c>
      <c r="Q369" s="218"/>
      <c r="R369" s="219">
        <f>SUM(R370:R445)</f>
        <v>20.942674879999995</v>
      </c>
      <c r="S369" s="218"/>
      <c r="T369" s="220">
        <f>SUM(T370:T445)</f>
        <v>20.909438940000001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1" t="s">
        <v>82</v>
      </c>
      <c r="AT369" s="222" t="s">
        <v>72</v>
      </c>
      <c r="AU369" s="222" t="s">
        <v>80</v>
      </c>
      <c r="AY369" s="221" t="s">
        <v>144</v>
      </c>
      <c r="BK369" s="223">
        <f>SUM(BK370:BK445)</f>
        <v>0</v>
      </c>
    </row>
    <row r="370" s="2" customFormat="1" ht="24.15" customHeight="1">
      <c r="A370" s="38"/>
      <c r="B370" s="39"/>
      <c r="C370" s="226" t="s">
        <v>591</v>
      </c>
      <c r="D370" s="226" t="s">
        <v>147</v>
      </c>
      <c r="E370" s="227" t="s">
        <v>844</v>
      </c>
      <c r="F370" s="228" t="s">
        <v>845</v>
      </c>
      <c r="G370" s="229" t="s">
        <v>178</v>
      </c>
      <c r="H370" s="230">
        <v>271.58999999999997</v>
      </c>
      <c r="I370" s="231"/>
      <c r="J370" s="232">
        <f>ROUND(I370*H370,2)</f>
        <v>0</v>
      </c>
      <c r="K370" s="228" t="s">
        <v>151</v>
      </c>
      <c r="L370" s="44"/>
      <c r="M370" s="233" t="s">
        <v>1</v>
      </c>
      <c r="N370" s="234" t="s">
        <v>38</v>
      </c>
      <c r="O370" s="91"/>
      <c r="P370" s="235">
        <f>O370*H370</f>
        <v>0</v>
      </c>
      <c r="Q370" s="235">
        <v>0</v>
      </c>
      <c r="R370" s="235">
        <f>Q370*H370</f>
        <v>0</v>
      </c>
      <c r="S370" s="235">
        <v>0.075190000000000007</v>
      </c>
      <c r="T370" s="236">
        <f>S370*H370</f>
        <v>20.420852100000001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7" t="s">
        <v>270</v>
      </c>
      <c r="AT370" s="237" t="s">
        <v>147</v>
      </c>
      <c r="AU370" s="237" t="s">
        <v>82</v>
      </c>
      <c r="AY370" s="17" t="s">
        <v>144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7" t="s">
        <v>80</v>
      </c>
      <c r="BK370" s="238">
        <f>ROUND(I370*H370,2)</f>
        <v>0</v>
      </c>
      <c r="BL370" s="17" t="s">
        <v>270</v>
      </c>
      <c r="BM370" s="237" t="s">
        <v>1240</v>
      </c>
    </row>
    <row r="371" s="2" customFormat="1">
      <c r="A371" s="38"/>
      <c r="B371" s="39"/>
      <c r="C371" s="40"/>
      <c r="D371" s="239" t="s">
        <v>154</v>
      </c>
      <c r="E371" s="40"/>
      <c r="F371" s="240" t="s">
        <v>847</v>
      </c>
      <c r="G371" s="40"/>
      <c r="H371" s="40"/>
      <c r="I371" s="241"/>
      <c r="J371" s="40"/>
      <c r="K371" s="40"/>
      <c r="L371" s="44"/>
      <c r="M371" s="242"/>
      <c r="N371" s="243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154</v>
      </c>
      <c r="AU371" s="17" t="s">
        <v>82</v>
      </c>
    </row>
    <row r="372" s="2" customFormat="1">
      <c r="A372" s="38"/>
      <c r="B372" s="39"/>
      <c r="C372" s="40"/>
      <c r="D372" s="244" t="s">
        <v>156</v>
      </c>
      <c r="E372" s="40"/>
      <c r="F372" s="245" t="s">
        <v>848</v>
      </c>
      <c r="G372" s="40"/>
      <c r="H372" s="40"/>
      <c r="I372" s="241"/>
      <c r="J372" s="40"/>
      <c r="K372" s="40"/>
      <c r="L372" s="44"/>
      <c r="M372" s="242"/>
      <c r="N372" s="243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156</v>
      </c>
      <c r="AU372" s="17" t="s">
        <v>82</v>
      </c>
    </row>
    <row r="373" s="13" customFormat="1">
      <c r="A373" s="13"/>
      <c r="B373" s="246"/>
      <c r="C373" s="247"/>
      <c r="D373" s="239" t="s">
        <v>158</v>
      </c>
      <c r="E373" s="248" t="s">
        <v>1</v>
      </c>
      <c r="F373" s="249" t="s">
        <v>676</v>
      </c>
      <c r="G373" s="247"/>
      <c r="H373" s="248" t="s">
        <v>1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158</v>
      </c>
      <c r="AU373" s="255" t="s">
        <v>82</v>
      </c>
      <c r="AV373" s="13" t="s">
        <v>80</v>
      </c>
      <c r="AW373" s="13" t="s">
        <v>30</v>
      </c>
      <c r="AX373" s="13" t="s">
        <v>73</v>
      </c>
      <c r="AY373" s="255" t="s">
        <v>144</v>
      </c>
    </row>
    <row r="374" s="14" customFormat="1">
      <c r="A374" s="14"/>
      <c r="B374" s="256"/>
      <c r="C374" s="257"/>
      <c r="D374" s="239" t="s">
        <v>158</v>
      </c>
      <c r="E374" s="258" t="s">
        <v>1</v>
      </c>
      <c r="F374" s="259" t="s">
        <v>1222</v>
      </c>
      <c r="G374" s="257"/>
      <c r="H374" s="260">
        <v>271.58999999999997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158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144</v>
      </c>
    </row>
    <row r="375" s="15" customFormat="1">
      <c r="A375" s="15"/>
      <c r="B375" s="267"/>
      <c r="C375" s="268"/>
      <c r="D375" s="239" t="s">
        <v>158</v>
      </c>
      <c r="E375" s="269" t="s">
        <v>1</v>
      </c>
      <c r="F375" s="270" t="s">
        <v>161</v>
      </c>
      <c r="G375" s="268"/>
      <c r="H375" s="271">
        <v>271.58999999999997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7" t="s">
        <v>158</v>
      </c>
      <c r="AU375" s="277" t="s">
        <v>82</v>
      </c>
      <c r="AV375" s="15" t="s">
        <v>152</v>
      </c>
      <c r="AW375" s="15" t="s">
        <v>30</v>
      </c>
      <c r="AX375" s="15" t="s">
        <v>80</v>
      </c>
      <c r="AY375" s="277" t="s">
        <v>144</v>
      </c>
    </row>
    <row r="376" s="2" customFormat="1" ht="24.15" customHeight="1">
      <c r="A376" s="38"/>
      <c r="B376" s="39"/>
      <c r="C376" s="226" t="s">
        <v>598</v>
      </c>
      <c r="D376" s="226" t="s">
        <v>147</v>
      </c>
      <c r="E376" s="227" t="s">
        <v>850</v>
      </c>
      <c r="F376" s="228" t="s">
        <v>851</v>
      </c>
      <c r="G376" s="229" t="s">
        <v>178</v>
      </c>
      <c r="H376" s="230">
        <v>271.58999999999997</v>
      </c>
      <c r="I376" s="231"/>
      <c r="J376" s="232">
        <f>ROUND(I376*H376,2)</f>
        <v>0</v>
      </c>
      <c r="K376" s="228" t="s">
        <v>151</v>
      </c>
      <c r="L376" s="44"/>
      <c r="M376" s="233" t="s">
        <v>1</v>
      </c>
      <c r="N376" s="234" t="s">
        <v>38</v>
      </c>
      <c r="O376" s="91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7" t="s">
        <v>270</v>
      </c>
      <c r="AT376" s="237" t="s">
        <v>147</v>
      </c>
      <c r="AU376" s="237" t="s">
        <v>82</v>
      </c>
      <c r="AY376" s="17" t="s">
        <v>144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7" t="s">
        <v>80</v>
      </c>
      <c r="BK376" s="238">
        <f>ROUND(I376*H376,2)</f>
        <v>0</v>
      </c>
      <c r="BL376" s="17" t="s">
        <v>270</v>
      </c>
      <c r="BM376" s="237" t="s">
        <v>1241</v>
      </c>
    </row>
    <row r="377" s="2" customFormat="1">
      <c r="A377" s="38"/>
      <c r="B377" s="39"/>
      <c r="C377" s="40"/>
      <c r="D377" s="239" t="s">
        <v>154</v>
      </c>
      <c r="E377" s="40"/>
      <c r="F377" s="240" t="s">
        <v>853</v>
      </c>
      <c r="G377" s="40"/>
      <c r="H377" s="40"/>
      <c r="I377" s="241"/>
      <c r="J377" s="40"/>
      <c r="K377" s="40"/>
      <c r="L377" s="44"/>
      <c r="M377" s="242"/>
      <c r="N377" s="243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154</v>
      </c>
      <c r="AU377" s="17" t="s">
        <v>82</v>
      </c>
    </row>
    <row r="378" s="2" customFormat="1">
      <c r="A378" s="38"/>
      <c r="B378" s="39"/>
      <c r="C378" s="40"/>
      <c r="D378" s="244" t="s">
        <v>156</v>
      </c>
      <c r="E378" s="40"/>
      <c r="F378" s="245" t="s">
        <v>854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156</v>
      </c>
      <c r="AU378" s="17" t="s">
        <v>82</v>
      </c>
    </row>
    <row r="379" s="2" customFormat="1" ht="24.15" customHeight="1">
      <c r="A379" s="38"/>
      <c r="B379" s="39"/>
      <c r="C379" s="226" t="s">
        <v>620</v>
      </c>
      <c r="D379" s="226" t="s">
        <v>147</v>
      </c>
      <c r="E379" s="227" t="s">
        <v>856</v>
      </c>
      <c r="F379" s="228" t="s">
        <v>857</v>
      </c>
      <c r="G379" s="229" t="s">
        <v>164</v>
      </c>
      <c r="H379" s="230">
        <v>23.117999999999999</v>
      </c>
      <c r="I379" s="231"/>
      <c r="J379" s="232">
        <f>ROUND(I379*H379,2)</f>
        <v>0</v>
      </c>
      <c r="K379" s="228" t="s">
        <v>151</v>
      </c>
      <c r="L379" s="44"/>
      <c r="M379" s="233" t="s">
        <v>1</v>
      </c>
      <c r="N379" s="234" t="s">
        <v>38</v>
      </c>
      <c r="O379" s="91"/>
      <c r="P379" s="235">
        <f>O379*H379</f>
        <v>0</v>
      </c>
      <c r="Q379" s="235">
        <v>0</v>
      </c>
      <c r="R379" s="235">
        <f>Q379*H379</f>
        <v>0</v>
      </c>
      <c r="S379" s="235">
        <v>0.018079999999999999</v>
      </c>
      <c r="T379" s="236">
        <f>S379*H379</f>
        <v>0.41797343999999997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7" t="s">
        <v>270</v>
      </c>
      <c r="AT379" s="237" t="s">
        <v>147</v>
      </c>
      <c r="AU379" s="237" t="s">
        <v>82</v>
      </c>
      <c r="AY379" s="17" t="s">
        <v>144</v>
      </c>
      <c r="BE379" s="238">
        <f>IF(N379="základní",J379,0)</f>
        <v>0</v>
      </c>
      <c r="BF379" s="238">
        <f>IF(N379="snížená",J379,0)</f>
        <v>0</v>
      </c>
      <c r="BG379" s="238">
        <f>IF(N379="zákl. přenesená",J379,0)</f>
        <v>0</v>
      </c>
      <c r="BH379" s="238">
        <f>IF(N379="sníž. přenesená",J379,0)</f>
        <v>0</v>
      </c>
      <c r="BI379" s="238">
        <f>IF(N379="nulová",J379,0)</f>
        <v>0</v>
      </c>
      <c r="BJ379" s="17" t="s">
        <v>80</v>
      </c>
      <c r="BK379" s="238">
        <f>ROUND(I379*H379,2)</f>
        <v>0</v>
      </c>
      <c r="BL379" s="17" t="s">
        <v>270</v>
      </c>
      <c r="BM379" s="237" t="s">
        <v>1242</v>
      </c>
    </row>
    <row r="380" s="2" customFormat="1">
      <c r="A380" s="38"/>
      <c r="B380" s="39"/>
      <c r="C380" s="40"/>
      <c r="D380" s="239" t="s">
        <v>154</v>
      </c>
      <c r="E380" s="40"/>
      <c r="F380" s="240" t="s">
        <v>859</v>
      </c>
      <c r="G380" s="40"/>
      <c r="H380" s="40"/>
      <c r="I380" s="241"/>
      <c r="J380" s="40"/>
      <c r="K380" s="40"/>
      <c r="L380" s="44"/>
      <c r="M380" s="242"/>
      <c r="N380" s="243"/>
      <c r="O380" s="91"/>
      <c r="P380" s="91"/>
      <c r="Q380" s="91"/>
      <c r="R380" s="91"/>
      <c r="S380" s="91"/>
      <c r="T380" s="92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154</v>
      </c>
      <c r="AU380" s="17" t="s">
        <v>82</v>
      </c>
    </row>
    <row r="381" s="2" customFormat="1">
      <c r="A381" s="38"/>
      <c r="B381" s="39"/>
      <c r="C381" s="40"/>
      <c r="D381" s="244" t="s">
        <v>156</v>
      </c>
      <c r="E381" s="40"/>
      <c r="F381" s="245" t="s">
        <v>860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156</v>
      </c>
      <c r="AU381" s="17" t="s">
        <v>82</v>
      </c>
    </row>
    <row r="382" s="13" customFormat="1">
      <c r="A382" s="13"/>
      <c r="B382" s="246"/>
      <c r="C382" s="247"/>
      <c r="D382" s="239" t="s">
        <v>158</v>
      </c>
      <c r="E382" s="248" t="s">
        <v>1</v>
      </c>
      <c r="F382" s="249" t="s">
        <v>1243</v>
      </c>
      <c r="G382" s="247"/>
      <c r="H382" s="248" t="s">
        <v>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158</v>
      </c>
      <c r="AU382" s="255" t="s">
        <v>82</v>
      </c>
      <c r="AV382" s="13" t="s">
        <v>80</v>
      </c>
      <c r="AW382" s="13" t="s">
        <v>30</v>
      </c>
      <c r="AX382" s="13" t="s">
        <v>73</v>
      </c>
      <c r="AY382" s="255" t="s">
        <v>144</v>
      </c>
    </row>
    <row r="383" s="14" customFormat="1">
      <c r="A383" s="14"/>
      <c r="B383" s="256"/>
      <c r="C383" s="257"/>
      <c r="D383" s="239" t="s">
        <v>158</v>
      </c>
      <c r="E383" s="258" t="s">
        <v>1</v>
      </c>
      <c r="F383" s="259" t="s">
        <v>1244</v>
      </c>
      <c r="G383" s="257"/>
      <c r="H383" s="260">
        <v>15.1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158</v>
      </c>
      <c r="AU383" s="266" t="s">
        <v>82</v>
      </c>
      <c r="AV383" s="14" t="s">
        <v>82</v>
      </c>
      <c r="AW383" s="14" t="s">
        <v>30</v>
      </c>
      <c r="AX383" s="14" t="s">
        <v>73</v>
      </c>
      <c r="AY383" s="266" t="s">
        <v>144</v>
      </c>
    </row>
    <row r="384" s="13" customFormat="1">
      <c r="A384" s="13"/>
      <c r="B384" s="246"/>
      <c r="C384" s="247"/>
      <c r="D384" s="239" t="s">
        <v>158</v>
      </c>
      <c r="E384" s="248" t="s">
        <v>1</v>
      </c>
      <c r="F384" s="249" t="s">
        <v>1245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158</v>
      </c>
      <c r="AU384" s="255" t="s">
        <v>82</v>
      </c>
      <c r="AV384" s="13" t="s">
        <v>80</v>
      </c>
      <c r="AW384" s="13" t="s">
        <v>30</v>
      </c>
      <c r="AX384" s="13" t="s">
        <v>73</v>
      </c>
      <c r="AY384" s="255" t="s">
        <v>144</v>
      </c>
    </row>
    <row r="385" s="14" customFormat="1">
      <c r="A385" s="14"/>
      <c r="B385" s="256"/>
      <c r="C385" s="257"/>
      <c r="D385" s="239" t="s">
        <v>158</v>
      </c>
      <c r="E385" s="258" t="s">
        <v>1</v>
      </c>
      <c r="F385" s="259" t="s">
        <v>1246</v>
      </c>
      <c r="G385" s="257"/>
      <c r="H385" s="260">
        <v>8.0180000000000007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158</v>
      </c>
      <c r="AU385" s="266" t="s">
        <v>82</v>
      </c>
      <c r="AV385" s="14" t="s">
        <v>82</v>
      </c>
      <c r="AW385" s="14" t="s">
        <v>30</v>
      </c>
      <c r="AX385" s="14" t="s">
        <v>73</v>
      </c>
      <c r="AY385" s="266" t="s">
        <v>144</v>
      </c>
    </row>
    <row r="386" s="15" customFormat="1">
      <c r="A386" s="15"/>
      <c r="B386" s="267"/>
      <c r="C386" s="268"/>
      <c r="D386" s="239" t="s">
        <v>158</v>
      </c>
      <c r="E386" s="269" t="s">
        <v>1</v>
      </c>
      <c r="F386" s="270" t="s">
        <v>161</v>
      </c>
      <c r="G386" s="268"/>
      <c r="H386" s="271">
        <v>23.117999999999999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7" t="s">
        <v>158</v>
      </c>
      <c r="AU386" s="277" t="s">
        <v>82</v>
      </c>
      <c r="AV386" s="15" t="s">
        <v>152</v>
      </c>
      <c r="AW386" s="15" t="s">
        <v>30</v>
      </c>
      <c r="AX386" s="15" t="s">
        <v>80</v>
      </c>
      <c r="AY386" s="277" t="s">
        <v>144</v>
      </c>
    </row>
    <row r="387" s="2" customFormat="1" ht="24.15" customHeight="1">
      <c r="A387" s="38"/>
      <c r="B387" s="39"/>
      <c r="C387" s="226" t="s">
        <v>627</v>
      </c>
      <c r="D387" s="226" t="s">
        <v>147</v>
      </c>
      <c r="E387" s="227" t="s">
        <v>863</v>
      </c>
      <c r="F387" s="228" t="s">
        <v>864</v>
      </c>
      <c r="G387" s="229" t="s">
        <v>164</v>
      </c>
      <c r="H387" s="230">
        <v>23.117999999999999</v>
      </c>
      <c r="I387" s="231"/>
      <c r="J387" s="232">
        <f>ROUND(I387*H387,2)</f>
        <v>0</v>
      </c>
      <c r="K387" s="228" t="s">
        <v>151</v>
      </c>
      <c r="L387" s="44"/>
      <c r="M387" s="233" t="s">
        <v>1</v>
      </c>
      <c r="N387" s="234" t="s">
        <v>38</v>
      </c>
      <c r="O387" s="91"/>
      <c r="P387" s="235">
        <f>O387*H387</f>
        <v>0</v>
      </c>
      <c r="Q387" s="235">
        <v>0</v>
      </c>
      <c r="R387" s="235">
        <f>Q387*H387</f>
        <v>0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270</v>
      </c>
      <c r="AT387" s="237" t="s">
        <v>147</v>
      </c>
      <c r="AU387" s="237" t="s">
        <v>82</v>
      </c>
      <c r="AY387" s="17" t="s">
        <v>144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80</v>
      </c>
      <c r="BK387" s="238">
        <f>ROUND(I387*H387,2)</f>
        <v>0</v>
      </c>
      <c r="BL387" s="17" t="s">
        <v>270</v>
      </c>
      <c r="BM387" s="237" t="s">
        <v>1247</v>
      </c>
    </row>
    <row r="388" s="2" customFormat="1">
      <c r="A388" s="38"/>
      <c r="B388" s="39"/>
      <c r="C388" s="40"/>
      <c r="D388" s="239" t="s">
        <v>154</v>
      </c>
      <c r="E388" s="40"/>
      <c r="F388" s="240" t="s">
        <v>853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154</v>
      </c>
      <c r="AU388" s="17" t="s">
        <v>82</v>
      </c>
    </row>
    <row r="389" s="2" customFormat="1">
      <c r="A389" s="38"/>
      <c r="B389" s="39"/>
      <c r="C389" s="40"/>
      <c r="D389" s="244" t="s">
        <v>156</v>
      </c>
      <c r="E389" s="40"/>
      <c r="F389" s="245" t="s">
        <v>866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156</v>
      </c>
      <c r="AU389" s="17" t="s">
        <v>82</v>
      </c>
    </row>
    <row r="390" s="2" customFormat="1" ht="24.15" customHeight="1">
      <c r="A390" s="38"/>
      <c r="B390" s="39"/>
      <c r="C390" s="226" t="s">
        <v>646</v>
      </c>
      <c r="D390" s="226" t="s">
        <v>147</v>
      </c>
      <c r="E390" s="227" t="s">
        <v>868</v>
      </c>
      <c r="F390" s="228" t="s">
        <v>869</v>
      </c>
      <c r="G390" s="229" t="s">
        <v>178</v>
      </c>
      <c r="H390" s="230">
        <v>271.58999999999997</v>
      </c>
      <c r="I390" s="231"/>
      <c r="J390" s="232">
        <f>ROUND(I390*H390,2)</f>
        <v>0</v>
      </c>
      <c r="K390" s="228" t="s">
        <v>151</v>
      </c>
      <c r="L390" s="44"/>
      <c r="M390" s="233" t="s">
        <v>1</v>
      </c>
      <c r="N390" s="234" t="s">
        <v>38</v>
      </c>
      <c r="O390" s="91"/>
      <c r="P390" s="235">
        <f>O390*H390</f>
        <v>0</v>
      </c>
      <c r="Q390" s="235">
        <v>0.075009999999999993</v>
      </c>
      <c r="R390" s="235">
        <f>Q390*H390</f>
        <v>20.371965899999996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270</v>
      </c>
      <c r="AT390" s="237" t="s">
        <v>147</v>
      </c>
      <c r="AU390" s="237" t="s">
        <v>82</v>
      </c>
      <c r="AY390" s="17" t="s">
        <v>144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80</v>
      </c>
      <c r="BK390" s="238">
        <f>ROUND(I390*H390,2)</f>
        <v>0</v>
      </c>
      <c r="BL390" s="17" t="s">
        <v>270</v>
      </c>
      <c r="BM390" s="237" t="s">
        <v>1248</v>
      </c>
    </row>
    <row r="391" s="2" customFormat="1">
      <c r="A391" s="38"/>
      <c r="B391" s="39"/>
      <c r="C391" s="40"/>
      <c r="D391" s="239" t="s">
        <v>154</v>
      </c>
      <c r="E391" s="40"/>
      <c r="F391" s="240" t="s">
        <v>871</v>
      </c>
      <c r="G391" s="40"/>
      <c r="H391" s="40"/>
      <c r="I391" s="241"/>
      <c r="J391" s="40"/>
      <c r="K391" s="40"/>
      <c r="L391" s="44"/>
      <c r="M391" s="242"/>
      <c r="N391" s="243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154</v>
      </c>
      <c r="AU391" s="17" t="s">
        <v>82</v>
      </c>
    </row>
    <row r="392" s="2" customFormat="1">
      <c r="A392" s="38"/>
      <c r="B392" s="39"/>
      <c r="C392" s="40"/>
      <c r="D392" s="244" t="s">
        <v>156</v>
      </c>
      <c r="E392" s="40"/>
      <c r="F392" s="245" t="s">
        <v>872</v>
      </c>
      <c r="G392" s="40"/>
      <c r="H392" s="40"/>
      <c r="I392" s="241"/>
      <c r="J392" s="40"/>
      <c r="K392" s="40"/>
      <c r="L392" s="44"/>
      <c r="M392" s="242"/>
      <c r="N392" s="243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156</v>
      </c>
      <c r="AU392" s="17" t="s">
        <v>82</v>
      </c>
    </row>
    <row r="393" s="13" customFormat="1">
      <c r="A393" s="13"/>
      <c r="B393" s="246"/>
      <c r="C393" s="247"/>
      <c r="D393" s="239" t="s">
        <v>158</v>
      </c>
      <c r="E393" s="248" t="s">
        <v>1</v>
      </c>
      <c r="F393" s="249" t="s">
        <v>676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158</v>
      </c>
      <c r="AU393" s="255" t="s">
        <v>82</v>
      </c>
      <c r="AV393" s="13" t="s">
        <v>80</v>
      </c>
      <c r="AW393" s="13" t="s">
        <v>30</v>
      </c>
      <c r="AX393" s="13" t="s">
        <v>73</v>
      </c>
      <c r="AY393" s="255" t="s">
        <v>144</v>
      </c>
    </row>
    <row r="394" s="14" customFormat="1">
      <c r="A394" s="14"/>
      <c r="B394" s="256"/>
      <c r="C394" s="257"/>
      <c r="D394" s="239" t="s">
        <v>158</v>
      </c>
      <c r="E394" s="258" t="s">
        <v>1</v>
      </c>
      <c r="F394" s="259" t="s">
        <v>1222</v>
      </c>
      <c r="G394" s="257"/>
      <c r="H394" s="260">
        <v>271.58999999999997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158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144</v>
      </c>
    </row>
    <row r="395" s="15" customFormat="1">
      <c r="A395" s="15"/>
      <c r="B395" s="267"/>
      <c r="C395" s="268"/>
      <c r="D395" s="239" t="s">
        <v>158</v>
      </c>
      <c r="E395" s="269" t="s">
        <v>1</v>
      </c>
      <c r="F395" s="270" t="s">
        <v>161</v>
      </c>
      <c r="G395" s="268"/>
      <c r="H395" s="271">
        <v>271.58999999999997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7" t="s">
        <v>158</v>
      </c>
      <c r="AU395" s="277" t="s">
        <v>82</v>
      </c>
      <c r="AV395" s="15" t="s">
        <v>152</v>
      </c>
      <c r="AW395" s="15" t="s">
        <v>30</v>
      </c>
      <c r="AX395" s="15" t="s">
        <v>80</v>
      </c>
      <c r="AY395" s="277" t="s">
        <v>144</v>
      </c>
    </row>
    <row r="396" s="2" customFormat="1" ht="24.15" customHeight="1">
      <c r="A396" s="38"/>
      <c r="B396" s="39"/>
      <c r="C396" s="226" t="s">
        <v>652</v>
      </c>
      <c r="D396" s="226" t="s">
        <v>147</v>
      </c>
      <c r="E396" s="227" t="s">
        <v>1249</v>
      </c>
      <c r="F396" s="228" t="s">
        <v>1250</v>
      </c>
      <c r="G396" s="229" t="s">
        <v>164</v>
      </c>
      <c r="H396" s="230">
        <v>8.0180000000000007</v>
      </c>
      <c r="I396" s="231"/>
      <c r="J396" s="232">
        <f>ROUND(I396*H396,2)</f>
        <v>0</v>
      </c>
      <c r="K396" s="228" t="s">
        <v>151</v>
      </c>
      <c r="L396" s="44"/>
      <c r="M396" s="233" t="s">
        <v>1</v>
      </c>
      <c r="N396" s="234" t="s">
        <v>38</v>
      </c>
      <c r="O396" s="91"/>
      <c r="P396" s="235">
        <f>O396*H396</f>
        <v>0</v>
      </c>
      <c r="Q396" s="235">
        <v>0.01451</v>
      </c>
      <c r="R396" s="235">
        <f>Q396*H396</f>
        <v>0.11634118000000002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270</v>
      </c>
      <c r="AT396" s="237" t="s">
        <v>147</v>
      </c>
      <c r="AU396" s="237" t="s">
        <v>82</v>
      </c>
      <c r="AY396" s="17" t="s">
        <v>144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80</v>
      </c>
      <c r="BK396" s="238">
        <f>ROUND(I396*H396,2)</f>
        <v>0</v>
      </c>
      <c r="BL396" s="17" t="s">
        <v>270</v>
      </c>
      <c r="BM396" s="237" t="s">
        <v>1251</v>
      </c>
    </row>
    <row r="397" s="2" customFormat="1">
      <c r="A397" s="38"/>
      <c r="B397" s="39"/>
      <c r="C397" s="40"/>
      <c r="D397" s="239" t="s">
        <v>154</v>
      </c>
      <c r="E397" s="40"/>
      <c r="F397" s="240" t="s">
        <v>1252</v>
      </c>
      <c r="G397" s="40"/>
      <c r="H397" s="40"/>
      <c r="I397" s="241"/>
      <c r="J397" s="40"/>
      <c r="K397" s="40"/>
      <c r="L397" s="44"/>
      <c r="M397" s="242"/>
      <c r="N397" s="243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154</v>
      </c>
      <c r="AU397" s="17" t="s">
        <v>82</v>
      </c>
    </row>
    <row r="398" s="2" customFormat="1">
      <c r="A398" s="38"/>
      <c r="B398" s="39"/>
      <c r="C398" s="40"/>
      <c r="D398" s="244" t="s">
        <v>156</v>
      </c>
      <c r="E398" s="40"/>
      <c r="F398" s="245" t="s">
        <v>1253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156</v>
      </c>
      <c r="AU398" s="17" t="s">
        <v>82</v>
      </c>
    </row>
    <row r="399" s="13" customFormat="1">
      <c r="A399" s="13"/>
      <c r="B399" s="246"/>
      <c r="C399" s="247"/>
      <c r="D399" s="239" t="s">
        <v>158</v>
      </c>
      <c r="E399" s="248" t="s">
        <v>1</v>
      </c>
      <c r="F399" s="249" t="s">
        <v>1245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158</v>
      </c>
      <c r="AU399" s="255" t="s">
        <v>82</v>
      </c>
      <c r="AV399" s="13" t="s">
        <v>80</v>
      </c>
      <c r="AW399" s="13" t="s">
        <v>30</v>
      </c>
      <c r="AX399" s="13" t="s">
        <v>73</v>
      </c>
      <c r="AY399" s="255" t="s">
        <v>144</v>
      </c>
    </row>
    <row r="400" s="14" customFormat="1">
      <c r="A400" s="14"/>
      <c r="B400" s="256"/>
      <c r="C400" s="257"/>
      <c r="D400" s="239" t="s">
        <v>158</v>
      </c>
      <c r="E400" s="258" t="s">
        <v>1</v>
      </c>
      <c r="F400" s="259" t="s">
        <v>1246</v>
      </c>
      <c r="G400" s="257"/>
      <c r="H400" s="260">
        <v>8.0180000000000007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158</v>
      </c>
      <c r="AU400" s="266" t="s">
        <v>82</v>
      </c>
      <c r="AV400" s="14" t="s">
        <v>82</v>
      </c>
      <c r="AW400" s="14" t="s">
        <v>30</v>
      </c>
      <c r="AX400" s="14" t="s">
        <v>73</v>
      </c>
      <c r="AY400" s="266" t="s">
        <v>144</v>
      </c>
    </row>
    <row r="401" s="15" customFormat="1">
      <c r="A401" s="15"/>
      <c r="B401" s="267"/>
      <c r="C401" s="268"/>
      <c r="D401" s="239" t="s">
        <v>158</v>
      </c>
      <c r="E401" s="269" t="s">
        <v>1</v>
      </c>
      <c r="F401" s="270" t="s">
        <v>161</v>
      </c>
      <c r="G401" s="268"/>
      <c r="H401" s="271">
        <v>8.0180000000000007</v>
      </c>
      <c r="I401" s="272"/>
      <c r="J401" s="268"/>
      <c r="K401" s="268"/>
      <c r="L401" s="273"/>
      <c r="M401" s="274"/>
      <c r="N401" s="275"/>
      <c r="O401" s="275"/>
      <c r="P401" s="275"/>
      <c r="Q401" s="275"/>
      <c r="R401" s="275"/>
      <c r="S401" s="275"/>
      <c r="T401" s="27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7" t="s">
        <v>158</v>
      </c>
      <c r="AU401" s="277" t="s">
        <v>82</v>
      </c>
      <c r="AV401" s="15" t="s">
        <v>152</v>
      </c>
      <c r="AW401" s="15" t="s">
        <v>30</v>
      </c>
      <c r="AX401" s="15" t="s">
        <v>80</v>
      </c>
      <c r="AY401" s="277" t="s">
        <v>144</v>
      </c>
    </row>
    <row r="402" s="2" customFormat="1" ht="24.15" customHeight="1">
      <c r="A402" s="38"/>
      <c r="B402" s="39"/>
      <c r="C402" s="226" t="s">
        <v>658</v>
      </c>
      <c r="D402" s="226" t="s">
        <v>147</v>
      </c>
      <c r="E402" s="227" t="s">
        <v>874</v>
      </c>
      <c r="F402" s="228" t="s">
        <v>875</v>
      </c>
      <c r="G402" s="229" t="s">
        <v>164</v>
      </c>
      <c r="H402" s="230">
        <v>15.1</v>
      </c>
      <c r="I402" s="231"/>
      <c r="J402" s="232">
        <f>ROUND(I402*H402,2)</f>
        <v>0</v>
      </c>
      <c r="K402" s="228" t="s">
        <v>151</v>
      </c>
      <c r="L402" s="44"/>
      <c r="M402" s="233" t="s">
        <v>1</v>
      </c>
      <c r="N402" s="234" t="s">
        <v>38</v>
      </c>
      <c r="O402" s="91"/>
      <c r="P402" s="235">
        <f>O402*H402</f>
        <v>0</v>
      </c>
      <c r="Q402" s="235">
        <v>0.01451</v>
      </c>
      <c r="R402" s="235">
        <f>Q402*H402</f>
        <v>0.21910099999999999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270</v>
      </c>
      <c r="AT402" s="237" t="s">
        <v>147</v>
      </c>
      <c r="AU402" s="237" t="s">
        <v>82</v>
      </c>
      <c r="AY402" s="17" t="s">
        <v>144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80</v>
      </c>
      <c r="BK402" s="238">
        <f>ROUND(I402*H402,2)</f>
        <v>0</v>
      </c>
      <c r="BL402" s="17" t="s">
        <v>270</v>
      </c>
      <c r="BM402" s="237" t="s">
        <v>1254</v>
      </c>
    </row>
    <row r="403" s="2" customFormat="1">
      <c r="A403" s="38"/>
      <c r="B403" s="39"/>
      <c r="C403" s="40"/>
      <c r="D403" s="239" t="s">
        <v>154</v>
      </c>
      <c r="E403" s="40"/>
      <c r="F403" s="240" t="s">
        <v>877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154</v>
      </c>
      <c r="AU403" s="17" t="s">
        <v>82</v>
      </c>
    </row>
    <row r="404" s="2" customFormat="1">
      <c r="A404" s="38"/>
      <c r="B404" s="39"/>
      <c r="C404" s="40"/>
      <c r="D404" s="244" t="s">
        <v>156</v>
      </c>
      <c r="E404" s="40"/>
      <c r="F404" s="245" t="s">
        <v>878</v>
      </c>
      <c r="G404" s="40"/>
      <c r="H404" s="40"/>
      <c r="I404" s="241"/>
      <c r="J404" s="40"/>
      <c r="K404" s="40"/>
      <c r="L404" s="44"/>
      <c r="M404" s="242"/>
      <c r="N404" s="243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156</v>
      </c>
      <c r="AU404" s="17" t="s">
        <v>82</v>
      </c>
    </row>
    <row r="405" s="13" customFormat="1">
      <c r="A405" s="13"/>
      <c r="B405" s="246"/>
      <c r="C405" s="247"/>
      <c r="D405" s="239" t="s">
        <v>158</v>
      </c>
      <c r="E405" s="248" t="s">
        <v>1</v>
      </c>
      <c r="F405" s="249" t="s">
        <v>1243</v>
      </c>
      <c r="G405" s="247"/>
      <c r="H405" s="248" t="s">
        <v>1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158</v>
      </c>
      <c r="AU405" s="255" t="s">
        <v>82</v>
      </c>
      <c r="AV405" s="13" t="s">
        <v>80</v>
      </c>
      <c r="AW405" s="13" t="s">
        <v>30</v>
      </c>
      <c r="AX405" s="13" t="s">
        <v>73</v>
      </c>
      <c r="AY405" s="255" t="s">
        <v>144</v>
      </c>
    </row>
    <row r="406" s="14" customFormat="1">
      <c r="A406" s="14"/>
      <c r="B406" s="256"/>
      <c r="C406" s="257"/>
      <c r="D406" s="239" t="s">
        <v>158</v>
      </c>
      <c r="E406" s="258" t="s">
        <v>1</v>
      </c>
      <c r="F406" s="259" t="s">
        <v>1244</v>
      </c>
      <c r="G406" s="257"/>
      <c r="H406" s="260">
        <v>15.1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158</v>
      </c>
      <c r="AU406" s="266" t="s">
        <v>82</v>
      </c>
      <c r="AV406" s="14" t="s">
        <v>82</v>
      </c>
      <c r="AW406" s="14" t="s">
        <v>30</v>
      </c>
      <c r="AX406" s="14" t="s">
        <v>73</v>
      </c>
      <c r="AY406" s="266" t="s">
        <v>144</v>
      </c>
    </row>
    <row r="407" s="15" customFormat="1">
      <c r="A407" s="15"/>
      <c r="B407" s="267"/>
      <c r="C407" s="268"/>
      <c r="D407" s="239" t="s">
        <v>158</v>
      </c>
      <c r="E407" s="269" t="s">
        <v>1</v>
      </c>
      <c r="F407" s="270" t="s">
        <v>161</v>
      </c>
      <c r="G407" s="268"/>
      <c r="H407" s="271">
        <v>15.1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7" t="s">
        <v>158</v>
      </c>
      <c r="AU407" s="277" t="s">
        <v>82</v>
      </c>
      <c r="AV407" s="15" t="s">
        <v>152</v>
      </c>
      <c r="AW407" s="15" t="s">
        <v>30</v>
      </c>
      <c r="AX407" s="15" t="s">
        <v>80</v>
      </c>
      <c r="AY407" s="277" t="s">
        <v>144</v>
      </c>
    </row>
    <row r="408" s="2" customFormat="1" ht="24.15" customHeight="1">
      <c r="A408" s="38"/>
      <c r="B408" s="39"/>
      <c r="C408" s="226" t="s">
        <v>664</v>
      </c>
      <c r="D408" s="226" t="s">
        <v>147</v>
      </c>
      <c r="E408" s="227" t="s">
        <v>880</v>
      </c>
      <c r="F408" s="228" t="s">
        <v>881</v>
      </c>
      <c r="G408" s="229" t="s">
        <v>178</v>
      </c>
      <c r="H408" s="230">
        <v>271.58999999999997</v>
      </c>
      <c r="I408" s="231"/>
      <c r="J408" s="232">
        <f>ROUND(I408*H408,2)</f>
        <v>0</v>
      </c>
      <c r="K408" s="228" t="s">
        <v>151</v>
      </c>
      <c r="L408" s="44"/>
      <c r="M408" s="233" t="s">
        <v>1</v>
      </c>
      <c r="N408" s="234" t="s">
        <v>38</v>
      </c>
      <c r="O408" s="91"/>
      <c r="P408" s="235">
        <f>O408*H408</f>
        <v>0</v>
      </c>
      <c r="Q408" s="235">
        <v>0.00025999999999999998</v>
      </c>
      <c r="R408" s="235">
        <f>Q408*H408</f>
        <v>0.070613399999999993</v>
      </c>
      <c r="S408" s="235">
        <v>0</v>
      </c>
      <c r="T408" s="23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7" t="s">
        <v>270</v>
      </c>
      <c r="AT408" s="237" t="s">
        <v>147</v>
      </c>
      <c r="AU408" s="237" t="s">
        <v>82</v>
      </c>
      <c r="AY408" s="17" t="s">
        <v>144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7" t="s">
        <v>80</v>
      </c>
      <c r="BK408" s="238">
        <f>ROUND(I408*H408,2)</f>
        <v>0</v>
      </c>
      <c r="BL408" s="17" t="s">
        <v>270</v>
      </c>
      <c r="BM408" s="237" t="s">
        <v>1255</v>
      </c>
    </row>
    <row r="409" s="2" customFormat="1">
      <c r="A409" s="38"/>
      <c r="B409" s="39"/>
      <c r="C409" s="40"/>
      <c r="D409" s="239" t="s">
        <v>154</v>
      </c>
      <c r="E409" s="40"/>
      <c r="F409" s="240" t="s">
        <v>883</v>
      </c>
      <c r="G409" s="40"/>
      <c r="H409" s="40"/>
      <c r="I409" s="241"/>
      <c r="J409" s="40"/>
      <c r="K409" s="40"/>
      <c r="L409" s="44"/>
      <c r="M409" s="242"/>
      <c r="N409" s="24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154</v>
      </c>
      <c r="AU409" s="17" t="s">
        <v>82</v>
      </c>
    </row>
    <row r="410" s="2" customFormat="1">
      <c r="A410" s="38"/>
      <c r="B410" s="39"/>
      <c r="C410" s="40"/>
      <c r="D410" s="244" t="s">
        <v>156</v>
      </c>
      <c r="E410" s="40"/>
      <c r="F410" s="245" t="s">
        <v>884</v>
      </c>
      <c r="G410" s="40"/>
      <c r="H410" s="40"/>
      <c r="I410" s="241"/>
      <c r="J410" s="40"/>
      <c r="K410" s="40"/>
      <c r="L410" s="44"/>
      <c r="M410" s="242"/>
      <c r="N410" s="243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156</v>
      </c>
      <c r="AU410" s="17" t="s">
        <v>82</v>
      </c>
    </row>
    <row r="411" s="13" customFormat="1">
      <c r="A411" s="13"/>
      <c r="B411" s="246"/>
      <c r="C411" s="247"/>
      <c r="D411" s="239" t="s">
        <v>158</v>
      </c>
      <c r="E411" s="248" t="s">
        <v>1</v>
      </c>
      <c r="F411" s="249" t="s">
        <v>676</v>
      </c>
      <c r="G411" s="247"/>
      <c r="H411" s="248" t="s">
        <v>1</v>
      </c>
      <c r="I411" s="250"/>
      <c r="J411" s="247"/>
      <c r="K411" s="247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158</v>
      </c>
      <c r="AU411" s="255" t="s">
        <v>82</v>
      </c>
      <c r="AV411" s="13" t="s">
        <v>80</v>
      </c>
      <c r="AW411" s="13" t="s">
        <v>30</v>
      </c>
      <c r="AX411" s="13" t="s">
        <v>73</v>
      </c>
      <c r="AY411" s="255" t="s">
        <v>144</v>
      </c>
    </row>
    <row r="412" s="14" customFormat="1">
      <c r="A412" s="14"/>
      <c r="B412" s="256"/>
      <c r="C412" s="257"/>
      <c r="D412" s="239" t="s">
        <v>158</v>
      </c>
      <c r="E412" s="258" t="s">
        <v>1</v>
      </c>
      <c r="F412" s="259" t="s">
        <v>1222</v>
      </c>
      <c r="G412" s="257"/>
      <c r="H412" s="260">
        <v>271.58999999999997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158</v>
      </c>
      <c r="AU412" s="266" t="s">
        <v>82</v>
      </c>
      <c r="AV412" s="14" t="s">
        <v>82</v>
      </c>
      <c r="AW412" s="14" t="s">
        <v>30</v>
      </c>
      <c r="AX412" s="14" t="s">
        <v>73</v>
      </c>
      <c r="AY412" s="266" t="s">
        <v>144</v>
      </c>
    </row>
    <row r="413" s="15" customFormat="1">
      <c r="A413" s="15"/>
      <c r="B413" s="267"/>
      <c r="C413" s="268"/>
      <c r="D413" s="239" t="s">
        <v>158</v>
      </c>
      <c r="E413" s="269" t="s">
        <v>1</v>
      </c>
      <c r="F413" s="270" t="s">
        <v>161</v>
      </c>
      <c r="G413" s="268"/>
      <c r="H413" s="271">
        <v>271.58999999999997</v>
      </c>
      <c r="I413" s="272"/>
      <c r="J413" s="268"/>
      <c r="K413" s="268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158</v>
      </c>
      <c r="AU413" s="277" t="s">
        <v>82</v>
      </c>
      <c r="AV413" s="15" t="s">
        <v>152</v>
      </c>
      <c r="AW413" s="15" t="s">
        <v>30</v>
      </c>
      <c r="AX413" s="15" t="s">
        <v>80</v>
      </c>
      <c r="AY413" s="277" t="s">
        <v>144</v>
      </c>
    </row>
    <row r="414" s="2" customFormat="1" ht="24.15" customHeight="1">
      <c r="A414" s="38"/>
      <c r="B414" s="39"/>
      <c r="C414" s="226" t="s">
        <v>670</v>
      </c>
      <c r="D414" s="226" t="s">
        <v>147</v>
      </c>
      <c r="E414" s="227" t="s">
        <v>886</v>
      </c>
      <c r="F414" s="228" t="s">
        <v>887</v>
      </c>
      <c r="G414" s="229" t="s">
        <v>240</v>
      </c>
      <c r="H414" s="230">
        <v>1</v>
      </c>
      <c r="I414" s="231"/>
      <c r="J414" s="232">
        <f>ROUND(I414*H414,2)</f>
        <v>0</v>
      </c>
      <c r="K414" s="228" t="s">
        <v>151</v>
      </c>
      <c r="L414" s="44"/>
      <c r="M414" s="233" t="s">
        <v>1</v>
      </c>
      <c r="N414" s="234" t="s">
        <v>38</v>
      </c>
      <c r="O414" s="91"/>
      <c r="P414" s="235">
        <f>O414*H414</f>
        <v>0</v>
      </c>
      <c r="Q414" s="235">
        <v>0</v>
      </c>
      <c r="R414" s="235">
        <f>Q414*H414</f>
        <v>0</v>
      </c>
      <c r="S414" s="235">
        <v>0</v>
      </c>
      <c r="T414" s="23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7" t="s">
        <v>270</v>
      </c>
      <c r="AT414" s="237" t="s">
        <v>147</v>
      </c>
      <c r="AU414" s="237" t="s">
        <v>82</v>
      </c>
      <c r="AY414" s="17" t="s">
        <v>144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7" t="s">
        <v>80</v>
      </c>
      <c r="BK414" s="238">
        <f>ROUND(I414*H414,2)</f>
        <v>0</v>
      </c>
      <c r="BL414" s="17" t="s">
        <v>270</v>
      </c>
      <c r="BM414" s="237" t="s">
        <v>1256</v>
      </c>
    </row>
    <row r="415" s="2" customFormat="1">
      <c r="A415" s="38"/>
      <c r="B415" s="39"/>
      <c r="C415" s="40"/>
      <c r="D415" s="239" t="s">
        <v>154</v>
      </c>
      <c r="E415" s="40"/>
      <c r="F415" s="240" t="s">
        <v>889</v>
      </c>
      <c r="G415" s="40"/>
      <c r="H415" s="40"/>
      <c r="I415" s="241"/>
      <c r="J415" s="40"/>
      <c r="K415" s="40"/>
      <c r="L415" s="44"/>
      <c r="M415" s="242"/>
      <c r="N415" s="243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154</v>
      </c>
      <c r="AU415" s="17" t="s">
        <v>82</v>
      </c>
    </row>
    <row r="416" s="2" customFormat="1">
      <c r="A416" s="38"/>
      <c r="B416" s="39"/>
      <c r="C416" s="40"/>
      <c r="D416" s="244" t="s">
        <v>156</v>
      </c>
      <c r="E416" s="40"/>
      <c r="F416" s="245" t="s">
        <v>890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156</v>
      </c>
      <c r="AU416" s="17" t="s">
        <v>82</v>
      </c>
    </row>
    <row r="417" s="14" customFormat="1">
      <c r="A417" s="14"/>
      <c r="B417" s="256"/>
      <c r="C417" s="257"/>
      <c r="D417" s="239" t="s">
        <v>158</v>
      </c>
      <c r="E417" s="258" t="s">
        <v>1</v>
      </c>
      <c r="F417" s="259" t="s">
        <v>80</v>
      </c>
      <c r="G417" s="257"/>
      <c r="H417" s="260">
        <v>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158</v>
      </c>
      <c r="AU417" s="266" t="s">
        <v>82</v>
      </c>
      <c r="AV417" s="14" t="s">
        <v>82</v>
      </c>
      <c r="AW417" s="14" t="s">
        <v>30</v>
      </c>
      <c r="AX417" s="14" t="s">
        <v>73</v>
      </c>
      <c r="AY417" s="266" t="s">
        <v>144</v>
      </c>
    </row>
    <row r="418" s="15" customFormat="1">
      <c r="A418" s="15"/>
      <c r="B418" s="267"/>
      <c r="C418" s="268"/>
      <c r="D418" s="239" t="s">
        <v>158</v>
      </c>
      <c r="E418" s="269" t="s">
        <v>1</v>
      </c>
      <c r="F418" s="270" t="s">
        <v>161</v>
      </c>
      <c r="G418" s="268"/>
      <c r="H418" s="271">
        <v>1</v>
      </c>
      <c r="I418" s="272"/>
      <c r="J418" s="268"/>
      <c r="K418" s="268"/>
      <c r="L418" s="273"/>
      <c r="M418" s="274"/>
      <c r="N418" s="275"/>
      <c r="O418" s="275"/>
      <c r="P418" s="275"/>
      <c r="Q418" s="275"/>
      <c r="R418" s="275"/>
      <c r="S418" s="275"/>
      <c r="T418" s="27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7" t="s">
        <v>158</v>
      </c>
      <c r="AU418" s="277" t="s">
        <v>82</v>
      </c>
      <c r="AV418" s="15" t="s">
        <v>152</v>
      </c>
      <c r="AW418" s="15" t="s">
        <v>30</v>
      </c>
      <c r="AX418" s="15" t="s">
        <v>80</v>
      </c>
      <c r="AY418" s="277" t="s">
        <v>144</v>
      </c>
    </row>
    <row r="419" s="2" customFormat="1" ht="21.75" customHeight="1">
      <c r="A419" s="38"/>
      <c r="B419" s="39"/>
      <c r="C419" s="278" t="s">
        <v>678</v>
      </c>
      <c r="D419" s="278" t="s">
        <v>361</v>
      </c>
      <c r="E419" s="279" t="s">
        <v>892</v>
      </c>
      <c r="F419" s="280" t="s">
        <v>893</v>
      </c>
      <c r="G419" s="281" t="s">
        <v>240</v>
      </c>
      <c r="H419" s="282">
        <v>1</v>
      </c>
      <c r="I419" s="283"/>
      <c r="J419" s="284">
        <f>ROUND(I419*H419,2)</f>
        <v>0</v>
      </c>
      <c r="K419" s="280" t="s">
        <v>151</v>
      </c>
      <c r="L419" s="285"/>
      <c r="M419" s="286" t="s">
        <v>1</v>
      </c>
      <c r="N419" s="287" t="s">
        <v>38</v>
      </c>
      <c r="O419" s="91"/>
      <c r="P419" s="235">
        <f>O419*H419</f>
        <v>0</v>
      </c>
      <c r="Q419" s="235">
        <v>0.0089999999999999993</v>
      </c>
      <c r="R419" s="235">
        <f>Q419*H419</f>
        <v>0.0089999999999999993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376</v>
      </c>
      <c r="AT419" s="237" t="s">
        <v>361</v>
      </c>
      <c r="AU419" s="237" t="s">
        <v>82</v>
      </c>
      <c r="AY419" s="17" t="s">
        <v>144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80</v>
      </c>
      <c r="BK419" s="238">
        <f>ROUND(I419*H419,2)</f>
        <v>0</v>
      </c>
      <c r="BL419" s="17" t="s">
        <v>270</v>
      </c>
      <c r="BM419" s="237" t="s">
        <v>1257</v>
      </c>
    </row>
    <row r="420" s="2" customFormat="1">
      <c r="A420" s="38"/>
      <c r="B420" s="39"/>
      <c r="C420" s="40"/>
      <c r="D420" s="239" t="s">
        <v>154</v>
      </c>
      <c r="E420" s="40"/>
      <c r="F420" s="240" t="s">
        <v>893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154</v>
      </c>
      <c r="AU420" s="17" t="s">
        <v>82</v>
      </c>
    </row>
    <row r="421" s="13" customFormat="1">
      <c r="A421" s="13"/>
      <c r="B421" s="246"/>
      <c r="C421" s="247"/>
      <c r="D421" s="239" t="s">
        <v>158</v>
      </c>
      <c r="E421" s="248" t="s">
        <v>1</v>
      </c>
      <c r="F421" s="249" t="s">
        <v>896</v>
      </c>
      <c r="G421" s="247"/>
      <c r="H421" s="248" t="s">
        <v>1</v>
      </c>
      <c r="I421" s="250"/>
      <c r="J421" s="247"/>
      <c r="K421" s="247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158</v>
      </c>
      <c r="AU421" s="255" t="s">
        <v>82</v>
      </c>
      <c r="AV421" s="13" t="s">
        <v>80</v>
      </c>
      <c r="AW421" s="13" t="s">
        <v>30</v>
      </c>
      <c r="AX421" s="13" t="s">
        <v>73</v>
      </c>
      <c r="AY421" s="255" t="s">
        <v>144</v>
      </c>
    </row>
    <row r="422" s="14" customFormat="1">
      <c r="A422" s="14"/>
      <c r="B422" s="256"/>
      <c r="C422" s="257"/>
      <c r="D422" s="239" t="s">
        <v>158</v>
      </c>
      <c r="E422" s="258" t="s">
        <v>1</v>
      </c>
      <c r="F422" s="259" t="s">
        <v>80</v>
      </c>
      <c r="G422" s="257"/>
      <c r="H422" s="260">
        <v>1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158</v>
      </c>
      <c r="AU422" s="266" t="s">
        <v>82</v>
      </c>
      <c r="AV422" s="14" t="s">
        <v>82</v>
      </c>
      <c r="AW422" s="14" t="s">
        <v>30</v>
      </c>
      <c r="AX422" s="14" t="s">
        <v>73</v>
      </c>
      <c r="AY422" s="266" t="s">
        <v>144</v>
      </c>
    </row>
    <row r="423" s="15" customFormat="1">
      <c r="A423" s="15"/>
      <c r="B423" s="267"/>
      <c r="C423" s="268"/>
      <c r="D423" s="239" t="s">
        <v>158</v>
      </c>
      <c r="E423" s="269" t="s">
        <v>1</v>
      </c>
      <c r="F423" s="270" t="s">
        <v>161</v>
      </c>
      <c r="G423" s="268"/>
      <c r="H423" s="271">
        <v>1</v>
      </c>
      <c r="I423" s="272"/>
      <c r="J423" s="268"/>
      <c r="K423" s="268"/>
      <c r="L423" s="273"/>
      <c r="M423" s="274"/>
      <c r="N423" s="275"/>
      <c r="O423" s="275"/>
      <c r="P423" s="275"/>
      <c r="Q423" s="275"/>
      <c r="R423" s="275"/>
      <c r="S423" s="275"/>
      <c r="T423" s="27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7" t="s">
        <v>158</v>
      </c>
      <c r="AU423" s="277" t="s">
        <v>82</v>
      </c>
      <c r="AV423" s="15" t="s">
        <v>152</v>
      </c>
      <c r="AW423" s="15" t="s">
        <v>30</v>
      </c>
      <c r="AX423" s="15" t="s">
        <v>80</v>
      </c>
      <c r="AY423" s="277" t="s">
        <v>144</v>
      </c>
    </row>
    <row r="424" s="2" customFormat="1" ht="24.15" customHeight="1">
      <c r="A424" s="38"/>
      <c r="B424" s="39"/>
      <c r="C424" s="226" t="s">
        <v>683</v>
      </c>
      <c r="D424" s="226" t="s">
        <v>147</v>
      </c>
      <c r="E424" s="227" t="s">
        <v>898</v>
      </c>
      <c r="F424" s="228" t="s">
        <v>899</v>
      </c>
      <c r="G424" s="229" t="s">
        <v>240</v>
      </c>
      <c r="H424" s="230">
        <v>1</v>
      </c>
      <c r="I424" s="231"/>
      <c r="J424" s="232">
        <f>ROUND(I424*H424,2)</f>
        <v>0</v>
      </c>
      <c r="K424" s="228" t="s">
        <v>151</v>
      </c>
      <c r="L424" s="44"/>
      <c r="M424" s="233" t="s">
        <v>1</v>
      </c>
      <c r="N424" s="234" t="s">
        <v>38</v>
      </c>
      <c r="O424" s="91"/>
      <c r="P424" s="235">
        <f>O424*H424</f>
        <v>0</v>
      </c>
      <c r="Q424" s="235">
        <v>0</v>
      </c>
      <c r="R424" s="235">
        <f>Q424*H424</f>
        <v>0</v>
      </c>
      <c r="S424" s="235">
        <v>0</v>
      </c>
      <c r="T424" s="23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7" t="s">
        <v>270</v>
      </c>
      <c r="AT424" s="237" t="s">
        <v>147</v>
      </c>
      <c r="AU424" s="237" t="s">
        <v>82</v>
      </c>
      <c r="AY424" s="17" t="s">
        <v>144</v>
      </c>
      <c r="BE424" s="238">
        <f>IF(N424="základní",J424,0)</f>
        <v>0</v>
      </c>
      <c r="BF424" s="238">
        <f>IF(N424="snížená",J424,0)</f>
        <v>0</v>
      </c>
      <c r="BG424" s="238">
        <f>IF(N424="zákl. přenesená",J424,0)</f>
        <v>0</v>
      </c>
      <c r="BH424" s="238">
        <f>IF(N424="sníž. přenesená",J424,0)</f>
        <v>0</v>
      </c>
      <c r="BI424" s="238">
        <f>IF(N424="nulová",J424,0)</f>
        <v>0</v>
      </c>
      <c r="BJ424" s="17" t="s">
        <v>80</v>
      </c>
      <c r="BK424" s="238">
        <f>ROUND(I424*H424,2)</f>
        <v>0</v>
      </c>
      <c r="BL424" s="17" t="s">
        <v>270</v>
      </c>
      <c r="BM424" s="237" t="s">
        <v>1258</v>
      </c>
    </row>
    <row r="425" s="2" customFormat="1">
      <c r="A425" s="38"/>
      <c r="B425" s="39"/>
      <c r="C425" s="40"/>
      <c r="D425" s="239" t="s">
        <v>154</v>
      </c>
      <c r="E425" s="40"/>
      <c r="F425" s="240" t="s">
        <v>901</v>
      </c>
      <c r="G425" s="40"/>
      <c r="H425" s="40"/>
      <c r="I425" s="241"/>
      <c r="J425" s="40"/>
      <c r="K425" s="40"/>
      <c r="L425" s="44"/>
      <c r="M425" s="242"/>
      <c r="N425" s="243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154</v>
      </c>
      <c r="AU425" s="17" t="s">
        <v>82</v>
      </c>
    </row>
    <row r="426" s="2" customFormat="1">
      <c r="A426" s="38"/>
      <c r="B426" s="39"/>
      <c r="C426" s="40"/>
      <c r="D426" s="244" t="s">
        <v>156</v>
      </c>
      <c r="E426" s="40"/>
      <c r="F426" s="245" t="s">
        <v>902</v>
      </c>
      <c r="G426" s="40"/>
      <c r="H426" s="40"/>
      <c r="I426" s="241"/>
      <c r="J426" s="40"/>
      <c r="K426" s="40"/>
      <c r="L426" s="44"/>
      <c r="M426" s="242"/>
      <c r="N426" s="24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156</v>
      </c>
      <c r="AU426" s="17" t="s">
        <v>82</v>
      </c>
    </row>
    <row r="427" s="2" customFormat="1" ht="37.8" customHeight="1">
      <c r="A427" s="38"/>
      <c r="B427" s="39"/>
      <c r="C427" s="278" t="s">
        <v>689</v>
      </c>
      <c r="D427" s="278" t="s">
        <v>361</v>
      </c>
      <c r="E427" s="279" t="s">
        <v>904</v>
      </c>
      <c r="F427" s="280" t="s">
        <v>905</v>
      </c>
      <c r="G427" s="281" t="s">
        <v>906</v>
      </c>
      <c r="H427" s="282">
        <v>1</v>
      </c>
      <c r="I427" s="283"/>
      <c r="J427" s="284">
        <f>ROUND(I427*H427,2)</f>
        <v>0</v>
      </c>
      <c r="K427" s="280" t="s">
        <v>151</v>
      </c>
      <c r="L427" s="285"/>
      <c r="M427" s="286" t="s">
        <v>1</v>
      </c>
      <c r="N427" s="287" t="s">
        <v>38</v>
      </c>
      <c r="O427" s="91"/>
      <c r="P427" s="235">
        <f>O427*H427</f>
        <v>0</v>
      </c>
      <c r="Q427" s="235">
        <v>0.0076</v>
      </c>
      <c r="R427" s="235">
        <f>Q427*H427</f>
        <v>0.0076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376</v>
      </c>
      <c r="AT427" s="237" t="s">
        <v>361</v>
      </c>
      <c r="AU427" s="237" t="s">
        <v>82</v>
      </c>
      <c r="AY427" s="17" t="s">
        <v>144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80</v>
      </c>
      <c r="BK427" s="238">
        <f>ROUND(I427*H427,2)</f>
        <v>0</v>
      </c>
      <c r="BL427" s="17" t="s">
        <v>270</v>
      </c>
      <c r="BM427" s="237" t="s">
        <v>1259</v>
      </c>
    </row>
    <row r="428" s="2" customFormat="1">
      <c r="A428" s="38"/>
      <c r="B428" s="39"/>
      <c r="C428" s="40"/>
      <c r="D428" s="239" t="s">
        <v>154</v>
      </c>
      <c r="E428" s="40"/>
      <c r="F428" s="240" t="s">
        <v>905</v>
      </c>
      <c r="G428" s="40"/>
      <c r="H428" s="40"/>
      <c r="I428" s="241"/>
      <c r="J428" s="40"/>
      <c r="K428" s="40"/>
      <c r="L428" s="44"/>
      <c r="M428" s="242"/>
      <c r="N428" s="24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154</v>
      </c>
      <c r="AU428" s="17" t="s">
        <v>82</v>
      </c>
    </row>
    <row r="429" s="2" customFormat="1" ht="21.75" customHeight="1">
      <c r="A429" s="38"/>
      <c r="B429" s="39"/>
      <c r="C429" s="226" t="s">
        <v>701</v>
      </c>
      <c r="D429" s="226" t="s">
        <v>147</v>
      </c>
      <c r="E429" s="227" t="s">
        <v>909</v>
      </c>
      <c r="F429" s="228" t="s">
        <v>910</v>
      </c>
      <c r="G429" s="229" t="s">
        <v>240</v>
      </c>
      <c r="H429" s="230">
        <v>352</v>
      </c>
      <c r="I429" s="231"/>
      <c r="J429" s="232">
        <f>ROUND(I429*H429,2)</f>
        <v>0</v>
      </c>
      <c r="K429" s="228" t="s">
        <v>151</v>
      </c>
      <c r="L429" s="44"/>
      <c r="M429" s="233" t="s">
        <v>1</v>
      </c>
      <c r="N429" s="234" t="s">
        <v>38</v>
      </c>
      <c r="O429" s="91"/>
      <c r="P429" s="235">
        <f>O429*H429</f>
        <v>0</v>
      </c>
      <c r="Q429" s="235">
        <v>0</v>
      </c>
      <c r="R429" s="235">
        <f>Q429*H429</f>
        <v>0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270</v>
      </c>
      <c r="AT429" s="237" t="s">
        <v>147</v>
      </c>
      <c r="AU429" s="237" t="s">
        <v>82</v>
      </c>
      <c r="AY429" s="17" t="s">
        <v>144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80</v>
      </c>
      <c r="BK429" s="238">
        <f>ROUND(I429*H429,2)</f>
        <v>0</v>
      </c>
      <c r="BL429" s="17" t="s">
        <v>270</v>
      </c>
      <c r="BM429" s="237" t="s">
        <v>1260</v>
      </c>
    </row>
    <row r="430" s="2" customFormat="1">
      <c r="A430" s="38"/>
      <c r="B430" s="39"/>
      <c r="C430" s="40"/>
      <c r="D430" s="239" t="s">
        <v>154</v>
      </c>
      <c r="E430" s="40"/>
      <c r="F430" s="240" t="s">
        <v>912</v>
      </c>
      <c r="G430" s="40"/>
      <c r="H430" s="40"/>
      <c r="I430" s="241"/>
      <c r="J430" s="40"/>
      <c r="K430" s="40"/>
      <c r="L430" s="44"/>
      <c r="M430" s="242"/>
      <c r="N430" s="243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154</v>
      </c>
      <c r="AU430" s="17" t="s">
        <v>82</v>
      </c>
    </row>
    <row r="431" s="2" customFormat="1">
      <c r="A431" s="38"/>
      <c r="B431" s="39"/>
      <c r="C431" s="40"/>
      <c r="D431" s="244" t="s">
        <v>156</v>
      </c>
      <c r="E431" s="40"/>
      <c r="F431" s="245" t="s">
        <v>913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156</v>
      </c>
      <c r="AU431" s="17" t="s">
        <v>82</v>
      </c>
    </row>
    <row r="432" s="13" customFormat="1">
      <c r="A432" s="13"/>
      <c r="B432" s="246"/>
      <c r="C432" s="247"/>
      <c r="D432" s="239" t="s">
        <v>158</v>
      </c>
      <c r="E432" s="248" t="s">
        <v>1</v>
      </c>
      <c r="F432" s="249" t="s">
        <v>914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158</v>
      </c>
      <c r="AU432" s="255" t="s">
        <v>82</v>
      </c>
      <c r="AV432" s="13" t="s">
        <v>80</v>
      </c>
      <c r="AW432" s="13" t="s">
        <v>30</v>
      </c>
      <c r="AX432" s="13" t="s">
        <v>73</v>
      </c>
      <c r="AY432" s="255" t="s">
        <v>144</v>
      </c>
    </row>
    <row r="433" s="14" customFormat="1">
      <c r="A433" s="14"/>
      <c r="B433" s="256"/>
      <c r="C433" s="257"/>
      <c r="D433" s="239" t="s">
        <v>158</v>
      </c>
      <c r="E433" s="258" t="s">
        <v>1</v>
      </c>
      <c r="F433" s="259" t="s">
        <v>1261</v>
      </c>
      <c r="G433" s="257"/>
      <c r="H433" s="260">
        <v>352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158</v>
      </c>
      <c r="AU433" s="266" t="s">
        <v>82</v>
      </c>
      <c r="AV433" s="14" t="s">
        <v>82</v>
      </c>
      <c r="AW433" s="14" t="s">
        <v>30</v>
      </c>
      <c r="AX433" s="14" t="s">
        <v>73</v>
      </c>
      <c r="AY433" s="266" t="s">
        <v>144</v>
      </c>
    </row>
    <row r="434" s="15" customFormat="1">
      <c r="A434" s="15"/>
      <c r="B434" s="267"/>
      <c r="C434" s="268"/>
      <c r="D434" s="239" t="s">
        <v>158</v>
      </c>
      <c r="E434" s="269" t="s">
        <v>1</v>
      </c>
      <c r="F434" s="270" t="s">
        <v>161</v>
      </c>
      <c r="G434" s="268"/>
      <c r="H434" s="271">
        <v>352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158</v>
      </c>
      <c r="AU434" s="277" t="s">
        <v>82</v>
      </c>
      <c r="AV434" s="15" t="s">
        <v>152</v>
      </c>
      <c r="AW434" s="15" t="s">
        <v>30</v>
      </c>
      <c r="AX434" s="15" t="s">
        <v>80</v>
      </c>
      <c r="AY434" s="277" t="s">
        <v>144</v>
      </c>
    </row>
    <row r="435" s="2" customFormat="1" ht="24.15" customHeight="1">
      <c r="A435" s="38"/>
      <c r="B435" s="39"/>
      <c r="C435" s="278" t="s">
        <v>708</v>
      </c>
      <c r="D435" s="278" t="s">
        <v>361</v>
      </c>
      <c r="E435" s="279" t="s">
        <v>917</v>
      </c>
      <c r="F435" s="280" t="s">
        <v>918</v>
      </c>
      <c r="G435" s="281" t="s">
        <v>240</v>
      </c>
      <c r="H435" s="282">
        <v>352</v>
      </c>
      <c r="I435" s="283"/>
      <c r="J435" s="284">
        <f>ROUND(I435*H435,2)</f>
        <v>0</v>
      </c>
      <c r="K435" s="280" t="s">
        <v>151</v>
      </c>
      <c r="L435" s="285"/>
      <c r="M435" s="286" t="s">
        <v>1</v>
      </c>
      <c r="N435" s="287" t="s">
        <v>38</v>
      </c>
      <c r="O435" s="91"/>
      <c r="P435" s="235">
        <f>O435*H435</f>
        <v>0</v>
      </c>
      <c r="Q435" s="235">
        <v>0.00022000000000000001</v>
      </c>
      <c r="R435" s="235">
        <f>Q435*H435</f>
        <v>0.077440000000000009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376</v>
      </c>
      <c r="AT435" s="237" t="s">
        <v>361</v>
      </c>
      <c r="AU435" s="237" t="s">
        <v>82</v>
      </c>
      <c r="AY435" s="17" t="s">
        <v>144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80</v>
      </c>
      <c r="BK435" s="238">
        <f>ROUND(I435*H435,2)</f>
        <v>0</v>
      </c>
      <c r="BL435" s="17" t="s">
        <v>270</v>
      </c>
      <c r="BM435" s="237" t="s">
        <v>1262</v>
      </c>
    </row>
    <row r="436" s="2" customFormat="1">
      <c r="A436" s="38"/>
      <c r="B436" s="39"/>
      <c r="C436" s="40"/>
      <c r="D436" s="239" t="s">
        <v>154</v>
      </c>
      <c r="E436" s="40"/>
      <c r="F436" s="240" t="s">
        <v>918</v>
      </c>
      <c r="G436" s="40"/>
      <c r="H436" s="40"/>
      <c r="I436" s="241"/>
      <c r="J436" s="40"/>
      <c r="K436" s="40"/>
      <c r="L436" s="44"/>
      <c r="M436" s="242"/>
      <c r="N436" s="243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154</v>
      </c>
      <c r="AU436" s="17" t="s">
        <v>82</v>
      </c>
    </row>
    <row r="437" s="2" customFormat="1" ht="16.5" customHeight="1">
      <c r="A437" s="38"/>
      <c r="B437" s="39"/>
      <c r="C437" s="226" t="s">
        <v>714</v>
      </c>
      <c r="D437" s="226" t="s">
        <v>147</v>
      </c>
      <c r="E437" s="227" t="s">
        <v>921</v>
      </c>
      <c r="F437" s="228" t="s">
        <v>922</v>
      </c>
      <c r="G437" s="229" t="s">
        <v>178</v>
      </c>
      <c r="H437" s="230">
        <v>271.58999999999997</v>
      </c>
      <c r="I437" s="231"/>
      <c r="J437" s="232">
        <f>ROUND(I437*H437,2)</f>
        <v>0</v>
      </c>
      <c r="K437" s="228" t="s">
        <v>151</v>
      </c>
      <c r="L437" s="44"/>
      <c r="M437" s="233" t="s">
        <v>1</v>
      </c>
      <c r="N437" s="234" t="s">
        <v>38</v>
      </c>
      <c r="O437" s="91"/>
      <c r="P437" s="235">
        <f>O437*H437</f>
        <v>0</v>
      </c>
      <c r="Q437" s="235">
        <v>0.00025999999999999998</v>
      </c>
      <c r="R437" s="235">
        <f>Q437*H437</f>
        <v>0.070613399999999993</v>
      </c>
      <c r="S437" s="235">
        <v>0.00025999999999999998</v>
      </c>
      <c r="T437" s="236">
        <f>S437*H437</f>
        <v>0.070613399999999993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270</v>
      </c>
      <c r="AT437" s="237" t="s">
        <v>147</v>
      </c>
      <c r="AU437" s="237" t="s">
        <v>82</v>
      </c>
      <c r="AY437" s="17" t="s">
        <v>144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80</v>
      </c>
      <c r="BK437" s="238">
        <f>ROUND(I437*H437,2)</f>
        <v>0</v>
      </c>
      <c r="BL437" s="17" t="s">
        <v>270</v>
      </c>
      <c r="BM437" s="237" t="s">
        <v>1263</v>
      </c>
    </row>
    <row r="438" s="2" customFormat="1">
      <c r="A438" s="38"/>
      <c r="B438" s="39"/>
      <c r="C438" s="40"/>
      <c r="D438" s="239" t="s">
        <v>154</v>
      </c>
      <c r="E438" s="40"/>
      <c r="F438" s="240" t="s">
        <v>924</v>
      </c>
      <c r="G438" s="40"/>
      <c r="H438" s="40"/>
      <c r="I438" s="241"/>
      <c r="J438" s="40"/>
      <c r="K438" s="40"/>
      <c r="L438" s="44"/>
      <c r="M438" s="242"/>
      <c r="N438" s="243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154</v>
      </c>
      <c r="AU438" s="17" t="s">
        <v>82</v>
      </c>
    </row>
    <row r="439" s="2" customFormat="1">
      <c r="A439" s="38"/>
      <c r="B439" s="39"/>
      <c r="C439" s="40"/>
      <c r="D439" s="244" t="s">
        <v>156</v>
      </c>
      <c r="E439" s="40"/>
      <c r="F439" s="245" t="s">
        <v>925</v>
      </c>
      <c r="G439" s="40"/>
      <c r="H439" s="40"/>
      <c r="I439" s="241"/>
      <c r="J439" s="40"/>
      <c r="K439" s="40"/>
      <c r="L439" s="44"/>
      <c r="M439" s="242"/>
      <c r="N439" s="243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156</v>
      </c>
      <c r="AU439" s="17" t="s">
        <v>82</v>
      </c>
    </row>
    <row r="440" s="13" customFormat="1">
      <c r="A440" s="13"/>
      <c r="B440" s="246"/>
      <c r="C440" s="247"/>
      <c r="D440" s="239" t="s">
        <v>158</v>
      </c>
      <c r="E440" s="248" t="s">
        <v>1</v>
      </c>
      <c r="F440" s="249" t="s">
        <v>676</v>
      </c>
      <c r="G440" s="247"/>
      <c r="H440" s="248" t="s">
        <v>1</v>
      </c>
      <c r="I440" s="250"/>
      <c r="J440" s="247"/>
      <c r="K440" s="247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158</v>
      </c>
      <c r="AU440" s="255" t="s">
        <v>82</v>
      </c>
      <c r="AV440" s="13" t="s">
        <v>80</v>
      </c>
      <c r="AW440" s="13" t="s">
        <v>30</v>
      </c>
      <c r="AX440" s="13" t="s">
        <v>73</v>
      </c>
      <c r="AY440" s="255" t="s">
        <v>144</v>
      </c>
    </row>
    <row r="441" s="14" customFormat="1">
      <c r="A441" s="14"/>
      <c r="B441" s="256"/>
      <c r="C441" s="257"/>
      <c r="D441" s="239" t="s">
        <v>158</v>
      </c>
      <c r="E441" s="258" t="s">
        <v>1</v>
      </c>
      <c r="F441" s="259" t="s">
        <v>1222</v>
      </c>
      <c r="G441" s="257"/>
      <c r="H441" s="260">
        <v>271.58999999999997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158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144</v>
      </c>
    </row>
    <row r="442" s="15" customFormat="1">
      <c r="A442" s="15"/>
      <c r="B442" s="267"/>
      <c r="C442" s="268"/>
      <c r="D442" s="239" t="s">
        <v>158</v>
      </c>
      <c r="E442" s="269" t="s">
        <v>1</v>
      </c>
      <c r="F442" s="270" t="s">
        <v>161</v>
      </c>
      <c r="G442" s="268"/>
      <c r="H442" s="271">
        <v>271.58999999999997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7" t="s">
        <v>158</v>
      </c>
      <c r="AU442" s="277" t="s">
        <v>82</v>
      </c>
      <c r="AV442" s="15" t="s">
        <v>152</v>
      </c>
      <c r="AW442" s="15" t="s">
        <v>30</v>
      </c>
      <c r="AX442" s="15" t="s">
        <v>80</v>
      </c>
      <c r="AY442" s="277" t="s">
        <v>144</v>
      </c>
    </row>
    <row r="443" s="2" customFormat="1" ht="33" customHeight="1">
      <c r="A443" s="38"/>
      <c r="B443" s="39"/>
      <c r="C443" s="226" t="s">
        <v>720</v>
      </c>
      <c r="D443" s="226" t="s">
        <v>147</v>
      </c>
      <c r="E443" s="227" t="s">
        <v>928</v>
      </c>
      <c r="F443" s="228" t="s">
        <v>929</v>
      </c>
      <c r="G443" s="229" t="s">
        <v>323</v>
      </c>
      <c r="H443" s="230">
        <v>20.943000000000001</v>
      </c>
      <c r="I443" s="231"/>
      <c r="J443" s="232">
        <f>ROUND(I443*H443,2)</f>
        <v>0</v>
      </c>
      <c r="K443" s="228" t="s">
        <v>151</v>
      </c>
      <c r="L443" s="44"/>
      <c r="M443" s="233" t="s">
        <v>1</v>
      </c>
      <c r="N443" s="234" t="s">
        <v>38</v>
      </c>
      <c r="O443" s="91"/>
      <c r="P443" s="235">
        <f>O443*H443</f>
        <v>0</v>
      </c>
      <c r="Q443" s="235">
        <v>0</v>
      </c>
      <c r="R443" s="235">
        <f>Q443*H443</f>
        <v>0</v>
      </c>
      <c r="S443" s="235">
        <v>0</v>
      </c>
      <c r="T443" s="23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7" t="s">
        <v>270</v>
      </c>
      <c r="AT443" s="237" t="s">
        <v>147</v>
      </c>
      <c r="AU443" s="237" t="s">
        <v>82</v>
      </c>
      <c r="AY443" s="17" t="s">
        <v>144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7" t="s">
        <v>80</v>
      </c>
      <c r="BK443" s="238">
        <f>ROUND(I443*H443,2)</f>
        <v>0</v>
      </c>
      <c r="BL443" s="17" t="s">
        <v>270</v>
      </c>
      <c r="BM443" s="237" t="s">
        <v>1264</v>
      </c>
    </row>
    <row r="444" s="2" customFormat="1">
      <c r="A444" s="38"/>
      <c r="B444" s="39"/>
      <c r="C444" s="40"/>
      <c r="D444" s="239" t="s">
        <v>154</v>
      </c>
      <c r="E444" s="40"/>
      <c r="F444" s="240" t="s">
        <v>931</v>
      </c>
      <c r="G444" s="40"/>
      <c r="H444" s="40"/>
      <c r="I444" s="241"/>
      <c r="J444" s="40"/>
      <c r="K444" s="40"/>
      <c r="L444" s="44"/>
      <c r="M444" s="242"/>
      <c r="N444" s="243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154</v>
      </c>
      <c r="AU444" s="17" t="s">
        <v>82</v>
      </c>
    </row>
    <row r="445" s="2" customFormat="1">
      <c r="A445" s="38"/>
      <c r="B445" s="39"/>
      <c r="C445" s="40"/>
      <c r="D445" s="244" t="s">
        <v>156</v>
      </c>
      <c r="E445" s="40"/>
      <c r="F445" s="245" t="s">
        <v>932</v>
      </c>
      <c r="G445" s="40"/>
      <c r="H445" s="40"/>
      <c r="I445" s="241"/>
      <c r="J445" s="40"/>
      <c r="K445" s="40"/>
      <c r="L445" s="44"/>
      <c r="M445" s="242"/>
      <c r="N445" s="243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156</v>
      </c>
      <c r="AU445" s="17" t="s">
        <v>82</v>
      </c>
    </row>
    <row r="446" s="12" customFormat="1" ht="22.8" customHeight="1">
      <c r="A446" s="12"/>
      <c r="B446" s="210"/>
      <c r="C446" s="211"/>
      <c r="D446" s="212" t="s">
        <v>72</v>
      </c>
      <c r="E446" s="224" t="s">
        <v>954</v>
      </c>
      <c r="F446" s="224" t="s">
        <v>955</v>
      </c>
      <c r="G446" s="211"/>
      <c r="H446" s="211"/>
      <c r="I446" s="214"/>
      <c r="J446" s="225">
        <f>BK446</f>
        <v>0</v>
      </c>
      <c r="K446" s="211"/>
      <c r="L446" s="216"/>
      <c r="M446" s="217"/>
      <c r="N446" s="218"/>
      <c r="O446" s="218"/>
      <c r="P446" s="219">
        <f>SUM(P447:P462)</f>
        <v>0</v>
      </c>
      <c r="Q446" s="218"/>
      <c r="R446" s="219">
        <f>SUM(R447:R462)</f>
        <v>0.21509928000000003</v>
      </c>
      <c r="S446" s="218"/>
      <c r="T446" s="220">
        <f>SUM(T447:T462)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1" t="s">
        <v>82</v>
      </c>
      <c r="AT446" s="222" t="s">
        <v>72</v>
      </c>
      <c r="AU446" s="222" t="s">
        <v>80</v>
      </c>
      <c r="AY446" s="221" t="s">
        <v>144</v>
      </c>
      <c r="BK446" s="223">
        <f>SUM(BK447:BK462)</f>
        <v>0</v>
      </c>
    </row>
    <row r="447" s="2" customFormat="1" ht="24.15" customHeight="1">
      <c r="A447" s="38"/>
      <c r="B447" s="39"/>
      <c r="C447" s="226" t="s">
        <v>726</v>
      </c>
      <c r="D447" s="226" t="s">
        <v>147</v>
      </c>
      <c r="E447" s="227" t="s">
        <v>957</v>
      </c>
      <c r="F447" s="228" t="s">
        <v>958</v>
      </c>
      <c r="G447" s="229" t="s">
        <v>178</v>
      </c>
      <c r="H447" s="230">
        <v>488.86200000000002</v>
      </c>
      <c r="I447" s="231"/>
      <c r="J447" s="232">
        <f>ROUND(I447*H447,2)</f>
        <v>0</v>
      </c>
      <c r="K447" s="228" t="s">
        <v>151</v>
      </c>
      <c r="L447" s="44"/>
      <c r="M447" s="233" t="s">
        <v>1</v>
      </c>
      <c r="N447" s="234" t="s">
        <v>38</v>
      </c>
      <c r="O447" s="91"/>
      <c r="P447" s="235">
        <f>O447*H447</f>
        <v>0</v>
      </c>
      <c r="Q447" s="235">
        <v>0.00044000000000000002</v>
      </c>
      <c r="R447" s="235">
        <f>Q447*H447</f>
        <v>0.21509928000000003</v>
      </c>
      <c r="S447" s="235">
        <v>0</v>
      </c>
      <c r="T447" s="23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7" t="s">
        <v>270</v>
      </c>
      <c r="AT447" s="237" t="s">
        <v>147</v>
      </c>
      <c r="AU447" s="237" t="s">
        <v>82</v>
      </c>
      <c r="AY447" s="17" t="s">
        <v>144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7" t="s">
        <v>80</v>
      </c>
      <c r="BK447" s="238">
        <f>ROUND(I447*H447,2)</f>
        <v>0</v>
      </c>
      <c r="BL447" s="17" t="s">
        <v>270</v>
      </c>
      <c r="BM447" s="237" t="s">
        <v>1265</v>
      </c>
    </row>
    <row r="448" s="2" customFormat="1">
      <c r="A448" s="38"/>
      <c r="B448" s="39"/>
      <c r="C448" s="40"/>
      <c r="D448" s="239" t="s">
        <v>154</v>
      </c>
      <c r="E448" s="40"/>
      <c r="F448" s="240" t="s">
        <v>960</v>
      </c>
      <c r="G448" s="40"/>
      <c r="H448" s="40"/>
      <c r="I448" s="241"/>
      <c r="J448" s="40"/>
      <c r="K448" s="40"/>
      <c r="L448" s="44"/>
      <c r="M448" s="242"/>
      <c r="N448" s="243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154</v>
      </c>
      <c r="AU448" s="17" t="s">
        <v>82</v>
      </c>
    </row>
    <row r="449" s="2" customFormat="1">
      <c r="A449" s="38"/>
      <c r="B449" s="39"/>
      <c r="C449" s="40"/>
      <c r="D449" s="244" t="s">
        <v>156</v>
      </c>
      <c r="E449" s="40"/>
      <c r="F449" s="245" t="s">
        <v>961</v>
      </c>
      <c r="G449" s="40"/>
      <c r="H449" s="40"/>
      <c r="I449" s="241"/>
      <c r="J449" s="40"/>
      <c r="K449" s="40"/>
      <c r="L449" s="44"/>
      <c r="M449" s="242"/>
      <c r="N449" s="243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156</v>
      </c>
      <c r="AU449" s="17" t="s">
        <v>82</v>
      </c>
    </row>
    <row r="450" s="13" customFormat="1">
      <c r="A450" s="13"/>
      <c r="B450" s="246"/>
      <c r="C450" s="247"/>
      <c r="D450" s="239" t="s">
        <v>158</v>
      </c>
      <c r="E450" s="248" t="s">
        <v>1</v>
      </c>
      <c r="F450" s="249" t="s">
        <v>258</v>
      </c>
      <c r="G450" s="247"/>
      <c r="H450" s="248" t="s">
        <v>1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158</v>
      </c>
      <c r="AU450" s="255" t="s">
        <v>82</v>
      </c>
      <c r="AV450" s="13" t="s">
        <v>80</v>
      </c>
      <c r="AW450" s="13" t="s">
        <v>30</v>
      </c>
      <c r="AX450" s="13" t="s">
        <v>73</v>
      </c>
      <c r="AY450" s="255" t="s">
        <v>144</v>
      </c>
    </row>
    <row r="451" s="14" customFormat="1">
      <c r="A451" s="14"/>
      <c r="B451" s="256"/>
      <c r="C451" s="257"/>
      <c r="D451" s="239" t="s">
        <v>158</v>
      </c>
      <c r="E451" s="258" t="s">
        <v>1</v>
      </c>
      <c r="F451" s="259" t="s">
        <v>1186</v>
      </c>
      <c r="G451" s="257"/>
      <c r="H451" s="260">
        <v>488.86200000000002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158</v>
      </c>
      <c r="AU451" s="266" t="s">
        <v>82</v>
      </c>
      <c r="AV451" s="14" t="s">
        <v>82</v>
      </c>
      <c r="AW451" s="14" t="s">
        <v>30</v>
      </c>
      <c r="AX451" s="14" t="s">
        <v>73</v>
      </c>
      <c r="AY451" s="266" t="s">
        <v>144</v>
      </c>
    </row>
    <row r="452" s="15" customFormat="1">
      <c r="A452" s="15"/>
      <c r="B452" s="267"/>
      <c r="C452" s="268"/>
      <c r="D452" s="239" t="s">
        <v>158</v>
      </c>
      <c r="E452" s="269" t="s">
        <v>1</v>
      </c>
      <c r="F452" s="270" t="s">
        <v>161</v>
      </c>
      <c r="G452" s="268"/>
      <c r="H452" s="271">
        <v>488.86200000000002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7" t="s">
        <v>158</v>
      </c>
      <c r="AU452" s="277" t="s">
        <v>82</v>
      </c>
      <c r="AV452" s="15" t="s">
        <v>152</v>
      </c>
      <c r="AW452" s="15" t="s">
        <v>30</v>
      </c>
      <c r="AX452" s="15" t="s">
        <v>80</v>
      </c>
      <c r="AY452" s="277" t="s">
        <v>144</v>
      </c>
    </row>
    <row r="453" s="2" customFormat="1" ht="24.15" customHeight="1">
      <c r="A453" s="38"/>
      <c r="B453" s="39"/>
      <c r="C453" s="226" t="s">
        <v>733</v>
      </c>
      <c r="D453" s="226" t="s">
        <v>147</v>
      </c>
      <c r="E453" s="227" t="s">
        <v>963</v>
      </c>
      <c r="F453" s="228" t="s">
        <v>964</v>
      </c>
      <c r="G453" s="229" t="s">
        <v>178</v>
      </c>
      <c r="H453" s="230">
        <v>6.5999999999999996</v>
      </c>
      <c r="I453" s="231"/>
      <c r="J453" s="232">
        <f>ROUND(I453*H453,2)</f>
        <v>0</v>
      </c>
      <c r="K453" s="228" t="s">
        <v>1</v>
      </c>
      <c r="L453" s="44"/>
      <c r="M453" s="233" t="s">
        <v>1</v>
      </c>
      <c r="N453" s="234" t="s">
        <v>38</v>
      </c>
      <c r="O453" s="91"/>
      <c r="P453" s="235">
        <f>O453*H453</f>
        <v>0</v>
      </c>
      <c r="Q453" s="235">
        <v>0</v>
      </c>
      <c r="R453" s="235">
        <f>Q453*H453</f>
        <v>0</v>
      </c>
      <c r="S453" s="235">
        <v>0</v>
      </c>
      <c r="T453" s="23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7" t="s">
        <v>270</v>
      </c>
      <c r="AT453" s="237" t="s">
        <v>147</v>
      </c>
      <c r="AU453" s="237" t="s">
        <v>82</v>
      </c>
      <c r="AY453" s="17" t="s">
        <v>144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7" t="s">
        <v>80</v>
      </c>
      <c r="BK453" s="238">
        <f>ROUND(I453*H453,2)</f>
        <v>0</v>
      </c>
      <c r="BL453" s="17" t="s">
        <v>270</v>
      </c>
      <c r="BM453" s="237" t="s">
        <v>1266</v>
      </c>
    </row>
    <row r="454" s="2" customFormat="1">
      <c r="A454" s="38"/>
      <c r="B454" s="39"/>
      <c r="C454" s="40"/>
      <c r="D454" s="239" t="s">
        <v>154</v>
      </c>
      <c r="E454" s="40"/>
      <c r="F454" s="240" t="s">
        <v>964</v>
      </c>
      <c r="G454" s="40"/>
      <c r="H454" s="40"/>
      <c r="I454" s="241"/>
      <c r="J454" s="40"/>
      <c r="K454" s="40"/>
      <c r="L454" s="44"/>
      <c r="M454" s="242"/>
      <c r="N454" s="243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154</v>
      </c>
      <c r="AU454" s="17" t="s">
        <v>82</v>
      </c>
    </row>
    <row r="455" s="13" customFormat="1">
      <c r="A455" s="13"/>
      <c r="B455" s="246"/>
      <c r="C455" s="247"/>
      <c r="D455" s="239" t="s">
        <v>158</v>
      </c>
      <c r="E455" s="248" t="s">
        <v>1</v>
      </c>
      <c r="F455" s="249" t="s">
        <v>1156</v>
      </c>
      <c r="G455" s="247"/>
      <c r="H455" s="248" t="s">
        <v>1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158</v>
      </c>
      <c r="AU455" s="255" t="s">
        <v>82</v>
      </c>
      <c r="AV455" s="13" t="s">
        <v>80</v>
      </c>
      <c r="AW455" s="13" t="s">
        <v>30</v>
      </c>
      <c r="AX455" s="13" t="s">
        <v>73</v>
      </c>
      <c r="AY455" s="255" t="s">
        <v>144</v>
      </c>
    </row>
    <row r="456" s="14" customFormat="1">
      <c r="A456" s="14"/>
      <c r="B456" s="256"/>
      <c r="C456" s="257"/>
      <c r="D456" s="239" t="s">
        <v>158</v>
      </c>
      <c r="E456" s="258" t="s">
        <v>1</v>
      </c>
      <c r="F456" s="259" t="s">
        <v>1169</v>
      </c>
      <c r="G456" s="257"/>
      <c r="H456" s="260">
        <v>6.5999999999999996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158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144</v>
      </c>
    </row>
    <row r="457" s="15" customFormat="1">
      <c r="A457" s="15"/>
      <c r="B457" s="267"/>
      <c r="C457" s="268"/>
      <c r="D457" s="239" t="s">
        <v>158</v>
      </c>
      <c r="E457" s="269" t="s">
        <v>1</v>
      </c>
      <c r="F457" s="270" t="s">
        <v>161</v>
      </c>
      <c r="G457" s="268"/>
      <c r="H457" s="271">
        <v>6.5999999999999996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158</v>
      </c>
      <c r="AU457" s="277" t="s">
        <v>82</v>
      </c>
      <c r="AV457" s="15" t="s">
        <v>152</v>
      </c>
      <c r="AW457" s="15" t="s">
        <v>30</v>
      </c>
      <c r="AX457" s="15" t="s">
        <v>80</v>
      </c>
      <c r="AY457" s="277" t="s">
        <v>144</v>
      </c>
    </row>
    <row r="458" s="2" customFormat="1" ht="24.15" customHeight="1">
      <c r="A458" s="38"/>
      <c r="B458" s="39"/>
      <c r="C458" s="226" t="s">
        <v>740</v>
      </c>
      <c r="D458" s="226" t="s">
        <v>147</v>
      </c>
      <c r="E458" s="227" t="s">
        <v>967</v>
      </c>
      <c r="F458" s="228" t="s">
        <v>968</v>
      </c>
      <c r="G458" s="229" t="s">
        <v>178</v>
      </c>
      <c r="H458" s="230">
        <v>69</v>
      </c>
      <c r="I458" s="231"/>
      <c r="J458" s="232">
        <f>ROUND(I458*H458,2)</f>
        <v>0</v>
      </c>
      <c r="K458" s="228" t="s">
        <v>1</v>
      </c>
      <c r="L458" s="44"/>
      <c r="M458" s="233" t="s">
        <v>1</v>
      </c>
      <c r="N458" s="234" t="s">
        <v>38</v>
      </c>
      <c r="O458" s="91"/>
      <c r="P458" s="235">
        <f>O458*H458</f>
        <v>0</v>
      </c>
      <c r="Q458" s="235">
        <v>0</v>
      </c>
      <c r="R458" s="235">
        <f>Q458*H458</f>
        <v>0</v>
      </c>
      <c r="S458" s="235">
        <v>0</v>
      </c>
      <c r="T458" s="23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7" t="s">
        <v>270</v>
      </c>
      <c r="AT458" s="237" t="s">
        <v>147</v>
      </c>
      <c r="AU458" s="237" t="s">
        <v>82</v>
      </c>
      <c r="AY458" s="17" t="s">
        <v>144</v>
      </c>
      <c r="BE458" s="238">
        <f>IF(N458="základní",J458,0)</f>
        <v>0</v>
      </c>
      <c r="BF458" s="238">
        <f>IF(N458="snížená",J458,0)</f>
        <v>0</v>
      </c>
      <c r="BG458" s="238">
        <f>IF(N458="zákl. přenesená",J458,0)</f>
        <v>0</v>
      </c>
      <c r="BH458" s="238">
        <f>IF(N458="sníž. přenesená",J458,0)</f>
        <v>0</v>
      </c>
      <c r="BI458" s="238">
        <f>IF(N458="nulová",J458,0)</f>
        <v>0</v>
      </c>
      <c r="BJ458" s="17" t="s">
        <v>80</v>
      </c>
      <c r="BK458" s="238">
        <f>ROUND(I458*H458,2)</f>
        <v>0</v>
      </c>
      <c r="BL458" s="17" t="s">
        <v>270</v>
      </c>
      <c r="BM458" s="237" t="s">
        <v>1267</v>
      </c>
    </row>
    <row r="459" s="2" customFormat="1">
      <c r="A459" s="38"/>
      <c r="B459" s="39"/>
      <c r="C459" s="40"/>
      <c r="D459" s="239" t="s">
        <v>154</v>
      </c>
      <c r="E459" s="40"/>
      <c r="F459" s="240" t="s">
        <v>968</v>
      </c>
      <c r="G459" s="40"/>
      <c r="H459" s="40"/>
      <c r="I459" s="241"/>
      <c r="J459" s="40"/>
      <c r="K459" s="40"/>
      <c r="L459" s="44"/>
      <c r="M459" s="242"/>
      <c r="N459" s="243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154</v>
      </c>
      <c r="AU459" s="17" t="s">
        <v>82</v>
      </c>
    </row>
    <row r="460" s="13" customFormat="1">
      <c r="A460" s="13"/>
      <c r="B460" s="246"/>
      <c r="C460" s="247"/>
      <c r="D460" s="239" t="s">
        <v>158</v>
      </c>
      <c r="E460" s="248" t="s">
        <v>1</v>
      </c>
      <c r="F460" s="249" t="s">
        <v>182</v>
      </c>
      <c r="G460" s="247"/>
      <c r="H460" s="248" t="s">
        <v>1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158</v>
      </c>
      <c r="AU460" s="255" t="s">
        <v>82</v>
      </c>
      <c r="AV460" s="13" t="s">
        <v>80</v>
      </c>
      <c r="AW460" s="13" t="s">
        <v>30</v>
      </c>
      <c r="AX460" s="13" t="s">
        <v>73</v>
      </c>
      <c r="AY460" s="255" t="s">
        <v>144</v>
      </c>
    </row>
    <row r="461" s="14" customFormat="1">
      <c r="A461" s="14"/>
      <c r="B461" s="256"/>
      <c r="C461" s="257"/>
      <c r="D461" s="239" t="s">
        <v>158</v>
      </c>
      <c r="E461" s="258" t="s">
        <v>1</v>
      </c>
      <c r="F461" s="259" t="s">
        <v>1167</v>
      </c>
      <c r="G461" s="257"/>
      <c r="H461" s="260">
        <v>69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158</v>
      </c>
      <c r="AU461" s="266" t="s">
        <v>82</v>
      </c>
      <c r="AV461" s="14" t="s">
        <v>82</v>
      </c>
      <c r="AW461" s="14" t="s">
        <v>30</v>
      </c>
      <c r="AX461" s="14" t="s">
        <v>73</v>
      </c>
      <c r="AY461" s="266" t="s">
        <v>144</v>
      </c>
    </row>
    <row r="462" s="15" customFormat="1">
      <c r="A462" s="15"/>
      <c r="B462" s="267"/>
      <c r="C462" s="268"/>
      <c r="D462" s="239" t="s">
        <v>158</v>
      </c>
      <c r="E462" s="269" t="s">
        <v>1</v>
      </c>
      <c r="F462" s="270" t="s">
        <v>161</v>
      </c>
      <c r="G462" s="268"/>
      <c r="H462" s="271">
        <v>69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7" t="s">
        <v>158</v>
      </c>
      <c r="AU462" s="277" t="s">
        <v>82</v>
      </c>
      <c r="AV462" s="15" t="s">
        <v>152</v>
      </c>
      <c r="AW462" s="15" t="s">
        <v>30</v>
      </c>
      <c r="AX462" s="15" t="s">
        <v>80</v>
      </c>
      <c r="AY462" s="277" t="s">
        <v>144</v>
      </c>
    </row>
    <row r="463" s="12" customFormat="1" ht="25.92" customHeight="1">
      <c r="A463" s="12"/>
      <c r="B463" s="210"/>
      <c r="C463" s="211"/>
      <c r="D463" s="212" t="s">
        <v>72</v>
      </c>
      <c r="E463" s="213" t="s">
        <v>970</v>
      </c>
      <c r="F463" s="213" t="s">
        <v>971</v>
      </c>
      <c r="G463" s="211"/>
      <c r="H463" s="211"/>
      <c r="I463" s="214"/>
      <c r="J463" s="215">
        <f>BK463</f>
        <v>0</v>
      </c>
      <c r="K463" s="211"/>
      <c r="L463" s="216"/>
      <c r="M463" s="217"/>
      <c r="N463" s="218"/>
      <c r="O463" s="218"/>
      <c r="P463" s="219">
        <f>SUM(P464:P471)</f>
        <v>0</v>
      </c>
      <c r="Q463" s="218"/>
      <c r="R463" s="219">
        <f>SUM(R464:R471)</f>
        <v>0</v>
      </c>
      <c r="S463" s="218"/>
      <c r="T463" s="220">
        <f>SUM(T464:T471)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1" t="s">
        <v>152</v>
      </c>
      <c r="AT463" s="222" t="s">
        <v>72</v>
      </c>
      <c r="AU463" s="222" t="s">
        <v>73</v>
      </c>
      <c r="AY463" s="221" t="s">
        <v>144</v>
      </c>
      <c r="BK463" s="223">
        <f>SUM(BK464:BK471)</f>
        <v>0</v>
      </c>
    </row>
    <row r="464" s="2" customFormat="1" ht="16.5" customHeight="1">
      <c r="A464" s="38"/>
      <c r="B464" s="39"/>
      <c r="C464" s="226" t="s">
        <v>748</v>
      </c>
      <c r="D464" s="226" t="s">
        <v>147</v>
      </c>
      <c r="E464" s="227" t="s">
        <v>973</v>
      </c>
      <c r="F464" s="228" t="s">
        <v>974</v>
      </c>
      <c r="G464" s="229" t="s">
        <v>975</v>
      </c>
      <c r="H464" s="230">
        <v>24</v>
      </c>
      <c r="I464" s="231"/>
      <c r="J464" s="232">
        <f>ROUND(I464*H464,2)</f>
        <v>0</v>
      </c>
      <c r="K464" s="228" t="s">
        <v>1</v>
      </c>
      <c r="L464" s="44"/>
      <c r="M464" s="233" t="s">
        <v>1</v>
      </c>
      <c r="N464" s="234" t="s">
        <v>38</v>
      </c>
      <c r="O464" s="91"/>
      <c r="P464" s="235">
        <f>O464*H464</f>
        <v>0</v>
      </c>
      <c r="Q464" s="235">
        <v>0</v>
      </c>
      <c r="R464" s="235">
        <f>Q464*H464</f>
        <v>0</v>
      </c>
      <c r="S464" s="235">
        <v>0</v>
      </c>
      <c r="T464" s="23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7" t="s">
        <v>976</v>
      </c>
      <c r="AT464" s="237" t="s">
        <v>147</v>
      </c>
      <c r="AU464" s="237" t="s">
        <v>80</v>
      </c>
      <c r="AY464" s="17" t="s">
        <v>144</v>
      </c>
      <c r="BE464" s="238">
        <f>IF(N464="základní",J464,0)</f>
        <v>0</v>
      </c>
      <c r="BF464" s="238">
        <f>IF(N464="snížená",J464,0)</f>
        <v>0</v>
      </c>
      <c r="BG464" s="238">
        <f>IF(N464="zákl. přenesená",J464,0)</f>
        <v>0</v>
      </c>
      <c r="BH464" s="238">
        <f>IF(N464="sníž. přenesená",J464,0)</f>
        <v>0</v>
      </c>
      <c r="BI464" s="238">
        <f>IF(N464="nulová",J464,0)</f>
        <v>0</v>
      </c>
      <c r="BJ464" s="17" t="s">
        <v>80</v>
      </c>
      <c r="BK464" s="238">
        <f>ROUND(I464*H464,2)</f>
        <v>0</v>
      </c>
      <c r="BL464" s="17" t="s">
        <v>976</v>
      </c>
      <c r="BM464" s="237" t="s">
        <v>1268</v>
      </c>
    </row>
    <row r="465" s="2" customFormat="1">
      <c r="A465" s="38"/>
      <c r="B465" s="39"/>
      <c r="C465" s="40"/>
      <c r="D465" s="239" t="s">
        <v>154</v>
      </c>
      <c r="E465" s="40"/>
      <c r="F465" s="240" t="s">
        <v>974</v>
      </c>
      <c r="G465" s="40"/>
      <c r="H465" s="40"/>
      <c r="I465" s="241"/>
      <c r="J465" s="40"/>
      <c r="K465" s="40"/>
      <c r="L465" s="44"/>
      <c r="M465" s="242"/>
      <c r="N465" s="243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154</v>
      </c>
      <c r="AU465" s="17" t="s">
        <v>80</v>
      </c>
    </row>
    <row r="466" s="2" customFormat="1" ht="16.5" customHeight="1">
      <c r="A466" s="38"/>
      <c r="B466" s="39"/>
      <c r="C466" s="226" t="s">
        <v>756</v>
      </c>
      <c r="D466" s="226" t="s">
        <v>147</v>
      </c>
      <c r="E466" s="227" t="s">
        <v>979</v>
      </c>
      <c r="F466" s="228" t="s">
        <v>980</v>
      </c>
      <c r="G466" s="229" t="s">
        <v>975</v>
      </c>
      <c r="H466" s="230">
        <v>50</v>
      </c>
      <c r="I466" s="231"/>
      <c r="J466" s="232">
        <f>ROUND(I466*H466,2)</f>
        <v>0</v>
      </c>
      <c r="K466" s="228" t="s">
        <v>151</v>
      </c>
      <c r="L466" s="44"/>
      <c r="M466" s="233" t="s">
        <v>1</v>
      </c>
      <c r="N466" s="234" t="s">
        <v>38</v>
      </c>
      <c r="O466" s="91"/>
      <c r="P466" s="235">
        <f>O466*H466</f>
        <v>0</v>
      </c>
      <c r="Q466" s="235">
        <v>0</v>
      </c>
      <c r="R466" s="235">
        <f>Q466*H466</f>
        <v>0</v>
      </c>
      <c r="S466" s="235">
        <v>0</v>
      </c>
      <c r="T466" s="236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7" t="s">
        <v>976</v>
      </c>
      <c r="AT466" s="237" t="s">
        <v>147</v>
      </c>
      <c r="AU466" s="237" t="s">
        <v>80</v>
      </c>
      <c r="AY466" s="17" t="s">
        <v>144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7" t="s">
        <v>80</v>
      </c>
      <c r="BK466" s="238">
        <f>ROUND(I466*H466,2)</f>
        <v>0</v>
      </c>
      <c r="BL466" s="17" t="s">
        <v>976</v>
      </c>
      <c r="BM466" s="237" t="s">
        <v>1269</v>
      </c>
    </row>
    <row r="467" s="2" customFormat="1">
      <c r="A467" s="38"/>
      <c r="B467" s="39"/>
      <c r="C467" s="40"/>
      <c r="D467" s="239" t="s">
        <v>154</v>
      </c>
      <c r="E467" s="40"/>
      <c r="F467" s="240" t="s">
        <v>982</v>
      </c>
      <c r="G467" s="40"/>
      <c r="H467" s="40"/>
      <c r="I467" s="241"/>
      <c r="J467" s="40"/>
      <c r="K467" s="40"/>
      <c r="L467" s="44"/>
      <c r="M467" s="242"/>
      <c r="N467" s="243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154</v>
      </c>
      <c r="AU467" s="17" t="s">
        <v>80</v>
      </c>
    </row>
    <row r="468" s="2" customFormat="1">
      <c r="A468" s="38"/>
      <c r="B468" s="39"/>
      <c r="C468" s="40"/>
      <c r="D468" s="244" t="s">
        <v>156</v>
      </c>
      <c r="E468" s="40"/>
      <c r="F468" s="245" t="s">
        <v>983</v>
      </c>
      <c r="G468" s="40"/>
      <c r="H468" s="40"/>
      <c r="I468" s="241"/>
      <c r="J468" s="40"/>
      <c r="K468" s="40"/>
      <c r="L468" s="44"/>
      <c r="M468" s="242"/>
      <c r="N468" s="243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156</v>
      </c>
      <c r="AU468" s="17" t="s">
        <v>80</v>
      </c>
    </row>
    <row r="469" s="13" customFormat="1">
      <c r="A469" s="13"/>
      <c r="B469" s="246"/>
      <c r="C469" s="247"/>
      <c r="D469" s="239" t="s">
        <v>158</v>
      </c>
      <c r="E469" s="248" t="s">
        <v>1</v>
      </c>
      <c r="F469" s="249" t="s">
        <v>984</v>
      </c>
      <c r="G469" s="247"/>
      <c r="H469" s="248" t="s">
        <v>1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158</v>
      </c>
      <c r="AU469" s="255" t="s">
        <v>80</v>
      </c>
      <c r="AV469" s="13" t="s">
        <v>80</v>
      </c>
      <c r="AW469" s="13" t="s">
        <v>30</v>
      </c>
      <c r="AX469" s="13" t="s">
        <v>73</v>
      </c>
      <c r="AY469" s="255" t="s">
        <v>144</v>
      </c>
    </row>
    <row r="470" s="14" customFormat="1">
      <c r="A470" s="14"/>
      <c r="B470" s="256"/>
      <c r="C470" s="257"/>
      <c r="D470" s="239" t="s">
        <v>158</v>
      </c>
      <c r="E470" s="258" t="s">
        <v>1</v>
      </c>
      <c r="F470" s="259" t="s">
        <v>1270</v>
      </c>
      <c r="G470" s="257"/>
      <c r="H470" s="260">
        <v>50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158</v>
      </c>
      <c r="AU470" s="266" t="s">
        <v>80</v>
      </c>
      <c r="AV470" s="14" t="s">
        <v>82</v>
      </c>
      <c r="AW470" s="14" t="s">
        <v>30</v>
      </c>
      <c r="AX470" s="14" t="s">
        <v>73</v>
      </c>
      <c r="AY470" s="266" t="s">
        <v>144</v>
      </c>
    </row>
    <row r="471" s="15" customFormat="1">
      <c r="A471" s="15"/>
      <c r="B471" s="267"/>
      <c r="C471" s="268"/>
      <c r="D471" s="239" t="s">
        <v>158</v>
      </c>
      <c r="E471" s="269" t="s">
        <v>1</v>
      </c>
      <c r="F471" s="270" t="s">
        <v>161</v>
      </c>
      <c r="G471" s="268"/>
      <c r="H471" s="271">
        <v>50</v>
      </c>
      <c r="I471" s="272"/>
      <c r="J471" s="268"/>
      <c r="K471" s="268"/>
      <c r="L471" s="273"/>
      <c r="M471" s="289"/>
      <c r="N471" s="290"/>
      <c r="O471" s="290"/>
      <c r="P471" s="290"/>
      <c r="Q471" s="290"/>
      <c r="R471" s="290"/>
      <c r="S471" s="290"/>
      <c r="T471" s="29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7" t="s">
        <v>158</v>
      </c>
      <c r="AU471" s="277" t="s">
        <v>80</v>
      </c>
      <c r="AV471" s="15" t="s">
        <v>152</v>
      </c>
      <c r="AW471" s="15" t="s">
        <v>30</v>
      </c>
      <c r="AX471" s="15" t="s">
        <v>80</v>
      </c>
      <c r="AY471" s="277" t="s">
        <v>144</v>
      </c>
    </row>
    <row r="472" s="2" customFormat="1" ht="6.96" customHeight="1">
      <c r="A472" s="38"/>
      <c r="B472" s="66"/>
      <c r="C472" s="67"/>
      <c r="D472" s="67"/>
      <c r="E472" s="67"/>
      <c r="F472" s="67"/>
      <c r="G472" s="67"/>
      <c r="H472" s="67"/>
      <c r="I472" s="67"/>
      <c r="J472" s="67"/>
      <c r="K472" s="67"/>
      <c r="L472" s="44"/>
      <c r="M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</sheetData>
  <sheetProtection sheet="1" autoFilter="0" formatColumns="0" formatRows="0" objects="1" scenarios="1" spinCount="100000" saltValue="DSMXfwcaaEExs9n/L1JvfyI9PlwFhf9qL+68QxVS30R9ZmwW3mOOnNHewflCLcCq95Bu3Wd4fr90+vFzQFbEjA==" hashValue="aahIeZE0jkNJNO5soTC/O+H3lkNRDWL34UCLu5zECsJWmov7QxttIomsRE3GhpxMLkj2gAGwdaLaxwbWOWeXwA==" algorithmName="SHA-512" password="CC35"/>
  <autoFilter ref="C131:K4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41" r:id="rId1" display="https://podminky.urs.cz/item/CS_URS_2024_02/317235811"/>
    <hyperlink ref="F148" r:id="rId2" display="https://podminky.urs.cz/item/CS_URS_2024_02/622325459"/>
    <hyperlink ref="F154" r:id="rId3" display="https://podminky.urs.cz/item/CS_URS_2024_02/623131100"/>
    <hyperlink ref="F160" r:id="rId4" display="https://podminky.urs.cz/item/CS_URS_2024_02/623311121"/>
    <hyperlink ref="F163" r:id="rId5" display="https://podminky.urs.cz/item/CS_URS_2024_02/623311131"/>
    <hyperlink ref="F166" r:id="rId6" display="https://podminky.urs.cz/item/CS_URS_2024_02/623311191"/>
    <hyperlink ref="F173" r:id="rId7" display="https://podminky.urs.cz/item/CS_URS_2024_02/941111131"/>
    <hyperlink ref="F182" r:id="rId8" display="https://podminky.urs.cz/item/CS_URS_2024_02/941111231"/>
    <hyperlink ref="F186" r:id="rId9" display="https://podminky.urs.cz/item/CS_URS_2024_02/941111831"/>
    <hyperlink ref="F189" r:id="rId10" display="https://podminky.urs.cz/item/CS_URS_2024_02/941121311"/>
    <hyperlink ref="F192" r:id="rId11" display="https://podminky.urs.cz/item/CS_URS_2024_02/949101112"/>
    <hyperlink ref="F198" r:id="rId12" display="https://podminky.urs.cz/item/CS_URS_2024_02/952902601"/>
    <hyperlink ref="F204" r:id="rId13" display="https://podminky.urs.cz/item/CS_URS_2024_02/952902611"/>
    <hyperlink ref="F210" r:id="rId14" display="https://podminky.urs.cz/item/CS_URS_2024_02/952903001"/>
    <hyperlink ref="F216" r:id="rId15" display="https://podminky.urs.cz/item/CS_URS_2024_02/978019391"/>
    <hyperlink ref="F222" r:id="rId16" display="https://podminky.urs.cz/item/CS_URS_2024_02/985221021"/>
    <hyperlink ref="F228" r:id="rId17" display="https://podminky.urs.cz/item/CS_URS_2024_02/993111111"/>
    <hyperlink ref="F231" r:id="rId18" display="https://podminky.urs.cz/item/CS_URS_2024_02/993111119"/>
    <hyperlink ref="F235" r:id="rId19" display="https://podminky.urs.cz/item/CS_URS_2024_02/997013211"/>
    <hyperlink ref="F238" r:id="rId20" display="https://podminky.urs.cz/item/CS_URS_2024_02/997013219"/>
    <hyperlink ref="F242" r:id="rId21" display="https://podminky.urs.cz/item/CS_URS_2024_02/997013312"/>
    <hyperlink ref="F245" r:id="rId22" display="https://podminky.urs.cz/item/CS_URS_2024_02/997013322"/>
    <hyperlink ref="F249" r:id="rId23" display="https://podminky.urs.cz/item/CS_URS_2024_02/997013501"/>
    <hyperlink ref="F252" r:id="rId24" display="https://podminky.urs.cz/item/CS_URS_2024_02/997013509"/>
    <hyperlink ref="F279" r:id="rId25" display="https://podminky.urs.cz/item/CS_URS_2024_02/998011009"/>
    <hyperlink ref="F284" r:id="rId26" display="https://podminky.urs.cz/item/CS_URS_2024_02/762332921"/>
    <hyperlink ref="F290" r:id="rId27" display="https://podminky.urs.cz/item/CS_URS_2024_02/762332933"/>
    <hyperlink ref="F302" r:id="rId28" display="https://podminky.urs.cz/item/CS_URS_2024_02/762342311"/>
    <hyperlink ref="F313" r:id="rId29" display="https://podminky.urs.cz/item/CS_URS_2024_02/762342812"/>
    <hyperlink ref="F319" r:id="rId30" display="https://podminky.urs.cz/item/CS_URS_2024_02/762395000"/>
    <hyperlink ref="F324" r:id="rId31" display="https://podminky.urs.cz/item/CS_URS_2024_02/998762112"/>
    <hyperlink ref="F328" r:id="rId32" display="https://podminky.urs.cz/item/CS_URS_2024_02/764004801"/>
    <hyperlink ref="F334" r:id="rId33" display="https://podminky.urs.cz/item/CS_URS_2024_02/764004861"/>
    <hyperlink ref="F340" r:id="rId34" display="https://podminky.urs.cz/item/CS_URS_2024_02/764314612"/>
    <hyperlink ref="F349" r:id="rId35" display="https://podminky.urs.cz/item/CS_URS_2024_02/764511405"/>
    <hyperlink ref="F356" r:id="rId36" display="https://podminky.urs.cz/item/CS_URS_2024_02/764511445"/>
    <hyperlink ref="F361" r:id="rId37" display="https://podminky.urs.cz/item/CS_URS_2024_02/764518423"/>
    <hyperlink ref="F368" r:id="rId38" display="https://podminky.urs.cz/item/CS_URS_2024_02/998764122"/>
    <hyperlink ref="F372" r:id="rId39" display="https://podminky.urs.cz/item/CS_URS_2024_02/765111825"/>
    <hyperlink ref="F378" r:id="rId40" display="https://podminky.urs.cz/item/CS_URS_2024_02/765111831"/>
    <hyperlink ref="F381" r:id="rId41" display="https://podminky.urs.cz/item/CS_URS_2024_02/765111865"/>
    <hyperlink ref="F389" r:id="rId42" display="https://podminky.urs.cz/item/CS_URS_2024_02/765111881"/>
    <hyperlink ref="F392" r:id="rId43" display="https://podminky.urs.cz/item/CS_URS_2024_02/765114061"/>
    <hyperlink ref="F398" r:id="rId44" display="https://podminky.urs.cz/item/CS_URS_2024_02/765114251"/>
    <hyperlink ref="F404" r:id="rId45" display="https://podminky.urs.cz/item/CS_URS_2024_02/765114351"/>
    <hyperlink ref="F410" r:id="rId46" display="https://podminky.urs.cz/item/CS_URS_2024_02/765114585"/>
    <hyperlink ref="F416" r:id="rId47" display="https://podminky.urs.cz/item/CS_URS_2024_02/765115302"/>
    <hyperlink ref="F426" r:id="rId48" display="https://podminky.urs.cz/item/CS_URS_2024_02/765115352"/>
    <hyperlink ref="F431" r:id="rId49" display="https://podminky.urs.cz/item/CS_URS_2024_02/765115401"/>
    <hyperlink ref="F439" r:id="rId50" display="https://podminky.urs.cz/item/CS_URS_2024_02/765192001"/>
    <hyperlink ref="F445" r:id="rId51" display="https://podminky.urs.cz/item/CS_URS_2024_02/998765112"/>
    <hyperlink ref="F449" r:id="rId52" display="https://podminky.urs.cz/item/CS_URS_2024_02/783223121"/>
    <hyperlink ref="F468" r:id="rId53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1271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ROUND((SUM(BE132:BE540)),  2)</f>
        <v>0</v>
      </c>
      <c r="G35" s="38"/>
      <c r="H35" s="38"/>
      <c r="I35" s="164">
        <v>0.20999999999999999</v>
      </c>
      <c r="J35" s="163">
        <f>ROUND(((SUM(BE132:BE540))*I35),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ROUND((SUM(BF132:BF540)),  2)</f>
        <v>0</v>
      </c>
      <c r="G36" s="38"/>
      <c r="H36" s="38"/>
      <c r="I36" s="164">
        <v>0.12</v>
      </c>
      <c r="J36" s="163">
        <f>ROUND(((SUM(BF132:BF540))*I36),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ROUND((SUM(BG132:BG540)),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ROUND((SUM(BH132:BH540)),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ROUND((SUM(BI132:BI540)),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004 - Objekt 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J134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118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119</v>
      </c>
      <c r="E102" s="196"/>
      <c r="F102" s="196"/>
      <c r="G102" s="196"/>
      <c r="H102" s="196"/>
      <c r="I102" s="196"/>
      <c r="J102" s="197">
        <f>J152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120</v>
      </c>
      <c r="E103" s="196"/>
      <c r="F103" s="196"/>
      <c r="G103" s="196"/>
      <c r="H103" s="196"/>
      <c r="I103" s="196"/>
      <c r="J103" s="197">
        <f>J212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121</v>
      </c>
      <c r="E104" s="196"/>
      <c r="F104" s="196"/>
      <c r="G104" s="196"/>
      <c r="H104" s="196"/>
      <c r="I104" s="196"/>
      <c r="J104" s="197">
        <f>J256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122</v>
      </c>
      <c r="E105" s="191"/>
      <c r="F105" s="191"/>
      <c r="G105" s="191"/>
      <c r="H105" s="191"/>
      <c r="I105" s="191"/>
      <c r="J105" s="192">
        <f>J260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33"/>
      <c r="D106" s="195" t="s">
        <v>123</v>
      </c>
      <c r="E106" s="196"/>
      <c r="F106" s="196"/>
      <c r="G106" s="196"/>
      <c r="H106" s="196"/>
      <c r="I106" s="196"/>
      <c r="J106" s="197">
        <f>J261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124</v>
      </c>
      <c r="E107" s="196"/>
      <c r="F107" s="196"/>
      <c r="G107" s="196"/>
      <c r="H107" s="196"/>
      <c r="I107" s="196"/>
      <c r="J107" s="197">
        <f>J418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125</v>
      </c>
      <c r="E108" s="196"/>
      <c r="F108" s="196"/>
      <c r="G108" s="196"/>
      <c r="H108" s="196"/>
      <c r="I108" s="196"/>
      <c r="J108" s="197">
        <f>J453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127</v>
      </c>
      <c r="E109" s="196"/>
      <c r="F109" s="196"/>
      <c r="G109" s="196"/>
      <c r="H109" s="196"/>
      <c r="I109" s="196"/>
      <c r="J109" s="197">
        <f>J520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128</v>
      </c>
      <c r="E110" s="191"/>
      <c r="F110" s="191"/>
      <c r="G110" s="191"/>
      <c r="H110" s="191"/>
      <c r="I110" s="191"/>
      <c r="J110" s="192">
        <f>J532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Bílina - oprava střech objektů bývalého pivovaru - rev 07.05.25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107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3" t="s">
        <v>108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109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004 - Objekt K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22. 11. 2024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99"/>
      <c r="B131" s="200"/>
      <c r="C131" s="201" t="s">
        <v>130</v>
      </c>
      <c r="D131" s="202" t="s">
        <v>58</v>
      </c>
      <c r="E131" s="202" t="s">
        <v>54</v>
      </c>
      <c r="F131" s="202" t="s">
        <v>55</v>
      </c>
      <c r="G131" s="202" t="s">
        <v>131</v>
      </c>
      <c r="H131" s="202" t="s">
        <v>132</v>
      </c>
      <c r="I131" s="202" t="s">
        <v>133</v>
      </c>
      <c r="J131" s="202" t="s">
        <v>113</v>
      </c>
      <c r="K131" s="203" t="s">
        <v>134</v>
      </c>
      <c r="L131" s="204"/>
      <c r="M131" s="100" t="s">
        <v>1</v>
      </c>
      <c r="N131" s="101" t="s">
        <v>37</v>
      </c>
      <c r="O131" s="101" t="s">
        <v>135</v>
      </c>
      <c r="P131" s="101" t="s">
        <v>136</v>
      </c>
      <c r="Q131" s="101" t="s">
        <v>137</v>
      </c>
      <c r="R131" s="101" t="s">
        <v>138</v>
      </c>
      <c r="S131" s="101" t="s">
        <v>139</v>
      </c>
      <c r="T131" s="102" t="s">
        <v>140</v>
      </c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</row>
    <row r="132" s="2" customFormat="1" ht="22.8" customHeight="1">
      <c r="A132" s="38"/>
      <c r="B132" s="39"/>
      <c r="C132" s="107" t="s">
        <v>141</v>
      </c>
      <c r="D132" s="40"/>
      <c r="E132" s="40"/>
      <c r="F132" s="40"/>
      <c r="G132" s="40"/>
      <c r="H132" s="40"/>
      <c r="I132" s="40"/>
      <c r="J132" s="205">
        <f>BK132</f>
        <v>0</v>
      </c>
      <c r="K132" s="40"/>
      <c r="L132" s="44"/>
      <c r="M132" s="103"/>
      <c r="N132" s="206"/>
      <c r="O132" s="104"/>
      <c r="P132" s="207">
        <f>P133+P260+P532</f>
        <v>0</v>
      </c>
      <c r="Q132" s="104"/>
      <c r="R132" s="207">
        <f>R133+R260+R532</f>
        <v>60.349857740000004</v>
      </c>
      <c r="S132" s="104"/>
      <c r="T132" s="208">
        <f>T133+T260+T532</f>
        <v>41.993920599999996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115</v>
      </c>
      <c r="BK132" s="209">
        <f>BK133+BK260+BK532</f>
        <v>0</v>
      </c>
    </row>
    <row r="133" s="12" customFormat="1" ht="25.92" customHeight="1">
      <c r="A133" s="12"/>
      <c r="B133" s="210"/>
      <c r="C133" s="211"/>
      <c r="D133" s="212" t="s">
        <v>72</v>
      </c>
      <c r="E133" s="213" t="s">
        <v>142</v>
      </c>
      <c r="F133" s="213" t="s">
        <v>143</v>
      </c>
      <c r="G133" s="211"/>
      <c r="H133" s="211"/>
      <c r="I133" s="214"/>
      <c r="J133" s="215">
        <f>BK133</f>
        <v>0</v>
      </c>
      <c r="K133" s="211"/>
      <c r="L133" s="216"/>
      <c r="M133" s="217"/>
      <c r="N133" s="218"/>
      <c r="O133" s="218"/>
      <c r="P133" s="219">
        <f>P134+P145+P152+P212+P256</f>
        <v>0</v>
      </c>
      <c r="Q133" s="218"/>
      <c r="R133" s="219">
        <f>R134+R145+R152+R212+R256</f>
        <v>26.832411540000003</v>
      </c>
      <c r="S133" s="218"/>
      <c r="T133" s="220">
        <f>T134+T145+T152+T212+T256</f>
        <v>16.368749999999999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80</v>
      </c>
      <c r="AT133" s="222" t="s">
        <v>72</v>
      </c>
      <c r="AU133" s="222" t="s">
        <v>73</v>
      </c>
      <c r="AY133" s="221" t="s">
        <v>144</v>
      </c>
      <c r="BK133" s="223">
        <f>BK134+BK145+BK152+BK212+BK256</f>
        <v>0</v>
      </c>
    </row>
    <row r="134" s="12" customFormat="1" ht="22.8" customHeight="1">
      <c r="A134" s="12"/>
      <c r="B134" s="210"/>
      <c r="C134" s="211"/>
      <c r="D134" s="212" t="s">
        <v>72</v>
      </c>
      <c r="E134" s="224" t="s">
        <v>145</v>
      </c>
      <c r="F134" s="224" t="s">
        <v>146</v>
      </c>
      <c r="G134" s="211"/>
      <c r="H134" s="211"/>
      <c r="I134" s="214"/>
      <c r="J134" s="225">
        <f>BK134</f>
        <v>0</v>
      </c>
      <c r="K134" s="211"/>
      <c r="L134" s="216"/>
      <c r="M134" s="217"/>
      <c r="N134" s="218"/>
      <c r="O134" s="218"/>
      <c r="P134" s="219">
        <f>SUM(P135:P144)</f>
        <v>0</v>
      </c>
      <c r="Q134" s="218"/>
      <c r="R134" s="219">
        <f>SUM(R135:R144)</f>
        <v>21.470625000000002</v>
      </c>
      <c r="S134" s="218"/>
      <c r="T134" s="22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80</v>
      </c>
      <c r="AY134" s="221" t="s">
        <v>144</v>
      </c>
      <c r="BK134" s="223">
        <f>SUM(BK135:BK144)</f>
        <v>0</v>
      </c>
    </row>
    <row r="135" s="2" customFormat="1" ht="16.5" customHeight="1">
      <c r="A135" s="38"/>
      <c r="B135" s="39"/>
      <c r="C135" s="226" t="s">
        <v>80</v>
      </c>
      <c r="D135" s="226" t="s">
        <v>147</v>
      </c>
      <c r="E135" s="227" t="s">
        <v>162</v>
      </c>
      <c r="F135" s="228" t="s">
        <v>163</v>
      </c>
      <c r="G135" s="229" t="s">
        <v>164</v>
      </c>
      <c r="H135" s="230">
        <v>37.5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152</v>
      </c>
      <c r="AT135" s="237" t="s">
        <v>147</v>
      </c>
      <c r="AU135" s="237" t="s">
        <v>82</v>
      </c>
      <c r="AY135" s="17" t="s">
        <v>144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152</v>
      </c>
      <c r="BM135" s="237" t="s">
        <v>1272</v>
      </c>
    </row>
    <row r="136" s="2" customFormat="1">
      <c r="A136" s="38"/>
      <c r="B136" s="39"/>
      <c r="C136" s="40"/>
      <c r="D136" s="239" t="s">
        <v>154</v>
      </c>
      <c r="E136" s="40"/>
      <c r="F136" s="240" t="s">
        <v>163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82</v>
      </c>
    </row>
    <row r="137" s="14" customFormat="1">
      <c r="A137" s="14"/>
      <c r="B137" s="256"/>
      <c r="C137" s="257"/>
      <c r="D137" s="239" t="s">
        <v>158</v>
      </c>
      <c r="E137" s="258" t="s">
        <v>1</v>
      </c>
      <c r="F137" s="259" t="s">
        <v>1273</v>
      </c>
      <c r="G137" s="257"/>
      <c r="H137" s="260">
        <v>37.5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158</v>
      </c>
      <c r="AU137" s="266" t="s">
        <v>82</v>
      </c>
      <c r="AV137" s="14" t="s">
        <v>82</v>
      </c>
      <c r="AW137" s="14" t="s">
        <v>30</v>
      </c>
      <c r="AX137" s="14" t="s">
        <v>73</v>
      </c>
      <c r="AY137" s="266" t="s">
        <v>144</v>
      </c>
    </row>
    <row r="138" s="15" customFormat="1">
      <c r="A138" s="15"/>
      <c r="B138" s="267"/>
      <c r="C138" s="268"/>
      <c r="D138" s="239" t="s">
        <v>158</v>
      </c>
      <c r="E138" s="269" t="s">
        <v>1</v>
      </c>
      <c r="F138" s="270" t="s">
        <v>161</v>
      </c>
      <c r="G138" s="268"/>
      <c r="H138" s="271">
        <v>37.5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158</v>
      </c>
      <c r="AU138" s="277" t="s">
        <v>82</v>
      </c>
      <c r="AV138" s="15" t="s">
        <v>152</v>
      </c>
      <c r="AW138" s="15" t="s">
        <v>30</v>
      </c>
      <c r="AX138" s="15" t="s">
        <v>80</v>
      </c>
      <c r="AY138" s="277" t="s">
        <v>144</v>
      </c>
    </row>
    <row r="139" s="2" customFormat="1" ht="24.15" customHeight="1">
      <c r="A139" s="38"/>
      <c r="B139" s="39"/>
      <c r="C139" s="226" t="s">
        <v>82</v>
      </c>
      <c r="D139" s="226" t="s">
        <v>147</v>
      </c>
      <c r="E139" s="227" t="s">
        <v>167</v>
      </c>
      <c r="F139" s="228" t="s">
        <v>168</v>
      </c>
      <c r="G139" s="229" t="s">
        <v>150</v>
      </c>
      <c r="H139" s="230">
        <v>11.25</v>
      </c>
      <c r="I139" s="231"/>
      <c r="J139" s="232">
        <f>ROUND(I139*H139,2)</f>
        <v>0</v>
      </c>
      <c r="K139" s="228" t="s">
        <v>151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1.9085000000000001</v>
      </c>
      <c r="R139" s="235">
        <f>Q139*H139</f>
        <v>21.470625000000002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152</v>
      </c>
      <c r="AT139" s="237" t="s">
        <v>147</v>
      </c>
      <c r="AU139" s="237" t="s">
        <v>82</v>
      </c>
      <c r="AY139" s="17" t="s">
        <v>144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152</v>
      </c>
      <c r="BM139" s="237" t="s">
        <v>1274</v>
      </c>
    </row>
    <row r="140" s="2" customFormat="1">
      <c r="A140" s="38"/>
      <c r="B140" s="39"/>
      <c r="C140" s="40"/>
      <c r="D140" s="239" t="s">
        <v>154</v>
      </c>
      <c r="E140" s="40"/>
      <c r="F140" s="240" t="s">
        <v>170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154</v>
      </c>
      <c r="AU140" s="17" t="s">
        <v>82</v>
      </c>
    </row>
    <row r="141" s="2" customFormat="1">
      <c r="A141" s="38"/>
      <c r="B141" s="39"/>
      <c r="C141" s="40"/>
      <c r="D141" s="244" t="s">
        <v>156</v>
      </c>
      <c r="E141" s="40"/>
      <c r="F141" s="245" t="s">
        <v>171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156</v>
      </c>
      <c r="AU141" s="17" t="s">
        <v>82</v>
      </c>
    </row>
    <row r="142" s="13" customFormat="1">
      <c r="A142" s="13"/>
      <c r="B142" s="246"/>
      <c r="C142" s="247"/>
      <c r="D142" s="239" t="s">
        <v>158</v>
      </c>
      <c r="E142" s="248" t="s">
        <v>1</v>
      </c>
      <c r="F142" s="249" t="s">
        <v>172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158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144</v>
      </c>
    </row>
    <row r="143" s="14" customFormat="1">
      <c r="A143" s="14"/>
      <c r="B143" s="256"/>
      <c r="C143" s="257"/>
      <c r="D143" s="239" t="s">
        <v>158</v>
      </c>
      <c r="E143" s="258" t="s">
        <v>1</v>
      </c>
      <c r="F143" s="259" t="s">
        <v>1275</v>
      </c>
      <c r="G143" s="257"/>
      <c r="H143" s="260">
        <v>11.25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158</v>
      </c>
      <c r="AU143" s="266" t="s">
        <v>82</v>
      </c>
      <c r="AV143" s="14" t="s">
        <v>82</v>
      </c>
      <c r="AW143" s="14" t="s">
        <v>30</v>
      </c>
      <c r="AX143" s="14" t="s">
        <v>73</v>
      </c>
      <c r="AY143" s="266" t="s">
        <v>144</v>
      </c>
    </row>
    <row r="144" s="15" customFormat="1">
      <c r="A144" s="15"/>
      <c r="B144" s="267"/>
      <c r="C144" s="268"/>
      <c r="D144" s="239" t="s">
        <v>158</v>
      </c>
      <c r="E144" s="269" t="s">
        <v>1</v>
      </c>
      <c r="F144" s="270" t="s">
        <v>161</v>
      </c>
      <c r="G144" s="268"/>
      <c r="H144" s="271">
        <v>11.25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158</v>
      </c>
      <c r="AU144" s="277" t="s">
        <v>82</v>
      </c>
      <c r="AV144" s="15" t="s">
        <v>152</v>
      </c>
      <c r="AW144" s="15" t="s">
        <v>30</v>
      </c>
      <c r="AX144" s="15" t="s">
        <v>80</v>
      </c>
      <c r="AY144" s="277" t="s">
        <v>144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174</v>
      </c>
      <c r="F145" s="224" t="s">
        <v>175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SUM(P146:P151)</f>
        <v>0</v>
      </c>
      <c r="Q145" s="218"/>
      <c r="R145" s="219">
        <f>SUM(R146:R151)</f>
        <v>5.3092500000000005</v>
      </c>
      <c r="S145" s="218"/>
      <c r="T145" s="22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80</v>
      </c>
      <c r="AT145" s="222" t="s">
        <v>72</v>
      </c>
      <c r="AU145" s="222" t="s">
        <v>80</v>
      </c>
      <c r="AY145" s="221" t="s">
        <v>144</v>
      </c>
      <c r="BK145" s="223">
        <f>SUM(BK146:BK151)</f>
        <v>0</v>
      </c>
    </row>
    <row r="146" s="2" customFormat="1" ht="33" customHeight="1">
      <c r="A146" s="38"/>
      <c r="B146" s="39"/>
      <c r="C146" s="226" t="s">
        <v>145</v>
      </c>
      <c r="D146" s="226" t="s">
        <v>147</v>
      </c>
      <c r="E146" s="227" t="s">
        <v>176</v>
      </c>
      <c r="F146" s="228" t="s">
        <v>177</v>
      </c>
      <c r="G146" s="229" t="s">
        <v>178</v>
      </c>
      <c r="H146" s="230">
        <v>75</v>
      </c>
      <c r="I146" s="231"/>
      <c r="J146" s="232">
        <f>ROUND(I146*H146,2)</f>
        <v>0</v>
      </c>
      <c r="K146" s="228" t="s">
        <v>151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0.070790000000000006</v>
      </c>
      <c r="R146" s="235">
        <f>Q146*H146</f>
        <v>5.3092500000000005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152</v>
      </c>
      <c r="AT146" s="237" t="s">
        <v>147</v>
      </c>
      <c r="AU146" s="237" t="s">
        <v>82</v>
      </c>
      <c r="AY146" s="17" t="s">
        <v>144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152</v>
      </c>
      <c r="BM146" s="237" t="s">
        <v>1276</v>
      </c>
    </row>
    <row r="147" s="2" customFormat="1">
      <c r="A147" s="38"/>
      <c r="B147" s="39"/>
      <c r="C147" s="40"/>
      <c r="D147" s="239" t="s">
        <v>154</v>
      </c>
      <c r="E147" s="40"/>
      <c r="F147" s="240" t="s">
        <v>180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82</v>
      </c>
    </row>
    <row r="148" s="2" customFormat="1">
      <c r="A148" s="38"/>
      <c r="B148" s="39"/>
      <c r="C148" s="40"/>
      <c r="D148" s="244" t="s">
        <v>156</v>
      </c>
      <c r="E148" s="40"/>
      <c r="F148" s="245" t="s">
        <v>181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156</v>
      </c>
      <c r="AU148" s="17" t="s">
        <v>82</v>
      </c>
    </row>
    <row r="149" s="13" customFormat="1">
      <c r="A149" s="13"/>
      <c r="B149" s="246"/>
      <c r="C149" s="247"/>
      <c r="D149" s="239" t="s">
        <v>158</v>
      </c>
      <c r="E149" s="248" t="s">
        <v>1</v>
      </c>
      <c r="F149" s="249" t="s">
        <v>182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144</v>
      </c>
    </row>
    <row r="150" s="14" customFormat="1">
      <c r="A150" s="14"/>
      <c r="B150" s="256"/>
      <c r="C150" s="257"/>
      <c r="D150" s="239" t="s">
        <v>158</v>
      </c>
      <c r="E150" s="258" t="s">
        <v>1</v>
      </c>
      <c r="F150" s="259" t="s">
        <v>1277</v>
      </c>
      <c r="G150" s="257"/>
      <c r="H150" s="260">
        <v>75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158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144</v>
      </c>
    </row>
    <row r="151" s="15" customFormat="1">
      <c r="A151" s="15"/>
      <c r="B151" s="267"/>
      <c r="C151" s="268"/>
      <c r="D151" s="239" t="s">
        <v>158</v>
      </c>
      <c r="E151" s="269" t="s">
        <v>1</v>
      </c>
      <c r="F151" s="270" t="s">
        <v>161</v>
      </c>
      <c r="G151" s="268"/>
      <c r="H151" s="271">
        <v>75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158</v>
      </c>
      <c r="AU151" s="277" t="s">
        <v>82</v>
      </c>
      <c r="AV151" s="15" t="s">
        <v>152</v>
      </c>
      <c r="AW151" s="15" t="s">
        <v>30</v>
      </c>
      <c r="AX151" s="15" t="s">
        <v>80</v>
      </c>
      <c r="AY151" s="277" t="s">
        <v>144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211</v>
      </c>
      <c r="F152" s="224" t="s">
        <v>212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SUM(P153:P211)</f>
        <v>0</v>
      </c>
      <c r="Q152" s="218"/>
      <c r="R152" s="219">
        <f>SUM(R153:R211)</f>
        <v>0.052536540000000007</v>
      </c>
      <c r="S152" s="218"/>
      <c r="T152" s="220">
        <f>SUM(T153:T211)</f>
        <v>16.368749999999999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80</v>
      </c>
      <c r="AT152" s="222" t="s">
        <v>72</v>
      </c>
      <c r="AU152" s="222" t="s">
        <v>80</v>
      </c>
      <c r="AY152" s="221" t="s">
        <v>144</v>
      </c>
      <c r="BK152" s="223">
        <f>SUM(BK153:BK211)</f>
        <v>0</v>
      </c>
    </row>
    <row r="153" s="2" customFormat="1" ht="37.8" customHeight="1">
      <c r="A153" s="38"/>
      <c r="B153" s="39"/>
      <c r="C153" s="226" t="s">
        <v>152</v>
      </c>
      <c r="D153" s="226" t="s">
        <v>147</v>
      </c>
      <c r="E153" s="227" t="s">
        <v>999</v>
      </c>
      <c r="F153" s="228" t="s">
        <v>1000</v>
      </c>
      <c r="G153" s="229" t="s">
        <v>178</v>
      </c>
      <c r="H153" s="230">
        <v>390</v>
      </c>
      <c r="I153" s="231"/>
      <c r="J153" s="232">
        <f>ROUND(I153*H153,2)</f>
        <v>0</v>
      </c>
      <c r="K153" s="228" t="s">
        <v>151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152</v>
      </c>
      <c r="AT153" s="237" t="s">
        <v>147</v>
      </c>
      <c r="AU153" s="237" t="s">
        <v>82</v>
      </c>
      <c r="AY153" s="17" t="s">
        <v>144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152</v>
      </c>
      <c r="BM153" s="237" t="s">
        <v>1278</v>
      </c>
    </row>
    <row r="154" s="2" customFormat="1">
      <c r="A154" s="38"/>
      <c r="B154" s="39"/>
      <c r="C154" s="40"/>
      <c r="D154" s="239" t="s">
        <v>154</v>
      </c>
      <c r="E154" s="40"/>
      <c r="F154" s="240" t="s">
        <v>1002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82</v>
      </c>
    </row>
    <row r="155" s="2" customFormat="1">
      <c r="A155" s="38"/>
      <c r="B155" s="39"/>
      <c r="C155" s="40"/>
      <c r="D155" s="244" t="s">
        <v>156</v>
      </c>
      <c r="E155" s="40"/>
      <c r="F155" s="245" t="s">
        <v>1003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156</v>
      </c>
      <c r="AU155" s="17" t="s">
        <v>82</v>
      </c>
    </row>
    <row r="156" s="14" customFormat="1">
      <c r="A156" s="14"/>
      <c r="B156" s="256"/>
      <c r="C156" s="257"/>
      <c r="D156" s="239" t="s">
        <v>158</v>
      </c>
      <c r="E156" s="258" t="s">
        <v>1</v>
      </c>
      <c r="F156" s="259" t="s">
        <v>1279</v>
      </c>
      <c r="G156" s="257"/>
      <c r="H156" s="260">
        <v>300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158</v>
      </c>
      <c r="AU156" s="266" t="s">
        <v>82</v>
      </c>
      <c r="AV156" s="14" t="s">
        <v>82</v>
      </c>
      <c r="AW156" s="14" t="s">
        <v>30</v>
      </c>
      <c r="AX156" s="14" t="s">
        <v>73</v>
      </c>
      <c r="AY156" s="266" t="s">
        <v>144</v>
      </c>
    </row>
    <row r="157" s="13" customFormat="1">
      <c r="A157" s="13"/>
      <c r="B157" s="246"/>
      <c r="C157" s="247"/>
      <c r="D157" s="239" t="s">
        <v>158</v>
      </c>
      <c r="E157" s="248" t="s">
        <v>1</v>
      </c>
      <c r="F157" s="249" t="s">
        <v>1176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158</v>
      </c>
      <c r="AU157" s="255" t="s">
        <v>82</v>
      </c>
      <c r="AV157" s="13" t="s">
        <v>80</v>
      </c>
      <c r="AW157" s="13" t="s">
        <v>30</v>
      </c>
      <c r="AX157" s="13" t="s">
        <v>73</v>
      </c>
      <c r="AY157" s="255" t="s">
        <v>144</v>
      </c>
    </row>
    <row r="158" s="14" customFormat="1">
      <c r="A158" s="14"/>
      <c r="B158" s="256"/>
      <c r="C158" s="257"/>
      <c r="D158" s="239" t="s">
        <v>158</v>
      </c>
      <c r="E158" s="258" t="s">
        <v>1</v>
      </c>
      <c r="F158" s="259" t="s">
        <v>1280</v>
      </c>
      <c r="G158" s="257"/>
      <c r="H158" s="260">
        <v>90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158</v>
      </c>
      <c r="AU158" s="266" t="s">
        <v>82</v>
      </c>
      <c r="AV158" s="14" t="s">
        <v>82</v>
      </c>
      <c r="AW158" s="14" t="s">
        <v>30</v>
      </c>
      <c r="AX158" s="14" t="s">
        <v>73</v>
      </c>
      <c r="AY158" s="266" t="s">
        <v>144</v>
      </c>
    </row>
    <row r="159" s="15" customFormat="1">
      <c r="A159" s="15"/>
      <c r="B159" s="267"/>
      <c r="C159" s="268"/>
      <c r="D159" s="239" t="s">
        <v>158</v>
      </c>
      <c r="E159" s="269" t="s">
        <v>1</v>
      </c>
      <c r="F159" s="270" t="s">
        <v>161</v>
      </c>
      <c r="G159" s="268"/>
      <c r="H159" s="271">
        <v>390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158</v>
      </c>
      <c r="AU159" s="277" t="s">
        <v>82</v>
      </c>
      <c r="AV159" s="15" t="s">
        <v>152</v>
      </c>
      <c r="AW159" s="15" t="s">
        <v>30</v>
      </c>
      <c r="AX159" s="15" t="s">
        <v>80</v>
      </c>
      <c r="AY159" s="277" t="s">
        <v>144</v>
      </c>
    </row>
    <row r="160" s="2" customFormat="1" ht="37.8" customHeight="1">
      <c r="A160" s="38"/>
      <c r="B160" s="39"/>
      <c r="C160" s="226" t="s">
        <v>184</v>
      </c>
      <c r="D160" s="226" t="s">
        <v>147</v>
      </c>
      <c r="E160" s="227" t="s">
        <v>1008</v>
      </c>
      <c r="F160" s="228" t="s">
        <v>1009</v>
      </c>
      <c r="G160" s="229" t="s">
        <v>178</v>
      </c>
      <c r="H160" s="230">
        <v>23400</v>
      </c>
      <c r="I160" s="231"/>
      <c r="J160" s="232">
        <f>ROUND(I160*H160,2)</f>
        <v>0</v>
      </c>
      <c r="K160" s="228" t="s">
        <v>151</v>
      </c>
      <c r="L160" s="44"/>
      <c r="M160" s="233" t="s">
        <v>1</v>
      </c>
      <c r="N160" s="234" t="s">
        <v>38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152</v>
      </c>
      <c r="AT160" s="237" t="s">
        <v>147</v>
      </c>
      <c r="AU160" s="237" t="s">
        <v>82</v>
      </c>
      <c r="AY160" s="17" t="s">
        <v>144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80</v>
      </c>
      <c r="BK160" s="238">
        <f>ROUND(I160*H160,2)</f>
        <v>0</v>
      </c>
      <c r="BL160" s="17" t="s">
        <v>152</v>
      </c>
      <c r="BM160" s="237" t="s">
        <v>1281</v>
      </c>
    </row>
    <row r="161" s="2" customFormat="1">
      <c r="A161" s="38"/>
      <c r="B161" s="39"/>
      <c r="C161" s="40"/>
      <c r="D161" s="239" t="s">
        <v>154</v>
      </c>
      <c r="E161" s="40"/>
      <c r="F161" s="240" t="s">
        <v>1011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154</v>
      </c>
      <c r="AU161" s="17" t="s">
        <v>82</v>
      </c>
    </row>
    <row r="162" s="2" customFormat="1">
      <c r="A162" s="38"/>
      <c r="B162" s="39"/>
      <c r="C162" s="40"/>
      <c r="D162" s="244" t="s">
        <v>156</v>
      </c>
      <c r="E162" s="40"/>
      <c r="F162" s="245" t="s">
        <v>1012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156</v>
      </c>
      <c r="AU162" s="17" t="s">
        <v>82</v>
      </c>
    </row>
    <row r="163" s="14" customFormat="1">
      <c r="A163" s="14"/>
      <c r="B163" s="256"/>
      <c r="C163" s="257"/>
      <c r="D163" s="239" t="s">
        <v>158</v>
      </c>
      <c r="E163" s="257"/>
      <c r="F163" s="259" t="s">
        <v>1282</v>
      </c>
      <c r="G163" s="257"/>
      <c r="H163" s="260">
        <v>23400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158</v>
      </c>
      <c r="AU163" s="266" t="s">
        <v>82</v>
      </c>
      <c r="AV163" s="14" t="s">
        <v>82</v>
      </c>
      <c r="AW163" s="14" t="s">
        <v>4</v>
      </c>
      <c r="AX163" s="14" t="s">
        <v>80</v>
      </c>
      <c r="AY163" s="266" t="s">
        <v>144</v>
      </c>
    </row>
    <row r="164" s="2" customFormat="1" ht="37.8" customHeight="1">
      <c r="A164" s="38"/>
      <c r="B164" s="39"/>
      <c r="C164" s="226" t="s">
        <v>174</v>
      </c>
      <c r="D164" s="226" t="s">
        <v>147</v>
      </c>
      <c r="E164" s="227" t="s">
        <v>1014</v>
      </c>
      <c r="F164" s="228" t="s">
        <v>1015</v>
      </c>
      <c r="G164" s="229" t="s">
        <v>178</v>
      </c>
      <c r="H164" s="230">
        <v>390</v>
      </c>
      <c r="I164" s="231"/>
      <c r="J164" s="232">
        <f>ROUND(I164*H164,2)</f>
        <v>0</v>
      </c>
      <c r="K164" s="228" t="s">
        <v>151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152</v>
      </c>
      <c r="AT164" s="237" t="s">
        <v>147</v>
      </c>
      <c r="AU164" s="237" t="s">
        <v>82</v>
      </c>
      <c r="AY164" s="17" t="s">
        <v>144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152</v>
      </c>
      <c r="BM164" s="237" t="s">
        <v>1283</v>
      </c>
    </row>
    <row r="165" s="2" customFormat="1">
      <c r="A165" s="38"/>
      <c r="B165" s="39"/>
      <c r="C165" s="40"/>
      <c r="D165" s="239" t="s">
        <v>154</v>
      </c>
      <c r="E165" s="40"/>
      <c r="F165" s="240" t="s">
        <v>1017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154</v>
      </c>
      <c r="AU165" s="17" t="s">
        <v>82</v>
      </c>
    </row>
    <row r="166" s="2" customFormat="1">
      <c r="A166" s="38"/>
      <c r="B166" s="39"/>
      <c r="C166" s="40"/>
      <c r="D166" s="244" t="s">
        <v>156</v>
      </c>
      <c r="E166" s="40"/>
      <c r="F166" s="245" t="s">
        <v>1018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156</v>
      </c>
      <c r="AU166" s="17" t="s">
        <v>82</v>
      </c>
    </row>
    <row r="167" s="2" customFormat="1" ht="44.25" customHeight="1">
      <c r="A167" s="38"/>
      <c r="B167" s="39"/>
      <c r="C167" s="226" t="s">
        <v>197</v>
      </c>
      <c r="D167" s="226" t="s">
        <v>147</v>
      </c>
      <c r="E167" s="227" t="s">
        <v>238</v>
      </c>
      <c r="F167" s="228" t="s">
        <v>239</v>
      </c>
      <c r="G167" s="229" t="s">
        <v>240</v>
      </c>
      <c r="H167" s="230">
        <v>2</v>
      </c>
      <c r="I167" s="231"/>
      <c r="J167" s="232">
        <f>ROUND(I167*H167,2)</f>
        <v>0</v>
      </c>
      <c r="K167" s="228" t="s">
        <v>151</v>
      </c>
      <c r="L167" s="44"/>
      <c r="M167" s="233" t="s">
        <v>1</v>
      </c>
      <c r="N167" s="234" t="s">
        <v>38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152</v>
      </c>
      <c r="AT167" s="237" t="s">
        <v>147</v>
      </c>
      <c r="AU167" s="237" t="s">
        <v>82</v>
      </c>
      <c r="AY167" s="17" t="s">
        <v>144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80</v>
      </c>
      <c r="BK167" s="238">
        <f>ROUND(I167*H167,2)</f>
        <v>0</v>
      </c>
      <c r="BL167" s="17" t="s">
        <v>152</v>
      </c>
      <c r="BM167" s="237" t="s">
        <v>1284</v>
      </c>
    </row>
    <row r="168" s="2" customFormat="1">
      <c r="A168" s="38"/>
      <c r="B168" s="39"/>
      <c r="C168" s="40"/>
      <c r="D168" s="239" t="s">
        <v>154</v>
      </c>
      <c r="E168" s="40"/>
      <c r="F168" s="240" t="s">
        <v>242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154</v>
      </c>
      <c r="AU168" s="17" t="s">
        <v>82</v>
      </c>
    </row>
    <row r="169" s="2" customFormat="1">
      <c r="A169" s="38"/>
      <c r="B169" s="39"/>
      <c r="C169" s="40"/>
      <c r="D169" s="244" t="s">
        <v>156</v>
      </c>
      <c r="E169" s="40"/>
      <c r="F169" s="245" t="s">
        <v>243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156</v>
      </c>
      <c r="AU169" s="17" t="s">
        <v>82</v>
      </c>
    </row>
    <row r="170" s="2" customFormat="1" ht="37.8" customHeight="1">
      <c r="A170" s="38"/>
      <c r="B170" s="39"/>
      <c r="C170" s="226" t="s">
        <v>203</v>
      </c>
      <c r="D170" s="226" t="s">
        <v>147</v>
      </c>
      <c r="E170" s="227" t="s">
        <v>245</v>
      </c>
      <c r="F170" s="228" t="s">
        <v>246</v>
      </c>
      <c r="G170" s="229" t="s">
        <v>178</v>
      </c>
      <c r="H170" s="230">
        <v>250.17400000000001</v>
      </c>
      <c r="I170" s="231"/>
      <c r="J170" s="232">
        <f>ROUND(I170*H170,2)</f>
        <v>0</v>
      </c>
      <c r="K170" s="228" t="s">
        <v>151</v>
      </c>
      <c r="L170" s="44"/>
      <c r="M170" s="233" t="s">
        <v>1</v>
      </c>
      <c r="N170" s="234" t="s">
        <v>38</v>
      </c>
      <c r="O170" s="91"/>
      <c r="P170" s="235">
        <f>O170*H170</f>
        <v>0</v>
      </c>
      <c r="Q170" s="235">
        <v>0.00021000000000000001</v>
      </c>
      <c r="R170" s="235">
        <f>Q170*H170</f>
        <v>0.052536540000000007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152</v>
      </c>
      <c r="AT170" s="237" t="s">
        <v>147</v>
      </c>
      <c r="AU170" s="237" t="s">
        <v>82</v>
      </c>
      <c r="AY170" s="17" t="s">
        <v>144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80</v>
      </c>
      <c r="BK170" s="238">
        <f>ROUND(I170*H170,2)</f>
        <v>0</v>
      </c>
      <c r="BL170" s="17" t="s">
        <v>152</v>
      </c>
      <c r="BM170" s="237" t="s">
        <v>1285</v>
      </c>
    </row>
    <row r="171" s="2" customFormat="1">
      <c r="A171" s="38"/>
      <c r="B171" s="39"/>
      <c r="C171" s="40"/>
      <c r="D171" s="239" t="s">
        <v>154</v>
      </c>
      <c r="E171" s="40"/>
      <c r="F171" s="240" t="s">
        <v>248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82</v>
      </c>
    </row>
    <row r="172" s="2" customFormat="1">
      <c r="A172" s="38"/>
      <c r="B172" s="39"/>
      <c r="C172" s="40"/>
      <c r="D172" s="244" t="s">
        <v>156</v>
      </c>
      <c r="E172" s="40"/>
      <c r="F172" s="245" t="s">
        <v>249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156</v>
      </c>
      <c r="AU172" s="17" t="s">
        <v>82</v>
      </c>
    </row>
    <row r="173" s="13" customFormat="1">
      <c r="A173" s="13"/>
      <c r="B173" s="246"/>
      <c r="C173" s="247"/>
      <c r="D173" s="239" t="s">
        <v>158</v>
      </c>
      <c r="E173" s="248" t="s">
        <v>1</v>
      </c>
      <c r="F173" s="249" t="s">
        <v>250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158</v>
      </c>
      <c r="AU173" s="255" t="s">
        <v>82</v>
      </c>
      <c r="AV173" s="13" t="s">
        <v>80</v>
      </c>
      <c r="AW173" s="13" t="s">
        <v>30</v>
      </c>
      <c r="AX173" s="13" t="s">
        <v>73</v>
      </c>
      <c r="AY173" s="255" t="s">
        <v>144</v>
      </c>
    </row>
    <row r="174" s="14" customFormat="1">
      <c r="A174" s="14"/>
      <c r="B174" s="256"/>
      <c r="C174" s="257"/>
      <c r="D174" s="239" t="s">
        <v>158</v>
      </c>
      <c r="E174" s="258" t="s">
        <v>1</v>
      </c>
      <c r="F174" s="259" t="s">
        <v>1286</v>
      </c>
      <c r="G174" s="257"/>
      <c r="H174" s="260">
        <v>250.17400000000001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158</v>
      </c>
      <c r="AU174" s="266" t="s">
        <v>82</v>
      </c>
      <c r="AV174" s="14" t="s">
        <v>82</v>
      </c>
      <c r="AW174" s="14" t="s">
        <v>30</v>
      </c>
      <c r="AX174" s="14" t="s">
        <v>73</v>
      </c>
      <c r="AY174" s="266" t="s">
        <v>144</v>
      </c>
    </row>
    <row r="175" s="15" customFormat="1">
      <c r="A175" s="15"/>
      <c r="B175" s="267"/>
      <c r="C175" s="268"/>
      <c r="D175" s="239" t="s">
        <v>158</v>
      </c>
      <c r="E175" s="269" t="s">
        <v>1</v>
      </c>
      <c r="F175" s="270" t="s">
        <v>161</v>
      </c>
      <c r="G175" s="268"/>
      <c r="H175" s="271">
        <v>250.17400000000001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158</v>
      </c>
      <c r="AU175" s="277" t="s">
        <v>82</v>
      </c>
      <c r="AV175" s="15" t="s">
        <v>152</v>
      </c>
      <c r="AW175" s="15" t="s">
        <v>30</v>
      </c>
      <c r="AX175" s="15" t="s">
        <v>80</v>
      </c>
      <c r="AY175" s="277" t="s">
        <v>144</v>
      </c>
    </row>
    <row r="176" s="2" customFormat="1" ht="16.5" customHeight="1">
      <c r="A176" s="38"/>
      <c r="B176" s="39"/>
      <c r="C176" s="226" t="s">
        <v>211</v>
      </c>
      <c r="D176" s="226" t="s">
        <v>147</v>
      </c>
      <c r="E176" s="227" t="s">
        <v>253</v>
      </c>
      <c r="F176" s="228" t="s">
        <v>254</v>
      </c>
      <c r="G176" s="229" t="s">
        <v>178</v>
      </c>
      <c r="H176" s="230">
        <v>531</v>
      </c>
      <c r="I176" s="231"/>
      <c r="J176" s="232">
        <f>ROUND(I176*H176,2)</f>
        <v>0</v>
      </c>
      <c r="K176" s="228" t="s">
        <v>151</v>
      </c>
      <c r="L176" s="44"/>
      <c r="M176" s="233" t="s">
        <v>1</v>
      </c>
      <c r="N176" s="234" t="s">
        <v>38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152</v>
      </c>
      <c r="AT176" s="237" t="s">
        <v>147</v>
      </c>
      <c r="AU176" s="237" t="s">
        <v>82</v>
      </c>
      <c r="AY176" s="17" t="s">
        <v>144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80</v>
      </c>
      <c r="BK176" s="238">
        <f>ROUND(I176*H176,2)</f>
        <v>0</v>
      </c>
      <c r="BL176" s="17" t="s">
        <v>152</v>
      </c>
      <c r="BM176" s="237" t="s">
        <v>1287</v>
      </c>
    </row>
    <row r="177" s="2" customFormat="1">
      <c r="A177" s="38"/>
      <c r="B177" s="39"/>
      <c r="C177" s="40"/>
      <c r="D177" s="239" t="s">
        <v>154</v>
      </c>
      <c r="E177" s="40"/>
      <c r="F177" s="240" t="s">
        <v>256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154</v>
      </c>
      <c r="AU177" s="17" t="s">
        <v>82</v>
      </c>
    </row>
    <row r="178" s="2" customFormat="1">
      <c r="A178" s="38"/>
      <c r="B178" s="39"/>
      <c r="C178" s="40"/>
      <c r="D178" s="244" t="s">
        <v>156</v>
      </c>
      <c r="E178" s="40"/>
      <c r="F178" s="245" t="s">
        <v>257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156</v>
      </c>
      <c r="AU178" s="17" t="s">
        <v>82</v>
      </c>
    </row>
    <row r="179" s="13" customFormat="1">
      <c r="A179" s="13"/>
      <c r="B179" s="246"/>
      <c r="C179" s="247"/>
      <c r="D179" s="239" t="s">
        <v>158</v>
      </c>
      <c r="E179" s="248" t="s">
        <v>1</v>
      </c>
      <c r="F179" s="249" t="s">
        <v>258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158</v>
      </c>
      <c r="AU179" s="255" t="s">
        <v>82</v>
      </c>
      <c r="AV179" s="13" t="s">
        <v>80</v>
      </c>
      <c r="AW179" s="13" t="s">
        <v>30</v>
      </c>
      <c r="AX179" s="13" t="s">
        <v>73</v>
      </c>
      <c r="AY179" s="255" t="s">
        <v>144</v>
      </c>
    </row>
    <row r="180" s="14" customFormat="1">
      <c r="A180" s="14"/>
      <c r="B180" s="256"/>
      <c r="C180" s="257"/>
      <c r="D180" s="239" t="s">
        <v>158</v>
      </c>
      <c r="E180" s="258" t="s">
        <v>1</v>
      </c>
      <c r="F180" s="259" t="s">
        <v>1288</v>
      </c>
      <c r="G180" s="257"/>
      <c r="H180" s="260">
        <v>531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158</v>
      </c>
      <c r="AU180" s="266" t="s">
        <v>82</v>
      </c>
      <c r="AV180" s="14" t="s">
        <v>82</v>
      </c>
      <c r="AW180" s="14" t="s">
        <v>30</v>
      </c>
      <c r="AX180" s="14" t="s">
        <v>73</v>
      </c>
      <c r="AY180" s="266" t="s">
        <v>144</v>
      </c>
    </row>
    <row r="181" s="15" customFormat="1">
      <c r="A181" s="15"/>
      <c r="B181" s="267"/>
      <c r="C181" s="268"/>
      <c r="D181" s="239" t="s">
        <v>158</v>
      </c>
      <c r="E181" s="269" t="s">
        <v>1</v>
      </c>
      <c r="F181" s="270" t="s">
        <v>161</v>
      </c>
      <c r="G181" s="268"/>
      <c r="H181" s="271">
        <v>531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158</v>
      </c>
      <c r="AU181" s="277" t="s">
        <v>82</v>
      </c>
      <c r="AV181" s="15" t="s">
        <v>152</v>
      </c>
      <c r="AW181" s="15" t="s">
        <v>30</v>
      </c>
      <c r="AX181" s="15" t="s">
        <v>80</v>
      </c>
      <c r="AY181" s="277" t="s">
        <v>144</v>
      </c>
    </row>
    <row r="182" s="2" customFormat="1" ht="16.5" customHeight="1">
      <c r="A182" s="38"/>
      <c r="B182" s="39"/>
      <c r="C182" s="226" t="s">
        <v>225</v>
      </c>
      <c r="D182" s="226" t="s">
        <v>147</v>
      </c>
      <c r="E182" s="227" t="s">
        <v>261</v>
      </c>
      <c r="F182" s="228" t="s">
        <v>262</v>
      </c>
      <c r="G182" s="229" t="s">
        <v>178</v>
      </c>
      <c r="H182" s="230">
        <v>216</v>
      </c>
      <c r="I182" s="231"/>
      <c r="J182" s="232">
        <f>ROUND(I182*H182,2)</f>
        <v>0</v>
      </c>
      <c r="K182" s="228" t="s">
        <v>151</v>
      </c>
      <c r="L182" s="44"/>
      <c r="M182" s="233" t="s">
        <v>1</v>
      </c>
      <c r="N182" s="234" t="s">
        <v>38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152</v>
      </c>
      <c r="AT182" s="237" t="s">
        <v>147</v>
      </c>
      <c r="AU182" s="237" t="s">
        <v>82</v>
      </c>
      <c r="AY182" s="17" t="s">
        <v>144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80</v>
      </c>
      <c r="BK182" s="238">
        <f>ROUND(I182*H182,2)</f>
        <v>0</v>
      </c>
      <c r="BL182" s="17" t="s">
        <v>152</v>
      </c>
      <c r="BM182" s="237" t="s">
        <v>1289</v>
      </c>
    </row>
    <row r="183" s="2" customFormat="1">
      <c r="A183" s="38"/>
      <c r="B183" s="39"/>
      <c r="C183" s="40"/>
      <c r="D183" s="239" t="s">
        <v>154</v>
      </c>
      <c r="E183" s="40"/>
      <c r="F183" s="240" t="s">
        <v>264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82</v>
      </c>
    </row>
    <row r="184" s="2" customFormat="1">
      <c r="A184" s="38"/>
      <c r="B184" s="39"/>
      <c r="C184" s="40"/>
      <c r="D184" s="244" t="s">
        <v>156</v>
      </c>
      <c r="E184" s="40"/>
      <c r="F184" s="245" t="s">
        <v>265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156</v>
      </c>
      <c r="AU184" s="17" t="s">
        <v>82</v>
      </c>
    </row>
    <row r="185" s="13" customFormat="1">
      <c r="A185" s="13"/>
      <c r="B185" s="246"/>
      <c r="C185" s="247"/>
      <c r="D185" s="239" t="s">
        <v>158</v>
      </c>
      <c r="E185" s="248" t="s">
        <v>1</v>
      </c>
      <c r="F185" s="249" t="s">
        <v>266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158</v>
      </c>
      <c r="AU185" s="255" t="s">
        <v>82</v>
      </c>
      <c r="AV185" s="13" t="s">
        <v>80</v>
      </c>
      <c r="AW185" s="13" t="s">
        <v>30</v>
      </c>
      <c r="AX185" s="13" t="s">
        <v>73</v>
      </c>
      <c r="AY185" s="255" t="s">
        <v>144</v>
      </c>
    </row>
    <row r="186" s="14" customFormat="1">
      <c r="A186" s="14"/>
      <c r="B186" s="256"/>
      <c r="C186" s="257"/>
      <c r="D186" s="239" t="s">
        <v>158</v>
      </c>
      <c r="E186" s="258" t="s">
        <v>1</v>
      </c>
      <c r="F186" s="259" t="s">
        <v>1290</v>
      </c>
      <c r="G186" s="257"/>
      <c r="H186" s="260">
        <v>216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158</v>
      </c>
      <c r="AU186" s="266" t="s">
        <v>82</v>
      </c>
      <c r="AV186" s="14" t="s">
        <v>82</v>
      </c>
      <c r="AW186" s="14" t="s">
        <v>30</v>
      </c>
      <c r="AX186" s="14" t="s">
        <v>73</v>
      </c>
      <c r="AY186" s="266" t="s">
        <v>144</v>
      </c>
    </row>
    <row r="187" s="15" customFormat="1">
      <c r="A187" s="15"/>
      <c r="B187" s="267"/>
      <c r="C187" s="268"/>
      <c r="D187" s="239" t="s">
        <v>158</v>
      </c>
      <c r="E187" s="269" t="s">
        <v>1</v>
      </c>
      <c r="F187" s="270" t="s">
        <v>161</v>
      </c>
      <c r="G187" s="268"/>
      <c r="H187" s="271">
        <v>216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7" t="s">
        <v>158</v>
      </c>
      <c r="AU187" s="277" t="s">
        <v>82</v>
      </c>
      <c r="AV187" s="15" t="s">
        <v>152</v>
      </c>
      <c r="AW187" s="15" t="s">
        <v>30</v>
      </c>
      <c r="AX187" s="15" t="s">
        <v>80</v>
      </c>
      <c r="AY187" s="277" t="s">
        <v>144</v>
      </c>
    </row>
    <row r="188" s="2" customFormat="1" ht="24.15" customHeight="1">
      <c r="A188" s="38"/>
      <c r="B188" s="39"/>
      <c r="C188" s="226" t="s">
        <v>232</v>
      </c>
      <c r="D188" s="226" t="s">
        <v>147</v>
      </c>
      <c r="E188" s="227" t="s">
        <v>271</v>
      </c>
      <c r="F188" s="228" t="s">
        <v>272</v>
      </c>
      <c r="G188" s="229" t="s">
        <v>178</v>
      </c>
      <c r="H188" s="230">
        <v>136</v>
      </c>
      <c r="I188" s="231"/>
      <c r="J188" s="232">
        <f>ROUND(I188*H188,2)</f>
        <v>0</v>
      </c>
      <c r="K188" s="228" t="s">
        <v>151</v>
      </c>
      <c r="L188" s="44"/>
      <c r="M188" s="233" t="s">
        <v>1</v>
      </c>
      <c r="N188" s="234" t="s">
        <v>38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152</v>
      </c>
      <c r="AT188" s="237" t="s">
        <v>147</v>
      </c>
      <c r="AU188" s="237" t="s">
        <v>82</v>
      </c>
      <c r="AY188" s="17" t="s">
        <v>144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80</v>
      </c>
      <c r="BK188" s="238">
        <f>ROUND(I188*H188,2)</f>
        <v>0</v>
      </c>
      <c r="BL188" s="17" t="s">
        <v>152</v>
      </c>
      <c r="BM188" s="237" t="s">
        <v>1291</v>
      </c>
    </row>
    <row r="189" s="2" customFormat="1">
      <c r="A189" s="38"/>
      <c r="B189" s="39"/>
      <c r="C189" s="40"/>
      <c r="D189" s="239" t="s">
        <v>154</v>
      </c>
      <c r="E189" s="40"/>
      <c r="F189" s="240" t="s">
        <v>274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154</v>
      </c>
      <c r="AU189" s="17" t="s">
        <v>82</v>
      </c>
    </row>
    <row r="190" s="2" customFormat="1">
      <c r="A190" s="38"/>
      <c r="B190" s="39"/>
      <c r="C190" s="40"/>
      <c r="D190" s="244" t="s">
        <v>156</v>
      </c>
      <c r="E190" s="40"/>
      <c r="F190" s="245" t="s">
        <v>275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156</v>
      </c>
      <c r="AU190" s="17" t="s">
        <v>82</v>
      </c>
    </row>
    <row r="191" s="13" customFormat="1">
      <c r="A191" s="13"/>
      <c r="B191" s="246"/>
      <c r="C191" s="247"/>
      <c r="D191" s="239" t="s">
        <v>158</v>
      </c>
      <c r="E191" s="248" t="s">
        <v>1</v>
      </c>
      <c r="F191" s="249" t="s">
        <v>276</v>
      </c>
      <c r="G191" s="247"/>
      <c r="H191" s="248" t="s">
        <v>1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158</v>
      </c>
      <c r="AU191" s="255" t="s">
        <v>82</v>
      </c>
      <c r="AV191" s="13" t="s">
        <v>80</v>
      </c>
      <c r="AW191" s="13" t="s">
        <v>30</v>
      </c>
      <c r="AX191" s="13" t="s">
        <v>73</v>
      </c>
      <c r="AY191" s="255" t="s">
        <v>144</v>
      </c>
    </row>
    <row r="192" s="14" customFormat="1">
      <c r="A192" s="14"/>
      <c r="B192" s="256"/>
      <c r="C192" s="257"/>
      <c r="D192" s="239" t="s">
        <v>158</v>
      </c>
      <c r="E192" s="258" t="s">
        <v>1</v>
      </c>
      <c r="F192" s="259" t="s">
        <v>1292</v>
      </c>
      <c r="G192" s="257"/>
      <c r="H192" s="260">
        <v>136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158</v>
      </c>
      <c r="AU192" s="266" t="s">
        <v>82</v>
      </c>
      <c r="AV192" s="14" t="s">
        <v>82</v>
      </c>
      <c r="AW192" s="14" t="s">
        <v>30</v>
      </c>
      <c r="AX192" s="14" t="s">
        <v>73</v>
      </c>
      <c r="AY192" s="266" t="s">
        <v>144</v>
      </c>
    </row>
    <row r="193" s="15" customFormat="1">
      <c r="A193" s="15"/>
      <c r="B193" s="267"/>
      <c r="C193" s="268"/>
      <c r="D193" s="239" t="s">
        <v>158</v>
      </c>
      <c r="E193" s="269" t="s">
        <v>1</v>
      </c>
      <c r="F193" s="270" t="s">
        <v>161</v>
      </c>
      <c r="G193" s="268"/>
      <c r="H193" s="271">
        <v>136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158</v>
      </c>
      <c r="AU193" s="277" t="s">
        <v>82</v>
      </c>
      <c r="AV193" s="15" t="s">
        <v>152</v>
      </c>
      <c r="AW193" s="15" t="s">
        <v>30</v>
      </c>
      <c r="AX193" s="15" t="s">
        <v>80</v>
      </c>
      <c r="AY193" s="277" t="s">
        <v>144</v>
      </c>
    </row>
    <row r="194" s="2" customFormat="1" ht="37.8" customHeight="1">
      <c r="A194" s="38"/>
      <c r="B194" s="39"/>
      <c r="C194" s="226" t="s">
        <v>8</v>
      </c>
      <c r="D194" s="226" t="s">
        <v>147</v>
      </c>
      <c r="E194" s="227" t="s">
        <v>294</v>
      </c>
      <c r="F194" s="228" t="s">
        <v>295</v>
      </c>
      <c r="G194" s="229" t="s">
        <v>178</v>
      </c>
      <c r="H194" s="230">
        <v>75</v>
      </c>
      <c r="I194" s="231"/>
      <c r="J194" s="232">
        <f>ROUND(I194*H194,2)</f>
        <v>0</v>
      </c>
      <c r="K194" s="228" t="s">
        <v>151</v>
      </c>
      <c r="L194" s="44"/>
      <c r="M194" s="233" t="s">
        <v>1</v>
      </c>
      <c r="N194" s="234" t="s">
        <v>38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0.071999999999999995</v>
      </c>
      <c r="T194" s="236">
        <f>S194*H194</f>
        <v>5.3999999999999995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152</v>
      </c>
      <c r="AT194" s="237" t="s">
        <v>147</v>
      </c>
      <c r="AU194" s="237" t="s">
        <v>82</v>
      </c>
      <c r="AY194" s="17" t="s">
        <v>144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80</v>
      </c>
      <c r="BK194" s="238">
        <f>ROUND(I194*H194,2)</f>
        <v>0</v>
      </c>
      <c r="BL194" s="17" t="s">
        <v>152</v>
      </c>
      <c r="BM194" s="237" t="s">
        <v>1293</v>
      </c>
    </row>
    <row r="195" s="2" customFormat="1">
      <c r="A195" s="38"/>
      <c r="B195" s="39"/>
      <c r="C195" s="40"/>
      <c r="D195" s="239" t="s">
        <v>154</v>
      </c>
      <c r="E195" s="40"/>
      <c r="F195" s="240" t="s">
        <v>297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154</v>
      </c>
      <c r="AU195" s="17" t="s">
        <v>82</v>
      </c>
    </row>
    <row r="196" s="2" customFormat="1">
      <c r="A196" s="38"/>
      <c r="B196" s="39"/>
      <c r="C196" s="40"/>
      <c r="D196" s="244" t="s">
        <v>156</v>
      </c>
      <c r="E196" s="40"/>
      <c r="F196" s="245" t="s">
        <v>298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156</v>
      </c>
      <c r="AU196" s="17" t="s">
        <v>82</v>
      </c>
    </row>
    <row r="197" s="13" customFormat="1">
      <c r="A197" s="13"/>
      <c r="B197" s="246"/>
      <c r="C197" s="247"/>
      <c r="D197" s="239" t="s">
        <v>158</v>
      </c>
      <c r="E197" s="248" t="s">
        <v>1</v>
      </c>
      <c r="F197" s="249" t="s">
        <v>182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158</v>
      </c>
      <c r="AU197" s="255" t="s">
        <v>82</v>
      </c>
      <c r="AV197" s="13" t="s">
        <v>80</v>
      </c>
      <c r="AW197" s="13" t="s">
        <v>30</v>
      </c>
      <c r="AX197" s="13" t="s">
        <v>73</v>
      </c>
      <c r="AY197" s="255" t="s">
        <v>144</v>
      </c>
    </row>
    <row r="198" s="14" customFormat="1">
      <c r="A198" s="14"/>
      <c r="B198" s="256"/>
      <c r="C198" s="257"/>
      <c r="D198" s="239" t="s">
        <v>158</v>
      </c>
      <c r="E198" s="258" t="s">
        <v>1</v>
      </c>
      <c r="F198" s="259" t="s">
        <v>1277</v>
      </c>
      <c r="G198" s="257"/>
      <c r="H198" s="260">
        <v>75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158</v>
      </c>
      <c r="AU198" s="266" t="s">
        <v>82</v>
      </c>
      <c r="AV198" s="14" t="s">
        <v>82</v>
      </c>
      <c r="AW198" s="14" t="s">
        <v>30</v>
      </c>
      <c r="AX198" s="14" t="s">
        <v>73</v>
      </c>
      <c r="AY198" s="266" t="s">
        <v>144</v>
      </c>
    </row>
    <row r="199" s="15" customFormat="1">
      <c r="A199" s="15"/>
      <c r="B199" s="267"/>
      <c r="C199" s="268"/>
      <c r="D199" s="239" t="s">
        <v>158</v>
      </c>
      <c r="E199" s="269" t="s">
        <v>1</v>
      </c>
      <c r="F199" s="270" t="s">
        <v>161</v>
      </c>
      <c r="G199" s="268"/>
      <c r="H199" s="271">
        <v>75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158</v>
      </c>
      <c r="AU199" s="277" t="s">
        <v>82</v>
      </c>
      <c r="AV199" s="15" t="s">
        <v>152</v>
      </c>
      <c r="AW199" s="15" t="s">
        <v>30</v>
      </c>
      <c r="AX199" s="15" t="s">
        <v>80</v>
      </c>
      <c r="AY199" s="277" t="s">
        <v>144</v>
      </c>
    </row>
    <row r="200" s="2" customFormat="1" ht="24.15" customHeight="1">
      <c r="A200" s="38"/>
      <c r="B200" s="39"/>
      <c r="C200" s="226" t="s">
        <v>244</v>
      </c>
      <c r="D200" s="226" t="s">
        <v>147</v>
      </c>
      <c r="E200" s="227" t="s">
        <v>300</v>
      </c>
      <c r="F200" s="228" t="s">
        <v>301</v>
      </c>
      <c r="G200" s="229" t="s">
        <v>150</v>
      </c>
      <c r="H200" s="230">
        <v>5.625</v>
      </c>
      <c r="I200" s="231"/>
      <c r="J200" s="232">
        <f>ROUND(I200*H200,2)</f>
        <v>0</v>
      </c>
      <c r="K200" s="228" t="s">
        <v>151</v>
      </c>
      <c r="L200" s="44"/>
      <c r="M200" s="233" t="s">
        <v>1</v>
      </c>
      <c r="N200" s="234" t="s">
        <v>38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1.95</v>
      </c>
      <c r="T200" s="236">
        <f>S200*H200</f>
        <v>10.96875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152</v>
      </c>
      <c r="AT200" s="237" t="s">
        <v>147</v>
      </c>
      <c r="AU200" s="237" t="s">
        <v>82</v>
      </c>
      <c r="AY200" s="17" t="s">
        <v>144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80</v>
      </c>
      <c r="BK200" s="238">
        <f>ROUND(I200*H200,2)</f>
        <v>0</v>
      </c>
      <c r="BL200" s="17" t="s">
        <v>152</v>
      </c>
      <c r="BM200" s="237" t="s">
        <v>1294</v>
      </c>
    </row>
    <row r="201" s="2" customFormat="1">
      <c r="A201" s="38"/>
      <c r="B201" s="39"/>
      <c r="C201" s="40"/>
      <c r="D201" s="239" t="s">
        <v>154</v>
      </c>
      <c r="E201" s="40"/>
      <c r="F201" s="240" t="s">
        <v>303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154</v>
      </c>
      <c r="AU201" s="17" t="s">
        <v>82</v>
      </c>
    </row>
    <row r="202" s="2" customFormat="1">
      <c r="A202" s="38"/>
      <c r="B202" s="39"/>
      <c r="C202" s="40"/>
      <c r="D202" s="244" t="s">
        <v>156</v>
      </c>
      <c r="E202" s="40"/>
      <c r="F202" s="245" t="s">
        <v>304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156</v>
      </c>
      <c r="AU202" s="17" t="s">
        <v>82</v>
      </c>
    </row>
    <row r="203" s="13" customFormat="1">
      <c r="A203" s="13"/>
      <c r="B203" s="246"/>
      <c r="C203" s="247"/>
      <c r="D203" s="239" t="s">
        <v>158</v>
      </c>
      <c r="E203" s="248" t="s">
        <v>1</v>
      </c>
      <c r="F203" s="249" t="s">
        <v>305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158</v>
      </c>
      <c r="AU203" s="255" t="s">
        <v>82</v>
      </c>
      <c r="AV203" s="13" t="s">
        <v>80</v>
      </c>
      <c r="AW203" s="13" t="s">
        <v>30</v>
      </c>
      <c r="AX203" s="13" t="s">
        <v>73</v>
      </c>
      <c r="AY203" s="255" t="s">
        <v>144</v>
      </c>
    </row>
    <row r="204" s="14" customFormat="1">
      <c r="A204" s="14"/>
      <c r="B204" s="256"/>
      <c r="C204" s="257"/>
      <c r="D204" s="239" t="s">
        <v>158</v>
      </c>
      <c r="E204" s="258" t="s">
        <v>1</v>
      </c>
      <c r="F204" s="259" t="s">
        <v>1295</v>
      </c>
      <c r="G204" s="257"/>
      <c r="H204" s="260">
        <v>5.625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158</v>
      </c>
      <c r="AU204" s="266" t="s">
        <v>82</v>
      </c>
      <c r="AV204" s="14" t="s">
        <v>82</v>
      </c>
      <c r="AW204" s="14" t="s">
        <v>30</v>
      </c>
      <c r="AX204" s="14" t="s">
        <v>73</v>
      </c>
      <c r="AY204" s="266" t="s">
        <v>144</v>
      </c>
    </row>
    <row r="205" s="15" customFormat="1">
      <c r="A205" s="15"/>
      <c r="B205" s="267"/>
      <c r="C205" s="268"/>
      <c r="D205" s="239" t="s">
        <v>158</v>
      </c>
      <c r="E205" s="269" t="s">
        <v>1</v>
      </c>
      <c r="F205" s="270" t="s">
        <v>161</v>
      </c>
      <c r="G205" s="268"/>
      <c r="H205" s="271">
        <v>5.625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158</v>
      </c>
      <c r="AU205" s="277" t="s">
        <v>82</v>
      </c>
      <c r="AV205" s="15" t="s">
        <v>152</v>
      </c>
      <c r="AW205" s="15" t="s">
        <v>30</v>
      </c>
      <c r="AX205" s="15" t="s">
        <v>80</v>
      </c>
      <c r="AY205" s="277" t="s">
        <v>144</v>
      </c>
    </row>
    <row r="206" s="2" customFormat="1" ht="24.15" customHeight="1">
      <c r="A206" s="38"/>
      <c r="B206" s="39"/>
      <c r="C206" s="226" t="s">
        <v>252</v>
      </c>
      <c r="D206" s="226" t="s">
        <v>147</v>
      </c>
      <c r="E206" s="227" t="s">
        <v>307</v>
      </c>
      <c r="F206" s="228" t="s">
        <v>308</v>
      </c>
      <c r="G206" s="229" t="s">
        <v>178</v>
      </c>
      <c r="H206" s="230">
        <v>390</v>
      </c>
      <c r="I206" s="231"/>
      <c r="J206" s="232">
        <f>ROUND(I206*H206,2)</f>
        <v>0</v>
      </c>
      <c r="K206" s="228" t="s">
        <v>151</v>
      </c>
      <c r="L206" s="44"/>
      <c r="M206" s="233" t="s">
        <v>1</v>
      </c>
      <c r="N206" s="234" t="s">
        <v>38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152</v>
      </c>
      <c r="AT206" s="237" t="s">
        <v>147</v>
      </c>
      <c r="AU206" s="237" t="s">
        <v>82</v>
      </c>
      <c r="AY206" s="17" t="s">
        <v>144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80</v>
      </c>
      <c r="BK206" s="238">
        <f>ROUND(I206*H206,2)</f>
        <v>0</v>
      </c>
      <c r="BL206" s="17" t="s">
        <v>152</v>
      </c>
      <c r="BM206" s="237" t="s">
        <v>1296</v>
      </c>
    </row>
    <row r="207" s="2" customFormat="1">
      <c r="A207" s="38"/>
      <c r="B207" s="39"/>
      <c r="C207" s="40"/>
      <c r="D207" s="239" t="s">
        <v>154</v>
      </c>
      <c r="E207" s="40"/>
      <c r="F207" s="240" t="s">
        <v>310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154</v>
      </c>
      <c r="AU207" s="17" t="s">
        <v>82</v>
      </c>
    </row>
    <row r="208" s="2" customFormat="1">
      <c r="A208" s="38"/>
      <c r="B208" s="39"/>
      <c r="C208" s="40"/>
      <c r="D208" s="244" t="s">
        <v>156</v>
      </c>
      <c r="E208" s="40"/>
      <c r="F208" s="245" t="s">
        <v>311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156</v>
      </c>
      <c r="AU208" s="17" t="s">
        <v>82</v>
      </c>
    </row>
    <row r="209" s="2" customFormat="1" ht="24.15" customHeight="1">
      <c r="A209" s="38"/>
      <c r="B209" s="39"/>
      <c r="C209" s="226" t="s">
        <v>260</v>
      </c>
      <c r="D209" s="226" t="s">
        <v>147</v>
      </c>
      <c r="E209" s="227" t="s">
        <v>313</v>
      </c>
      <c r="F209" s="228" t="s">
        <v>314</v>
      </c>
      <c r="G209" s="229" t="s">
        <v>178</v>
      </c>
      <c r="H209" s="230">
        <v>390</v>
      </c>
      <c r="I209" s="231"/>
      <c r="J209" s="232">
        <f>ROUND(I209*H209,2)</f>
        <v>0</v>
      </c>
      <c r="K209" s="228" t="s">
        <v>151</v>
      </c>
      <c r="L209" s="44"/>
      <c r="M209" s="233" t="s">
        <v>1</v>
      </c>
      <c r="N209" s="234" t="s">
        <v>38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152</v>
      </c>
      <c r="AT209" s="237" t="s">
        <v>147</v>
      </c>
      <c r="AU209" s="237" t="s">
        <v>82</v>
      </c>
      <c r="AY209" s="17" t="s">
        <v>144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80</v>
      </c>
      <c r="BK209" s="238">
        <f>ROUND(I209*H209,2)</f>
        <v>0</v>
      </c>
      <c r="BL209" s="17" t="s">
        <v>152</v>
      </c>
      <c r="BM209" s="237" t="s">
        <v>1297</v>
      </c>
    </row>
    <row r="210" s="2" customFormat="1">
      <c r="A210" s="38"/>
      <c r="B210" s="39"/>
      <c r="C210" s="40"/>
      <c r="D210" s="239" t="s">
        <v>154</v>
      </c>
      <c r="E210" s="40"/>
      <c r="F210" s="240" t="s">
        <v>316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154</v>
      </c>
      <c r="AU210" s="17" t="s">
        <v>82</v>
      </c>
    </row>
    <row r="211" s="2" customFormat="1">
      <c r="A211" s="38"/>
      <c r="B211" s="39"/>
      <c r="C211" s="40"/>
      <c r="D211" s="244" t="s">
        <v>156</v>
      </c>
      <c r="E211" s="40"/>
      <c r="F211" s="245" t="s">
        <v>317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156</v>
      </c>
      <c r="AU211" s="17" t="s">
        <v>82</v>
      </c>
    </row>
    <row r="212" s="12" customFormat="1" ht="22.8" customHeight="1">
      <c r="A212" s="12"/>
      <c r="B212" s="210"/>
      <c r="C212" s="211"/>
      <c r="D212" s="212" t="s">
        <v>72</v>
      </c>
      <c r="E212" s="224" t="s">
        <v>318</v>
      </c>
      <c r="F212" s="224" t="s">
        <v>319</v>
      </c>
      <c r="G212" s="211"/>
      <c r="H212" s="211"/>
      <c r="I212" s="214"/>
      <c r="J212" s="225">
        <f>BK212</f>
        <v>0</v>
      </c>
      <c r="K212" s="211"/>
      <c r="L212" s="216"/>
      <c r="M212" s="217"/>
      <c r="N212" s="218"/>
      <c r="O212" s="218"/>
      <c r="P212" s="219">
        <f>SUM(P213:P255)</f>
        <v>0</v>
      </c>
      <c r="Q212" s="218"/>
      <c r="R212" s="219">
        <f>SUM(R213:R255)</f>
        <v>0</v>
      </c>
      <c r="S212" s="218"/>
      <c r="T212" s="220">
        <f>SUM(T213:T255)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80</v>
      </c>
      <c r="AT212" s="222" t="s">
        <v>72</v>
      </c>
      <c r="AU212" s="222" t="s">
        <v>80</v>
      </c>
      <c r="AY212" s="221" t="s">
        <v>144</v>
      </c>
      <c r="BK212" s="223">
        <f>SUM(BK213:BK255)</f>
        <v>0</v>
      </c>
    </row>
    <row r="213" s="2" customFormat="1" ht="24.15" customHeight="1">
      <c r="A213" s="38"/>
      <c r="B213" s="39"/>
      <c r="C213" s="226" t="s">
        <v>270</v>
      </c>
      <c r="D213" s="226" t="s">
        <v>147</v>
      </c>
      <c r="E213" s="227" t="s">
        <v>321</v>
      </c>
      <c r="F213" s="228" t="s">
        <v>322</v>
      </c>
      <c r="G213" s="229" t="s">
        <v>323</v>
      </c>
      <c r="H213" s="230">
        <v>41.994</v>
      </c>
      <c r="I213" s="231"/>
      <c r="J213" s="232">
        <f>ROUND(I213*H213,2)</f>
        <v>0</v>
      </c>
      <c r="K213" s="228" t="s">
        <v>151</v>
      </c>
      <c r="L213" s="44"/>
      <c r="M213" s="233" t="s">
        <v>1</v>
      </c>
      <c r="N213" s="234" t="s">
        <v>38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152</v>
      </c>
      <c r="AT213" s="237" t="s">
        <v>147</v>
      </c>
      <c r="AU213" s="237" t="s">
        <v>82</v>
      </c>
      <c r="AY213" s="17" t="s">
        <v>144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80</v>
      </c>
      <c r="BK213" s="238">
        <f>ROUND(I213*H213,2)</f>
        <v>0</v>
      </c>
      <c r="BL213" s="17" t="s">
        <v>152</v>
      </c>
      <c r="BM213" s="237" t="s">
        <v>1298</v>
      </c>
    </row>
    <row r="214" s="2" customFormat="1">
      <c r="A214" s="38"/>
      <c r="B214" s="39"/>
      <c r="C214" s="40"/>
      <c r="D214" s="239" t="s">
        <v>154</v>
      </c>
      <c r="E214" s="40"/>
      <c r="F214" s="240" t="s">
        <v>325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154</v>
      </c>
      <c r="AU214" s="17" t="s">
        <v>82</v>
      </c>
    </row>
    <row r="215" s="2" customFormat="1">
      <c r="A215" s="38"/>
      <c r="B215" s="39"/>
      <c r="C215" s="40"/>
      <c r="D215" s="244" t="s">
        <v>156</v>
      </c>
      <c r="E215" s="40"/>
      <c r="F215" s="245" t="s">
        <v>326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156</v>
      </c>
      <c r="AU215" s="17" t="s">
        <v>82</v>
      </c>
    </row>
    <row r="216" s="2" customFormat="1" ht="33" customHeight="1">
      <c r="A216" s="38"/>
      <c r="B216" s="39"/>
      <c r="C216" s="226" t="s">
        <v>278</v>
      </c>
      <c r="D216" s="226" t="s">
        <v>147</v>
      </c>
      <c r="E216" s="227" t="s">
        <v>328</v>
      </c>
      <c r="F216" s="228" t="s">
        <v>329</v>
      </c>
      <c r="G216" s="229" t="s">
        <v>323</v>
      </c>
      <c r="H216" s="230">
        <v>83.988</v>
      </c>
      <c r="I216" s="231"/>
      <c r="J216" s="232">
        <f>ROUND(I216*H216,2)</f>
        <v>0</v>
      </c>
      <c r="K216" s="228" t="s">
        <v>151</v>
      </c>
      <c r="L216" s="44"/>
      <c r="M216" s="233" t="s">
        <v>1</v>
      </c>
      <c r="N216" s="234" t="s">
        <v>38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152</v>
      </c>
      <c r="AT216" s="237" t="s">
        <v>147</v>
      </c>
      <c r="AU216" s="237" t="s">
        <v>82</v>
      </c>
      <c r="AY216" s="17" t="s">
        <v>144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80</v>
      </c>
      <c r="BK216" s="238">
        <f>ROUND(I216*H216,2)</f>
        <v>0</v>
      </c>
      <c r="BL216" s="17" t="s">
        <v>152</v>
      </c>
      <c r="BM216" s="237" t="s">
        <v>1299</v>
      </c>
    </row>
    <row r="217" s="2" customFormat="1">
      <c r="A217" s="38"/>
      <c r="B217" s="39"/>
      <c r="C217" s="40"/>
      <c r="D217" s="239" t="s">
        <v>154</v>
      </c>
      <c r="E217" s="40"/>
      <c r="F217" s="240" t="s">
        <v>331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154</v>
      </c>
      <c r="AU217" s="17" t="s">
        <v>82</v>
      </c>
    </row>
    <row r="218" s="2" customFormat="1">
      <c r="A218" s="38"/>
      <c r="B218" s="39"/>
      <c r="C218" s="40"/>
      <c r="D218" s="244" t="s">
        <v>156</v>
      </c>
      <c r="E218" s="40"/>
      <c r="F218" s="245" t="s">
        <v>332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156</v>
      </c>
      <c r="AU218" s="17" t="s">
        <v>82</v>
      </c>
    </row>
    <row r="219" s="14" customFormat="1">
      <c r="A219" s="14"/>
      <c r="B219" s="256"/>
      <c r="C219" s="257"/>
      <c r="D219" s="239" t="s">
        <v>158</v>
      </c>
      <c r="E219" s="257"/>
      <c r="F219" s="259" t="s">
        <v>1300</v>
      </c>
      <c r="G219" s="257"/>
      <c r="H219" s="260">
        <v>83.988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158</v>
      </c>
      <c r="AU219" s="266" t="s">
        <v>82</v>
      </c>
      <c r="AV219" s="14" t="s">
        <v>82</v>
      </c>
      <c r="AW219" s="14" t="s">
        <v>4</v>
      </c>
      <c r="AX219" s="14" t="s">
        <v>80</v>
      </c>
      <c r="AY219" s="266" t="s">
        <v>144</v>
      </c>
    </row>
    <row r="220" s="2" customFormat="1" ht="21.75" customHeight="1">
      <c r="A220" s="38"/>
      <c r="B220" s="39"/>
      <c r="C220" s="226" t="s">
        <v>285</v>
      </c>
      <c r="D220" s="226" t="s">
        <v>147</v>
      </c>
      <c r="E220" s="227" t="s">
        <v>335</v>
      </c>
      <c r="F220" s="228" t="s">
        <v>336</v>
      </c>
      <c r="G220" s="229" t="s">
        <v>164</v>
      </c>
      <c r="H220" s="230">
        <v>8</v>
      </c>
      <c r="I220" s="231"/>
      <c r="J220" s="232">
        <f>ROUND(I220*H220,2)</f>
        <v>0</v>
      </c>
      <c r="K220" s="228" t="s">
        <v>151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152</v>
      </c>
      <c r="AT220" s="237" t="s">
        <v>147</v>
      </c>
      <c r="AU220" s="237" t="s">
        <v>82</v>
      </c>
      <c r="AY220" s="17" t="s">
        <v>144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152</v>
      </c>
      <c r="BM220" s="237" t="s">
        <v>1301</v>
      </c>
    </row>
    <row r="221" s="2" customFormat="1">
      <c r="A221" s="38"/>
      <c r="B221" s="39"/>
      <c r="C221" s="40"/>
      <c r="D221" s="239" t="s">
        <v>154</v>
      </c>
      <c r="E221" s="40"/>
      <c r="F221" s="240" t="s">
        <v>338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82</v>
      </c>
    </row>
    <row r="222" s="2" customFormat="1">
      <c r="A222" s="38"/>
      <c r="B222" s="39"/>
      <c r="C222" s="40"/>
      <c r="D222" s="244" t="s">
        <v>156</v>
      </c>
      <c r="E222" s="40"/>
      <c r="F222" s="245" t="s">
        <v>339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82</v>
      </c>
    </row>
    <row r="223" s="2" customFormat="1" ht="24.15" customHeight="1">
      <c r="A223" s="38"/>
      <c r="B223" s="39"/>
      <c r="C223" s="226" t="s">
        <v>293</v>
      </c>
      <c r="D223" s="226" t="s">
        <v>147</v>
      </c>
      <c r="E223" s="227" t="s">
        <v>341</v>
      </c>
      <c r="F223" s="228" t="s">
        <v>342</v>
      </c>
      <c r="G223" s="229" t="s">
        <v>164</v>
      </c>
      <c r="H223" s="230">
        <v>480</v>
      </c>
      <c r="I223" s="231"/>
      <c r="J223" s="232">
        <f>ROUND(I223*H223,2)</f>
        <v>0</v>
      </c>
      <c r="K223" s="228" t="s">
        <v>151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152</v>
      </c>
      <c r="AT223" s="237" t="s">
        <v>147</v>
      </c>
      <c r="AU223" s="237" t="s">
        <v>82</v>
      </c>
      <c r="AY223" s="17" t="s">
        <v>144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80</v>
      </c>
      <c r="BK223" s="238">
        <f>ROUND(I223*H223,2)</f>
        <v>0</v>
      </c>
      <c r="BL223" s="17" t="s">
        <v>152</v>
      </c>
      <c r="BM223" s="237" t="s">
        <v>1302</v>
      </c>
    </row>
    <row r="224" s="2" customFormat="1">
      <c r="A224" s="38"/>
      <c r="B224" s="39"/>
      <c r="C224" s="40"/>
      <c r="D224" s="239" t="s">
        <v>154</v>
      </c>
      <c r="E224" s="40"/>
      <c r="F224" s="240" t="s">
        <v>344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154</v>
      </c>
      <c r="AU224" s="17" t="s">
        <v>82</v>
      </c>
    </row>
    <row r="225" s="2" customFormat="1">
      <c r="A225" s="38"/>
      <c r="B225" s="39"/>
      <c r="C225" s="40"/>
      <c r="D225" s="244" t="s">
        <v>156</v>
      </c>
      <c r="E225" s="40"/>
      <c r="F225" s="245" t="s">
        <v>345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156</v>
      </c>
      <c r="AU225" s="17" t="s">
        <v>82</v>
      </c>
    </row>
    <row r="226" s="14" customFormat="1">
      <c r="A226" s="14"/>
      <c r="B226" s="256"/>
      <c r="C226" s="257"/>
      <c r="D226" s="239" t="s">
        <v>158</v>
      </c>
      <c r="E226" s="257"/>
      <c r="F226" s="259" t="s">
        <v>1038</v>
      </c>
      <c r="G226" s="257"/>
      <c r="H226" s="260">
        <v>480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158</v>
      </c>
      <c r="AU226" s="266" t="s">
        <v>82</v>
      </c>
      <c r="AV226" s="14" t="s">
        <v>82</v>
      </c>
      <c r="AW226" s="14" t="s">
        <v>4</v>
      </c>
      <c r="AX226" s="14" t="s">
        <v>80</v>
      </c>
      <c r="AY226" s="266" t="s">
        <v>144</v>
      </c>
    </row>
    <row r="227" s="2" customFormat="1" ht="24.15" customHeight="1">
      <c r="A227" s="38"/>
      <c r="B227" s="39"/>
      <c r="C227" s="226" t="s">
        <v>299</v>
      </c>
      <c r="D227" s="226" t="s">
        <v>147</v>
      </c>
      <c r="E227" s="227" t="s">
        <v>348</v>
      </c>
      <c r="F227" s="228" t="s">
        <v>349</v>
      </c>
      <c r="G227" s="229" t="s">
        <v>323</v>
      </c>
      <c r="H227" s="230">
        <v>41.994</v>
      </c>
      <c r="I227" s="231"/>
      <c r="J227" s="232">
        <f>ROUND(I227*H227,2)</f>
        <v>0</v>
      </c>
      <c r="K227" s="228" t="s">
        <v>151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152</v>
      </c>
      <c r="AT227" s="237" t="s">
        <v>147</v>
      </c>
      <c r="AU227" s="237" t="s">
        <v>82</v>
      </c>
      <c r="AY227" s="17" t="s">
        <v>144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80</v>
      </c>
      <c r="BK227" s="238">
        <f>ROUND(I227*H227,2)</f>
        <v>0</v>
      </c>
      <c r="BL227" s="17" t="s">
        <v>152</v>
      </c>
      <c r="BM227" s="237" t="s">
        <v>1303</v>
      </c>
    </row>
    <row r="228" s="2" customFormat="1">
      <c r="A228" s="38"/>
      <c r="B228" s="39"/>
      <c r="C228" s="40"/>
      <c r="D228" s="239" t="s">
        <v>154</v>
      </c>
      <c r="E228" s="40"/>
      <c r="F228" s="240" t="s">
        <v>351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154</v>
      </c>
      <c r="AU228" s="17" t="s">
        <v>82</v>
      </c>
    </row>
    <row r="229" s="2" customFormat="1">
      <c r="A229" s="38"/>
      <c r="B229" s="39"/>
      <c r="C229" s="40"/>
      <c r="D229" s="244" t="s">
        <v>156</v>
      </c>
      <c r="E229" s="40"/>
      <c r="F229" s="245" t="s">
        <v>352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156</v>
      </c>
      <c r="AU229" s="17" t="s">
        <v>82</v>
      </c>
    </row>
    <row r="230" s="2" customFormat="1" ht="24.15" customHeight="1">
      <c r="A230" s="38"/>
      <c r="B230" s="39"/>
      <c r="C230" s="226" t="s">
        <v>7</v>
      </c>
      <c r="D230" s="226" t="s">
        <v>147</v>
      </c>
      <c r="E230" s="227" t="s">
        <v>354</v>
      </c>
      <c r="F230" s="228" t="s">
        <v>355</v>
      </c>
      <c r="G230" s="229" t="s">
        <v>323</v>
      </c>
      <c r="H230" s="230">
        <v>629.90999999999997</v>
      </c>
      <c r="I230" s="231"/>
      <c r="J230" s="232">
        <f>ROUND(I230*H230,2)</f>
        <v>0</v>
      </c>
      <c r="K230" s="228" t="s">
        <v>151</v>
      </c>
      <c r="L230" s="44"/>
      <c r="M230" s="233" t="s">
        <v>1</v>
      </c>
      <c r="N230" s="234" t="s">
        <v>38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152</v>
      </c>
      <c r="AT230" s="237" t="s">
        <v>147</v>
      </c>
      <c r="AU230" s="237" t="s">
        <v>82</v>
      </c>
      <c r="AY230" s="17" t="s">
        <v>144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80</v>
      </c>
      <c r="BK230" s="238">
        <f>ROUND(I230*H230,2)</f>
        <v>0</v>
      </c>
      <c r="BL230" s="17" t="s">
        <v>152</v>
      </c>
      <c r="BM230" s="237" t="s">
        <v>1304</v>
      </c>
    </row>
    <row r="231" s="2" customFormat="1">
      <c r="A231" s="38"/>
      <c r="B231" s="39"/>
      <c r="C231" s="40"/>
      <c r="D231" s="239" t="s">
        <v>154</v>
      </c>
      <c r="E231" s="40"/>
      <c r="F231" s="240" t="s">
        <v>357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154</v>
      </c>
      <c r="AU231" s="17" t="s">
        <v>82</v>
      </c>
    </row>
    <row r="232" s="2" customFormat="1">
      <c r="A232" s="38"/>
      <c r="B232" s="39"/>
      <c r="C232" s="40"/>
      <c r="D232" s="244" t="s">
        <v>156</v>
      </c>
      <c r="E232" s="40"/>
      <c r="F232" s="245" t="s">
        <v>358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156</v>
      </c>
      <c r="AU232" s="17" t="s">
        <v>82</v>
      </c>
    </row>
    <row r="233" s="14" customFormat="1">
      <c r="A233" s="14"/>
      <c r="B233" s="256"/>
      <c r="C233" s="257"/>
      <c r="D233" s="239" t="s">
        <v>158</v>
      </c>
      <c r="E233" s="257"/>
      <c r="F233" s="259" t="s">
        <v>1305</v>
      </c>
      <c r="G233" s="257"/>
      <c r="H233" s="260">
        <v>629.90999999999997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158</v>
      </c>
      <c r="AU233" s="266" t="s">
        <v>82</v>
      </c>
      <c r="AV233" s="14" t="s">
        <v>82</v>
      </c>
      <c r="AW233" s="14" t="s">
        <v>4</v>
      </c>
      <c r="AX233" s="14" t="s">
        <v>80</v>
      </c>
      <c r="AY233" s="266" t="s">
        <v>144</v>
      </c>
    </row>
    <row r="234" s="2" customFormat="1" ht="24.15" customHeight="1">
      <c r="A234" s="38"/>
      <c r="B234" s="39"/>
      <c r="C234" s="278" t="s">
        <v>312</v>
      </c>
      <c r="D234" s="278" t="s">
        <v>361</v>
      </c>
      <c r="E234" s="279" t="s">
        <v>362</v>
      </c>
      <c r="F234" s="280" t="s">
        <v>363</v>
      </c>
      <c r="G234" s="281" t="s">
        <v>323</v>
      </c>
      <c r="H234" s="282">
        <v>2.8849999999999998</v>
      </c>
      <c r="I234" s="283"/>
      <c r="J234" s="284">
        <f>ROUND(I234*H234,2)</f>
        <v>0</v>
      </c>
      <c r="K234" s="280" t="s">
        <v>151</v>
      </c>
      <c r="L234" s="285"/>
      <c r="M234" s="286" t="s">
        <v>1</v>
      </c>
      <c r="N234" s="287" t="s">
        <v>38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203</v>
      </c>
      <c r="AT234" s="237" t="s">
        <v>361</v>
      </c>
      <c r="AU234" s="237" t="s">
        <v>82</v>
      </c>
      <c r="AY234" s="17" t="s">
        <v>144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80</v>
      </c>
      <c r="BK234" s="238">
        <f>ROUND(I234*H234,2)</f>
        <v>0</v>
      </c>
      <c r="BL234" s="17" t="s">
        <v>152</v>
      </c>
      <c r="BM234" s="237" t="s">
        <v>1306</v>
      </c>
    </row>
    <row r="235" s="2" customFormat="1">
      <c r="A235" s="38"/>
      <c r="B235" s="39"/>
      <c r="C235" s="40"/>
      <c r="D235" s="239" t="s">
        <v>154</v>
      </c>
      <c r="E235" s="40"/>
      <c r="F235" s="240" t="s">
        <v>363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154</v>
      </c>
      <c r="AU235" s="17" t="s">
        <v>82</v>
      </c>
    </row>
    <row r="236" s="14" customFormat="1">
      <c r="A236" s="14"/>
      <c r="B236" s="256"/>
      <c r="C236" s="257"/>
      <c r="D236" s="239" t="s">
        <v>158</v>
      </c>
      <c r="E236" s="258" t="s">
        <v>1</v>
      </c>
      <c r="F236" s="259" t="s">
        <v>1307</v>
      </c>
      <c r="G236" s="257"/>
      <c r="H236" s="260">
        <v>2.8849999999999998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158</v>
      </c>
      <c r="AU236" s="266" t="s">
        <v>82</v>
      </c>
      <c r="AV236" s="14" t="s">
        <v>82</v>
      </c>
      <c r="AW236" s="14" t="s">
        <v>30</v>
      </c>
      <c r="AX236" s="14" t="s">
        <v>73</v>
      </c>
      <c r="AY236" s="266" t="s">
        <v>144</v>
      </c>
    </row>
    <row r="237" s="15" customFormat="1">
      <c r="A237" s="15"/>
      <c r="B237" s="267"/>
      <c r="C237" s="268"/>
      <c r="D237" s="239" t="s">
        <v>158</v>
      </c>
      <c r="E237" s="269" t="s">
        <v>1</v>
      </c>
      <c r="F237" s="270" t="s">
        <v>161</v>
      </c>
      <c r="G237" s="268"/>
      <c r="H237" s="271">
        <v>2.8849999999999998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7" t="s">
        <v>158</v>
      </c>
      <c r="AU237" s="277" t="s">
        <v>82</v>
      </c>
      <c r="AV237" s="15" t="s">
        <v>152</v>
      </c>
      <c r="AW237" s="15" t="s">
        <v>30</v>
      </c>
      <c r="AX237" s="15" t="s">
        <v>80</v>
      </c>
      <c r="AY237" s="277" t="s">
        <v>144</v>
      </c>
    </row>
    <row r="238" s="2" customFormat="1" ht="33" customHeight="1">
      <c r="A238" s="38"/>
      <c r="B238" s="39"/>
      <c r="C238" s="278" t="s">
        <v>320</v>
      </c>
      <c r="D238" s="278" t="s">
        <v>361</v>
      </c>
      <c r="E238" s="279" t="s">
        <v>367</v>
      </c>
      <c r="F238" s="280" t="s">
        <v>368</v>
      </c>
      <c r="G238" s="281" t="s">
        <v>323</v>
      </c>
      <c r="H238" s="282">
        <v>1.6200000000000001</v>
      </c>
      <c r="I238" s="283"/>
      <c r="J238" s="284">
        <f>ROUND(I238*H238,2)</f>
        <v>0</v>
      </c>
      <c r="K238" s="280" t="s">
        <v>151</v>
      </c>
      <c r="L238" s="285"/>
      <c r="M238" s="286" t="s">
        <v>1</v>
      </c>
      <c r="N238" s="287" t="s">
        <v>38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203</v>
      </c>
      <c r="AT238" s="237" t="s">
        <v>361</v>
      </c>
      <c r="AU238" s="237" t="s">
        <v>82</v>
      </c>
      <c r="AY238" s="17" t="s">
        <v>144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80</v>
      </c>
      <c r="BK238" s="238">
        <f>ROUND(I238*H238,2)</f>
        <v>0</v>
      </c>
      <c r="BL238" s="17" t="s">
        <v>152</v>
      </c>
      <c r="BM238" s="237" t="s">
        <v>1308</v>
      </c>
    </row>
    <row r="239" s="2" customFormat="1">
      <c r="A239" s="38"/>
      <c r="B239" s="39"/>
      <c r="C239" s="40"/>
      <c r="D239" s="239" t="s">
        <v>154</v>
      </c>
      <c r="E239" s="40"/>
      <c r="F239" s="240" t="s">
        <v>368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154</v>
      </c>
      <c r="AU239" s="17" t="s">
        <v>82</v>
      </c>
    </row>
    <row r="240" s="14" customFormat="1">
      <c r="A240" s="14"/>
      <c r="B240" s="256"/>
      <c r="C240" s="257"/>
      <c r="D240" s="239" t="s">
        <v>158</v>
      </c>
      <c r="E240" s="258" t="s">
        <v>1</v>
      </c>
      <c r="F240" s="259" t="s">
        <v>1309</v>
      </c>
      <c r="G240" s="257"/>
      <c r="H240" s="260">
        <v>1.6200000000000001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158</v>
      </c>
      <c r="AU240" s="266" t="s">
        <v>82</v>
      </c>
      <c r="AV240" s="14" t="s">
        <v>82</v>
      </c>
      <c r="AW240" s="14" t="s">
        <v>30</v>
      </c>
      <c r="AX240" s="14" t="s">
        <v>73</v>
      </c>
      <c r="AY240" s="266" t="s">
        <v>144</v>
      </c>
    </row>
    <row r="241" s="15" customFormat="1">
      <c r="A241" s="15"/>
      <c r="B241" s="267"/>
      <c r="C241" s="268"/>
      <c r="D241" s="239" t="s">
        <v>158</v>
      </c>
      <c r="E241" s="269" t="s">
        <v>1</v>
      </c>
      <c r="F241" s="270" t="s">
        <v>161</v>
      </c>
      <c r="G241" s="268"/>
      <c r="H241" s="271">
        <v>1.6200000000000001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158</v>
      </c>
      <c r="AU241" s="277" t="s">
        <v>82</v>
      </c>
      <c r="AV241" s="15" t="s">
        <v>152</v>
      </c>
      <c r="AW241" s="15" t="s">
        <v>30</v>
      </c>
      <c r="AX241" s="15" t="s">
        <v>80</v>
      </c>
      <c r="AY241" s="277" t="s">
        <v>144</v>
      </c>
    </row>
    <row r="242" s="2" customFormat="1" ht="24.15" customHeight="1">
      <c r="A242" s="38"/>
      <c r="B242" s="39"/>
      <c r="C242" s="278" t="s">
        <v>327</v>
      </c>
      <c r="D242" s="278" t="s">
        <v>361</v>
      </c>
      <c r="E242" s="279" t="s">
        <v>372</v>
      </c>
      <c r="F242" s="280" t="s">
        <v>373</v>
      </c>
      <c r="G242" s="281" t="s">
        <v>323</v>
      </c>
      <c r="H242" s="282">
        <v>10.07</v>
      </c>
      <c r="I242" s="283"/>
      <c r="J242" s="284">
        <f>ROUND(I242*H242,2)</f>
        <v>0</v>
      </c>
      <c r="K242" s="280" t="s">
        <v>151</v>
      </c>
      <c r="L242" s="285"/>
      <c r="M242" s="286" t="s">
        <v>1</v>
      </c>
      <c r="N242" s="287" t="s">
        <v>38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203</v>
      </c>
      <c r="AT242" s="237" t="s">
        <v>361</v>
      </c>
      <c r="AU242" s="237" t="s">
        <v>82</v>
      </c>
      <c r="AY242" s="17" t="s">
        <v>144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80</v>
      </c>
      <c r="BK242" s="238">
        <f>ROUND(I242*H242,2)</f>
        <v>0</v>
      </c>
      <c r="BL242" s="17" t="s">
        <v>152</v>
      </c>
      <c r="BM242" s="237" t="s">
        <v>1310</v>
      </c>
    </row>
    <row r="243" s="2" customFormat="1">
      <c r="A243" s="38"/>
      <c r="B243" s="39"/>
      <c r="C243" s="40"/>
      <c r="D243" s="239" t="s">
        <v>154</v>
      </c>
      <c r="E243" s="40"/>
      <c r="F243" s="240" t="s">
        <v>373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154</v>
      </c>
      <c r="AU243" s="17" t="s">
        <v>82</v>
      </c>
    </row>
    <row r="244" s="14" customFormat="1">
      <c r="A244" s="14"/>
      <c r="B244" s="256"/>
      <c r="C244" s="257"/>
      <c r="D244" s="239" t="s">
        <v>158</v>
      </c>
      <c r="E244" s="258" t="s">
        <v>1</v>
      </c>
      <c r="F244" s="259" t="s">
        <v>1311</v>
      </c>
      <c r="G244" s="257"/>
      <c r="H244" s="260">
        <v>10.07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158</v>
      </c>
      <c r="AU244" s="266" t="s">
        <v>82</v>
      </c>
      <c r="AV244" s="14" t="s">
        <v>82</v>
      </c>
      <c r="AW244" s="14" t="s">
        <v>30</v>
      </c>
      <c r="AX244" s="14" t="s">
        <v>73</v>
      </c>
      <c r="AY244" s="266" t="s">
        <v>144</v>
      </c>
    </row>
    <row r="245" s="15" customFormat="1">
      <c r="A245" s="15"/>
      <c r="B245" s="267"/>
      <c r="C245" s="268"/>
      <c r="D245" s="239" t="s">
        <v>158</v>
      </c>
      <c r="E245" s="269" t="s">
        <v>1</v>
      </c>
      <c r="F245" s="270" t="s">
        <v>161</v>
      </c>
      <c r="G245" s="268"/>
      <c r="H245" s="271">
        <v>10.07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158</v>
      </c>
      <c r="AU245" s="277" t="s">
        <v>82</v>
      </c>
      <c r="AV245" s="15" t="s">
        <v>152</v>
      </c>
      <c r="AW245" s="15" t="s">
        <v>30</v>
      </c>
      <c r="AX245" s="15" t="s">
        <v>80</v>
      </c>
      <c r="AY245" s="277" t="s">
        <v>144</v>
      </c>
    </row>
    <row r="246" s="2" customFormat="1" ht="33" customHeight="1">
      <c r="A246" s="38"/>
      <c r="B246" s="39"/>
      <c r="C246" s="278" t="s">
        <v>334</v>
      </c>
      <c r="D246" s="278" t="s">
        <v>361</v>
      </c>
      <c r="E246" s="279" t="s">
        <v>377</v>
      </c>
      <c r="F246" s="280" t="s">
        <v>378</v>
      </c>
      <c r="G246" s="281" t="s">
        <v>323</v>
      </c>
      <c r="H246" s="282">
        <v>23.497</v>
      </c>
      <c r="I246" s="283"/>
      <c r="J246" s="284">
        <f>ROUND(I246*H246,2)</f>
        <v>0</v>
      </c>
      <c r="K246" s="280" t="s">
        <v>151</v>
      </c>
      <c r="L246" s="285"/>
      <c r="M246" s="286" t="s">
        <v>1</v>
      </c>
      <c r="N246" s="287" t="s">
        <v>38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203</v>
      </c>
      <c r="AT246" s="237" t="s">
        <v>361</v>
      </c>
      <c r="AU246" s="237" t="s">
        <v>82</v>
      </c>
      <c r="AY246" s="17" t="s">
        <v>144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80</v>
      </c>
      <c r="BK246" s="238">
        <f>ROUND(I246*H246,2)</f>
        <v>0</v>
      </c>
      <c r="BL246" s="17" t="s">
        <v>152</v>
      </c>
      <c r="BM246" s="237" t="s">
        <v>1312</v>
      </c>
    </row>
    <row r="247" s="2" customFormat="1">
      <c r="A247" s="38"/>
      <c r="B247" s="39"/>
      <c r="C247" s="40"/>
      <c r="D247" s="239" t="s">
        <v>154</v>
      </c>
      <c r="E247" s="40"/>
      <c r="F247" s="240" t="s">
        <v>378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154</v>
      </c>
      <c r="AU247" s="17" t="s">
        <v>82</v>
      </c>
    </row>
    <row r="248" s="14" customFormat="1">
      <c r="A248" s="14"/>
      <c r="B248" s="256"/>
      <c r="C248" s="257"/>
      <c r="D248" s="239" t="s">
        <v>158</v>
      </c>
      <c r="E248" s="258" t="s">
        <v>1</v>
      </c>
      <c r="F248" s="259" t="s">
        <v>1313</v>
      </c>
      <c r="G248" s="257"/>
      <c r="H248" s="260">
        <v>23.497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158</v>
      </c>
      <c r="AU248" s="266" t="s">
        <v>82</v>
      </c>
      <c r="AV248" s="14" t="s">
        <v>82</v>
      </c>
      <c r="AW248" s="14" t="s">
        <v>30</v>
      </c>
      <c r="AX248" s="14" t="s">
        <v>73</v>
      </c>
      <c r="AY248" s="266" t="s">
        <v>144</v>
      </c>
    </row>
    <row r="249" s="15" customFormat="1">
      <c r="A249" s="15"/>
      <c r="B249" s="267"/>
      <c r="C249" s="268"/>
      <c r="D249" s="239" t="s">
        <v>158</v>
      </c>
      <c r="E249" s="269" t="s">
        <v>1</v>
      </c>
      <c r="F249" s="270" t="s">
        <v>161</v>
      </c>
      <c r="G249" s="268"/>
      <c r="H249" s="271">
        <v>23.497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158</v>
      </c>
      <c r="AU249" s="277" t="s">
        <v>82</v>
      </c>
      <c r="AV249" s="15" t="s">
        <v>152</v>
      </c>
      <c r="AW249" s="15" t="s">
        <v>30</v>
      </c>
      <c r="AX249" s="15" t="s">
        <v>80</v>
      </c>
      <c r="AY249" s="277" t="s">
        <v>144</v>
      </c>
    </row>
    <row r="250" s="2" customFormat="1" ht="37.8" customHeight="1">
      <c r="A250" s="38"/>
      <c r="B250" s="39"/>
      <c r="C250" s="278" t="s">
        <v>340</v>
      </c>
      <c r="D250" s="278" t="s">
        <v>361</v>
      </c>
      <c r="E250" s="279" t="s">
        <v>382</v>
      </c>
      <c r="F250" s="280" t="s">
        <v>383</v>
      </c>
      <c r="G250" s="281" t="s">
        <v>323</v>
      </c>
      <c r="H250" s="282">
        <v>3.7799999999999998</v>
      </c>
      <c r="I250" s="283"/>
      <c r="J250" s="284">
        <f>ROUND(I250*H250,2)</f>
        <v>0</v>
      </c>
      <c r="K250" s="280" t="s">
        <v>151</v>
      </c>
      <c r="L250" s="285"/>
      <c r="M250" s="286" t="s">
        <v>1</v>
      </c>
      <c r="N250" s="287" t="s">
        <v>38</v>
      </c>
      <c r="O250" s="91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203</v>
      </c>
      <c r="AT250" s="237" t="s">
        <v>361</v>
      </c>
      <c r="AU250" s="237" t="s">
        <v>82</v>
      </c>
      <c r="AY250" s="17" t="s">
        <v>144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80</v>
      </c>
      <c r="BK250" s="238">
        <f>ROUND(I250*H250,2)</f>
        <v>0</v>
      </c>
      <c r="BL250" s="17" t="s">
        <v>152</v>
      </c>
      <c r="BM250" s="237" t="s">
        <v>1314</v>
      </c>
    </row>
    <row r="251" s="2" customFormat="1">
      <c r="A251" s="38"/>
      <c r="B251" s="39"/>
      <c r="C251" s="40"/>
      <c r="D251" s="239" t="s">
        <v>154</v>
      </c>
      <c r="E251" s="40"/>
      <c r="F251" s="240" t="s">
        <v>383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154</v>
      </c>
      <c r="AU251" s="17" t="s">
        <v>82</v>
      </c>
    </row>
    <row r="252" s="14" customFormat="1">
      <c r="A252" s="14"/>
      <c r="B252" s="256"/>
      <c r="C252" s="257"/>
      <c r="D252" s="239" t="s">
        <v>158</v>
      </c>
      <c r="E252" s="258" t="s">
        <v>1</v>
      </c>
      <c r="F252" s="259" t="s">
        <v>1315</v>
      </c>
      <c r="G252" s="257"/>
      <c r="H252" s="260">
        <v>3.7799999999999998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158</v>
      </c>
      <c r="AU252" s="266" t="s">
        <v>82</v>
      </c>
      <c r="AV252" s="14" t="s">
        <v>82</v>
      </c>
      <c r="AW252" s="14" t="s">
        <v>30</v>
      </c>
      <c r="AX252" s="14" t="s">
        <v>73</v>
      </c>
      <c r="AY252" s="266" t="s">
        <v>144</v>
      </c>
    </row>
    <row r="253" s="15" customFormat="1">
      <c r="A253" s="15"/>
      <c r="B253" s="267"/>
      <c r="C253" s="268"/>
      <c r="D253" s="239" t="s">
        <v>158</v>
      </c>
      <c r="E253" s="269" t="s">
        <v>1</v>
      </c>
      <c r="F253" s="270" t="s">
        <v>161</v>
      </c>
      <c r="G253" s="268"/>
      <c r="H253" s="271">
        <v>3.7799999999999998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7" t="s">
        <v>158</v>
      </c>
      <c r="AU253" s="277" t="s">
        <v>82</v>
      </c>
      <c r="AV253" s="15" t="s">
        <v>152</v>
      </c>
      <c r="AW253" s="15" t="s">
        <v>30</v>
      </c>
      <c r="AX253" s="15" t="s">
        <v>80</v>
      </c>
      <c r="AY253" s="277" t="s">
        <v>144</v>
      </c>
    </row>
    <row r="254" s="2" customFormat="1" ht="16.5" customHeight="1">
      <c r="A254" s="38"/>
      <c r="B254" s="39"/>
      <c r="C254" s="278" t="s">
        <v>347</v>
      </c>
      <c r="D254" s="278" t="s">
        <v>361</v>
      </c>
      <c r="E254" s="279" t="s">
        <v>387</v>
      </c>
      <c r="F254" s="280" t="s">
        <v>388</v>
      </c>
      <c r="G254" s="281" t="s">
        <v>323</v>
      </c>
      <c r="H254" s="282">
        <v>0.14199999999999999</v>
      </c>
      <c r="I254" s="283"/>
      <c r="J254" s="284">
        <f>ROUND(I254*H254,2)</f>
        <v>0</v>
      </c>
      <c r="K254" s="280" t="s">
        <v>1</v>
      </c>
      <c r="L254" s="285"/>
      <c r="M254" s="286" t="s">
        <v>1</v>
      </c>
      <c r="N254" s="287" t="s">
        <v>38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203</v>
      </c>
      <c r="AT254" s="237" t="s">
        <v>361</v>
      </c>
      <c r="AU254" s="237" t="s">
        <v>82</v>
      </c>
      <c r="AY254" s="17" t="s">
        <v>144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80</v>
      </c>
      <c r="BK254" s="238">
        <f>ROUND(I254*H254,2)</f>
        <v>0</v>
      </c>
      <c r="BL254" s="17" t="s">
        <v>152</v>
      </c>
      <c r="BM254" s="237" t="s">
        <v>1316</v>
      </c>
    </row>
    <row r="255" s="2" customFormat="1">
      <c r="A255" s="38"/>
      <c r="B255" s="39"/>
      <c r="C255" s="40"/>
      <c r="D255" s="239" t="s">
        <v>154</v>
      </c>
      <c r="E255" s="40"/>
      <c r="F255" s="240" t="s">
        <v>388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154</v>
      </c>
      <c r="AU255" s="17" t="s">
        <v>82</v>
      </c>
    </row>
    <row r="256" s="12" customFormat="1" ht="22.8" customHeight="1">
      <c r="A256" s="12"/>
      <c r="B256" s="210"/>
      <c r="C256" s="211"/>
      <c r="D256" s="212" t="s">
        <v>72</v>
      </c>
      <c r="E256" s="224" t="s">
        <v>390</v>
      </c>
      <c r="F256" s="224" t="s">
        <v>391</v>
      </c>
      <c r="G256" s="211"/>
      <c r="H256" s="211"/>
      <c r="I256" s="214"/>
      <c r="J256" s="225">
        <f>BK256</f>
        <v>0</v>
      </c>
      <c r="K256" s="211"/>
      <c r="L256" s="216"/>
      <c r="M256" s="217"/>
      <c r="N256" s="218"/>
      <c r="O256" s="218"/>
      <c r="P256" s="219">
        <f>SUM(P257:P259)</f>
        <v>0</v>
      </c>
      <c r="Q256" s="218"/>
      <c r="R256" s="219">
        <f>SUM(R257:R259)</f>
        <v>0</v>
      </c>
      <c r="S256" s="218"/>
      <c r="T256" s="220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1" t="s">
        <v>80</v>
      </c>
      <c r="AT256" s="222" t="s">
        <v>72</v>
      </c>
      <c r="AU256" s="222" t="s">
        <v>80</v>
      </c>
      <c r="AY256" s="221" t="s">
        <v>144</v>
      </c>
      <c r="BK256" s="223">
        <f>SUM(BK257:BK259)</f>
        <v>0</v>
      </c>
    </row>
    <row r="257" s="2" customFormat="1" ht="24.15" customHeight="1">
      <c r="A257" s="38"/>
      <c r="B257" s="39"/>
      <c r="C257" s="226" t="s">
        <v>353</v>
      </c>
      <c r="D257" s="226" t="s">
        <v>147</v>
      </c>
      <c r="E257" s="227" t="s">
        <v>393</v>
      </c>
      <c r="F257" s="228" t="s">
        <v>394</v>
      </c>
      <c r="G257" s="229" t="s">
        <v>323</v>
      </c>
      <c r="H257" s="230">
        <v>26.832000000000001</v>
      </c>
      <c r="I257" s="231"/>
      <c r="J257" s="232">
        <f>ROUND(I257*H257,2)</f>
        <v>0</v>
      </c>
      <c r="K257" s="228" t="s">
        <v>151</v>
      </c>
      <c r="L257" s="44"/>
      <c r="M257" s="233" t="s">
        <v>1</v>
      </c>
      <c r="N257" s="234" t="s">
        <v>38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152</v>
      </c>
      <c r="AT257" s="237" t="s">
        <v>147</v>
      </c>
      <c r="AU257" s="237" t="s">
        <v>82</v>
      </c>
      <c r="AY257" s="17" t="s">
        <v>144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80</v>
      </c>
      <c r="BK257" s="238">
        <f>ROUND(I257*H257,2)</f>
        <v>0</v>
      </c>
      <c r="BL257" s="17" t="s">
        <v>152</v>
      </c>
      <c r="BM257" s="237" t="s">
        <v>1317</v>
      </c>
    </row>
    <row r="258" s="2" customFormat="1">
      <c r="A258" s="38"/>
      <c r="B258" s="39"/>
      <c r="C258" s="40"/>
      <c r="D258" s="239" t="s">
        <v>154</v>
      </c>
      <c r="E258" s="40"/>
      <c r="F258" s="240" t="s">
        <v>396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154</v>
      </c>
      <c r="AU258" s="17" t="s">
        <v>82</v>
      </c>
    </row>
    <row r="259" s="2" customFormat="1">
      <c r="A259" s="38"/>
      <c r="B259" s="39"/>
      <c r="C259" s="40"/>
      <c r="D259" s="244" t="s">
        <v>156</v>
      </c>
      <c r="E259" s="40"/>
      <c r="F259" s="245" t="s">
        <v>397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156</v>
      </c>
      <c r="AU259" s="17" t="s">
        <v>82</v>
      </c>
    </row>
    <row r="260" s="12" customFormat="1" ht="25.92" customHeight="1">
      <c r="A260" s="12"/>
      <c r="B260" s="210"/>
      <c r="C260" s="211"/>
      <c r="D260" s="212" t="s">
        <v>72</v>
      </c>
      <c r="E260" s="213" t="s">
        <v>398</v>
      </c>
      <c r="F260" s="213" t="s">
        <v>399</v>
      </c>
      <c r="G260" s="211"/>
      <c r="H260" s="211"/>
      <c r="I260" s="214"/>
      <c r="J260" s="215">
        <f>BK260</f>
        <v>0</v>
      </c>
      <c r="K260" s="211"/>
      <c r="L260" s="216"/>
      <c r="M260" s="217"/>
      <c r="N260" s="218"/>
      <c r="O260" s="218"/>
      <c r="P260" s="219">
        <f>P261+P418+P453+P520</f>
        <v>0</v>
      </c>
      <c r="Q260" s="218"/>
      <c r="R260" s="219">
        <f>R261+R418+R453+R520</f>
        <v>33.517446200000002</v>
      </c>
      <c r="S260" s="218"/>
      <c r="T260" s="220">
        <f>T261+T418+T453+T520</f>
        <v>25.625170600000001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1" t="s">
        <v>82</v>
      </c>
      <c r="AT260" s="222" t="s">
        <v>72</v>
      </c>
      <c r="AU260" s="222" t="s">
        <v>73</v>
      </c>
      <c r="AY260" s="221" t="s">
        <v>144</v>
      </c>
      <c r="BK260" s="223">
        <f>BK261+BK418+BK453+BK520</f>
        <v>0</v>
      </c>
    </row>
    <row r="261" s="12" customFormat="1" ht="22.8" customHeight="1">
      <c r="A261" s="12"/>
      <c r="B261" s="210"/>
      <c r="C261" s="211"/>
      <c r="D261" s="212" t="s">
        <v>72</v>
      </c>
      <c r="E261" s="224" t="s">
        <v>400</v>
      </c>
      <c r="F261" s="224" t="s">
        <v>401</v>
      </c>
      <c r="G261" s="211"/>
      <c r="H261" s="211"/>
      <c r="I261" s="214"/>
      <c r="J261" s="225">
        <f>BK261</f>
        <v>0</v>
      </c>
      <c r="K261" s="211"/>
      <c r="L261" s="216"/>
      <c r="M261" s="217"/>
      <c r="N261" s="218"/>
      <c r="O261" s="218"/>
      <c r="P261" s="219">
        <f>SUM(P262:P417)</f>
        <v>0</v>
      </c>
      <c r="Q261" s="218"/>
      <c r="R261" s="219">
        <f>SUM(R262:R417)</f>
        <v>10.410617000000002</v>
      </c>
      <c r="S261" s="218"/>
      <c r="T261" s="220">
        <f>SUM(T262:T417)</f>
        <v>2.8852549999999999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1" t="s">
        <v>82</v>
      </c>
      <c r="AT261" s="222" t="s">
        <v>72</v>
      </c>
      <c r="AU261" s="222" t="s">
        <v>80</v>
      </c>
      <c r="AY261" s="221" t="s">
        <v>144</v>
      </c>
      <c r="BK261" s="223">
        <f>SUM(BK262:BK417)</f>
        <v>0</v>
      </c>
    </row>
    <row r="262" s="2" customFormat="1" ht="33" customHeight="1">
      <c r="A262" s="38"/>
      <c r="B262" s="39"/>
      <c r="C262" s="226" t="s">
        <v>360</v>
      </c>
      <c r="D262" s="226" t="s">
        <v>147</v>
      </c>
      <c r="E262" s="227" t="s">
        <v>403</v>
      </c>
      <c r="F262" s="228" t="s">
        <v>404</v>
      </c>
      <c r="G262" s="229" t="s">
        <v>150</v>
      </c>
      <c r="H262" s="230">
        <v>4.9619999999999997</v>
      </c>
      <c r="I262" s="231"/>
      <c r="J262" s="232">
        <f>ROUND(I262*H262,2)</f>
        <v>0</v>
      </c>
      <c r="K262" s="228" t="s">
        <v>151</v>
      </c>
      <c r="L262" s="44"/>
      <c r="M262" s="233" t="s">
        <v>1</v>
      </c>
      <c r="N262" s="234" t="s">
        <v>38</v>
      </c>
      <c r="O262" s="91"/>
      <c r="P262" s="235">
        <f>O262*H262</f>
        <v>0</v>
      </c>
      <c r="Q262" s="235">
        <v>0.00108</v>
      </c>
      <c r="R262" s="235">
        <f>Q262*H262</f>
        <v>0.0053589599999999994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270</v>
      </c>
      <c r="AT262" s="237" t="s">
        <v>147</v>
      </c>
      <c r="AU262" s="237" t="s">
        <v>82</v>
      </c>
      <c r="AY262" s="17" t="s">
        <v>144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80</v>
      </c>
      <c r="BK262" s="238">
        <f>ROUND(I262*H262,2)</f>
        <v>0</v>
      </c>
      <c r="BL262" s="17" t="s">
        <v>270</v>
      </c>
      <c r="BM262" s="237" t="s">
        <v>1318</v>
      </c>
    </row>
    <row r="263" s="2" customFormat="1">
      <c r="A263" s="38"/>
      <c r="B263" s="39"/>
      <c r="C263" s="40"/>
      <c r="D263" s="239" t="s">
        <v>154</v>
      </c>
      <c r="E263" s="40"/>
      <c r="F263" s="240" t="s">
        <v>406</v>
      </c>
      <c r="G263" s="40"/>
      <c r="H263" s="40"/>
      <c r="I263" s="241"/>
      <c r="J263" s="40"/>
      <c r="K263" s="40"/>
      <c r="L263" s="44"/>
      <c r="M263" s="242"/>
      <c r="N263" s="24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154</v>
      </c>
      <c r="AU263" s="17" t="s">
        <v>82</v>
      </c>
    </row>
    <row r="264" s="2" customFormat="1">
      <c r="A264" s="38"/>
      <c r="B264" s="39"/>
      <c r="C264" s="40"/>
      <c r="D264" s="244" t="s">
        <v>156</v>
      </c>
      <c r="E264" s="40"/>
      <c r="F264" s="245" t="s">
        <v>407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156</v>
      </c>
      <c r="AU264" s="17" t="s">
        <v>82</v>
      </c>
    </row>
    <row r="265" s="13" customFormat="1">
      <c r="A265" s="13"/>
      <c r="B265" s="246"/>
      <c r="C265" s="247"/>
      <c r="D265" s="239" t="s">
        <v>158</v>
      </c>
      <c r="E265" s="248" t="s">
        <v>1</v>
      </c>
      <c r="F265" s="249" t="s">
        <v>408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158</v>
      </c>
      <c r="AU265" s="255" t="s">
        <v>82</v>
      </c>
      <c r="AV265" s="13" t="s">
        <v>80</v>
      </c>
      <c r="AW265" s="13" t="s">
        <v>30</v>
      </c>
      <c r="AX265" s="13" t="s">
        <v>73</v>
      </c>
      <c r="AY265" s="255" t="s">
        <v>144</v>
      </c>
    </row>
    <row r="266" s="14" customFormat="1">
      <c r="A266" s="14"/>
      <c r="B266" s="256"/>
      <c r="C266" s="257"/>
      <c r="D266" s="239" t="s">
        <v>158</v>
      </c>
      <c r="E266" s="258" t="s">
        <v>1</v>
      </c>
      <c r="F266" s="259" t="s">
        <v>1319</v>
      </c>
      <c r="G266" s="257"/>
      <c r="H266" s="260">
        <v>4.9619999999999997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158</v>
      </c>
      <c r="AU266" s="266" t="s">
        <v>82</v>
      </c>
      <c r="AV266" s="14" t="s">
        <v>82</v>
      </c>
      <c r="AW266" s="14" t="s">
        <v>30</v>
      </c>
      <c r="AX266" s="14" t="s">
        <v>73</v>
      </c>
      <c r="AY266" s="266" t="s">
        <v>144</v>
      </c>
    </row>
    <row r="267" s="15" customFormat="1">
      <c r="A267" s="15"/>
      <c r="B267" s="267"/>
      <c r="C267" s="268"/>
      <c r="D267" s="239" t="s">
        <v>158</v>
      </c>
      <c r="E267" s="269" t="s">
        <v>1</v>
      </c>
      <c r="F267" s="270" t="s">
        <v>161</v>
      </c>
      <c r="G267" s="268"/>
      <c r="H267" s="271">
        <v>4.9619999999999997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158</v>
      </c>
      <c r="AU267" s="277" t="s">
        <v>82</v>
      </c>
      <c r="AV267" s="15" t="s">
        <v>152</v>
      </c>
      <c r="AW267" s="15" t="s">
        <v>30</v>
      </c>
      <c r="AX267" s="15" t="s">
        <v>80</v>
      </c>
      <c r="AY267" s="277" t="s">
        <v>144</v>
      </c>
    </row>
    <row r="268" s="2" customFormat="1" ht="24.15" customHeight="1">
      <c r="A268" s="38"/>
      <c r="B268" s="39"/>
      <c r="C268" s="226" t="s">
        <v>366</v>
      </c>
      <c r="D268" s="226" t="s">
        <v>147</v>
      </c>
      <c r="E268" s="227" t="s">
        <v>1056</v>
      </c>
      <c r="F268" s="228" t="s">
        <v>1057</v>
      </c>
      <c r="G268" s="229" t="s">
        <v>240</v>
      </c>
      <c r="H268" s="230">
        <v>5</v>
      </c>
      <c r="I268" s="231"/>
      <c r="J268" s="232">
        <f>ROUND(I268*H268,2)</f>
        <v>0</v>
      </c>
      <c r="K268" s="228" t="s">
        <v>151</v>
      </c>
      <c r="L268" s="44"/>
      <c r="M268" s="233" t="s">
        <v>1</v>
      </c>
      <c r="N268" s="234" t="s">
        <v>38</v>
      </c>
      <c r="O268" s="91"/>
      <c r="P268" s="235">
        <f>O268*H268</f>
        <v>0</v>
      </c>
      <c r="Q268" s="235">
        <v>0.00029999999999999997</v>
      </c>
      <c r="R268" s="235">
        <f>Q268*H268</f>
        <v>0.0014999999999999998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270</v>
      </c>
      <c r="AT268" s="237" t="s">
        <v>147</v>
      </c>
      <c r="AU268" s="237" t="s">
        <v>82</v>
      </c>
      <c r="AY268" s="17" t="s">
        <v>144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80</v>
      </c>
      <c r="BK268" s="238">
        <f>ROUND(I268*H268,2)</f>
        <v>0</v>
      </c>
      <c r="BL268" s="17" t="s">
        <v>270</v>
      </c>
      <c r="BM268" s="237" t="s">
        <v>1320</v>
      </c>
    </row>
    <row r="269" s="2" customFormat="1">
      <c r="A269" s="38"/>
      <c r="B269" s="39"/>
      <c r="C269" s="40"/>
      <c r="D269" s="239" t="s">
        <v>154</v>
      </c>
      <c r="E269" s="40"/>
      <c r="F269" s="240" t="s">
        <v>1059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82</v>
      </c>
    </row>
    <row r="270" s="2" customFormat="1">
      <c r="A270" s="38"/>
      <c r="B270" s="39"/>
      <c r="C270" s="40"/>
      <c r="D270" s="244" t="s">
        <v>156</v>
      </c>
      <c r="E270" s="40"/>
      <c r="F270" s="245" t="s">
        <v>1060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156</v>
      </c>
      <c r="AU270" s="17" t="s">
        <v>82</v>
      </c>
    </row>
    <row r="271" s="14" customFormat="1">
      <c r="A271" s="14"/>
      <c r="B271" s="256"/>
      <c r="C271" s="257"/>
      <c r="D271" s="239" t="s">
        <v>158</v>
      </c>
      <c r="E271" s="258" t="s">
        <v>1</v>
      </c>
      <c r="F271" s="259" t="s">
        <v>1321</v>
      </c>
      <c r="G271" s="257"/>
      <c r="H271" s="260">
        <v>5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158</v>
      </c>
      <c r="AU271" s="266" t="s">
        <v>82</v>
      </c>
      <c r="AV271" s="14" t="s">
        <v>82</v>
      </c>
      <c r="AW271" s="14" t="s">
        <v>30</v>
      </c>
      <c r="AX271" s="14" t="s">
        <v>73</v>
      </c>
      <c r="AY271" s="266" t="s">
        <v>144</v>
      </c>
    </row>
    <row r="272" s="15" customFormat="1">
      <c r="A272" s="15"/>
      <c r="B272" s="267"/>
      <c r="C272" s="268"/>
      <c r="D272" s="239" t="s">
        <v>158</v>
      </c>
      <c r="E272" s="269" t="s">
        <v>1</v>
      </c>
      <c r="F272" s="270" t="s">
        <v>161</v>
      </c>
      <c r="G272" s="268"/>
      <c r="H272" s="271">
        <v>5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158</v>
      </c>
      <c r="AU272" s="277" t="s">
        <v>82</v>
      </c>
      <c r="AV272" s="15" t="s">
        <v>152</v>
      </c>
      <c r="AW272" s="15" t="s">
        <v>30</v>
      </c>
      <c r="AX272" s="15" t="s">
        <v>80</v>
      </c>
      <c r="AY272" s="277" t="s">
        <v>144</v>
      </c>
    </row>
    <row r="273" s="2" customFormat="1" ht="16.5" customHeight="1">
      <c r="A273" s="38"/>
      <c r="B273" s="39"/>
      <c r="C273" s="226" t="s">
        <v>371</v>
      </c>
      <c r="D273" s="226" t="s">
        <v>147</v>
      </c>
      <c r="E273" s="227" t="s">
        <v>425</v>
      </c>
      <c r="F273" s="228" t="s">
        <v>426</v>
      </c>
      <c r="G273" s="229" t="s">
        <v>427</v>
      </c>
      <c r="H273" s="230">
        <v>6</v>
      </c>
      <c r="I273" s="231"/>
      <c r="J273" s="232">
        <f>ROUND(I273*H273,2)</f>
        <v>0</v>
      </c>
      <c r="K273" s="228" t="s">
        <v>1</v>
      </c>
      <c r="L273" s="44"/>
      <c r="M273" s="233" t="s">
        <v>1</v>
      </c>
      <c r="N273" s="234" t="s">
        <v>38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270</v>
      </c>
      <c r="AT273" s="237" t="s">
        <v>147</v>
      </c>
      <c r="AU273" s="237" t="s">
        <v>82</v>
      </c>
      <c r="AY273" s="17" t="s">
        <v>144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80</v>
      </c>
      <c r="BK273" s="238">
        <f>ROUND(I273*H273,2)</f>
        <v>0</v>
      </c>
      <c r="BL273" s="17" t="s">
        <v>270</v>
      </c>
      <c r="BM273" s="237" t="s">
        <v>1322</v>
      </c>
    </row>
    <row r="274" s="2" customFormat="1">
      <c r="A274" s="38"/>
      <c r="B274" s="39"/>
      <c r="C274" s="40"/>
      <c r="D274" s="239" t="s">
        <v>154</v>
      </c>
      <c r="E274" s="40"/>
      <c r="F274" s="240" t="s">
        <v>426</v>
      </c>
      <c r="G274" s="40"/>
      <c r="H274" s="40"/>
      <c r="I274" s="241"/>
      <c r="J274" s="40"/>
      <c r="K274" s="40"/>
      <c r="L274" s="44"/>
      <c r="M274" s="242"/>
      <c r="N274" s="243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154</v>
      </c>
      <c r="AU274" s="17" t="s">
        <v>82</v>
      </c>
    </row>
    <row r="275" s="14" customFormat="1">
      <c r="A275" s="14"/>
      <c r="B275" s="256"/>
      <c r="C275" s="257"/>
      <c r="D275" s="239" t="s">
        <v>158</v>
      </c>
      <c r="E275" s="258" t="s">
        <v>1</v>
      </c>
      <c r="F275" s="259" t="s">
        <v>1065</v>
      </c>
      <c r="G275" s="257"/>
      <c r="H275" s="260">
        <v>6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158</v>
      </c>
      <c r="AU275" s="266" t="s">
        <v>82</v>
      </c>
      <c r="AV275" s="14" t="s">
        <v>82</v>
      </c>
      <c r="AW275" s="14" t="s">
        <v>30</v>
      </c>
      <c r="AX275" s="14" t="s">
        <v>73</v>
      </c>
      <c r="AY275" s="266" t="s">
        <v>144</v>
      </c>
    </row>
    <row r="276" s="15" customFormat="1">
      <c r="A276" s="15"/>
      <c r="B276" s="267"/>
      <c r="C276" s="268"/>
      <c r="D276" s="239" t="s">
        <v>158</v>
      </c>
      <c r="E276" s="269" t="s">
        <v>1</v>
      </c>
      <c r="F276" s="270" t="s">
        <v>161</v>
      </c>
      <c r="G276" s="268"/>
      <c r="H276" s="271">
        <v>6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158</v>
      </c>
      <c r="AU276" s="277" t="s">
        <v>82</v>
      </c>
      <c r="AV276" s="15" t="s">
        <v>152</v>
      </c>
      <c r="AW276" s="15" t="s">
        <v>30</v>
      </c>
      <c r="AX276" s="15" t="s">
        <v>80</v>
      </c>
      <c r="AY276" s="277" t="s">
        <v>144</v>
      </c>
    </row>
    <row r="277" s="2" customFormat="1" ht="24.15" customHeight="1">
      <c r="A277" s="38"/>
      <c r="B277" s="39"/>
      <c r="C277" s="226" t="s">
        <v>376</v>
      </c>
      <c r="D277" s="226" t="s">
        <v>147</v>
      </c>
      <c r="E277" s="227" t="s">
        <v>472</v>
      </c>
      <c r="F277" s="228" t="s">
        <v>473</v>
      </c>
      <c r="G277" s="229" t="s">
        <v>164</v>
      </c>
      <c r="H277" s="230">
        <v>82</v>
      </c>
      <c r="I277" s="231"/>
      <c r="J277" s="232">
        <f>ROUND(I277*H277,2)</f>
        <v>0</v>
      </c>
      <c r="K277" s="228" t="s">
        <v>151</v>
      </c>
      <c r="L277" s="44"/>
      <c r="M277" s="233" t="s">
        <v>1</v>
      </c>
      <c r="N277" s="234" t="s">
        <v>38</v>
      </c>
      <c r="O277" s="91"/>
      <c r="P277" s="235">
        <f>O277*H277</f>
        <v>0</v>
      </c>
      <c r="Q277" s="235">
        <v>0</v>
      </c>
      <c r="R277" s="235">
        <f>Q277*H277</f>
        <v>0</v>
      </c>
      <c r="S277" s="235">
        <v>0.01584</v>
      </c>
      <c r="T277" s="236">
        <f>S277*H277</f>
        <v>1.29888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270</v>
      </c>
      <c r="AT277" s="237" t="s">
        <v>147</v>
      </c>
      <c r="AU277" s="237" t="s">
        <v>82</v>
      </c>
      <c r="AY277" s="17" t="s">
        <v>144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80</v>
      </c>
      <c r="BK277" s="238">
        <f>ROUND(I277*H277,2)</f>
        <v>0</v>
      </c>
      <c r="BL277" s="17" t="s">
        <v>270</v>
      </c>
      <c r="BM277" s="237" t="s">
        <v>1323</v>
      </c>
    </row>
    <row r="278" s="2" customFormat="1">
      <c r="A278" s="38"/>
      <c r="B278" s="39"/>
      <c r="C278" s="40"/>
      <c r="D278" s="239" t="s">
        <v>154</v>
      </c>
      <c r="E278" s="40"/>
      <c r="F278" s="240" t="s">
        <v>475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154</v>
      </c>
      <c r="AU278" s="17" t="s">
        <v>82</v>
      </c>
    </row>
    <row r="279" s="2" customFormat="1">
      <c r="A279" s="38"/>
      <c r="B279" s="39"/>
      <c r="C279" s="40"/>
      <c r="D279" s="244" t="s">
        <v>156</v>
      </c>
      <c r="E279" s="40"/>
      <c r="F279" s="245" t="s">
        <v>476</v>
      </c>
      <c r="G279" s="40"/>
      <c r="H279" s="40"/>
      <c r="I279" s="241"/>
      <c r="J279" s="40"/>
      <c r="K279" s="40"/>
      <c r="L279" s="44"/>
      <c r="M279" s="242"/>
      <c r="N279" s="243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156</v>
      </c>
      <c r="AU279" s="17" t="s">
        <v>82</v>
      </c>
    </row>
    <row r="280" s="13" customFormat="1">
      <c r="A280" s="13"/>
      <c r="B280" s="246"/>
      <c r="C280" s="247"/>
      <c r="D280" s="239" t="s">
        <v>158</v>
      </c>
      <c r="E280" s="248" t="s">
        <v>1</v>
      </c>
      <c r="F280" s="249" t="s">
        <v>1324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158</v>
      </c>
      <c r="AU280" s="255" t="s">
        <v>82</v>
      </c>
      <c r="AV280" s="13" t="s">
        <v>80</v>
      </c>
      <c r="AW280" s="13" t="s">
        <v>30</v>
      </c>
      <c r="AX280" s="13" t="s">
        <v>73</v>
      </c>
      <c r="AY280" s="255" t="s">
        <v>144</v>
      </c>
    </row>
    <row r="281" s="14" customFormat="1">
      <c r="A281" s="14"/>
      <c r="B281" s="256"/>
      <c r="C281" s="257"/>
      <c r="D281" s="239" t="s">
        <v>158</v>
      </c>
      <c r="E281" s="258" t="s">
        <v>1</v>
      </c>
      <c r="F281" s="259" t="s">
        <v>1325</v>
      </c>
      <c r="G281" s="257"/>
      <c r="H281" s="260">
        <v>7.9000000000000004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158</v>
      </c>
      <c r="AU281" s="266" t="s">
        <v>82</v>
      </c>
      <c r="AV281" s="14" t="s">
        <v>82</v>
      </c>
      <c r="AW281" s="14" t="s">
        <v>30</v>
      </c>
      <c r="AX281" s="14" t="s">
        <v>73</v>
      </c>
      <c r="AY281" s="266" t="s">
        <v>144</v>
      </c>
    </row>
    <row r="282" s="14" customFormat="1">
      <c r="A282" s="14"/>
      <c r="B282" s="256"/>
      <c r="C282" s="257"/>
      <c r="D282" s="239" t="s">
        <v>158</v>
      </c>
      <c r="E282" s="258" t="s">
        <v>1</v>
      </c>
      <c r="F282" s="259" t="s">
        <v>1326</v>
      </c>
      <c r="G282" s="257"/>
      <c r="H282" s="260">
        <v>7.9000000000000004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158</v>
      </c>
      <c r="AU282" s="266" t="s">
        <v>82</v>
      </c>
      <c r="AV282" s="14" t="s">
        <v>82</v>
      </c>
      <c r="AW282" s="14" t="s">
        <v>30</v>
      </c>
      <c r="AX282" s="14" t="s">
        <v>73</v>
      </c>
      <c r="AY282" s="266" t="s">
        <v>144</v>
      </c>
    </row>
    <row r="283" s="14" customFormat="1">
      <c r="A283" s="14"/>
      <c r="B283" s="256"/>
      <c r="C283" s="257"/>
      <c r="D283" s="239" t="s">
        <v>158</v>
      </c>
      <c r="E283" s="258" t="s">
        <v>1</v>
      </c>
      <c r="F283" s="259" t="s">
        <v>1327</v>
      </c>
      <c r="G283" s="257"/>
      <c r="H283" s="260">
        <v>7.9000000000000004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158</v>
      </c>
      <c r="AU283" s="266" t="s">
        <v>82</v>
      </c>
      <c r="AV283" s="14" t="s">
        <v>82</v>
      </c>
      <c r="AW283" s="14" t="s">
        <v>30</v>
      </c>
      <c r="AX283" s="14" t="s">
        <v>73</v>
      </c>
      <c r="AY283" s="266" t="s">
        <v>144</v>
      </c>
    </row>
    <row r="284" s="14" customFormat="1">
      <c r="A284" s="14"/>
      <c r="B284" s="256"/>
      <c r="C284" s="257"/>
      <c r="D284" s="239" t="s">
        <v>158</v>
      </c>
      <c r="E284" s="258" t="s">
        <v>1</v>
      </c>
      <c r="F284" s="259" t="s">
        <v>1328</v>
      </c>
      <c r="G284" s="257"/>
      <c r="H284" s="260">
        <v>7.9000000000000004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158</v>
      </c>
      <c r="AU284" s="266" t="s">
        <v>82</v>
      </c>
      <c r="AV284" s="14" t="s">
        <v>82</v>
      </c>
      <c r="AW284" s="14" t="s">
        <v>30</v>
      </c>
      <c r="AX284" s="14" t="s">
        <v>73</v>
      </c>
      <c r="AY284" s="266" t="s">
        <v>144</v>
      </c>
    </row>
    <row r="285" s="14" customFormat="1">
      <c r="A285" s="14"/>
      <c r="B285" s="256"/>
      <c r="C285" s="257"/>
      <c r="D285" s="239" t="s">
        <v>158</v>
      </c>
      <c r="E285" s="258" t="s">
        <v>1</v>
      </c>
      <c r="F285" s="259" t="s">
        <v>1329</v>
      </c>
      <c r="G285" s="257"/>
      <c r="H285" s="260">
        <v>7.9000000000000004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158</v>
      </c>
      <c r="AU285" s="266" t="s">
        <v>82</v>
      </c>
      <c r="AV285" s="14" t="s">
        <v>82</v>
      </c>
      <c r="AW285" s="14" t="s">
        <v>30</v>
      </c>
      <c r="AX285" s="14" t="s">
        <v>73</v>
      </c>
      <c r="AY285" s="266" t="s">
        <v>144</v>
      </c>
    </row>
    <row r="286" s="14" customFormat="1">
      <c r="A286" s="14"/>
      <c r="B286" s="256"/>
      <c r="C286" s="257"/>
      <c r="D286" s="239" t="s">
        <v>158</v>
      </c>
      <c r="E286" s="258" t="s">
        <v>1</v>
      </c>
      <c r="F286" s="259" t="s">
        <v>1330</v>
      </c>
      <c r="G286" s="257"/>
      <c r="H286" s="260">
        <v>15.800000000000001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158</v>
      </c>
      <c r="AU286" s="266" t="s">
        <v>82</v>
      </c>
      <c r="AV286" s="14" t="s">
        <v>82</v>
      </c>
      <c r="AW286" s="14" t="s">
        <v>30</v>
      </c>
      <c r="AX286" s="14" t="s">
        <v>73</v>
      </c>
      <c r="AY286" s="266" t="s">
        <v>144</v>
      </c>
    </row>
    <row r="287" s="14" customFormat="1">
      <c r="A287" s="14"/>
      <c r="B287" s="256"/>
      <c r="C287" s="257"/>
      <c r="D287" s="239" t="s">
        <v>158</v>
      </c>
      <c r="E287" s="258" t="s">
        <v>1</v>
      </c>
      <c r="F287" s="259" t="s">
        <v>1331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158</v>
      </c>
      <c r="AU287" s="266" t="s">
        <v>82</v>
      </c>
      <c r="AV287" s="14" t="s">
        <v>82</v>
      </c>
      <c r="AW287" s="14" t="s">
        <v>30</v>
      </c>
      <c r="AX287" s="14" t="s">
        <v>73</v>
      </c>
      <c r="AY287" s="266" t="s">
        <v>144</v>
      </c>
    </row>
    <row r="288" s="14" customFormat="1">
      <c r="A288" s="14"/>
      <c r="B288" s="256"/>
      <c r="C288" s="257"/>
      <c r="D288" s="239" t="s">
        <v>158</v>
      </c>
      <c r="E288" s="258" t="s">
        <v>1</v>
      </c>
      <c r="F288" s="259" t="s">
        <v>1332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158</v>
      </c>
      <c r="AU288" s="266" t="s">
        <v>82</v>
      </c>
      <c r="AV288" s="14" t="s">
        <v>82</v>
      </c>
      <c r="AW288" s="14" t="s">
        <v>30</v>
      </c>
      <c r="AX288" s="14" t="s">
        <v>73</v>
      </c>
      <c r="AY288" s="266" t="s">
        <v>144</v>
      </c>
    </row>
    <row r="289" s="14" customFormat="1">
      <c r="A289" s="14"/>
      <c r="B289" s="256"/>
      <c r="C289" s="257"/>
      <c r="D289" s="239" t="s">
        <v>158</v>
      </c>
      <c r="E289" s="258" t="s">
        <v>1</v>
      </c>
      <c r="F289" s="259" t="s">
        <v>1333</v>
      </c>
      <c r="G289" s="257"/>
      <c r="H289" s="260">
        <v>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158</v>
      </c>
      <c r="AU289" s="266" t="s">
        <v>82</v>
      </c>
      <c r="AV289" s="14" t="s">
        <v>82</v>
      </c>
      <c r="AW289" s="14" t="s">
        <v>30</v>
      </c>
      <c r="AX289" s="14" t="s">
        <v>73</v>
      </c>
      <c r="AY289" s="266" t="s">
        <v>144</v>
      </c>
    </row>
    <row r="290" s="14" customFormat="1">
      <c r="A290" s="14"/>
      <c r="B290" s="256"/>
      <c r="C290" s="257"/>
      <c r="D290" s="239" t="s">
        <v>158</v>
      </c>
      <c r="E290" s="258" t="s">
        <v>1</v>
      </c>
      <c r="F290" s="259" t="s">
        <v>1334</v>
      </c>
      <c r="G290" s="257"/>
      <c r="H290" s="260">
        <v>7.9000000000000004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158</v>
      </c>
      <c r="AU290" s="266" t="s">
        <v>82</v>
      </c>
      <c r="AV290" s="14" t="s">
        <v>82</v>
      </c>
      <c r="AW290" s="14" t="s">
        <v>30</v>
      </c>
      <c r="AX290" s="14" t="s">
        <v>73</v>
      </c>
      <c r="AY290" s="266" t="s">
        <v>144</v>
      </c>
    </row>
    <row r="291" s="14" customFormat="1">
      <c r="A291" s="14"/>
      <c r="B291" s="256"/>
      <c r="C291" s="257"/>
      <c r="D291" s="239" t="s">
        <v>158</v>
      </c>
      <c r="E291" s="258" t="s">
        <v>1</v>
      </c>
      <c r="F291" s="259" t="s">
        <v>1335</v>
      </c>
      <c r="G291" s="257"/>
      <c r="H291" s="260">
        <v>7.9000000000000004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158</v>
      </c>
      <c r="AU291" s="266" t="s">
        <v>82</v>
      </c>
      <c r="AV291" s="14" t="s">
        <v>82</v>
      </c>
      <c r="AW291" s="14" t="s">
        <v>30</v>
      </c>
      <c r="AX291" s="14" t="s">
        <v>73</v>
      </c>
      <c r="AY291" s="266" t="s">
        <v>144</v>
      </c>
    </row>
    <row r="292" s="14" customFormat="1">
      <c r="A292" s="14"/>
      <c r="B292" s="256"/>
      <c r="C292" s="257"/>
      <c r="D292" s="239" t="s">
        <v>158</v>
      </c>
      <c r="E292" s="258" t="s">
        <v>1</v>
      </c>
      <c r="F292" s="259" t="s">
        <v>1336</v>
      </c>
      <c r="G292" s="257"/>
      <c r="H292" s="260">
        <v>7.9000000000000004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158</v>
      </c>
      <c r="AU292" s="266" t="s">
        <v>82</v>
      </c>
      <c r="AV292" s="14" t="s">
        <v>82</v>
      </c>
      <c r="AW292" s="14" t="s">
        <v>30</v>
      </c>
      <c r="AX292" s="14" t="s">
        <v>73</v>
      </c>
      <c r="AY292" s="266" t="s">
        <v>144</v>
      </c>
    </row>
    <row r="293" s="15" customFormat="1">
      <c r="A293" s="15"/>
      <c r="B293" s="267"/>
      <c r="C293" s="268"/>
      <c r="D293" s="239" t="s">
        <v>158</v>
      </c>
      <c r="E293" s="269" t="s">
        <v>1</v>
      </c>
      <c r="F293" s="270" t="s">
        <v>161</v>
      </c>
      <c r="G293" s="268"/>
      <c r="H293" s="271">
        <v>82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7" t="s">
        <v>158</v>
      </c>
      <c r="AU293" s="277" t="s">
        <v>82</v>
      </c>
      <c r="AV293" s="15" t="s">
        <v>152</v>
      </c>
      <c r="AW293" s="15" t="s">
        <v>30</v>
      </c>
      <c r="AX293" s="15" t="s">
        <v>80</v>
      </c>
      <c r="AY293" s="277" t="s">
        <v>144</v>
      </c>
    </row>
    <row r="294" s="2" customFormat="1" ht="24.15" customHeight="1">
      <c r="A294" s="38"/>
      <c r="B294" s="39"/>
      <c r="C294" s="226" t="s">
        <v>381</v>
      </c>
      <c r="D294" s="226" t="s">
        <v>147</v>
      </c>
      <c r="E294" s="227" t="s">
        <v>481</v>
      </c>
      <c r="F294" s="228" t="s">
        <v>482</v>
      </c>
      <c r="G294" s="229" t="s">
        <v>164</v>
      </c>
      <c r="H294" s="230">
        <v>4.5</v>
      </c>
      <c r="I294" s="231"/>
      <c r="J294" s="232">
        <f>ROUND(I294*H294,2)</f>
        <v>0</v>
      </c>
      <c r="K294" s="228" t="s">
        <v>151</v>
      </c>
      <c r="L294" s="44"/>
      <c r="M294" s="233" t="s">
        <v>1</v>
      </c>
      <c r="N294" s="234" t="s">
        <v>38</v>
      </c>
      <c r="O294" s="91"/>
      <c r="P294" s="235">
        <f>O294*H294</f>
        <v>0</v>
      </c>
      <c r="Q294" s="235">
        <v>0</v>
      </c>
      <c r="R294" s="235">
        <f>Q294*H294</f>
        <v>0</v>
      </c>
      <c r="S294" s="235">
        <v>0.024750000000000001</v>
      </c>
      <c r="T294" s="236">
        <f>S294*H294</f>
        <v>0.111375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270</v>
      </c>
      <c r="AT294" s="237" t="s">
        <v>147</v>
      </c>
      <c r="AU294" s="237" t="s">
        <v>82</v>
      </c>
      <c r="AY294" s="17" t="s">
        <v>144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80</v>
      </c>
      <c r="BK294" s="238">
        <f>ROUND(I294*H294,2)</f>
        <v>0</v>
      </c>
      <c r="BL294" s="17" t="s">
        <v>270</v>
      </c>
      <c r="BM294" s="237" t="s">
        <v>1337</v>
      </c>
    </row>
    <row r="295" s="2" customFormat="1">
      <c r="A295" s="38"/>
      <c r="B295" s="39"/>
      <c r="C295" s="40"/>
      <c r="D295" s="239" t="s">
        <v>154</v>
      </c>
      <c r="E295" s="40"/>
      <c r="F295" s="240" t="s">
        <v>484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154</v>
      </c>
      <c r="AU295" s="17" t="s">
        <v>82</v>
      </c>
    </row>
    <row r="296" s="2" customFormat="1">
      <c r="A296" s="38"/>
      <c r="B296" s="39"/>
      <c r="C296" s="40"/>
      <c r="D296" s="244" t="s">
        <v>156</v>
      </c>
      <c r="E296" s="40"/>
      <c r="F296" s="245" t="s">
        <v>485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156</v>
      </c>
      <c r="AU296" s="17" t="s">
        <v>82</v>
      </c>
    </row>
    <row r="297" s="13" customFormat="1">
      <c r="A297" s="13"/>
      <c r="B297" s="246"/>
      <c r="C297" s="247"/>
      <c r="D297" s="239" t="s">
        <v>158</v>
      </c>
      <c r="E297" s="248" t="s">
        <v>1</v>
      </c>
      <c r="F297" s="249" t="s">
        <v>1338</v>
      </c>
      <c r="G297" s="247"/>
      <c r="H297" s="248" t="s">
        <v>1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158</v>
      </c>
      <c r="AU297" s="255" t="s">
        <v>82</v>
      </c>
      <c r="AV297" s="13" t="s">
        <v>80</v>
      </c>
      <c r="AW297" s="13" t="s">
        <v>30</v>
      </c>
      <c r="AX297" s="13" t="s">
        <v>73</v>
      </c>
      <c r="AY297" s="255" t="s">
        <v>144</v>
      </c>
    </row>
    <row r="298" s="14" customFormat="1">
      <c r="A298" s="14"/>
      <c r="B298" s="256"/>
      <c r="C298" s="257"/>
      <c r="D298" s="239" t="s">
        <v>158</v>
      </c>
      <c r="E298" s="258" t="s">
        <v>1</v>
      </c>
      <c r="F298" s="259" t="s">
        <v>1339</v>
      </c>
      <c r="G298" s="257"/>
      <c r="H298" s="260">
        <v>4.5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158</v>
      </c>
      <c r="AU298" s="266" t="s">
        <v>82</v>
      </c>
      <c r="AV298" s="14" t="s">
        <v>82</v>
      </c>
      <c r="AW298" s="14" t="s">
        <v>30</v>
      </c>
      <c r="AX298" s="14" t="s">
        <v>73</v>
      </c>
      <c r="AY298" s="266" t="s">
        <v>144</v>
      </c>
    </row>
    <row r="299" s="15" customFormat="1">
      <c r="A299" s="15"/>
      <c r="B299" s="267"/>
      <c r="C299" s="268"/>
      <c r="D299" s="239" t="s">
        <v>158</v>
      </c>
      <c r="E299" s="269" t="s">
        <v>1</v>
      </c>
      <c r="F299" s="270" t="s">
        <v>161</v>
      </c>
      <c r="G299" s="268"/>
      <c r="H299" s="271">
        <v>4.5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158</v>
      </c>
      <c r="AU299" s="277" t="s">
        <v>82</v>
      </c>
      <c r="AV299" s="15" t="s">
        <v>152</v>
      </c>
      <c r="AW299" s="15" t="s">
        <v>30</v>
      </c>
      <c r="AX299" s="15" t="s">
        <v>80</v>
      </c>
      <c r="AY299" s="277" t="s">
        <v>144</v>
      </c>
    </row>
    <row r="300" s="2" customFormat="1" ht="24.15" customHeight="1">
      <c r="A300" s="38"/>
      <c r="B300" s="39"/>
      <c r="C300" s="226" t="s">
        <v>386</v>
      </c>
      <c r="D300" s="226" t="s">
        <v>147</v>
      </c>
      <c r="E300" s="227" t="s">
        <v>1082</v>
      </c>
      <c r="F300" s="228" t="s">
        <v>1083</v>
      </c>
      <c r="G300" s="229" t="s">
        <v>164</v>
      </c>
      <c r="H300" s="230">
        <v>100</v>
      </c>
      <c r="I300" s="231"/>
      <c r="J300" s="232">
        <f>ROUND(I300*H300,2)</f>
        <v>0</v>
      </c>
      <c r="K300" s="228" t="s">
        <v>151</v>
      </c>
      <c r="L300" s="44"/>
      <c r="M300" s="233" t="s">
        <v>1</v>
      </c>
      <c r="N300" s="234" t="s">
        <v>38</v>
      </c>
      <c r="O300" s="91"/>
      <c r="P300" s="235">
        <f>O300*H300</f>
        <v>0</v>
      </c>
      <c r="Q300" s="235">
        <v>0.0073200000000000001</v>
      </c>
      <c r="R300" s="235">
        <f>Q300*H300</f>
        <v>0.73199999999999998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270</v>
      </c>
      <c r="AT300" s="237" t="s">
        <v>147</v>
      </c>
      <c r="AU300" s="237" t="s">
        <v>82</v>
      </c>
      <c r="AY300" s="17" t="s">
        <v>144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80</v>
      </c>
      <c r="BK300" s="238">
        <f>ROUND(I300*H300,2)</f>
        <v>0</v>
      </c>
      <c r="BL300" s="17" t="s">
        <v>270</v>
      </c>
      <c r="BM300" s="237" t="s">
        <v>1340</v>
      </c>
    </row>
    <row r="301" s="2" customFormat="1">
      <c r="A301" s="38"/>
      <c r="B301" s="39"/>
      <c r="C301" s="40"/>
      <c r="D301" s="239" t="s">
        <v>154</v>
      </c>
      <c r="E301" s="40"/>
      <c r="F301" s="240" t="s">
        <v>1085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154</v>
      </c>
      <c r="AU301" s="17" t="s">
        <v>82</v>
      </c>
    </row>
    <row r="302" s="2" customFormat="1">
      <c r="A302" s="38"/>
      <c r="B302" s="39"/>
      <c r="C302" s="40"/>
      <c r="D302" s="244" t="s">
        <v>156</v>
      </c>
      <c r="E302" s="40"/>
      <c r="F302" s="245" t="s">
        <v>1086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156</v>
      </c>
      <c r="AU302" s="17" t="s">
        <v>82</v>
      </c>
    </row>
    <row r="303" s="13" customFormat="1">
      <c r="A303" s="13"/>
      <c r="B303" s="246"/>
      <c r="C303" s="247"/>
      <c r="D303" s="239" t="s">
        <v>158</v>
      </c>
      <c r="E303" s="248" t="s">
        <v>1</v>
      </c>
      <c r="F303" s="249" t="s">
        <v>1087</v>
      </c>
      <c r="G303" s="247"/>
      <c r="H303" s="248" t="s">
        <v>1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158</v>
      </c>
      <c r="AU303" s="255" t="s">
        <v>82</v>
      </c>
      <c r="AV303" s="13" t="s">
        <v>80</v>
      </c>
      <c r="AW303" s="13" t="s">
        <v>30</v>
      </c>
      <c r="AX303" s="13" t="s">
        <v>73</v>
      </c>
      <c r="AY303" s="255" t="s">
        <v>144</v>
      </c>
    </row>
    <row r="304" s="14" customFormat="1">
      <c r="A304" s="14"/>
      <c r="B304" s="256"/>
      <c r="C304" s="257"/>
      <c r="D304" s="239" t="s">
        <v>158</v>
      </c>
      <c r="E304" s="258" t="s">
        <v>1</v>
      </c>
      <c r="F304" s="259" t="s">
        <v>985</v>
      </c>
      <c r="G304" s="257"/>
      <c r="H304" s="260">
        <v>100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158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144</v>
      </c>
    </row>
    <row r="305" s="15" customFormat="1">
      <c r="A305" s="15"/>
      <c r="B305" s="267"/>
      <c r="C305" s="268"/>
      <c r="D305" s="239" t="s">
        <v>158</v>
      </c>
      <c r="E305" s="269" t="s">
        <v>1</v>
      </c>
      <c r="F305" s="270" t="s">
        <v>161</v>
      </c>
      <c r="G305" s="268"/>
      <c r="H305" s="271">
        <v>100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7" t="s">
        <v>158</v>
      </c>
      <c r="AU305" s="277" t="s">
        <v>82</v>
      </c>
      <c r="AV305" s="15" t="s">
        <v>152</v>
      </c>
      <c r="AW305" s="15" t="s">
        <v>30</v>
      </c>
      <c r="AX305" s="15" t="s">
        <v>80</v>
      </c>
      <c r="AY305" s="277" t="s">
        <v>144</v>
      </c>
    </row>
    <row r="306" s="2" customFormat="1" ht="33" customHeight="1">
      <c r="A306" s="38"/>
      <c r="B306" s="39"/>
      <c r="C306" s="226" t="s">
        <v>392</v>
      </c>
      <c r="D306" s="226" t="s">
        <v>147</v>
      </c>
      <c r="E306" s="227" t="s">
        <v>577</v>
      </c>
      <c r="F306" s="228" t="s">
        <v>578</v>
      </c>
      <c r="G306" s="229" t="s">
        <v>164</v>
      </c>
      <c r="H306" s="230">
        <v>334</v>
      </c>
      <c r="I306" s="231"/>
      <c r="J306" s="232">
        <f>ROUND(I306*H306,2)</f>
        <v>0</v>
      </c>
      <c r="K306" s="228" t="s">
        <v>151</v>
      </c>
      <c r="L306" s="44"/>
      <c r="M306" s="233" t="s">
        <v>1</v>
      </c>
      <c r="N306" s="234" t="s">
        <v>38</v>
      </c>
      <c r="O306" s="91"/>
      <c r="P306" s="235">
        <f>O306*H306</f>
        <v>0</v>
      </c>
      <c r="Q306" s="235">
        <v>9.0000000000000006E-05</v>
      </c>
      <c r="R306" s="235">
        <f>Q306*H306</f>
        <v>0.030060000000000003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270</v>
      </c>
      <c r="AT306" s="237" t="s">
        <v>147</v>
      </c>
      <c r="AU306" s="237" t="s">
        <v>82</v>
      </c>
      <c r="AY306" s="17" t="s">
        <v>144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80</v>
      </c>
      <c r="BK306" s="238">
        <f>ROUND(I306*H306,2)</f>
        <v>0</v>
      </c>
      <c r="BL306" s="17" t="s">
        <v>270</v>
      </c>
      <c r="BM306" s="237" t="s">
        <v>1341</v>
      </c>
    </row>
    <row r="307" s="2" customFormat="1">
      <c r="A307" s="38"/>
      <c r="B307" s="39"/>
      <c r="C307" s="40"/>
      <c r="D307" s="239" t="s">
        <v>154</v>
      </c>
      <c r="E307" s="40"/>
      <c r="F307" s="240" t="s">
        <v>580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154</v>
      </c>
      <c r="AU307" s="17" t="s">
        <v>82</v>
      </c>
    </row>
    <row r="308" s="2" customFormat="1">
      <c r="A308" s="38"/>
      <c r="B308" s="39"/>
      <c r="C308" s="40"/>
      <c r="D308" s="244" t="s">
        <v>156</v>
      </c>
      <c r="E308" s="40"/>
      <c r="F308" s="245" t="s">
        <v>581</v>
      </c>
      <c r="G308" s="40"/>
      <c r="H308" s="40"/>
      <c r="I308" s="241"/>
      <c r="J308" s="40"/>
      <c r="K308" s="40"/>
      <c r="L308" s="44"/>
      <c r="M308" s="242"/>
      <c r="N308" s="243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156</v>
      </c>
      <c r="AU308" s="17" t="s">
        <v>82</v>
      </c>
    </row>
    <row r="309" s="13" customFormat="1">
      <c r="A309" s="13"/>
      <c r="B309" s="246"/>
      <c r="C309" s="247"/>
      <c r="D309" s="239" t="s">
        <v>158</v>
      </c>
      <c r="E309" s="248" t="s">
        <v>1</v>
      </c>
      <c r="F309" s="249" t="s">
        <v>1324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158</v>
      </c>
      <c r="AU309" s="255" t="s">
        <v>82</v>
      </c>
      <c r="AV309" s="13" t="s">
        <v>80</v>
      </c>
      <c r="AW309" s="13" t="s">
        <v>30</v>
      </c>
      <c r="AX309" s="13" t="s">
        <v>73</v>
      </c>
      <c r="AY309" s="255" t="s">
        <v>144</v>
      </c>
    </row>
    <row r="310" s="14" customFormat="1">
      <c r="A310" s="14"/>
      <c r="B310" s="256"/>
      <c r="C310" s="257"/>
      <c r="D310" s="239" t="s">
        <v>158</v>
      </c>
      <c r="E310" s="258" t="s">
        <v>1</v>
      </c>
      <c r="F310" s="259" t="s">
        <v>1325</v>
      </c>
      <c r="G310" s="257"/>
      <c r="H310" s="260">
        <v>7.9000000000000004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158</v>
      </c>
      <c r="AU310" s="266" t="s">
        <v>82</v>
      </c>
      <c r="AV310" s="14" t="s">
        <v>82</v>
      </c>
      <c r="AW310" s="14" t="s">
        <v>30</v>
      </c>
      <c r="AX310" s="14" t="s">
        <v>73</v>
      </c>
      <c r="AY310" s="266" t="s">
        <v>144</v>
      </c>
    </row>
    <row r="311" s="14" customFormat="1">
      <c r="A311" s="14"/>
      <c r="B311" s="256"/>
      <c r="C311" s="257"/>
      <c r="D311" s="239" t="s">
        <v>158</v>
      </c>
      <c r="E311" s="258" t="s">
        <v>1</v>
      </c>
      <c r="F311" s="259" t="s">
        <v>1326</v>
      </c>
      <c r="G311" s="257"/>
      <c r="H311" s="260">
        <v>7.9000000000000004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158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144</v>
      </c>
    </row>
    <row r="312" s="14" customFormat="1">
      <c r="A312" s="14"/>
      <c r="B312" s="256"/>
      <c r="C312" s="257"/>
      <c r="D312" s="239" t="s">
        <v>158</v>
      </c>
      <c r="E312" s="258" t="s">
        <v>1</v>
      </c>
      <c r="F312" s="259" t="s">
        <v>1327</v>
      </c>
      <c r="G312" s="257"/>
      <c r="H312" s="260">
        <v>7.9000000000000004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158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144</v>
      </c>
    </row>
    <row r="313" s="14" customFormat="1">
      <c r="A313" s="14"/>
      <c r="B313" s="256"/>
      <c r="C313" s="257"/>
      <c r="D313" s="239" t="s">
        <v>158</v>
      </c>
      <c r="E313" s="258" t="s">
        <v>1</v>
      </c>
      <c r="F313" s="259" t="s">
        <v>1328</v>
      </c>
      <c r="G313" s="257"/>
      <c r="H313" s="260">
        <v>7.9000000000000004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158</v>
      </c>
      <c r="AU313" s="266" t="s">
        <v>82</v>
      </c>
      <c r="AV313" s="14" t="s">
        <v>82</v>
      </c>
      <c r="AW313" s="14" t="s">
        <v>30</v>
      </c>
      <c r="AX313" s="14" t="s">
        <v>73</v>
      </c>
      <c r="AY313" s="266" t="s">
        <v>144</v>
      </c>
    </row>
    <row r="314" s="14" customFormat="1">
      <c r="A314" s="14"/>
      <c r="B314" s="256"/>
      <c r="C314" s="257"/>
      <c r="D314" s="239" t="s">
        <v>158</v>
      </c>
      <c r="E314" s="258" t="s">
        <v>1</v>
      </c>
      <c r="F314" s="259" t="s">
        <v>1329</v>
      </c>
      <c r="G314" s="257"/>
      <c r="H314" s="260">
        <v>7.9000000000000004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158</v>
      </c>
      <c r="AU314" s="266" t="s">
        <v>82</v>
      </c>
      <c r="AV314" s="14" t="s">
        <v>82</v>
      </c>
      <c r="AW314" s="14" t="s">
        <v>30</v>
      </c>
      <c r="AX314" s="14" t="s">
        <v>73</v>
      </c>
      <c r="AY314" s="266" t="s">
        <v>144</v>
      </c>
    </row>
    <row r="315" s="14" customFormat="1">
      <c r="A315" s="14"/>
      <c r="B315" s="256"/>
      <c r="C315" s="257"/>
      <c r="D315" s="239" t="s">
        <v>158</v>
      </c>
      <c r="E315" s="258" t="s">
        <v>1</v>
      </c>
      <c r="F315" s="259" t="s">
        <v>1330</v>
      </c>
      <c r="G315" s="257"/>
      <c r="H315" s="260">
        <v>15.800000000000001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158</v>
      </c>
      <c r="AU315" s="266" t="s">
        <v>82</v>
      </c>
      <c r="AV315" s="14" t="s">
        <v>82</v>
      </c>
      <c r="AW315" s="14" t="s">
        <v>30</v>
      </c>
      <c r="AX315" s="14" t="s">
        <v>73</v>
      </c>
      <c r="AY315" s="266" t="s">
        <v>144</v>
      </c>
    </row>
    <row r="316" s="14" customFormat="1">
      <c r="A316" s="14"/>
      <c r="B316" s="256"/>
      <c r="C316" s="257"/>
      <c r="D316" s="239" t="s">
        <v>158</v>
      </c>
      <c r="E316" s="258" t="s">
        <v>1</v>
      </c>
      <c r="F316" s="259" t="s">
        <v>1331</v>
      </c>
      <c r="G316" s="257"/>
      <c r="H316" s="260">
        <v>1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158</v>
      </c>
      <c r="AU316" s="266" t="s">
        <v>82</v>
      </c>
      <c r="AV316" s="14" t="s">
        <v>82</v>
      </c>
      <c r="AW316" s="14" t="s">
        <v>30</v>
      </c>
      <c r="AX316" s="14" t="s">
        <v>73</v>
      </c>
      <c r="AY316" s="266" t="s">
        <v>144</v>
      </c>
    </row>
    <row r="317" s="14" customFormat="1">
      <c r="A317" s="14"/>
      <c r="B317" s="256"/>
      <c r="C317" s="257"/>
      <c r="D317" s="239" t="s">
        <v>158</v>
      </c>
      <c r="E317" s="258" t="s">
        <v>1</v>
      </c>
      <c r="F317" s="259" t="s">
        <v>1332</v>
      </c>
      <c r="G317" s="257"/>
      <c r="H317" s="260">
        <v>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158</v>
      </c>
      <c r="AU317" s="266" t="s">
        <v>82</v>
      </c>
      <c r="AV317" s="14" t="s">
        <v>82</v>
      </c>
      <c r="AW317" s="14" t="s">
        <v>30</v>
      </c>
      <c r="AX317" s="14" t="s">
        <v>73</v>
      </c>
      <c r="AY317" s="266" t="s">
        <v>144</v>
      </c>
    </row>
    <row r="318" s="14" customFormat="1">
      <c r="A318" s="14"/>
      <c r="B318" s="256"/>
      <c r="C318" s="257"/>
      <c r="D318" s="239" t="s">
        <v>158</v>
      </c>
      <c r="E318" s="258" t="s">
        <v>1</v>
      </c>
      <c r="F318" s="259" t="s">
        <v>1333</v>
      </c>
      <c r="G318" s="257"/>
      <c r="H318" s="260">
        <v>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158</v>
      </c>
      <c r="AU318" s="266" t="s">
        <v>82</v>
      </c>
      <c r="AV318" s="14" t="s">
        <v>82</v>
      </c>
      <c r="AW318" s="14" t="s">
        <v>30</v>
      </c>
      <c r="AX318" s="14" t="s">
        <v>73</v>
      </c>
      <c r="AY318" s="266" t="s">
        <v>144</v>
      </c>
    </row>
    <row r="319" s="14" customFormat="1">
      <c r="A319" s="14"/>
      <c r="B319" s="256"/>
      <c r="C319" s="257"/>
      <c r="D319" s="239" t="s">
        <v>158</v>
      </c>
      <c r="E319" s="258" t="s">
        <v>1</v>
      </c>
      <c r="F319" s="259" t="s">
        <v>1334</v>
      </c>
      <c r="G319" s="257"/>
      <c r="H319" s="260">
        <v>7.9000000000000004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158</v>
      </c>
      <c r="AU319" s="266" t="s">
        <v>82</v>
      </c>
      <c r="AV319" s="14" t="s">
        <v>82</v>
      </c>
      <c r="AW319" s="14" t="s">
        <v>30</v>
      </c>
      <c r="AX319" s="14" t="s">
        <v>73</v>
      </c>
      <c r="AY319" s="266" t="s">
        <v>144</v>
      </c>
    </row>
    <row r="320" s="14" customFormat="1">
      <c r="A320" s="14"/>
      <c r="B320" s="256"/>
      <c r="C320" s="257"/>
      <c r="D320" s="239" t="s">
        <v>158</v>
      </c>
      <c r="E320" s="258" t="s">
        <v>1</v>
      </c>
      <c r="F320" s="259" t="s">
        <v>1335</v>
      </c>
      <c r="G320" s="257"/>
      <c r="H320" s="260">
        <v>7.9000000000000004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158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144</v>
      </c>
    </row>
    <row r="321" s="14" customFormat="1">
      <c r="A321" s="14"/>
      <c r="B321" s="256"/>
      <c r="C321" s="257"/>
      <c r="D321" s="239" t="s">
        <v>158</v>
      </c>
      <c r="E321" s="258" t="s">
        <v>1</v>
      </c>
      <c r="F321" s="259" t="s">
        <v>1336</v>
      </c>
      <c r="G321" s="257"/>
      <c r="H321" s="260">
        <v>7.9000000000000004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158</v>
      </c>
      <c r="AU321" s="266" t="s">
        <v>82</v>
      </c>
      <c r="AV321" s="14" t="s">
        <v>82</v>
      </c>
      <c r="AW321" s="14" t="s">
        <v>30</v>
      </c>
      <c r="AX321" s="14" t="s">
        <v>73</v>
      </c>
      <c r="AY321" s="266" t="s">
        <v>144</v>
      </c>
    </row>
    <row r="322" s="13" customFormat="1">
      <c r="A322" s="13"/>
      <c r="B322" s="246"/>
      <c r="C322" s="247"/>
      <c r="D322" s="239" t="s">
        <v>158</v>
      </c>
      <c r="E322" s="248" t="s">
        <v>1</v>
      </c>
      <c r="F322" s="249" t="s">
        <v>534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158</v>
      </c>
      <c r="AU322" s="255" t="s">
        <v>82</v>
      </c>
      <c r="AV322" s="13" t="s">
        <v>80</v>
      </c>
      <c r="AW322" s="13" t="s">
        <v>30</v>
      </c>
      <c r="AX322" s="13" t="s">
        <v>73</v>
      </c>
      <c r="AY322" s="255" t="s">
        <v>144</v>
      </c>
    </row>
    <row r="323" s="14" customFormat="1">
      <c r="A323" s="14"/>
      <c r="B323" s="256"/>
      <c r="C323" s="257"/>
      <c r="D323" s="239" t="s">
        <v>158</v>
      </c>
      <c r="E323" s="258" t="s">
        <v>1</v>
      </c>
      <c r="F323" s="259" t="s">
        <v>1342</v>
      </c>
      <c r="G323" s="257"/>
      <c r="H323" s="260">
        <v>252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158</v>
      </c>
      <c r="AU323" s="266" t="s">
        <v>82</v>
      </c>
      <c r="AV323" s="14" t="s">
        <v>82</v>
      </c>
      <c r="AW323" s="14" t="s">
        <v>30</v>
      </c>
      <c r="AX323" s="14" t="s">
        <v>73</v>
      </c>
      <c r="AY323" s="266" t="s">
        <v>144</v>
      </c>
    </row>
    <row r="324" s="15" customFormat="1">
      <c r="A324" s="15"/>
      <c r="B324" s="267"/>
      <c r="C324" s="268"/>
      <c r="D324" s="239" t="s">
        <v>158</v>
      </c>
      <c r="E324" s="269" t="s">
        <v>1</v>
      </c>
      <c r="F324" s="270" t="s">
        <v>161</v>
      </c>
      <c r="G324" s="268"/>
      <c r="H324" s="271">
        <v>334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158</v>
      </c>
      <c r="AU324" s="277" t="s">
        <v>82</v>
      </c>
      <c r="AV324" s="15" t="s">
        <v>152</v>
      </c>
      <c r="AW324" s="15" t="s">
        <v>30</v>
      </c>
      <c r="AX324" s="15" t="s">
        <v>80</v>
      </c>
      <c r="AY324" s="277" t="s">
        <v>144</v>
      </c>
    </row>
    <row r="325" s="2" customFormat="1" ht="21.75" customHeight="1">
      <c r="A325" s="38"/>
      <c r="B325" s="39"/>
      <c r="C325" s="278" t="s">
        <v>402</v>
      </c>
      <c r="D325" s="278" t="s">
        <v>361</v>
      </c>
      <c r="E325" s="279" t="s">
        <v>584</v>
      </c>
      <c r="F325" s="280" t="s">
        <v>585</v>
      </c>
      <c r="G325" s="281" t="s">
        <v>150</v>
      </c>
      <c r="H325" s="282">
        <v>10.223000000000001</v>
      </c>
      <c r="I325" s="283"/>
      <c r="J325" s="284">
        <f>ROUND(I325*H325,2)</f>
        <v>0</v>
      </c>
      <c r="K325" s="280" t="s">
        <v>151</v>
      </c>
      <c r="L325" s="285"/>
      <c r="M325" s="286" t="s">
        <v>1</v>
      </c>
      <c r="N325" s="287" t="s">
        <v>38</v>
      </c>
      <c r="O325" s="91"/>
      <c r="P325" s="235">
        <f>O325*H325</f>
        <v>0</v>
      </c>
      <c r="Q325" s="235">
        <v>0.55000000000000004</v>
      </c>
      <c r="R325" s="235">
        <f>Q325*H325</f>
        <v>5.622650000000001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376</v>
      </c>
      <c r="AT325" s="237" t="s">
        <v>361</v>
      </c>
      <c r="AU325" s="237" t="s">
        <v>82</v>
      </c>
      <c r="AY325" s="17" t="s">
        <v>144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80</v>
      </c>
      <c r="BK325" s="238">
        <f>ROUND(I325*H325,2)</f>
        <v>0</v>
      </c>
      <c r="BL325" s="17" t="s">
        <v>270</v>
      </c>
      <c r="BM325" s="237" t="s">
        <v>1343</v>
      </c>
    </row>
    <row r="326" s="2" customFormat="1">
      <c r="A326" s="38"/>
      <c r="B326" s="39"/>
      <c r="C326" s="40"/>
      <c r="D326" s="239" t="s">
        <v>154</v>
      </c>
      <c r="E326" s="40"/>
      <c r="F326" s="240" t="s">
        <v>585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154</v>
      </c>
      <c r="AU326" s="17" t="s">
        <v>82</v>
      </c>
    </row>
    <row r="327" s="13" customFormat="1">
      <c r="A327" s="13"/>
      <c r="B327" s="246"/>
      <c r="C327" s="247"/>
      <c r="D327" s="239" t="s">
        <v>158</v>
      </c>
      <c r="E327" s="248" t="s">
        <v>1</v>
      </c>
      <c r="F327" s="249" t="s">
        <v>540</v>
      </c>
      <c r="G327" s="247"/>
      <c r="H327" s="248" t="s">
        <v>1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158</v>
      </c>
      <c r="AU327" s="255" t="s">
        <v>82</v>
      </c>
      <c r="AV327" s="13" t="s">
        <v>80</v>
      </c>
      <c r="AW327" s="13" t="s">
        <v>30</v>
      </c>
      <c r="AX327" s="13" t="s">
        <v>73</v>
      </c>
      <c r="AY327" s="255" t="s">
        <v>144</v>
      </c>
    </row>
    <row r="328" s="13" customFormat="1">
      <c r="A328" s="13"/>
      <c r="B328" s="246"/>
      <c r="C328" s="247"/>
      <c r="D328" s="239" t="s">
        <v>158</v>
      </c>
      <c r="E328" s="248" t="s">
        <v>1</v>
      </c>
      <c r="F328" s="249" t="s">
        <v>1324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158</v>
      </c>
      <c r="AU328" s="255" t="s">
        <v>82</v>
      </c>
      <c r="AV328" s="13" t="s">
        <v>80</v>
      </c>
      <c r="AW328" s="13" t="s">
        <v>30</v>
      </c>
      <c r="AX328" s="13" t="s">
        <v>73</v>
      </c>
      <c r="AY328" s="255" t="s">
        <v>144</v>
      </c>
    </row>
    <row r="329" s="14" customFormat="1">
      <c r="A329" s="14"/>
      <c r="B329" s="256"/>
      <c r="C329" s="257"/>
      <c r="D329" s="239" t="s">
        <v>158</v>
      </c>
      <c r="E329" s="258" t="s">
        <v>1</v>
      </c>
      <c r="F329" s="259" t="s">
        <v>1344</v>
      </c>
      <c r="G329" s="257"/>
      <c r="H329" s="260">
        <v>0.222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158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144</v>
      </c>
    </row>
    <row r="330" s="14" customFormat="1">
      <c r="A330" s="14"/>
      <c r="B330" s="256"/>
      <c r="C330" s="257"/>
      <c r="D330" s="239" t="s">
        <v>158</v>
      </c>
      <c r="E330" s="258" t="s">
        <v>1</v>
      </c>
      <c r="F330" s="259" t="s">
        <v>1345</v>
      </c>
      <c r="G330" s="257"/>
      <c r="H330" s="260">
        <v>0.222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158</v>
      </c>
      <c r="AU330" s="266" t="s">
        <v>82</v>
      </c>
      <c r="AV330" s="14" t="s">
        <v>82</v>
      </c>
      <c r="AW330" s="14" t="s">
        <v>30</v>
      </c>
      <c r="AX330" s="14" t="s">
        <v>73</v>
      </c>
      <c r="AY330" s="266" t="s">
        <v>144</v>
      </c>
    </row>
    <row r="331" s="14" customFormat="1">
      <c r="A331" s="14"/>
      <c r="B331" s="256"/>
      <c r="C331" s="257"/>
      <c r="D331" s="239" t="s">
        <v>158</v>
      </c>
      <c r="E331" s="258" t="s">
        <v>1</v>
      </c>
      <c r="F331" s="259" t="s">
        <v>1346</v>
      </c>
      <c r="G331" s="257"/>
      <c r="H331" s="260">
        <v>0.222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158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144</v>
      </c>
    </row>
    <row r="332" s="14" customFormat="1">
      <c r="A332" s="14"/>
      <c r="B332" s="256"/>
      <c r="C332" s="257"/>
      <c r="D332" s="239" t="s">
        <v>158</v>
      </c>
      <c r="E332" s="258" t="s">
        <v>1</v>
      </c>
      <c r="F332" s="259" t="s">
        <v>1347</v>
      </c>
      <c r="G332" s="257"/>
      <c r="H332" s="260">
        <v>0.222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158</v>
      </c>
      <c r="AU332" s="266" t="s">
        <v>82</v>
      </c>
      <c r="AV332" s="14" t="s">
        <v>82</v>
      </c>
      <c r="AW332" s="14" t="s">
        <v>30</v>
      </c>
      <c r="AX332" s="14" t="s">
        <v>73</v>
      </c>
      <c r="AY332" s="266" t="s">
        <v>144</v>
      </c>
    </row>
    <row r="333" s="14" customFormat="1">
      <c r="A333" s="14"/>
      <c r="B333" s="256"/>
      <c r="C333" s="257"/>
      <c r="D333" s="239" t="s">
        <v>158</v>
      </c>
      <c r="E333" s="258" t="s">
        <v>1</v>
      </c>
      <c r="F333" s="259" t="s">
        <v>1348</v>
      </c>
      <c r="G333" s="257"/>
      <c r="H333" s="260">
        <v>0.222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158</v>
      </c>
      <c r="AU333" s="266" t="s">
        <v>82</v>
      </c>
      <c r="AV333" s="14" t="s">
        <v>82</v>
      </c>
      <c r="AW333" s="14" t="s">
        <v>30</v>
      </c>
      <c r="AX333" s="14" t="s">
        <v>73</v>
      </c>
      <c r="AY333" s="266" t="s">
        <v>144</v>
      </c>
    </row>
    <row r="334" s="14" customFormat="1">
      <c r="A334" s="14"/>
      <c r="B334" s="256"/>
      <c r="C334" s="257"/>
      <c r="D334" s="239" t="s">
        <v>158</v>
      </c>
      <c r="E334" s="258" t="s">
        <v>1</v>
      </c>
      <c r="F334" s="259" t="s">
        <v>1349</v>
      </c>
      <c r="G334" s="257"/>
      <c r="H334" s="260">
        <v>0.443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158</v>
      </c>
      <c r="AU334" s="266" t="s">
        <v>82</v>
      </c>
      <c r="AV334" s="14" t="s">
        <v>82</v>
      </c>
      <c r="AW334" s="14" t="s">
        <v>30</v>
      </c>
      <c r="AX334" s="14" t="s">
        <v>73</v>
      </c>
      <c r="AY334" s="266" t="s">
        <v>144</v>
      </c>
    </row>
    <row r="335" s="14" customFormat="1">
      <c r="A335" s="14"/>
      <c r="B335" s="256"/>
      <c r="C335" s="257"/>
      <c r="D335" s="239" t="s">
        <v>158</v>
      </c>
      <c r="E335" s="258" t="s">
        <v>1</v>
      </c>
      <c r="F335" s="259" t="s">
        <v>1350</v>
      </c>
      <c r="G335" s="257"/>
      <c r="H335" s="260">
        <v>0.028000000000000001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158</v>
      </c>
      <c r="AU335" s="266" t="s">
        <v>82</v>
      </c>
      <c r="AV335" s="14" t="s">
        <v>82</v>
      </c>
      <c r="AW335" s="14" t="s">
        <v>30</v>
      </c>
      <c r="AX335" s="14" t="s">
        <v>73</v>
      </c>
      <c r="AY335" s="266" t="s">
        <v>144</v>
      </c>
    </row>
    <row r="336" s="14" customFormat="1">
      <c r="A336" s="14"/>
      <c r="B336" s="256"/>
      <c r="C336" s="257"/>
      <c r="D336" s="239" t="s">
        <v>158</v>
      </c>
      <c r="E336" s="258" t="s">
        <v>1</v>
      </c>
      <c r="F336" s="259" t="s">
        <v>1351</v>
      </c>
      <c r="G336" s="257"/>
      <c r="H336" s="260">
        <v>0.028000000000000001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158</v>
      </c>
      <c r="AU336" s="266" t="s">
        <v>82</v>
      </c>
      <c r="AV336" s="14" t="s">
        <v>82</v>
      </c>
      <c r="AW336" s="14" t="s">
        <v>30</v>
      </c>
      <c r="AX336" s="14" t="s">
        <v>73</v>
      </c>
      <c r="AY336" s="266" t="s">
        <v>144</v>
      </c>
    </row>
    <row r="337" s="14" customFormat="1">
      <c r="A337" s="14"/>
      <c r="B337" s="256"/>
      <c r="C337" s="257"/>
      <c r="D337" s="239" t="s">
        <v>158</v>
      </c>
      <c r="E337" s="258" t="s">
        <v>1</v>
      </c>
      <c r="F337" s="259" t="s">
        <v>1352</v>
      </c>
      <c r="G337" s="257"/>
      <c r="H337" s="260">
        <v>0.028000000000000001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158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144</v>
      </c>
    </row>
    <row r="338" s="14" customFormat="1">
      <c r="A338" s="14"/>
      <c r="B338" s="256"/>
      <c r="C338" s="257"/>
      <c r="D338" s="239" t="s">
        <v>158</v>
      </c>
      <c r="E338" s="258" t="s">
        <v>1</v>
      </c>
      <c r="F338" s="259" t="s">
        <v>1353</v>
      </c>
      <c r="G338" s="257"/>
      <c r="H338" s="260">
        <v>0.222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158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144</v>
      </c>
    </row>
    <row r="339" s="14" customFormat="1">
      <c r="A339" s="14"/>
      <c r="B339" s="256"/>
      <c r="C339" s="257"/>
      <c r="D339" s="239" t="s">
        <v>158</v>
      </c>
      <c r="E339" s="258" t="s">
        <v>1</v>
      </c>
      <c r="F339" s="259" t="s">
        <v>1354</v>
      </c>
      <c r="G339" s="257"/>
      <c r="H339" s="260">
        <v>0.222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158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144</v>
      </c>
    </row>
    <row r="340" s="14" customFormat="1">
      <c r="A340" s="14"/>
      <c r="B340" s="256"/>
      <c r="C340" s="257"/>
      <c r="D340" s="239" t="s">
        <v>158</v>
      </c>
      <c r="E340" s="258" t="s">
        <v>1</v>
      </c>
      <c r="F340" s="259" t="s">
        <v>1355</v>
      </c>
      <c r="G340" s="257"/>
      <c r="H340" s="260">
        <v>0.222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158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144</v>
      </c>
    </row>
    <row r="341" s="13" customFormat="1">
      <c r="A341" s="13"/>
      <c r="B341" s="246"/>
      <c r="C341" s="247"/>
      <c r="D341" s="239" t="s">
        <v>158</v>
      </c>
      <c r="E341" s="248" t="s">
        <v>1</v>
      </c>
      <c r="F341" s="249" t="s">
        <v>534</v>
      </c>
      <c r="G341" s="247"/>
      <c r="H341" s="248" t="s">
        <v>1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158</v>
      </c>
      <c r="AU341" s="255" t="s">
        <v>82</v>
      </c>
      <c r="AV341" s="13" t="s">
        <v>80</v>
      </c>
      <c r="AW341" s="13" t="s">
        <v>30</v>
      </c>
      <c r="AX341" s="13" t="s">
        <v>73</v>
      </c>
      <c r="AY341" s="255" t="s">
        <v>144</v>
      </c>
    </row>
    <row r="342" s="14" customFormat="1">
      <c r="A342" s="14"/>
      <c r="B342" s="256"/>
      <c r="C342" s="257"/>
      <c r="D342" s="239" t="s">
        <v>158</v>
      </c>
      <c r="E342" s="258" t="s">
        <v>1</v>
      </c>
      <c r="F342" s="259" t="s">
        <v>1356</v>
      </c>
      <c r="G342" s="257"/>
      <c r="H342" s="260">
        <v>7.9199999999999999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158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144</v>
      </c>
    </row>
    <row r="343" s="15" customFormat="1">
      <c r="A343" s="15"/>
      <c r="B343" s="267"/>
      <c r="C343" s="268"/>
      <c r="D343" s="239" t="s">
        <v>158</v>
      </c>
      <c r="E343" s="269" t="s">
        <v>1</v>
      </c>
      <c r="F343" s="270" t="s">
        <v>161</v>
      </c>
      <c r="G343" s="268"/>
      <c r="H343" s="271">
        <v>10.223000000000001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158</v>
      </c>
      <c r="AU343" s="277" t="s">
        <v>82</v>
      </c>
      <c r="AV343" s="15" t="s">
        <v>152</v>
      </c>
      <c r="AW343" s="15" t="s">
        <v>30</v>
      </c>
      <c r="AX343" s="15" t="s">
        <v>80</v>
      </c>
      <c r="AY343" s="277" t="s">
        <v>144</v>
      </c>
    </row>
    <row r="344" s="2" customFormat="1" ht="33" customHeight="1">
      <c r="A344" s="38"/>
      <c r="B344" s="39"/>
      <c r="C344" s="226" t="s">
        <v>410</v>
      </c>
      <c r="D344" s="226" t="s">
        <v>147</v>
      </c>
      <c r="E344" s="227" t="s">
        <v>592</v>
      </c>
      <c r="F344" s="228" t="s">
        <v>593</v>
      </c>
      <c r="G344" s="229" t="s">
        <v>164</v>
      </c>
      <c r="H344" s="230">
        <v>9</v>
      </c>
      <c r="I344" s="231"/>
      <c r="J344" s="232">
        <f>ROUND(I344*H344,2)</f>
        <v>0</v>
      </c>
      <c r="K344" s="228" t="s">
        <v>151</v>
      </c>
      <c r="L344" s="44"/>
      <c r="M344" s="233" t="s">
        <v>1</v>
      </c>
      <c r="N344" s="234" t="s">
        <v>38</v>
      </c>
      <c r="O344" s="91"/>
      <c r="P344" s="235">
        <f>O344*H344</f>
        <v>0</v>
      </c>
      <c r="Q344" s="235">
        <v>0.00010000000000000001</v>
      </c>
      <c r="R344" s="235">
        <f>Q344*H344</f>
        <v>0.00090000000000000008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270</v>
      </c>
      <c r="AT344" s="237" t="s">
        <v>147</v>
      </c>
      <c r="AU344" s="237" t="s">
        <v>82</v>
      </c>
      <c r="AY344" s="17" t="s">
        <v>144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80</v>
      </c>
      <c r="BK344" s="238">
        <f>ROUND(I344*H344,2)</f>
        <v>0</v>
      </c>
      <c r="BL344" s="17" t="s">
        <v>270</v>
      </c>
      <c r="BM344" s="237" t="s">
        <v>1357</v>
      </c>
    </row>
    <row r="345" s="2" customFormat="1">
      <c r="A345" s="38"/>
      <c r="B345" s="39"/>
      <c r="C345" s="40"/>
      <c r="D345" s="239" t="s">
        <v>154</v>
      </c>
      <c r="E345" s="40"/>
      <c r="F345" s="240" t="s">
        <v>595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154</v>
      </c>
      <c r="AU345" s="17" t="s">
        <v>82</v>
      </c>
    </row>
    <row r="346" s="2" customFormat="1">
      <c r="A346" s="38"/>
      <c r="B346" s="39"/>
      <c r="C346" s="40"/>
      <c r="D346" s="244" t="s">
        <v>156</v>
      </c>
      <c r="E346" s="40"/>
      <c r="F346" s="245" t="s">
        <v>596</v>
      </c>
      <c r="G346" s="40"/>
      <c r="H346" s="40"/>
      <c r="I346" s="241"/>
      <c r="J346" s="40"/>
      <c r="K346" s="40"/>
      <c r="L346" s="44"/>
      <c r="M346" s="242"/>
      <c r="N346" s="243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156</v>
      </c>
      <c r="AU346" s="17" t="s">
        <v>82</v>
      </c>
    </row>
    <row r="347" s="13" customFormat="1">
      <c r="A347" s="13"/>
      <c r="B347" s="246"/>
      <c r="C347" s="247"/>
      <c r="D347" s="239" t="s">
        <v>158</v>
      </c>
      <c r="E347" s="248" t="s">
        <v>1</v>
      </c>
      <c r="F347" s="249" t="s">
        <v>1338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158</v>
      </c>
      <c r="AU347" s="255" t="s">
        <v>82</v>
      </c>
      <c r="AV347" s="13" t="s">
        <v>80</v>
      </c>
      <c r="AW347" s="13" t="s">
        <v>30</v>
      </c>
      <c r="AX347" s="13" t="s">
        <v>73</v>
      </c>
      <c r="AY347" s="255" t="s">
        <v>144</v>
      </c>
    </row>
    <row r="348" s="14" customFormat="1">
      <c r="A348" s="14"/>
      <c r="B348" s="256"/>
      <c r="C348" s="257"/>
      <c r="D348" s="239" t="s">
        <v>158</v>
      </c>
      <c r="E348" s="258" t="s">
        <v>1</v>
      </c>
      <c r="F348" s="259" t="s">
        <v>1339</v>
      </c>
      <c r="G348" s="257"/>
      <c r="H348" s="260">
        <v>4.5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158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144</v>
      </c>
    </row>
    <row r="349" s="13" customFormat="1">
      <c r="A349" s="13"/>
      <c r="B349" s="246"/>
      <c r="C349" s="247"/>
      <c r="D349" s="239" t="s">
        <v>158</v>
      </c>
      <c r="E349" s="248" t="s">
        <v>1</v>
      </c>
      <c r="F349" s="249" t="s">
        <v>534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158</v>
      </c>
      <c r="AU349" s="255" t="s">
        <v>82</v>
      </c>
      <c r="AV349" s="13" t="s">
        <v>80</v>
      </c>
      <c r="AW349" s="13" t="s">
        <v>30</v>
      </c>
      <c r="AX349" s="13" t="s">
        <v>73</v>
      </c>
      <c r="AY349" s="255" t="s">
        <v>144</v>
      </c>
    </row>
    <row r="350" s="14" customFormat="1">
      <c r="A350" s="14"/>
      <c r="B350" s="256"/>
      <c r="C350" s="257"/>
      <c r="D350" s="239" t="s">
        <v>158</v>
      </c>
      <c r="E350" s="258" t="s">
        <v>1</v>
      </c>
      <c r="F350" s="259" t="s">
        <v>1358</v>
      </c>
      <c r="G350" s="257"/>
      <c r="H350" s="260">
        <v>4.5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158</v>
      </c>
      <c r="AU350" s="266" t="s">
        <v>82</v>
      </c>
      <c r="AV350" s="14" t="s">
        <v>82</v>
      </c>
      <c r="AW350" s="14" t="s">
        <v>30</v>
      </c>
      <c r="AX350" s="14" t="s">
        <v>73</v>
      </c>
      <c r="AY350" s="266" t="s">
        <v>144</v>
      </c>
    </row>
    <row r="351" s="15" customFormat="1">
      <c r="A351" s="15"/>
      <c r="B351" s="267"/>
      <c r="C351" s="268"/>
      <c r="D351" s="239" t="s">
        <v>158</v>
      </c>
      <c r="E351" s="269" t="s">
        <v>1</v>
      </c>
      <c r="F351" s="270" t="s">
        <v>161</v>
      </c>
      <c r="G351" s="268"/>
      <c r="H351" s="271">
        <v>9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158</v>
      </c>
      <c r="AU351" s="277" t="s">
        <v>82</v>
      </c>
      <c r="AV351" s="15" t="s">
        <v>152</v>
      </c>
      <c r="AW351" s="15" t="s">
        <v>30</v>
      </c>
      <c r="AX351" s="15" t="s">
        <v>80</v>
      </c>
      <c r="AY351" s="277" t="s">
        <v>144</v>
      </c>
    </row>
    <row r="352" s="2" customFormat="1" ht="21.75" customHeight="1">
      <c r="A352" s="38"/>
      <c r="B352" s="39"/>
      <c r="C352" s="278" t="s">
        <v>417</v>
      </c>
      <c r="D352" s="278" t="s">
        <v>361</v>
      </c>
      <c r="E352" s="279" t="s">
        <v>599</v>
      </c>
      <c r="F352" s="280" t="s">
        <v>600</v>
      </c>
      <c r="G352" s="281" t="s">
        <v>150</v>
      </c>
      <c r="H352" s="282">
        <v>0.35599999999999998</v>
      </c>
      <c r="I352" s="283"/>
      <c r="J352" s="284">
        <f>ROUND(I352*H352,2)</f>
        <v>0</v>
      </c>
      <c r="K352" s="280" t="s">
        <v>151</v>
      </c>
      <c r="L352" s="285"/>
      <c r="M352" s="286" t="s">
        <v>1</v>
      </c>
      <c r="N352" s="287" t="s">
        <v>38</v>
      </c>
      <c r="O352" s="91"/>
      <c r="P352" s="235">
        <f>O352*H352</f>
        <v>0</v>
      </c>
      <c r="Q352" s="235">
        <v>0.55000000000000004</v>
      </c>
      <c r="R352" s="235">
        <f>Q352*H352</f>
        <v>0.1958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376</v>
      </c>
      <c r="AT352" s="237" t="s">
        <v>361</v>
      </c>
      <c r="AU352" s="237" t="s">
        <v>82</v>
      </c>
      <c r="AY352" s="17" t="s">
        <v>144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80</v>
      </c>
      <c r="BK352" s="238">
        <f>ROUND(I352*H352,2)</f>
        <v>0</v>
      </c>
      <c r="BL352" s="17" t="s">
        <v>270</v>
      </c>
      <c r="BM352" s="237" t="s">
        <v>1359</v>
      </c>
    </row>
    <row r="353" s="2" customFormat="1">
      <c r="A353" s="38"/>
      <c r="B353" s="39"/>
      <c r="C353" s="40"/>
      <c r="D353" s="239" t="s">
        <v>154</v>
      </c>
      <c r="E353" s="40"/>
      <c r="F353" s="240" t="s">
        <v>600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154</v>
      </c>
      <c r="AU353" s="17" t="s">
        <v>82</v>
      </c>
    </row>
    <row r="354" s="13" customFormat="1">
      <c r="A354" s="13"/>
      <c r="B354" s="246"/>
      <c r="C354" s="247"/>
      <c r="D354" s="239" t="s">
        <v>158</v>
      </c>
      <c r="E354" s="248" t="s">
        <v>1</v>
      </c>
      <c r="F354" s="249" t="s">
        <v>540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158</v>
      </c>
      <c r="AU354" s="255" t="s">
        <v>82</v>
      </c>
      <c r="AV354" s="13" t="s">
        <v>80</v>
      </c>
      <c r="AW354" s="13" t="s">
        <v>30</v>
      </c>
      <c r="AX354" s="13" t="s">
        <v>73</v>
      </c>
      <c r="AY354" s="255" t="s">
        <v>144</v>
      </c>
    </row>
    <row r="355" s="13" customFormat="1">
      <c r="A355" s="13"/>
      <c r="B355" s="246"/>
      <c r="C355" s="247"/>
      <c r="D355" s="239" t="s">
        <v>158</v>
      </c>
      <c r="E355" s="248" t="s">
        <v>1</v>
      </c>
      <c r="F355" s="249" t="s">
        <v>1338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158</v>
      </c>
      <c r="AU355" s="255" t="s">
        <v>82</v>
      </c>
      <c r="AV355" s="13" t="s">
        <v>80</v>
      </c>
      <c r="AW355" s="13" t="s">
        <v>30</v>
      </c>
      <c r="AX355" s="13" t="s">
        <v>73</v>
      </c>
      <c r="AY355" s="255" t="s">
        <v>144</v>
      </c>
    </row>
    <row r="356" s="14" customFormat="1">
      <c r="A356" s="14"/>
      <c r="B356" s="256"/>
      <c r="C356" s="257"/>
      <c r="D356" s="239" t="s">
        <v>158</v>
      </c>
      <c r="E356" s="258" t="s">
        <v>1</v>
      </c>
      <c r="F356" s="259" t="s">
        <v>1360</v>
      </c>
      <c r="G356" s="257"/>
      <c r="H356" s="260">
        <v>0.17799999999999999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158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144</v>
      </c>
    </row>
    <row r="357" s="13" customFormat="1">
      <c r="A357" s="13"/>
      <c r="B357" s="246"/>
      <c r="C357" s="247"/>
      <c r="D357" s="239" t="s">
        <v>158</v>
      </c>
      <c r="E357" s="248" t="s">
        <v>1</v>
      </c>
      <c r="F357" s="249" t="s">
        <v>534</v>
      </c>
      <c r="G357" s="247"/>
      <c r="H357" s="248" t="s">
        <v>1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158</v>
      </c>
      <c r="AU357" s="255" t="s">
        <v>82</v>
      </c>
      <c r="AV357" s="13" t="s">
        <v>80</v>
      </c>
      <c r="AW357" s="13" t="s">
        <v>30</v>
      </c>
      <c r="AX357" s="13" t="s">
        <v>73</v>
      </c>
      <c r="AY357" s="255" t="s">
        <v>144</v>
      </c>
    </row>
    <row r="358" s="14" customFormat="1">
      <c r="A358" s="14"/>
      <c r="B358" s="256"/>
      <c r="C358" s="257"/>
      <c r="D358" s="239" t="s">
        <v>158</v>
      </c>
      <c r="E358" s="258" t="s">
        <v>1</v>
      </c>
      <c r="F358" s="259" t="s">
        <v>1361</v>
      </c>
      <c r="G358" s="257"/>
      <c r="H358" s="260">
        <v>0.17799999999999999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158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144</v>
      </c>
    </row>
    <row r="359" s="15" customFormat="1">
      <c r="A359" s="15"/>
      <c r="B359" s="267"/>
      <c r="C359" s="268"/>
      <c r="D359" s="239" t="s">
        <v>158</v>
      </c>
      <c r="E359" s="269" t="s">
        <v>1</v>
      </c>
      <c r="F359" s="270" t="s">
        <v>161</v>
      </c>
      <c r="G359" s="268"/>
      <c r="H359" s="271">
        <v>0.35599999999999998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7" t="s">
        <v>158</v>
      </c>
      <c r="AU359" s="277" t="s">
        <v>82</v>
      </c>
      <c r="AV359" s="15" t="s">
        <v>152</v>
      </c>
      <c r="AW359" s="15" t="s">
        <v>30</v>
      </c>
      <c r="AX359" s="15" t="s">
        <v>80</v>
      </c>
      <c r="AY359" s="277" t="s">
        <v>144</v>
      </c>
    </row>
    <row r="360" s="2" customFormat="1" ht="24.15" customHeight="1">
      <c r="A360" s="38"/>
      <c r="B360" s="39"/>
      <c r="C360" s="226" t="s">
        <v>424</v>
      </c>
      <c r="D360" s="226" t="s">
        <v>147</v>
      </c>
      <c r="E360" s="227" t="s">
        <v>653</v>
      </c>
      <c r="F360" s="228" t="s">
        <v>654</v>
      </c>
      <c r="G360" s="229" t="s">
        <v>164</v>
      </c>
      <c r="H360" s="230">
        <v>82</v>
      </c>
      <c r="I360" s="231"/>
      <c r="J360" s="232">
        <f>ROUND(I360*H360,2)</f>
        <v>0</v>
      </c>
      <c r="K360" s="228" t="s">
        <v>151</v>
      </c>
      <c r="L360" s="44"/>
      <c r="M360" s="233" t="s">
        <v>1</v>
      </c>
      <c r="N360" s="234" t="s">
        <v>38</v>
      </c>
      <c r="O360" s="91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270</v>
      </c>
      <c r="AT360" s="237" t="s">
        <v>147</v>
      </c>
      <c r="AU360" s="237" t="s">
        <v>82</v>
      </c>
      <c r="AY360" s="17" t="s">
        <v>144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80</v>
      </c>
      <c r="BK360" s="238">
        <f>ROUND(I360*H360,2)</f>
        <v>0</v>
      </c>
      <c r="BL360" s="17" t="s">
        <v>270</v>
      </c>
      <c r="BM360" s="237" t="s">
        <v>1362</v>
      </c>
    </row>
    <row r="361" s="2" customFormat="1">
      <c r="A361" s="38"/>
      <c r="B361" s="39"/>
      <c r="C361" s="40"/>
      <c r="D361" s="239" t="s">
        <v>154</v>
      </c>
      <c r="E361" s="40"/>
      <c r="F361" s="240" t="s">
        <v>656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154</v>
      </c>
      <c r="AU361" s="17" t="s">
        <v>82</v>
      </c>
    </row>
    <row r="362" s="2" customFormat="1">
      <c r="A362" s="38"/>
      <c r="B362" s="39"/>
      <c r="C362" s="40"/>
      <c r="D362" s="244" t="s">
        <v>156</v>
      </c>
      <c r="E362" s="40"/>
      <c r="F362" s="245" t="s">
        <v>657</v>
      </c>
      <c r="G362" s="40"/>
      <c r="H362" s="40"/>
      <c r="I362" s="241"/>
      <c r="J362" s="40"/>
      <c r="K362" s="40"/>
      <c r="L362" s="44"/>
      <c r="M362" s="242"/>
      <c r="N362" s="243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156</v>
      </c>
      <c r="AU362" s="17" t="s">
        <v>82</v>
      </c>
    </row>
    <row r="363" s="13" customFormat="1">
      <c r="A363" s="13"/>
      <c r="B363" s="246"/>
      <c r="C363" s="247"/>
      <c r="D363" s="239" t="s">
        <v>158</v>
      </c>
      <c r="E363" s="248" t="s">
        <v>1</v>
      </c>
      <c r="F363" s="249" t="s">
        <v>1324</v>
      </c>
      <c r="G363" s="247"/>
      <c r="H363" s="248" t="s">
        <v>1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158</v>
      </c>
      <c r="AU363" s="255" t="s">
        <v>82</v>
      </c>
      <c r="AV363" s="13" t="s">
        <v>80</v>
      </c>
      <c r="AW363" s="13" t="s">
        <v>30</v>
      </c>
      <c r="AX363" s="13" t="s">
        <v>73</v>
      </c>
      <c r="AY363" s="255" t="s">
        <v>144</v>
      </c>
    </row>
    <row r="364" s="14" customFormat="1">
      <c r="A364" s="14"/>
      <c r="B364" s="256"/>
      <c r="C364" s="257"/>
      <c r="D364" s="239" t="s">
        <v>158</v>
      </c>
      <c r="E364" s="258" t="s">
        <v>1</v>
      </c>
      <c r="F364" s="259" t="s">
        <v>1325</v>
      </c>
      <c r="G364" s="257"/>
      <c r="H364" s="260">
        <v>7.9000000000000004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158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144</v>
      </c>
    </row>
    <row r="365" s="14" customFormat="1">
      <c r="A365" s="14"/>
      <c r="B365" s="256"/>
      <c r="C365" s="257"/>
      <c r="D365" s="239" t="s">
        <v>158</v>
      </c>
      <c r="E365" s="258" t="s">
        <v>1</v>
      </c>
      <c r="F365" s="259" t="s">
        <v>1326</v>
      </c>
      <c r="G365" s="257"/>
      <c r="H365" s="260">
        <v>7.9000000000000004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158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144</v>
      </c>
    </row>
    <row r="366" s="14" customFormat="1">
      <c r="A366" s="14"/>
      <c r="B366" s="256"/>
      <c r="C366" s="257"/>
      <c r="D366" s="239" t="s">
        <v>158</v>
      </c>
      <c r="E366" s="258" t="s">
        <v>1</v>
      </c>
      <c r="F366" s="259" t="s">
        <v>1327</v>
      </c>
      <c r="G366" s="257"/>
      <c r="H366" s="260">
        <v>7.9000000000000004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158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144</v>
      </c>
    </row>
    <row r="367" s="14" customFormat="1">
      <c r="A367" s="14"/>
      <c r="B367" s="256"/>
      <c r="C367" s="257"/>
      <c r="D367" s="239" t="s">
        <v>158</v>
      </c>
      <c r="E367" s="258" t="s">
        <v>1</v>
      </c>
      <c r="F367" s="259" t="s">
        <v>1328</v>
      </c>
      <c r="G367" s="257"/>
      <c r="H367" s="260">
        <v>7.9000000000000004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158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144</v>
      </c>
    </row>
    <row r="368" s="14" customFormat="1">
      <c r="A368" s="14"/>
      <c r="B368" s="256"/>
      <c r="C368" s="257"/>
      <c r="D368" s="239" t="s">
        <v>158</v>
      </c>
      <c r="E368" s="258" t="s">
        <v>1</v>
      </c>
      <c r="F368" s="259" t="s">
        <v>1329</v>
      </c>
      <c r="G368" s="257"/>
      <c r="H368" s="260">
        <v>7.9000000000000004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158</v>
      </c>
      <c r="AU368" s="266" t="s">
        <v>82</v>
      </c>
      <c r="AV368" s="14" t="s">
        <v>82</v>
      </c>
      <c r="AW368" s="14" t="s">
        <v>30</v>
      </c>
      <c r="AX368" s="14" t="s">
        <v>73</v>
      </c>
      <c r="AY368" s="266" t="s">
        <v>144</v>
      </c>
    </row>
    <row r="369" s="14" customFormat="1">
      <c r="A369" s="14"/>
      <c r="B369" s="256"/>
      <c r="C369" s="257"/>
      <c r="D369" s="239" t="s">
        <v>158</v>
      </c>
      <c r="E369" s="258" t="s">
        <v>1</v>
      </c>
      <c r="F369" s="259" t="s">
        <v>1330</v>
      </c>
      <c r="G369" s="257"/>
      <c r="H369" s="260">
        <v>15.800000000000001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158</v>
      </c>
      <c r="AU369" s="266" t="s">
        <v>82</v>
      </c>
      <c r="AV369" s="14" t="s">
        <v>82</v>
      </c>
      <c r="AW369" s="14" t="s">
        <v>30</v>
      </c>
      <c r="AX369" s="14" t="s">
        <v>73</v>
      </c>
      <c r="AY369" s="266" t="s">
        <v>144</v>
      </c>
    </row>
    <row r="370" s="14" customFormat="1">
      <c r="A370" s="14"/>
      <c r="B370" s="256"/>
      <c r="C370" s="257"/>
      <c r="D370" s="239" t="s">
        <v>158</v>
      </c>
      <c r="E370" s="258" t="s">
        <v>1</v>
      </c>
      <c r="F370" s="259" t="s">
        <v>1331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158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144</v>
      </c>
    </row>
    <row r="371" s="14" customFormat="1">
      <c r="A371" s="14"/>
      <c r="B371" s="256"/>
      <c r="C371" s="257"/>
      <c r="D371" s="239" t="s">
        <v>158</v>
      </c>
      <c r="E371" s="258" t="s">
        <v>1</v>
      </c>
      <c r="F371" s="259" t="s">
        <v>1332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158</v>
      </c>
      <c r="AU371" s="266" t="s">
        <v>82</v>
      </c>
      <c r="AV371" s="14" t="s">
        <v>82</v>
      </c>
      <c r="AW371" s="14" t="s">
        <v>30</v>
      </c>
      <c r="AX371" s="14" t="s">
        <v>73</v>
      </c>
      <c r="AY371" s="266" t="s">
        <v>144</v>
      </c>
    </row>
    <row r="372" s="14" customFormat="1">
      <c r="A372" s="14"/>
      <c r="B372" s="256"/>
      <c r="C372" s="257"/>
      <c r="D372" s="239" t="s">
        <v>158</v>
      </c>
      <c r="E372" s="258" t="s">
        <v>1</v>
      </c>
      <c r="F372" s="259" t="s">
        <v>1333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158</v>
      </c>
      <c r="AU372" s="266" t="s">
        <v>82</v>
      </c>
      <c r="AV372" s="14" t="s">
        <v>82</v>
      </c>
      <c r="AW372" s="14" t="s">
        <v>30</v>
      </c>
      <c r="AX372" s="14" t="s">
        <v>73</v>
      </c>
      <c r="AY372" s="266" t="s">
        <v>144</v>
      </c>
    </row>
    <row r="373" s="14" customFormat="1">
      <c r="A373" s="14"/>
      <c r="B373" s="256"/>
      <c r="C373" s="257"/>
      <c r="D373" s="239" t="s">
        <v>158</v>
      </c>
      <c r="E373" s="258" t="s">
        <v>1</v>
      </c>
      <c r="F373" s="259" t="s">
        <v>1334</v>
      </c>
      <c r="G373" s="257"/>
      <c r="H373" s="260">
        <v>7.9000000000000004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158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144</v>
      </c>
    </row>
    <row r="374" s="14" customFormat="1">
      <c r="A374" s="14"/>
      <c r="B374" s="256"/>
      <c r="C374" s="257"/>
      <c r="D374" s="239" t="s">
        <v>158</v>
      </c>
      <c r="E374" s="258" t="s">
        <v>1</v>
      </c>
      <c r="F374" s="259" t="s">
        <v>1335</v>
      </c>
      <c r="G374" s="257"/>
      <c r="H374" s="260">
        <v>7.9000000000000004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158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144</v>
      </c>
    </row>
    <row r="375" s="14" customFormat="1">
      <c r="A375" s="14"/>
      <c r="B375" s="256"/>
      <c r="C375" s="257"/>
      <c r="D375" s="239" t="s">
        <v>158</v>
      </c>
      <c r="E375" s="258" t="s">
        <v>1</v>
      </c>
      <c r="F375" s="259" t="s">
        <v>1336</v>
      </c>
      <c r="G375" s="257"/>
      <c r="H375" s="260">
        <v>7.9000000000000004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158</v>
      </c>
      <c r="AU375" s="266" t="s">
        <v>82</v>
      </c>
      <c r="AV375" s="14" t="s">
        <v>82</v>
      </c>
      <c r="AW375" s="14" t="s">
        <v>30</v>
      </c>
      <c r="AX375" s="14" t="s">
        <v>73</v>
      </c>
      <c r="AY375" s="266" t="s">
        <v>144</v>
      </c>
    </row>
    <row r="376" s="15" customFormat="1">
      <c r="A376" s="15"/>
      <c r="B376" s="267"/>
      <c r="C376" s="268"/>
      <c r="D376" s="239" t="s">
        <v>158</v>
      </c>
      <c r="E376" s="269" t="s">
        <v>1</v>
      </c>
      <c r="F376" s="270" t="s">
        <v>161</v>
      </c>
      <c r="G376" s="268"/>
      <c r="H376" s="271">
        <v>82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7" t="s">
        <v>158</v>
      </c>
      <c r="AU376" s="277" t="s">
        <v>82</v>
      </c>
      <c r="AV376" s="15" t="s">
        <v>152</v>
      </c>
      <c r="AW376" s="15" t="s">
        <v>30</v>
      </c>
      <c r="AX376" s="15" t="s">
        <v>80</v>
      </c>
      <c r="AY376" s="277" t="s">
        <v>144</v>
      </c>
    </row>
    <row r="377" s="2" customFormat="1" ht="24.15" customHeight="1">
      <c r="A377" s="38"/>
      <c r="B377" s="39"/>
      <c r="C377" s="226" t="s">
        <v>430</v>
      </c>
      <c r="D377" s="226" t="s">
        <v>147</v>
      </c>
      <c r="E377" s="227" t="s">
        <v>659</v>
      </c>
      <c r="F377" s="228" t="s">
        <v>660</v>
      </c>
      <c r="G377" s="229" t="s">
        <v>164</v>
      </c>
      <c r="H377" s="230">
        <v>4.5</v>
      </c>
      <c r="I377" s="231"/>
      <c r="J377" s="232">
        <f>ROUND(I377*H377,2)</f>
        <v>0</v>
      </c>
      <c r="K377" s="228" t="s">
        <v>151</v>
      </c>
      <c r="L377" s="44"/>
      <c r="M377" s="233" t="s">
        <v>1</v>
      </c>
      <c r="N377" s="234" t="s">
        <v>38</v>
      </c>
      <c r="O377" s="91"/>
      <c r="P377" s="235">
        <f>O377*H377</f>
        <v>0</v>
      </c>
      <c r="Q377" s="235">
        <v>0</v>
      </c>
      <c r="R377" s="235">
        <f>Q377*H377</f>
        <v>0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270</v>
      </c>
      <c r="AT377" s="237" t="s">
        <v>147</v>
      </c>
      <c r="AU377" s="237" t="s">
        <v>82</v>
      </c>
      <c r="AY377" s="17" t="s">
        <v>144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80</v>
      </c>
      <c r="BK377" s="238">
        <f>ROUND(I377*H377,2)</f>
        <v>0</v>
      </c>
      <c r="BL377" s="17" t="s">
        <v>270</v>
      </c>
      <c r="BM377" s="237" t="s">
        <v>1363</v>
      </c>
    </row>
    <row r="378" s="2" customFormat="1">
      <c r="A378" s="38"/>
      <c r="B378" s="39"/>
      <c r="C378" s="40"/>
      <c r="D378" s="239" t="s">
        <v>154</v>
      </c>
      <c r="E378" s="40"/>
      <c r="F378" s="240" t="s">
        <v>662</v>
      </c>
      <c r="G378" s="40"/>
      <c r="H378" s="40"/>
      <c r="I378" s="241"/>
      <c r="J378" s="40"/>
      <c r="K378" s="40"/>
      <c r="L378" s="44"/>
      <c r="M378" s="242"/>
      <c r="N378" s="243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154</v>
      </c>
      <c r="AU378" s="17" t="s">
        <v>82</v>
      </c>
    </row>
    <row r="379" s="2" customFormat="1">
      <c r="A379" s="38"/>
      <c r="B379" s="39"/>
      <c r="C379" s="40"/>
      <c r="D379" s="244" t="s">
        <v>156</v>
      </c>
      <c r="E379" s="40"/>
      <c r="F379" s="245" t="s">
        <v>663</v>
      </c>
      <c r="G379" s="40"/>
      <c r="H379" s="40"/>
      <c r="I379" s="241"/>
      <c r="J379" s="40"/>
      <c r="K379" s="40"/>
      <c r="L379" s="44"/>
      <c r="M379" s="242"/>
      <c r="N379" s="24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156</v>
      </c>
      <c r="AU379" s="17" t="s">
        <v>82</v>
      </c>
    </row>
    <row r="380" s="13" customFormat="1">
      <c r="A380" s="13"/>
      <c r="B380" s="246"/>
      <c r="C380" s="247"/>
      <c r="D380" s="239" t="s">
        <v>158</v>
      </c>
      <c r="E380" s="248" t="s">
        <v>1</v>
      </c>
      <c r="F380" s="249" t="s">
        <v>1338</v>
      </c>
      <c r="G380" s="247"/>
      <c r="H380" s="248" t="s">
        <v>1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158</v>
      </c>
      <c r="AU380" s="255" t="s">
        <v>82</v>
      </c>
      <c r="AV380" s="13" t="s">
        <v>80</v>
      </c>
      <c r="AW380" s="13" t="s">
        <v>30</v>
      </c>
      <c r="AX380" s="13" t="s">
        <v>73</v>
      </c>
      <c r="AY380" s="255" t="s">
        <v>144</v>
      </c>
    </row>
    <row r="381" s="14" customFormat="1">
      <c r="A381" s="14"/>
      <c r="B381" s="256"/>
      <c r="C381" s="257"/>
      <c r="D381" s="239" t="s">
        <v>158</v>
      </c>
      <c r="E381" s="258" t="s">
        <v>1</v>
      </c>
      <c r="F381" s="259" t="s">
        <v>1339</v>
      </c>
      <c r="G381" s="257"/>
      <c r="H381" s="260">
        <v>4.5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158</v>
      </c>
      <c r="AU381" s="266" t="s">
        <v>82</v>
      </c>
      <c r="AV381" s="14" t="s">
        <v>82</v>
      </c>
      <c r="AW381" s="14" t="s">
        <v>30</v>
      </c>
      <c r="AX381" s="14" t="s">
        <v>73</v>
      </c>
      <c r="AY381" s="266" t="s">
        <v>144</v>
      </c>
    </row>
    <row r="382" s="15" customFormat="1">
      <c r="A382" s="15"/>
      <c r="B382" s="267"/>
      <c r="C382" s="268"/>
      <c r="D382" s="239" t="s">
        <v>158</v>
      </c>
      <c r="E382" s="269" t="s">
        <v>1</v>
      </c>
      <c r="F382" s="270" t="s">
        <v>161</v>
      </c>
      <c r="G382" s="268"/>
      <c r="H382" s="271">
        <v>4.5</v>
      </c>
      <c r="I382" s="272"/>
      <c r="J382" s="268"/>
      <c r="K382" s="268"/>
      <c r="L382" s="273"/>
      <c r="M382" s="274"/>
      <c r="N382" s="275"/>
      <c r="O382" s="275"/>
      <c r="P382" s="275"/>
      <c r="Q382" s="275"/>
      <c r="R382" s="275"/>
      <c r="S382" s="275"/>
      <c r="T382" s="27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7" t="s">
        <v>158</v>
      </c>
      <c r="AU382" s="277" t="s">
        <v>82</v>
      </c>
      <c r="AV382" s="15" t="s">
        <v>152</v>
      </c>
      <c r="AW382" s="15" t="s">
        <v>30</v>
      </c>
      <c r="AX382" s="15" t="s">
        <v>80</v>
      </c>
      <c r="AY382" s="277" t="s">
        <v>144</v>
      </c>
    </row>
    <row r="383" s="2" customFormat="1" ht="24.15" customHeight="1">
      <c r="A383" s="38"/>
      <c r="B383" s="39"/>
      <c r="C383" s="226" t="s">
        <v>471</v>
      </c>
      <c r="D383" s="226" t="s">
        <v>147</v>
      </c>
      <c r="E383" s="227" t="s">
        <v>671</v>
      </c>
      <c r="F383" s="228" t="s">
        <v>672</v>
      </c>
      <c r="G383" s="229" t="s">
        <v>178</v>
      </c>
      <c r="H383" s="230">
        <v>295</v>
      </c>
      <c r="I383" s="231"/>
      <c r="J383" s="232">
        <f>ROUND(I383*H383,2)</f>
        <v>0</v>
      </c>
      <c r="K383" s="228" t="s">
        <v>151</v>
      </c>
      <c r="L383" s="44"/>
      <c r="M383" s="233" t="s">
        <v>1</v>
      </c>
      <c r="N383" s="234" t="s">
        <v>38</v>
      </c>
      <c r="O383" s="91"/>
      <c r="P383" s="235">
        <f>O383*H383</f>
        <v>0</v>
      </c>
      <c r="Q383" s="235">
        <v>0</v>
      </c>
      <c r="R383" s="235">
        <f>Q383*H383</f>
        <v>0</v>
      </c>
      <c r="S383" s="235">
        <v>0</v>
      </c>
      <c r="T383" s="23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7" t="s">
        <v>270</v>
      </c>
      <c r="AT383" s="237" t="s">
        <v>147</v>
      </c>
      <c r="AU383" s="237" t="s">
        <v>82</v>
      </c>
      <c r="AY383" s="17" t="s">
        <v>144</v>
      </c>
      <c r="BE383" s="238">
        <f>IF(N383="základní",J383,0)</f>
        <v>0</v>
      </c>
      <c r="BF383" s="238">
        <f>IF(N383="snížená",J383,0)</f>
        <v>0</v>
      </c>
      <c r="BG383" s="238">
        <f>IF(N383="zákl. přenesená",J383,0)</f>
        <v>0</v>
      </c>
      <c r="BH383" s="238">
        <f>IF(N383="sníž. přenesená",J383,0)</f>
        <v>0</v>
      </c>
      <c r="BI383" s="238">
        <f>IF(N383="nulová",J383,0)</f>
        <v>0</v>
      </c>
      <c r="BJ383" s="17" t="s">
        <v>80</v>
      </c>
      <c r="BK383" s="238">
        <f>ROUND(I383*H383,2)</f>
        <v>0</v>
      </c>
      <c r="BL383" s="17" t="s">
        <v>270</v>
      </c>
      <c r="BM383" s="237" t="s">
        <v>1364</v>
      </c>
    </row>
    <row r="384" s="2" customFormat="1">
      <c r="A384" s="38"/>
      <c r="B384" s="39"/>
      <c r="C384" s="40"/>
      <c r="D384" s="239" t="s">
        <v>154</v>
      </c>
      <c r="E384" s="40"/>
      <c r="F384" s="240" t="s">
        <v>674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154</v>
      </c>
      <c r="AU384" s="17" t="s">
        <v>82</v>
      </c>
    </row>
    <row r="385" s="2" customFormat="1">
      <c r="A385" s="38"/>
      <c r="B385" s="39"/>
      <c r="C385" s="40"/>
      <c r="D385" s="244" t="s">
        <v>156</v>
      </c>
      <c r="E385" s="40"/>
      <c r="F385" s="245" t="s">
        <v>675</v>
      </c>
      <c r="G385" s="40"/>
      <c r="H385" s="40"/>
      <c r="I385" s="241"/>
      <c r="J385" s="40"/>
      <c r="K385" s="40"/>
      <c r="L385" s="44"/>
      <c r="M385" s="242"/>
      <c r="N385" s="24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156</v>
      </c>
      <c r="AU385" s="17" t="s">
        <v>82</v>
      </c>
    </row>
    <row r="386" s="13" customFormat="1">
      <c r="A386" s="13"/>
      <c r="B386" s="246"/>
      <c r="C386" s="247"/>
      <c r="D386" s="239" t="s">
        <v>158</v>
      </c>
      <c r="E386" s="248" t="s">
        <v>1</v>
      </c>
      <c r="F386" s="249" t="s">
        <v>676</v>
      </c>
      <c r="G386" s="247"/>
      <c r="H386" s="248" t="s">
        <v>1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158</v>
      </c>
      <c r="AU386" s="255" t="s">
        <v>82</v>
      </c>
      <c r="AV386" s="13" t="s">
        <v>80</v>
      </c>
      <c r="AW386" s="13" t="s">
        <v>30</v>
      </c>
      <c r="AX386" s="13" t="s">
        <v>73</v>
      </c>
      <c r="AY386" s="255" t="s">
        <v>144</v>
      </c>
    </row>
    <row r="387" s="14" customFormat="1">
      <c r="A387" s="14"/>
      <c r="B387" s="256"/>
      <c r="C387" s="257"/>
      <c r="D387" s="239" t="s">
        <v>158</v>
      </c>
      <c r="E387" s="258" t="s">
        <v>1</v>
      </c>
      <c r="F387" s="259" t="s">
        <v>1365</v>
      </c>
      <c r="G387" s="257"/>
      <c r="H387" s="260">
        <v>295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158</v>
      </c>
      <c r="AU387" s="266" t="s">
        <v>82</v>
      </c>
      <c r="AV387" s="14" t="s">
        <v>82</v>
      </c>
      <c r="AW387" s="14" t="s">
        <v>30</v>
      </c>
      <c r="AX387" s="14" t="s">
        <v>73</v>
      </c>
      <c r="AY387" s="266" t="s">
        <v>144</v>
      </c>
    </row>
    <row r="388" s="15" customFormat="1">
      <c r="A388" s="15"/>
      <c r="B388" s="267"/>
      <c r="C388" s="268"/>
      <c r="D388" s="239" t="s">
        <v>158</v>
      </c>
      <c r="E388" s="269" t="s">
        <v>1</v>
      </c>
      <c r="F388" s="270" t="s">
        <v>161</v>
      </c>
      <c r="G388" s="268"/>
      <c r="H388" s="271">
        <v>295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7" t="s">
        <v>158</v>
      </c>
      <c r="AU388" s="277" t="s">
        <v>82</v>
      </c>
      <c r="AV388" s="15" t="s">
        <v>152</v>
      </c>
      <c r="AW388" s="15" t="s">
        <v>30</v>
      </c>
      <c r="AX388" s="15" t="s">
        <v>80</v>
      </c>
      <c r="AY388" s="277" t="s">
        <v>144</v>
      </c>
    </row>
    <row r="389" s="2" customFormat="1" ht="16.5" customHeight="1">
      <c r="A389" s="38"/>
      <c r="B389" s="39"/>
      <c r="C389" s="278" t="s">
        <v>480</v>
      </c>
      <c r="D389" s="278" t="s">
        <v>361</v>
      </c>
      <c r="E389" s="279" t="s">
        <v>679</v>
      </c>
      <c r="F389" s="280" t="s">
        <v>680</v>
      </c>
      <c r="G389" s="281" t="s">
        <v>150</v>
      </c>
      <c r="H389" s="282">
        <v>5.452</v>
      </c>
      <c r="I389" s="283"/>
      <c r="J389" s="284">
        <f>ROUND(I389*H389,2)</f>
        <v>0</v>
      </c>
      <c r="K389" s="280" t="s">
        <v>151</v>
      </c>
      <c r="L389" s="285"/>
      <c r="M389" s="286" t="s">
        <v>1</v>
      </c>
      <c r="N389" s="287" t="s">
        <v>38</v>
      </c>
      <c r="O389" s="91"/>
      <c r="P389" s="235">
        <f>O389*H389</f>
        <v>0</v>
      </c>
      <c r="Q389" s="235">
        <v>0.55000000000000004</v>
      </c>
      <c r="R389" s="235">
        <f>Q389*H389</f>
        <v>2.9986000000000002</v>
      </c>
      <c r="S389" s="235">
        <v>0</v>
      </c>
      <c r="T389" s="23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7" t="s">
        <v>376</v>
      </c>
      <c r="AT389" s="237" t="s">
        <v>361</v>
      </c>
      <c r="AU389" s="237" t="s">
        <v>82</v>
      </c>
      <c r="AY389" s="17" t="s">
        <v>144</v>
      </c>
      <c r="BE389" s="238">
        <f>IF(N389="základní",J389,0)</f>
        <v>0</v>
      </c>
      <c r="BF389" s="238">
        <f>IF(N389="snížená",J389,0)</f>
        <v>0</v>
      </c>
      <c r="BG389" s="238">
        <f>IF(N389="zákl. přenesená",J389,0)</f>
        <v>0</v>
      </c>
      <c r="BH389" s="238">
        <f>IF(N389="sníž. přenesená",J389,0)</f>
        <v>0</v>
      </c>
      <c r="BI389" s="238">
        <f>IF(N389="nulová",J389,0)</f>
        <v>0</v>
      </c>
      <c r="BJ389" s="17" t="s">
        <v>80</v>
      </c>
      <c r="BK389" s="238">
        <f>ROUND(I389*H389,2)</f>
        <v>0</v>
      </c>
      <c r="BL389" s="17" t="s">
        <v>270</v>
      </c>
      <c r="BM389" s="237" t="s">
        <v>1366</v>
      </c>
    </row>
    <row r="390" s="2" customFormat="1">
      <c r="A390" s="38"/>
      <c r="B390" s="39"/>
      <c r="C390" s="40"/>
      <c r="D390" s="239" t="s">
        <v>154</v>
      </c>
      <c r="E390" s="40"/>
      <c r="F390" s="240" t="s">
        <v>680</v>
      </c>
      <c r="G390" s="40"/>
      <c r="H390" s="40"/>
      <c r="I390" s="241"/>
      <c r="J390" s="40"/>
      <c r="K390" s="40"/>
      <c r="L390" s="44"/>
      <c r="M390" s="242"/>
      <c r="N390" s="243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154</v>
      </c>
      <c r="AU390" s="17" t="s">
        <v>82</v>
      </c>
    </row>
    <row r="391" s="13" customFormat="1">
      <c r="A391" s="13"/>
      <c r="B391" s="246"/>
      <c r="C391" s="247"/>
      <c r="D391" s="239" t="s">
        <v>158</v>
      </c>
      <c r="E391" s="248" t="s">
        <v>1</v>
      </c>
      <c r="F391" s="249" t="s">
        <v>540</v>
      </c>
      <c r="G391" s="247"/>
      <c r="H391" s="248" t="s">
        <v>1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158</v>
      </c>
      <c r="AU391" s="255" t="s">
        <v>82</v>
      </c>
      <c r="AV391" s="13" t="s">
        <v>80</v>
      </c>
      <c r="AW391" s="13" t="s">
        <v>30</v>
      </c>
      <c r="AX391" s="13" t="s">
        <v>73</v>
      </c>
      <c r="AY391" s="255" t="s">
        <v>144</v>
      </c>
    </row>
    <row r="392" s="14" customFormat="1">
      <c r="A392" s="14"/>
      <c r="B392" s="256"/>
      <c r="C392" s="257"/>
      <c r="D392" s="239" t="s">
        <v>158</v>
      </c>
      <c r="E392" s="258" t="s">
        <v>1</v>
      </c>
      <c r="F392" s="259" t="s">
        <v>1367</v>
      </c>
      <c r="G392" s="257"/>
      <c r="H392" s="260">
        <v>5.452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158</v>
      </c>
      <c r="AU392" s="266" t="s">
        <v>82</v>
      </c>
      <c r="AV392" s="14" t="s">
        <v>82</v>
      </c>
      <c r="AW392" s="14" t="s">
        <v>30</v>
      </c>
      <c r="AX392" s="14" t="s">
        <v>73</v>
      </c>
      <c r="AY392" s="266" t="s">
        <v>144</v>
      </c>
    </row>
    <row r="393" s="15" customFormat="1">
      <c r="A393" s="15"/>
      <c r="B393" s="267"/>
      <c r="C393" s="268"/>
      <c r="D393" s="239" t="s">
        <v>158</v>
      </c>
      <c r="E393" s="269" t="s">
        <v>1</v>
      </c>
      <c r="F393" s="270" t="s">
        <v>161</v>
      </c>
      <c r="G393" s="268"/>
      <c r="H393" s="271">
        <v>5.452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7" t="s">
        <v>158</v>
      </c>
      <c r="AU393" s="277" t="s">
        <v>82</v>
      </c>
      <c r="AV393" s="15" t="s">
        <v>152</v>
      </c>
      <c r="AW393" s="15" t="s">
        <v>30</v>
      </c>
      <c r="AX393" s="15" t="s">
        <v>80</v>
      </c>
      <c r="AY393" s="277" t="s">
        <v>144</v>
      </c>
    </row>
    <row r="394" s="2" customFormat="1" ht="24.15" customHeight="1">
      <c r="A394" s="38"/>
      <c r="B394" s="39"/>
      <c r="C394" s="226" t="s">
        <v>506</v>
      </c>
      <c r="D394" s="226" t="s">
        <v>147</v>
      </c>
      <c r="E394" s="227" t="s">
        <v>684</v>
      </c>
      <c r="F394" s="228" t="s">
        <v>685</v>
      </c>
      <c r="G394" s="229" t="s">
        <v>178</v>
      </c>
      <c r="H394" s="230">
        <v>295</v>
      </c>
      <c r="I394" s="231"/>
      <c r="J394" s="232">
        <f>ROUND(I394*H394,2)</f>
        <v>0</v>
      </c>
      <c r="K394" s="228" t="s">
        <v>151</v>
      </c>
      <c r="L394" s="44"/>
      <c r="M394" s="233" t="s">
        <v>1</v>
      </c>
      <c r="N394" s="234" t="s">
        <v>38</v>
      </c>
      <c r="O394" s="91"/>
      <c r="P394" s="235">
        <f>O394*H394</f>
        <v>0</v>
      </c>
      <c r="Q394" s="235">
        <v>0</v>
      </c>
      <c r="R394" s="235">
        <f>Q394*H394</f>
        <v>0</v>
      </c>
      <c r="S394" s="235">
        <v>0.0050000000000000001</v>
      </c>
      <c r="T394" s="236">
        <f>S394*H394</f>
        <v>1.4750000000000001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7" t="s">
        <v>270</v>
      </c>
      <c r="AT394" s="237" t="s">
        <v>147</v>
      </c>
      <c r="AU394" s="237" t="s">
        <v>82</v>
      </c>
      <c r="AY394" s="17" t="s">
        <v>144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7" t="s">
        <v>80</v>
      </c>
      <c r="BK394" s="238">
        <f>ROUND(I394*H394,2)</f>
        <v>0</v>
      </c>
      <c r="BL394" s="17" t="s">
        <v>270</v>
      </c>
      <c r="BM394" s="237" t="s">
        <v>1368</v>
      </c>
    </row>
    <row r="395" s="2" customFormat="1">
      <c r="A395" s="38"/>
      <c r="B395" s="39"/>
      <c r="C395" s="40"/>
      <c r="D395" s="239" t="s">
        <v>154</v>
      </c>
      <c r="E395" s="40"/>
      <c r="F395" s="240" t="s">
        <v>687</v>
      </c>
      <c r="G395" s="40"/>
      <c r="H395" s="40"/>
      <c r="I395" s="241"/>
      <c r="J395" s="40"/>
      <c r="K395" s="40"/>
      <c r="L395" s="44"/>
      <c r="M395" s="242"/>
      <c r="N395" s="24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154</v>
      </c>
      <c r="AU395" s="17" t="s">
        <v>82</v>
      </c>
    </row>
    <row r="396" s="2" customFormat="1">
      <c r="A396" s="38"/>
      <c r="B396" s="39"/>
      <c r="C396" s="40"/>
      <c r="D396" s="244" t="s">
        <v>156</v>
      </c>
      <c r="E396" s="40"/>
      <c r="F396" s="245" t="s">
        <v>688</v>
      </c>
      <c r="G396" s="40"/>
      <c r="H396" s="40"/>
      <c r="I396" s="241"/>
      <c r="J396" s="40"/>
      <c r="K396" s="40"/>
      <c r="L396" s="44"/>
      <c r="M396" s="242"/>
      <c r="N396" s="243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156</v>
      </c>
      <c r="AU396" s="17" t="s">
        <v>82</v>
      </c>
    </row>
    <row r="397" s="13" customFormat="1">
      <c r="A397" s="13"/>
      <c r="B397" s="246"/>
      <c r="C397" s="247"/>
      <c r="D397" s="239" t="s">
        <v>158</v>
      </c>
      <c r="E397" s="248" t="s">
        <v>1</v>
      </c>
      <c r="F397" s="249" t="s">
        <v>676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158</v>
      </c>
      <c r="AU397" s="255" t="s">
        <v>82</v>
      </c>
      <c r="AV397" s="13" t="s">
        <v>80</v>
      </c>
      <c r="AW397" s="13" t="s">
        <v>30</v>
      </c>
      <c r="AX397" s="13" t="s">
        <v>73</v>
      </c>
      <c r="AY397" s="255" t="s">
        <v>144</v>
      </c>
    </row>
    <row r="398" s="14" customFormat="1">
      <c r="A398" s="14"/>
      <c r="B398" s="256"/>
      <c r="C398" s="257"/>
      <c r="D398" s="239" t="s">
        <v>158</v>
      </c>
      <c r="E398" s="258" t="s">
        <v>1</v>
      </c>
      <c r="F398" s="259" t="s">
        <v>1365</v>
      </c>
      <c r="G398" s="257"/>
      <c r="H398" s="260">
        <v>295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158</v>
      </c>
      <c r="AU398" s="266" t="s">
        <v>82</v>
      </c>
      <c r="AV398" s="14" t="s">
        <v>82</v>
      </c>
      <c r="AW398" s="14" t="s">
        <v>30</v>
      </c>
      <c r="AX398" s="14" t="s">
        <v>73</v>
      </c>
      <c r="AY398" s="266" t="s">
        <v>144</v>
      </c>
    </row>
    <row r="399" s="15" customFormat="1">
      <c r="A399" s="15"/>
      <c r="B399" s="267"/>
      <c r="C399" s="268"/>
      <c r="D399" s="239" t="s">
        <v>158</v>
      </c>
      <c r="E399" s="269" t="s">
        <v>1</v>
      </c>
      <c r="F399" s="270" t="s">
        <v>161</v>
      </c>
      <c r="G399" s="268"/>
      <c r="H399" s="271">
        <v>295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158</v>
      </c>
      <c r="AU399" s="277" t="s">
        <v>82</v>
      </c>
      <c r="AV399" s="15" t="s">
        <v>152</v>
      </c>
      <c r="AW399" s="15" t="s">
        <v>30</v>
      </c>
      <c r="AX399" s="15" t="s">
        <v>80</v>
      </c>
      <c r="AY399" s="277" t="s">
        <v>144</v>
      </c>
    </row>
    <row r="400" s="2" customFormat="1" ht="24.15" customHeight="1">
      <c r="A400" s="38"/>
      <c r="B400" s="39"/>
      <c r="C400" s="226" t="s">
        <v>528</v>
      </c>
      <c r="D400" s="226" t="s">
        <v>147</v>
      </c>
      <c r="E400" s="227" t="s">
        <v>715</v>
      </c>
      <c r="F400" s="228" t="s">
        <v>716</v>
      </c>
      <c r="G400" s="229" t="s">
        <v>240</v>
      </c>
      <c r="H400" s="230">
        <v>1</v>
      </c>
      <c r="I400" s="231"/>
      <c r="J400" s="232">
        <f>ROUND(I400*H400,2)</f>
        <v>0</v>
      </c>
      <c r="K400" s="228" t="s">
        <v>151</v>
      </c>
      <c r="L400" s="44"/>
      <c r="M400" s="233" t="s">
        <v>1</v>
      </c>
      <c r="N400" s="234" t="s">
        <v>38</v>
      </c>
      <c r="O400" s="91"/>
      <c r="P400" s="235">
        <f>O400*H400</f>
        <v>0</v>
      </c>
      <c r="Q400" s="235">
        <v>0.1221</v>
      </c>
      <c r="R400" s="235">
        <f>Q400*H400</f>
        <v>0.1221</v>
      </c>
      <c r="S400" s="235">
        <v>0</v>
      </c>
      <c r="T400" s="23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270</v>
      </c>
      <c r="AT400" s="237" t="s">
        <v>147</v>
      </c>
      <c r="AU400" s="237" t="s">
        <v>82</v>
      </c>
      <c r="AY400" s="17" t="s">
        <v>144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80</v>
      </c>
      <c r="BK400" s="238">
        <f>ROUND(I400*H400,2)</f>
        <v>0</v>
      </c>
      <c r="BL400" s="17" t="s">
        <v>270</v>
      </c>
      <c r="BM400" s="237" t="s">
        <v>1369</v>
      </c>
    </row>
    <row r="401" s="2" customFormat="1">
      <c r="A401" s="38"/>
      <c r="B401" s="39"/>
      <c r="C401" s="40"/>
      <c r="D401" s="239" t="s">
        <v>154</v>
      </c>
      <c r="E401" s="40"/>
      <c r="F401" s="240" t="s">
        <v>718</v>
      </c>
      <c r="G401" s="40"/>
      <c r="H401" s="40"/>
      <c r="I401" s="241"/>
      <c r="J401" s="40"/>
      <c r="K401" s="40"/>
      <c r="L401" s="44"/>
      <c r="M401" s="242"/>
      <c r="N401" s="243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154</v>
      </c>
      <c r="AU401" s="17" t="s">
        <v>82</v>
      </c>
    </row>
    <row r="402" s="2" customFormat="1">
      <c r="A402" s="38"/>
      <c r="B402" s="39"/>
      <c r="C402" s="40"/>
      <c r="D402" s="244" t="s">
        <v>156</v>
      </c>
      <c r="E402" s="40"/>
      <c r="F402" s="245" t="s">
        <v>719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156</v>
      </c>
      <c r="AU402" s="17" t="s">
        <v>82</v>
      </c>
    </row>
    <row r="403" s="14" customFormat="1">
      <c r="A403" s="14"/>
      <c r="B403" s="256"/>
      <c r="C403" s="257"/>
      <c r="D403" s="239" t="s">
        <v>158</v>
      </c>
      <c r="E403" s="258" t="s">
        <v>1</v>
      </c>
      <c r="F403" s="259" t="s">
        <v>80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158</v>
      </c>
      <c r="AU403" s="266" t="s">
        <v>82</v>
      </c>
      <c r="AV403" s="14" t="s">
        <v>82</v>
      </c>
      <c r="AW403" s="14" t="s">
        <v>30</v>
      </c>
      <c r="AX403" s="14" t="s">
        <v>73</v>
      </c>
      <c r="AY403" s="266" t="s">
        <v>144</v>
      </c>
    </row>
    <row r="404" s="15" customFormat="1">
      <c r="A404" s="15"/>
      <c r="B404" s="267"/>
      <c r="C404" s="268"/>
      <c r="D404" s="239" t="s">
        <v>158</v>
      </c>
      <c r="E404" s="269" t="s">
        <v>1</v>
      </c>
      <c r="F404" s="270" t="s">
        <v>161</v>
      </c>
      <c r="G404" s="268"/>
      <c r="H404" s="271">
        <v>1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158</v>
      </c>
      <c r="AU404" s="277" t="s">
        <v>82</v>
      </c>
      <c r="AV404" s="15" t="s">
        <v>152</v>
      </c>
      <c r="AW404" s="15" t="s">
        <v>30</v>
      </c>
      <c r="AX404" s="15" t="s">
        <v>80</v>
      </c>
      <c r="AY404" s="277" t="s">
        <v>144</v>
      </c>
    </row>
    <row r="405" s="2" customFormat="1" ht="24.15" customHeight="1">
      <c r="A405" s="38"/>
      <c r="B405" s="39"/>
      <c r="C405" s="226" t="s">
        <v>536</v>
      </c>
      <c r="D405" s="226" t="s">
        <v>147</v>
      </c>
      <c r="E405" s="227" t="s">
        <v>721</v>
      </c>
      <c r="F405" s="228" t="s">
        <v>722</v>
      </c>
      <c r="G405" s="229" t="s">
        <v>240</v>
      </c>
      <c r="H405" s="230">
        <v>5</v>
      </c>
      <c r="I405" s="231"/>
      <c r="J405" s="232">
        <f>ROUND(I405*H405,2)</f>
        <v>0</v>
      </c>
      <c r="K405" s="228" t="s">
        <v>151</v>
      </c>
      <c r="L405" s="44"/>
      <c r="M405" s="233" t="s">
        <v>1</v>
      </c>
      <c r="N405" s="234" t="s">
        <v>38</v>
      </c>
      <c r="O405" s="91"/>
      <c r="P405" s="235">
        <f>O405*H405</f>
        <v>0</v>
      </c>
      <c r="Q405" s="235">
        <v>0.067100000000000007</v>
      </c>
      <c r="R405" s="235">
        <f>Q405*H405</f>
        <v>0.33550000000000002</v>
      </c>
      <c r="S405" s="235">
        <v>0</v>
      </c>
      <c r="T405" s="236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7" t="s">
        <v>270</v>
      </c>
      <c r="AT405" s="237" t="s">
        <v>147</v>
      </c>
      <c r="AU405" s="237" t="s">
        <v>82</v>
      </c>
      <c r="AY405" s="17" t="s">
        <v>144</v>
      </c>
      <c r="BE405" s="238">
        <f>IF(N405="základní",J405,0)</f>
        <v>0</v>
      </c>
      <c r="BF405" s="238">
        <f>IF(N405="snížená",J405,0)</f>
        <v>0</v>
      </c>
      <c r="BG405" s="238">
        <f>IF(N405="zákl. přenesená",J405,0)</f>
        <v>0</v>
      </c>
      <c r="BH405" s="238">
        <f>IF(N405="sníž. přenesená",J405,0)</f>
        <v>0</v>
      </c>
      <c r="BI405" s="238">
        <f>IF(N405="nulová",J405,0)</f>
        <v>0</v>
      </c>
      <c r="BJ405" s="17" t="s">
        <v>80</v>
      </c>
      <c r="BK405" s="238">
        <f>ROUND(I405*H405,2)</f>
        <v>0</v>
      </c>
      <c r="BL405" s="17" t="s">
        <v>270</v>
      </c>
      <c r="BM405" s="237" t="s">
        <v>1370</v>
      </c>
    </row>
    <row r="406" s="2" customFormat="1">
      <c r="A406" s="38"/>
      <c r="B406" s="39"/>
      <c r="C406" s="40"/>
      <c r="D406" s="239" t="s">
        <v>154</v>
      </c>
      <c r="E406" s="40"/>
      <c r="F406" s="240" t="s">
        <v>724</v>
      </c>
      <c r="G406" s="40"/>
      <c r="H406" s="40"/>
      <c r="I406" s="241"/>
      <c r="J406" s="40"/>
      <c r="K406" s="40"/>
      <c r="L406" s="44"/>
      <c r="M406" s="242"/>
      <c r="N406" s="243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154</v>
      </c>
      <c r="AU406" s="17" t="s">
        <v>82</v>
      </c>
    </row>
    <row r="407" s="2" customFormat="1">
      <c r="A407" s="38"/>
      <c r="B407" s="39"/>
      <c r="C407" s="40"/>
      <c r="D407" s="244" t="s">
        <v>156</v>
      </c>
      <c r="E407" s="40"/>
      <c r="F407" s="245" t="s">
        <v>725</v>
      </c>
      <c r="G407" s="40"/>
      <c r="H407" s="40"/>
      <c r="I407" s="241"/>
      <c r="J407" s="40"/>
      <c r="K407" s="40"/>
      <c r="L407" s="44"/>
      <c r="M407" s="242"/>
      <c r="N407" s="24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156</v>
      </c>
      <c r="AU407" s="17" t="s">
        <v>82</v>
      </c>
    </row>
    <row r="408" s="14" customFormat="1">
      <c r="A408" s="14"/>
      <c r="B408" s="256"/>
      <c r="C408" s="257"/>
      <c r="D408" s="239" t="s">
        <v>158</v>
      </c>
      <c r="E408" s="258" t="s">
        <v>1</v>
      </c>
      <c r="F408" s="259" t="s">
        <v>184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158</v>
      </c>
      <c r="AU408" s="266" t="s">
        <v>82</v>
      </c>
      <c r="AV408" s="14" t="s">
        <v>82</v>
      </c>
      <c r="AW408" s="14" t="s">
        <v>30</v>
      </c>
      <c r="AX408" s="14" t="s">
        <v>73</v>
      </c>
      <c r="AY408" s="266" t="s">
        <v>144</v>
      </c>
    </row>
    <row r="409" s="15" customFormat="1">
      <c r="A409" s="15"/>
      <c r="B409" s="267"/>
      <c r="C409" s="268"/>
      <c r="D409" s="239" t="s">
        <v>158</v>
      </c>
      <c r="E409" s="269" t="s">
        <v>1</v>
      </c>
      <c r="F409" s="270" t="s">
        <v>161</v>
      </c>
      <c r="G409" s="268"/>
      <c r="H409" s="271">
        <v>5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158</v>
      </c>
      <c r="AU409" s="277" t="s">
        <v>82</v>
      </c>
      <c r="AV409" s="15" t="s">
        <v>152</v>
      </c>
      <c r="AW409" s="15" t="s">
        <v>30</v>
      </c>
      <c r="AX409" s="15" t="s">
        <v>80</v>
      </c>
      <c r="AY409" s="277" t="s">
        <v>144</v>
      </c>
    </row>
    <row r="410" s="2" customFormat="1" ht="24.15" customHeight="1">
      <c r="A410" s="38"/>
      <c r="B410" s="39"/>
      <c r="C410" s="226" t="s">
        <v>576</v>
      </c>
      <c r="D410" s="226" t="s">
        <v>147</v>
      </c>
      <c r="E410" s="227" t="s">
        <v>727</v>
      </c>
      <c r="F410" s="228" t="s">
        <v>728</v>
      </c>
      <c r="G410" s="229" t="s">
        <v>150</v>
      </c>
      <c r="H410" s="230">
        <v>16.030999999999999</v>
      </c>
      <c r="I410" s="231"/>
      <c r="J410" s="232">
        <f>ROUND(I410*H410,2)</f>
        <v>0</v>
      </c>
      <c r="K410" s="228" t="s">
        <v>151</v>
      </c>
      <c r="L410" s="44"/>
      <c r="M410" s="233" t="s">
        <v>1</v>
      </c>
      <c r="N410" s="234" t="s">
        <v>38</v>
      </c>
      <c r="O410" s="91"/>
      <c r="P410" s="235">
        <f>O410*H410</f>
        <v>0</v>
      </c>
      <c r="Q410" s="235">
        <v>0.022839999999999999</v>
      </c>
      <c r="R410" s="235">
        <f>Q410*H410</f>
        <v>0.36614803999999995</v>
      </c>
      <c r="S410" s="235">
        <v>0</v>
      </c>
      <c r="T410" s="23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270</v>
      </c>
      <c r="AT410" s="237" t="s">
        <v>147</v>
      </c>
      <c r="AU410" s="237" t="s">
        <v>82</v>
      </c>
      <c r="AY410" s="17" t="s">
        <v>144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80</v>
      </c>
      <c r="BK410" s="238">
        <f>ROUND(I410*H410,2)</f>
        <v>0</v>
      </c>
      <c r="BL410" s="17" t="s">
        <v>270</v>
      </c>
      <c r="BM410" s="237" t="s">
        <v>1371</v>
      </c>
    </row>
    <row r="411" s="2" customFormat="1">
      <c r="A411" s="38"/>
      <c r="B411" s="39"/>
      <c r="C411" s="40"/>
      <c r="D411" s="239" t="s">
        <v>154</v>
      </c>
      <c r="E411" s="40"/>
      <c r="F411" s="240" t="s">
        <v>730</v>
      </c>
      <c r="G411" s="40"/>
      <c r="H411" s="40"/>
      <c r="I411" s="241"/>
      <c r="J411" s="40"/>
      <c r="K411" s="40"/>
      <c r="L411" s="44"/>
      <c r="M411" s="242"/>
      <c r="N411" s="243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154</v>
      </c>
      <c r="AU411" s="17" t="s">
        <v>82</v>
      </c>
    </row>
    <row r="412" s="2" customFormat="1">
      <c r="A412" s="38"/>
      <c r="B412" s="39"/>
      <c r="C412" s="40"/>
      <c r="D412" s="244" t="s">
        <v>156</v>
      </c>
      <c r="E412" s="40"/>
      <c r="F412" s="245" t="s">
        <v>731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156</v>
      </c>
      <c r="AU412" s="17" t="s">
        <v>82</v>
      </c>
    </row>
    <row r="413" s="14" customFormat="1">
      <c r="A413" s="14"/>
      <c r="B413" s="256"/>
      <c r="C413" s="257"/>
      <c r="D413" s="239" t="s">
        <v>158</v>
      </c>
      <c r="E413" s="258" t="s">
        <v>1</v>
      </c>
      <c r="F413" s="259" t="s">
        <v>1372</v>
      </c>
      <c r="G413" s="257"/>
      <c r="H413" s="260">
        <v>16.030999999999999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158</v>
      </c>
      <c r="AU413" s="266" t="s">
        <v>82</v>
      </c>
      <c r="AV413" s="14" t="s">
        <v>82</v>
      </c>
      <c r="AW413" s="14" t="s">
        <v>30</v>
      </c>
      <c r="AX413" s="14" t="s">
        <v>73</v>
      </c>
      <c r="AY413" s="266" t="s">
        <v>144</v>
      </c>
    </row>
    <row r="414" s="15" customFormat="1">
      <c r="A414" s="15"/>
      <c r="B414" s="267"/>
      <c r="C414" s="268"/>
      <c r="D414" s="239" t="s">
        <v>158</v>
      </c>
      <c r="E414" s="269" t="s">
        <v>1</v>
      </c>
      <c r="F414" s="270" t="s">
        <v>161</v>
      </c>
      <c r="G414" s="268"/>
      <c r="H414" s="271">
        <v>16.030999999999999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7" t="s">
        <v>158</v>
      </c>
      <c r="AU414" s="277" t="s">
        <v>82</v>
      </c>
      <c r="AV414" s="15" t="s">
        <v>152</v>
      </c>
      <c r="AW414" s="15" t="s">
        <v>30</v>
      </c>
      <c r="AX414" s="15" t="s">
        <v>80</v>
      </c>
      <c r="AY414" s="277" t="s">
        <v>144</v>
      </c>
    </row>
    <row r="415" s="2" customFormat="1" ht="33" customHeight="1">
      <c r="A415" s="38"/>
      <c r="B415" s="39"/>
      <c r="C415" s="226" t="s">
        <v>583</v>
      </c>
      <c r="D415" s="226" t="s">
        <v>147</v>
      </c>
      <c r="E415" s="227" t="s">
        <v>749</v>
      </c>
      <c r="F415" s="228" t="s">
        <v>750</v>
      </c>
      <c r="G415" s="229" t="s">
        <v>323</v>
      </c>
      <c r="H415" s="230">
        <v>10.411</v>
      </c>
      <c r="I415" s="231"/>
      <c r="J415" s="232">
        <f>ROUND(I415*H415,2)</f>
        <v>0</v>
      </c>
      <c r="K415" s="228" t="s">
        <v>151</v>
      </c>
      <c r="L415" s="44"/>
      <c r="M415" s="233" t="s">
        <v>1</v>
      </c>
      <c r="N415" s="234" t="s">
        <v>38</v>
      </c>
      <c r="O415" s="91"/>
      <c r="P415" s="235">
        <f>O415*H415</f>
        <v>0</v>
      </c>
      <c r="Q415" s="235">
        <v>0</v>
      </c>
      <c r="R415" s="235">
        <f>Q415*H415</f>
        <v>0</v>
      </c>
      <c r="S415" s="235">
        <v>0</v>
      </c>
      <c r="T415" s="23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7" t="s">
        <v>270</v>
      </c>
      <c r="AT415" s="237" t="s">
        <v>147</v>
      </c>
      <c r="AU415" s="237" t="s">
        <v>82</v>
      </c>
      <c r="AY415" s="17" t="s">
        <v>144</v>
      </c>
      <c r="BE415" s="238">
        <f>IF(N415="základní",J415,0)</f>
        <v>0</v>
      </c>
      <c r="BF415" s="238">
        <f>IF(N415="snížená",J415,0)</f>
        <v>0</v>
      </c>
      <c r="BG415" s="238">
        <f>IF(N415="zákl. přenesená",J415,0)</f>
        <v>0</v>
      </c>
      <c r="BH415" s="238">
        <f>IF(N415="sníž. přenesená",J415,0)</f>
        <v>0</v>
      </c>
      <c r="BI415" s="238">
        <f>IF(N415="nulová",J415,0)</f>
        <v>0</v>
      </c>
      <c r="BJ415" s="17" t="s">
        <v>80</v>
      </c>
      <c r="BK415" s="238">
        <f>ROUND(I415*H415,2)</f>
        <v>0</v>
      </c>
      <c r="BL415" s="17" t="s">
        <v>270</v>
      </c>
      <c r="BM415" s="237" t="s">
        <v>1373</v>
      </c>
    </row>
    <row r="416" s="2" customFormat="1">
      <c r="A416" s="38"/>
      <c r="B416" s="39"/>
      <c r="C416" s="40"/>
      <c r="D416" s="239" t="s">
        <v>154</v>
      </c>
      <c r="E416" s="40"/>
      <c r="F416" s="240" t="s">
        <v>752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154</v>
      </c>
      <c r="AU416" s="17" t="s">
        <v>82</v>
      </c>
    </row>
    <row r="417" s="2" customFormat="1">
      <c r="A417" s="38"/>
      <c r="B417" s="39"/>
      <c r="C417" s="40"/>
      <c r="D417" s="244" t="s">
        <v>156</v>
      </c>
      <c r="E417" s="40"/>
      <c r="F417" s="245" t="s">
        <v>753</v>
      </c>
      <c r="G417" s="40"/>
      <c r="H417" s="40"/>
      <c r="I417" s="241"/>
      <c r="J417" s="40"/>
      <c r="K417" s="40"/>
      <c r="L417" s="44"/>
      <c r="M417" s="242"/>
      <c r="N417" s="243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156</v>
      </c>
      <c r="AU417" s="17" t="s">
        <v>82</v>
      </c>
    </row>
    <row r="418" s="12" customFormat="1" ht="22.8" customHeight="1">
      <c r="A418" s="12"/>
      <c r="B418" s="210"/>
      <c r="C418" s="211"/>
      <c r="D418" s="212" t="s">
        <v>72</v>
      </c>
      <c r="E418" s="224" t="s">
        <v>754</v>
      </c>
      <c r="F418" s="224" t="s">
        <v>755</v>
      </c>
      <c r="G418" s="211"/>
      <c r="H418" s="211"/>
      <c r="I418" s="214"/>
      <c r="J418" s="225">
        <f>BK418</f>
        <v>0</v>
      </c>
      <c r="K418" s="211"/>
      <c r="L418" s="216"/>
      <c r="M418" s="217"/>
      <c r="N418" s="218"/>
      <c r="O418" s="218"/>
      <c r="P418" s="219">
        <f>SUM(P419:P452)</f>
        <v>0</v>
      </c>
      <c r="Q418" s="218"/>
      <c r="R418" s="219">
        <f>SUM(R419:R452)</f>
        <v>0.18499120000000002</v>
      </c>
      <c r="S418" s="218"/>
      <c r="T418" s="220">
        <f>SUM(T419:T452)</f>
        <v>0.14226159999999999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1" t="s">
        <v>82</v>
      </c>
      <c r="AT418" s="222" t="s">
        <v>72</v>
      </c>
      <c r="AU418" s="222" t="s">
        <v>80</v>
      </c>
      <c r="AY418" s="221" t="s">
        <v>144</v>
      </c>
      <c r="BK418" s="223">
        <f>SUM(BK419:BK452)</f>
        <v>0</v>
      </c>
    </row>
    <row r="419" s="2" customFormat="1" ht="16.5" customHeight="1">
      <c r="A419" s="38"/>
      <c r="B419" s="39"/>
      <c r="C419" s="226" t="s">
        <v>591</v>
      </c>
      <c r="D419" s="226" t="s">
        <v>147</v>
      </c>
      <c r="E419" s="227" t="s">
        <v>765</v>
      </c>
      <c r="F419" s="228" t="s">
        <v>766</v>
      </c>
      <c r="G419" s="229" t="s">
        <v>164</v>
      </c>
      <c r="H419" s="230">
        <v>37.380000000000003</v>
      </c>
      <c r="I419" s="231"/>
      <c r="J419" s="232">
        <f>ROUND(I419*H419,2)</f>
        <v>0</v>
      </c>
      <c r="K419" s="228" t="s">
        <v>151</v>
      </c>
      <c r="L419" s="44"/>
      <c r="M419" s="233" t="s">
        <v>1</v>
      </c>
      <c r="N419" s="234" t="s">
        <v>38</v>
      </c>
      <c r="O419" s="91"/>
      <c r="P419" s="235">
        <f>O419*H419</f>
        <v>0</v>
      </c>
      <c r="Q419" s="235">
        <v>0</v>
      </c>
      <c r="R419" s="235">
        <f>Q419*H419</f>
        <v>0</v>
      </c>
      <c r="S419" s="235">
        <v>0.0025999999999999999</v>
      </c>
      <c r="T419" s="236">
        <f>S419*H419</f>
        <v>0.097187999999999997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270</v>
      </c>
      <c r="AT419" s="237" t="s">
        <v>147</v>
      </c>
      <c r="AU419" s="237" t="s">
        <v>82</v>
      </c>
      <c r="AY419" s="17" t="s">
        <v>144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80</v>
      </c>
      <c r="BK419" s="238">
        <f>ROUND(I419*H419,2)</f>
        <v>0</v>
      </c>
      <c r="BL419" s="17" t="s">
        <v>270</v>
      </c>
      <c r="BM419" s="237" t="s">
        <v>1374</v>
      </c>
    </row>
    <row r="420" s="2" customFormat="1">
      <c r="A420" s="38"/>
      <c r="B420" s="39"/>
      <c r="C420" s="40"/>
      <c r="D420" s="239" t="s">
        <v>154</v>
      </c>
      <c r="E420" s="40"/>
      <c r="F420" s="240" t="s">
        <v>768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154</v>
      </c>
      <c r="AU420" s="17" t="s">
        <v>82</v>
      </c>
    </row>
    <row r="421" s="2" customFormat="1">
      <c r="A421" s="38"/>
      <c r="B421" s="39"/>
      <c r="C421" s="40"/>
      <c r="D421" s="244" t="s">
        <v>156</v>
      </c>
      <c r="E421" s="40"/>
      <c r="F421" s="245" t="s">
        <v>769</v>
      </c>
      <c r="G421" s="40"/>
      <c r="H421" s="40"/>
      <c r="I421" s="241"/>
      <c r="J421" s="40"/>
      <c r="K421" s="40"/>
      <c r="L421" s="44"/>
      <c r="M421" s="242"/>
      <c r="N421" s="24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156</v>
      </c>
      <c r="AU421" s="17" t="s">
        <v>82</v>
      </c>
    </row>
    <row r="422" s="13" customFormat="1">
      <c r="A422" s="13"/>
      <c r="B422" s="246"/>
      <c r="C422" s="247"/>
      <c r="D422" s="239" t="s">
        <v>158</v>
      </c>
      <c r="E422" s="248" t="s">
        <v>1</v>
      </c>
      <c r="F422" s="249" t="s">
        <v>762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158</v>
      </c>
      <c r="AU422" s="255" t="s">
        <v>82</v>
      </c>
      <c r="AV422" s="13" t="s">
        <v>80</v>
      </c>
      <c r="AW422" s="13" t="s">
        <v>30</v>
      </c>
      <c r="AX422" s="13" t="s">
        <v>73</v>
      </c>
      <c r="AY422" s="255" t="s">
        <v>144</v>
      </c>
    </row>
    <row r="423" s="14" customFormat="1">
      <c r="A423" s="14"/>
      <c r="B423" s="256"/>
      <c r="C423" s="257"/>
      <c r="D423" s="239" t="s">
        <v>158</v>
      </c>
      <c r="E423" s="258" t="s">
        <v>1</v>
      </c>
      <c r="F423" s="259" t="s">
        <v>1375</v>
      </c>
      <c r="G423" s="257"/>
      <c r="H423" s="260">
        <v>37.380000000000003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158</v>
      </c>
      <c r="AU423" s="266" t="s">
        <v>82</v>
      </c>
      <c r="AV423" s="14" t="s">
        <v>82</v>
      </c>
      <c r="AW423" s="14" t="s">
        <v>30</v>
      </c>
      <c r="AX423" s="14" t="s">
        <v>73</v>
      </c>
      <c r="AY423" s="266" t="s">
        <v>144</v>
      </c>
    </row>
    <row r="424" s="15" customFormat="1">
      <c r="A424" s="15"/>
      <c r="B424" s="267"/>
      <c r="C424" s="268"/>
      <c r="D424" s="239" t="s">
        <v>158</v>
      </c>
      <c r="E424" s="269" t="s">
        <v>1</v>
      </c>
      <c r="F424" s="270" t="s">
        <v>161</v>
      </c>
      <c r="G424" s="268"/>
      <c r="H424" s="271">
        <v>37.380000000000003</v>
      </c>
      <c r="I424" s="272"/>
      <c r="J424" s="268"/>
      <c r="K424" s="268"/>
      <c r="L424" s="273"/>
      <c r="M424" s="274"/>
      <c r="N424" s="275"/>
      <c r="O424" s="275"/>
      <c r="P424" s="275"/>
      <c r="Q424" s="275"/>
      <c r="R424" s="275"/>
      <c r="S424" s="275"/>
      <c r="T424" s="27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7" t="s">
        <v>158</v>
      </c>
      <c r="AU424" s="277" t="s">
        <v>82</v>
      </c>
      <c r="AV424" s="15" t="s">
        <v>152</v>
      </c>
      <c r="AW424" s="15" t="s">
        <v>30</v>
      </c>
      <c r="AX424" s="15" t="s">
        <v>80</v>
      </c>
      <c r="AY424" s="277" t="s">
        <v>144</v>
      </c>
    </row>
    <row r="425" s="2" customFormat="1" ht="16.5" customHeight="1">
      <c r="A425" s="38"/>
      <c r="B425" s="39"/>
      <c r="C425" s="226" t="s">
        <v>598</v>
      </c>
      <c r="D425" s="226" t="s">
        <v>147</v>
      </c>
      <c r="E425" s="227" t="s">
        <v>772</v>
      </c>
      <c r="F425" s="228" t="s">
        <v>773</v>
      </c>
      <c r="G425" s="229" t="s">
        <v>164</v>
      </c>
      <c r="H425" s="230">
        <v>11.44</v>
      </c>
      <c r="I425" s="231"/>
      <c r="J425" s="232">
        <f>ROUND(I425*H425,2)</f>
        <v>0</v>
      </c>
      <c r="K425" s="228" t="s">
        <v>151</v>
      </c>
      <c r="L425" s="44"/>
      <c r="M425" s="233" t="s">
        <v>1</v>
      </c>
      <c r="N425" s="234" t="s">
        <v>38</v>
      </c>
      <c r="O425" s="91"/>
      <c r="P425" s="235">
        <f>O425*H425</f>
        <v>0</v>
      </c>
      <c r="Q425" s="235">
        <v>0</v>
      </c>
      <c r="R425" s="235">
        <f>Q425*H425</f>
        <v>0</v>
      </c>
      <c r="S425" s="235">
        <v>0.0039399999999999999</v>
      </c>
      <c r="T425" s="236">
        <f>S425*H425</f>
        <v>0.045073599999999998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7" t="s">
        <v>270</v>
      </c>
      <c r="AT425" s="237" t="s">
        <v>147</v>
      </c>
      <c r="AU425" s="237" t="s">
        <v>82</v>
      </c>
      <c r="AY425" s="17" t="s">
        <v>144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7" t="s">
        <v>80</v>
      </c>
      <c r="BK425" s="238">
        <f>ROUND(I425*H425,2)</f>
        <v>0</v>
      </c>
      <c r="BL425" s="17" t="s">
        <v>270</v>
      </c>
      <c r="BM425" s="237" t="s">
        <v>1376</v>
      </c>
    </row>
    <row r="426" s="2" customFormat="1">
      <c r="A426" s="38"/>
      <c r="B426" s="39"/>
      <c r="C426" s="40"/>
      <c r="D426" s="239" t="s">
        <v>154</v>
      </c>
      <c r="E426" s="40"/>
      <c r="F426" s="240" t="s">
        <v>775</v>
      </c>
      <c r="G426" s="40"/>
      <c r="H426" s="40"/>
      <c r="I426" s="241"/>
      <c r="J426" s="40"/>
      <c r="K426" s="40"/>
      <c r="L426" s="44"/>
      <c r="M426" s="242"/>
      <c r="N426" s="24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154</v>
      </c>
      <c r="AU426" s="17" t="s">
        <v>82</v>
      </c>
    </row>
    <row r="427" s="2" customFormat="1">
      <c r="A427" s="38"/>
      <c r="B427" s="39"/>
      <c r="C427" s="40"/>
      <c r="D427" s="244" t="s">
        <v>156</v>
      </c>
      <c r="E427" s="40"/>
      <c r="F427" s="245" t="s">
        <v>776</v>
      </c>
      <c r="G427" s="40"/>
      <c r="H427" s="40"/>
      <c r="I427" s="241"/>
      <c r="J427" s="40"/>
      <c r="K427" s="40"/>
      <c r="L427" s="44"/>
      <c r="M427" s="242"/>
      <c r="N427" s="24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156</v>
      </c>
      <c r="AU427" s="17" t="s">
        <v>82</v>
      </c>
    </row>
    <row r="428" s="13" customFormat="1">
      <c r="A428" s="13"/>
      <c r="B428" s="246"/>
      <c r="C428" s="247"/>
      <c r="D428" s="239" t="s">
        <v>158</v>
      </c>
      <c r="E428" s="248" t="s">
        <v>1</v>
      </c>
      <c r="F428" s="249" t="s">
        <v>762</v>
      </c>
      <c r="G428" s="247"/>
      <c r="H428" s="248" t="s">
        <v>1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158</v>
      </c>
      <c r="AU428" s="255" t="s">
        <v>82</v>
      </c>
      <c r="AV428" s="13" t="s">
        <v>80</v>
      </c>
      <c r="AW428" s="13" t="s">
        <v>30</v>
      </c>
      <c r="AX428" s="13" t="s">
        <v>73</v>
      </c>
      <c r="AY428" s="255" t="s">
        <v>144</v>
      </c>
    </row>
    <row r="429" s="14" customFormat="1">
      <c r="A429" s="14"/>
      <c r="B429" s="256"/>
      <c r="C429" s="257"/>
      <c r="D429" s="239" t="s">
        <v>158</v>
      </c>
      <c r="E429" s="258" t="s">
        <v>1</v>
      </c>
      <c r="F429" s="259" t="s">
        <v>1377</v>
      </c>
      <c r="G429" s="257"/>
      <c r="H429" s="260">
        <v>11.44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158</v>
      </c>
      <c r="AU429" s="266" t="s">
        <v>82</v>
      </c>
      <c r="AV429" s="14" t="s">
        <v>82</v>
      </c>
      <c r="AW429" s="14" t="s">
        <v>30</v>
      </c>
      <c r="AX429" s="14" t="s">
        <v>73</v>
      </c>
      <c r="AY429" s="266" t="s">
        <v>144</v>
      </c>
    </row>
    <row r="430" s="15" customFormat="1">
      <c r="A430" s="15"/>
      <c r="B430" s="267"/>
      <c r="C430" s="268"/>
      <c r="D430" s="239" t="s">
        <v>158</v>
      </c>
      <c r="E430" s="269" t="s">
        <v>1</v>
      </c>
      <c r="F430" s="270" t="s">
        <v>161</v>
      </c>
      <c r="G430" s="268"/>
      <c r="H430" s="271">
        <v>11.44</v>
      </c>
      <c r="I430" s="272"/>
      <c r="J430" s="268"/>
      <c r="K430" s="268"/>
      <c r="L430" s="273"/>
      <c r="M430" s="274"/>
      <c r="N430" s="275"/>
      <c r="O430" s="275"/>
      <c r="P430" s="275"/>
      <c r="Q430" s="275"/>
      <c r="R430" s="275"/>
      <c r="S430" s="275"/>
      <c r="T430" s="27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7" t="s">
        <v>158</v>
      </c>
      <c r="AU430" s="277" t="s">
        <v>82</v>
      </c>
      <c r="AV430" s="15" t="s">
        <v>152</v>
      </c>
      <c r="AW430" s="15" t="s">
        <v>30</v>
      </c>
      <c r="AX430" s="15" t="s">
        <v>80</v>
      </c>
      <c r="AY430" s="277" t="s">
        <v>144</v>
      </c>
    </row>
    <row r="431" s="2" customFormat="1" ht="21.75" customHeight="1">
      <c r="A431" s="38"/>
      <c r="B431" s="39"/>
      <c r="C431" s="226" t="s">
        <v>620</v>
      </c>
      <c r="D431" s="226" t="s">
        <v>147</v>
      </c>
      <c r="E431" s="227" t="s">
        <v>804</v>
      </c>
      <c r="F431" s="228" t="s">
        <v>805</v>
      </c>
      <c r="G431" s="229" t="s">
        <v>164</v>
      </c>
      <c r="H431" s="230">
        <v>37.380000000000003</v>
      </c>
      <c r="I431" s="231"/>
      <c r="J431" s="232">
        <f>ROUND(I431*H431,2)</f>
        <v>0</v>
      </c>
      <c r="K431" s="228" t="s">
        <v>151</v>
      </c>
      <c r="L431" s="44"/>
      <c r="M431" s="233" t="s">
        <v>1</v>
      </c>
      <c r="N431" s="234" t="s">
        <v>38</v>
      </c>
      <c r="O431" s="91"/>
      <c r="P431" s="235">
        <f>O431*H431</f>
        <v>0</v>
      </c>
      <c r="Q431" s="235">
        <v>0.0038</v>
      </c>
      <c r="R431" s="235">
        <f>Q431*H431</f>
        <v>0.142044</v>
      </c>
      <c r="S431" s="235">
        <v>0</v>
      </c>
      <c r="T431" s="23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7" t="s">
        <v>270</v>
      </c>
      <c r="AT431" s="237" t="s">
        <v>147</v>
      </c>
      <c r="AU431" s="237" t="s">
        <v>82</v>
      </c>
      <c r="AY431" s="17" t="s">
        <v>144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7" t="s">
        <v>80</v>
      </c>
      <c r="BK431" s="238">
        <f>ROUND(I431*H431,2)</f>
        <v>0</v>
      </c>
      <c r="BL431" s="17" t="s">
        <v>270</v>
      </c>
      <c r="BM431" s="237" t="s">
        <v>1378</v>
      </c>
    </row>
    <row r="432" s="2" customFormat="1">
      <c r="A432" s="38"/>
      <c r="B432" s="39"/>
      <c r="C432" s="40"/>
      <c r="D432" s="239" t="s">
        <v>154</v>
      </c>
      <c r="E432" s="40"/>
      <c r="F432" s="240" t="s">
        <v>805</v>
      </c>
      <c r="G432" s="40"/>
      <c r="H432" s="40"/>
      <c r="I432" s="241"/>
      <c r="J432" s="40"/>
      <c r="K432" s="40"/>
      <c r="L432" s="44"/>
      <c r="M432" s="242"/>
      <c r="N432" s="243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154</v>
      </c>
      <c r="AU432" s="17" t="s">
        <v>82</v>
      </c>
    </row>
    <row r="433" s="2" customFormat="1">
      <c r="A433" s="38"/>
      <c r="B433" s="39"/>
      <c r="C433" s="40"/>
      <c r="D433" s="244" t="s">
        <v>156</v>
      </c>
      <c r="E433" s="40"/>
      <c r="F433" s="245" t="s">
        <v>807</v>
      </c>
      <c r="G433" s="40"/>
      <c r="H433" s="40"/>
      <c r="I433" s="241"/>
      <c r="J433" s="40"/>
      <c r="K433" s="40"/>
      <c r="L433" s="44"/>
      <c r="M433" s="242"/>
      <c r="N433" s="243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156</v>
      </c>
      <c r="AU433" s="17" t="s">
        <v>82</v>
      </c>
    </row>
    <row r="434" s="13" customFormat="1">
      <c r="A434" s="13"/>
      <c r="B434" s="246"/>
      <c r="C434" s="247"/>
      <c r="D434" s="239" t="s">
        <v>158</v>
      </c>
      <c r="E434" s="248" t="s">
        <v>1</v>
      </c>
      <c r="F434" s="249" t="s">
        <v>762</v>
      </c>
      <c r="G434" s="247"/>
      <c r="H434" s="248" t="s">
        <v>1</v>
      </c>
      <c r="I434" s="250"/>
      <c r="J434" s="247"/>
      <c r="K434" s="247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158</v>
      </c>
      <c r="AU434" s="255" t="s">
        <v>82</v>
      </c>
      <c r="AV434" s="13" t="s">
        <v>80</v>
      </c>
      <c r="AW434" s="13" t="s">
        <v>30</v>
      </c>
      <c r="AX434" s="13" t="s">
        <v>73</v>
      </c>
      <c r="AY434" s="255" t="s">
        <v>144</v>
      </c>
    </row>
    <row r="435" s="13" customFormat="1">
      <c r="A435" s="13"/>
      <c r="B435" s="246"/>
      <c r="C435" s="247"/>
      <c r="D435" s="239" t="s">
        <v>158</v>
      </c>
      <c r="E435" s="248" t="s">
        <v>1</v>
      </c>
      <c r="F435" s="249" t="s">
        <v>808</v>
      </c>
      <c r="G435" s="247"/>
      <c r="H435" s="248" t="s">
        <v>1</v>
      </c>
      <c r="I435" s="250"/>
      <c r="J435" s="247"/>
      <c r="K435" s="247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158</v>
      </c>
      <c r="AU435" s="255" t="s">
        <v>82</v>
      </c>
      <c r="AV435" s="13" t="s">
        <v>80</v>
      </c>
      <c r="AW435" s="13" t="s">
        <v>30</v>
      </c>
      <c r="AX435" s="13" t="s">
        <v>73</v>
      </c>
      <c r="AY435" s="255" t="s">
        <v>144</v>
      </c>
    </row>
    <row r="436" s="14" customFormat="1">
      <c r="A436" s="14"/>
      <c r="B436" s="256"/>
      <c r="C436" s="257"/>
      <c r="D436" s="239" t="s">
        <v>158</v>
      </c>
      <c r="E436" s="258" t="s">
        <v>1</v>
      </c>
      <c r="F436" s="259" t="s">
        <v>1375</v>
      </c>
      <c r="G436" s="257"/>
      <c r="H436" s="260">
        <v>37.380000000000003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158</v>
      </c>
      <c r="AU436" s="266" t="s">
        <v>82</v>
      </c>
      <c r="AV436" s="14" t="s">
        <v>82</v>
      </c>
      <c r="AW436" s="14" t="s">
        <v>30</v>
      </c>
      <c r="AX436" s="14" t="s">
        <v>73</v>
      </c>
      <c r="AY436" s="266" t="s">
        <v>144</v>
      </c>
    </row>
    <row r="437" s="15" customFormat="1">
      <c r="A437" s="15"/>
      <c r="B437" s="267"/>
      <c r="C437" s="268"/>
      <c r="D437" s="239" t="s">
        <v>158</v>
      </c>
      <c r="E437" s="269" t="s">
        <v>1</v>
      </c>
      <c r="F437" s="270" t="s">
        <v>161</v>
      </c>
      <c r="G437" s="268"/>
      <c r="H437" s="271">
        <v>37.380000000000003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7" t="s">
        <v>158</v>
      </c>
      <c r="AU437" s="277" t="s">
        <v>82</v>
      </c>
      <c r="AV437" s="15" t="s">
        <v>152</v>
      </c>
      <c r="AW437" s="15" t="s">
        <v>30</v>
      </c>
      <c r="AX437" s="15" t="s">
        <v>80</v>
      </c>
      <c r="AY437" s="277" t="s">
        <v>144</v>
      </c>
    </row>
    <row r="438" s="2" customFormat="1" ht="24.15" customHeight="1">
      <c r="A438" s="38"/>
      <c r="B438" s="39"/>
      <c r="C438" s="226" t="s">
        <v>627</v>
      </c>
      <c r="D438" s="226" t="s">
        <v>147</v>
      </c>
      <c r="E438" s="227" t="s">
        <v>810</v>
      </c>
      <c r="F438" s="228" t="s">
        <v>1131</v>
      </c>
      <c r="G438" s="229" t="s">
        <v>240</v>
      </c>
      <c r="H438" s="230">
        <v>2</v>
      </c>
      <c r="I438" s="231"/>
      <c r="J438" s="232">
        <f>ROUND(I438*H438,2)</f>
        <v>0</v>
      </c>
      <c r="K438" s="228" t="s">
        <v>151</v>
      </c>
      <c r="L438" s="44"/>
      <c r="M438" s="233" t="s">
        <v>1</v>
      </c>
      <c r="N438" s="234" t="s">
        <v>38</v>
      </c>
      <c r="O438" s="91"/>
      <c r="P438" s="235">
        <f>O438*H438</f>
        <v>0</v>
      </c>
      <c r="Q438" s="235">
        <v>0.0035699999999999998</v>
      </c>
      <c r="R438" s="235">
        <f>Q438*H438</f>
        <v>0.0071399999999999996</v>
      </c>
      <c r="S438" s="235">
        <v>0</v>
      </c>
      <c r="T438" s="236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7" t="s">
        <v>270</v>
      </c>
      <c r="AT438" s="237" t="s">
        <v>147</v>
      </c>
      <c r="AU438" s="237" t="s">
        <v>82</v>
      </c>
      <c r="AY438" s="17" t="s">
        <v>144</v>
      </c>
      <c r="BE438" s="238">
        <f>IF(N438="základní",J438,0)</f>
        <v>0</v>
      </c>
      <c r="BF438" s="238">
        <f>IF(N438="snížená",J438,0)</f>
        <v>0</v>
      </c>
      <c r="BG438" s="238">
        <f>IF(N438="zákl. přenesená",J438,0)</f>
        <v>0</v>
      </c>
      <c r="BH438" s="238">
        <f>IF(N438="sníž. přenesená",J438,0)</f>
        <v>0</v>
      </c>
      <c r="BI438" s="238">
        <f>IF(N438="nulová",J438,0)</f>
        <v>0</v>
      </c>
      <c r="BJ438" s="17" t="s">
        <v>80</v>
      </c>
      <c r="BK438" s="238">
        <f>ROUND(I438*H438,2)</f>
        <v>0</v>
      </c>
      <c r="BL438" s="17" t="s">
        <v>270</v>
      </c>
      <c r="BM438" s="237" t="s">
        <v>1379</v>
      </c>
    </row>
    <row r="439" s="2" customFormat="1">
      <c r="A439" s="38"/>
      <c r="B439" s="39"/>
      <c r="C439" s="40"/>
      <c r="D439" s="239" t="s">
        <v>154</v>
      </c>
      <c r="E439" s="40"/>
      <c r="F439" s="240" t="s">
        <v>1131</v>
      </c>
      <c r="G439" s="40"/>
      <c r="H439" s="40"/>
      <c r="I439" s="241"/>
      <c r="J439" s="40"/>
      <c r="K439" s="40"/>
      <c r="L439" s="44"/>
      <c r="M439" s="242"/>
      <c r="N439" s="243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154</v>
      </c>
      <c r="AU439" s="17" t="s">
        <v>82</v>
      </c>
    </row>
    <row r="440" s="2" customFormat="1">
      <c r="A440" s="38"/>
      <c r="B440" s="39"/>
      <c r="C440" s="40"/>
      <c r="D440" s="244" t="s">
        <v>156</v>
      </c>
      <c r="E440" s="40"/>
      <c r="F440" s="245" t="s">
        <v>813</v>
      </c>
      <c r="G440" s="40"/>
      <c r="H440" s="40"/>
      <c r="I440" s="241"/>
      <c r="J440" s="40"/>
      <c r="K440" s="40"/>
      <c r="L440" s="44"/>
      <c r="M440" s="242"/>
      <c r="N440" s="243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156</v>
      </c>
      <c r="AU440" s="17" t="s">
        <v>82</v>
      </c>
    </row>
    <row r="441" s="14" customFormat="1">
      <c r="A441" s="14"/>
      <c r="B441" s="256"/>
      <c r="C441" s="257"/>
      <c r="D441" s="239" t="s">
        <v>158</v>
      </c>
      <c r="E441" s="258" t="s">
        <v>1</v>
      </c>
      <c r="F441" s="259" t="s">
        <v>82</v>
      </c>
      <c r="G441" s="257"/>
      <c r="H441" s="260">
        <v>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158</v>
      </c>
      <c r="AU441" s="266" t="s">
        <v>82</v>
      </c>
      <c r="AV441" s="14" t="s">
        <v>82</v>
      </c>
      <c r="AW441" s="14" t="s">
        <v>30</v>
      </c>
      <c r="AX441" s="14" t="s">
        <v>73</v>
      </c>
      <c r="AY441" s="266" t="s">
        <v>144</v>
      </c>
    </row>
    <row r="442" s="15" customFormat="1">
      <c r="A442" s="15"/>
      <c r="B442" s="267"/>
      <c r="C442" s="268"/>
      <c r="D442" s="239" t="s">
        <v>158</v>
      </c>
      <c r="E442" s="269" t="s">
        <v>1</v>
      </c>
      <c r="F442" s="270" t="s">
        <v>161</v>
      </c>
      <c r="G442" s="268"/>
      <c r="H442" s="271">
        <v>2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7" t="s">
        <v>158</v>
      </c>
      <c r="AU442" s="277" t="s">
        <v>82</v>
      </c>
      <c r="AV442" s="15" t="s">
        <v>152</v>
      </c>
      <c r="AW442" s="15" t="s">
        <v>30</v>
      </c>
      <c r="AX442" s="15" t="s">
        <v>80</v>
      </c>
      <c r="AY442" s="277" t="s">
        <v>144</v>
      </c>
    </row>
    <row r="443" s="2" customFormat="1" ht="24.15" customHeight="1">
      <c r="A443" s="38"/>
      <c r="B443" s="39"/>
      <c r="C443" s="226" t="s">
        <v>646</v>
      </c>
      <c r="D443" s="226" t="s">
        <v>147</v>
      </c>
      <c r="E443" s="227" t="s">
        <v>815</v>
      </c>
      <c r="F443" s="228" t="s">
        <v>816</v>
      </c>
      <c r="G443" s="229" t="s">
        <v>164</v>
      </c>
      <c r="H443" s="230">
        <v>11.44</v>
      </c>
      <c r="I443" s="231"/>
      <c r="J443" s="232">
        <f>ROUND(I443*H443,2)</f>
        <v>0</v>
      </c>
      <c r="K443" s="228" t="s">
        <v>151</v>
      </c>
      <c r="L443" s="44"/>
      <c r="M443" s="233" t="s">
        <v>1</v>
      </c>
      <c r="N443" s="234" t="s">
        <v>38</v>
      </c>
      <c r="O443" s="91"/>
      <c r="P443" s="235">
        <f>O443*H443</f>
        <v>0</v>
      </c>
      <c r="Q443" s="235">
        <v>0.00313</v>
      </c>
      <c r="R443" s="235">
        <f>Q443*H443</f>
        <v>0.035807199999999997</v>
      </c>
      <c r="S443" s="235">
        <v>0</v>
      </c>
      <c r="T443" s="236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7" t="s">
        <v>270</v>
      </c>
      <c r="AT443" s="237" t="s">
        <v>147</v>
      </c>
      <c r="AU443" s="237" t="s">
        <v>82</v>
      </c>
      <c r="AY443" s="17" t="s">
        <v>144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7" t="s">
        <v>80</v>
      </c>
      <c r="BK443" s="238">
        <f>ROUND(I443*H443,2)</f>
        <v>0</v>
      </c>
      <c r="BL443" s="17" t="s">
        <v>270</v>
      </c>
      <c r="BM443" s="237" t="s">
        <v>1380</v>
      </c>
    </row>
    <row r="444" s="2" customFormat="1">
      <c r="A444" s="38"/>
      <c r="B444" s="39"/>
      <c r="C444" s="40"/>
      <c r="D444" s="239" t="s">
        <v>154</v>
      </c>
      <c r="E444" s="40"/>
      <c r="F444" s="240" t="s">
        <v>816</v>
      </c>
      <c r="G444" s="40"/>
      <c r="H444" s="40"/>
      <c r="I444" s="241"/>
      <c r="J444" s="40"/>
      <c r="K444" s="40"/>
      <c r="L444" s="44"/>
      <c r="M444" s="242"/>
      <c r="N444" s="243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154</v>
      </c>
      <c r="AU444" s="17" t="s">
        <v>82</v>
      </c>
    </row>
    <row r="445" s="2" customFormat="1">
      <c r="A445" s="38"/>
      <c r="B445" s="39"/>
      <c r="C445" s="40"/>
      <c r="D445" s="244" t="s">
        <v>156</v>
      </c>
      <c r="E445" s="40"/>
      <c r="F445" s="245" t="s">
        <v>818</v>
      </c>
      <c r="G445" s="40"/>
      <c r="H445" s="40"/>
      <c r="I445" s="241"/>
      <c r="J445" s="40"/>
      <c r="K445" s="40"/>
      <c r="L445" s="44"/>
      <c r="M445" s="242"/>
      <c r="N445" s="243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156</v>
      </c>
      <c r="AU445" s="17" t="s">
        <v>82</v>
      </c>
    </row>
    <row r="446" s="13" customFormat="1">
      <c r="A446" s="13"/>
      <c r="B446" s="246"/>
      <c r="C446" s="247"/>
      <c r="D446" s="239" t="s">
        <v>158</v>
      </c>
      <c r="E446" s="248" t="s">
        <v>1</v>
      </c>
      <c r="F446" s="249" t="s">
        <v>762</v>
      </c>
      <c r="G446" s="247"/>
      <c r="H446" s="248" t="s">
        <v>1</v>
      </c>
      <c r="I446" s="250"/>
      <c r="J446" s="247"/>
      <c r="K446" s="247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158</v>
      </c>
      <c r="AU446" s="255" t="s">
        <v>82</v>
      </c>
      <c r="AV446" s="13" t="s">
        <v>80</v>
      </c>
      <c r="AW446" s="13" t="s">
        <v>30</v>
      </c>
      <c r="AX446" s="13" t="s">
        <v>73</v>
      </c>
      <c r="AY446" s="255" t="s">
        <v>144</v>
      </c>
    </row>
    <row r="447" s="13" customFormat="1">
      <c r="A447" s="13"/>
      <c r="B447" s="246"/>
      <c r="C447" s="247"/>
      <c r="D447" s="239" t="s">
        <v>158</v>
      </c>
      <c r="E447" s="248" t="s">
        <v>1</v>
      </c>
      <c r="F447" s="249" t="s">
        <v>819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158</v>
      </c>
      <c r="AU447" s="255" t="s">
        <v>82</v>
      </c>
      <c r="AV447" s="13" t="s">
        <v>80</v>
      </c>
      <c r="AW447" s="13" t="s">
        <v>30</v>
      </c>
      <c r="AX447" s="13" t="s">
        <v>73</v>
      </c>
      <c r="AY447" s="255" t="s">
        <v>144</v>
      </c>
    </row>
    <row r="448" s="14" customFormat="1">
      <c r="A448" s="14"/>
      <c r="B448" s="256"/>
      <c r="C448" s="257"/>
      <c r="D448" s="239" t="s">
        <v>158</v>
      </c>
      <c r="E448" s="258" t="s">
        <v>1</v>
      </c>
      <c r="F448" s="259" t="s">
        <v>1377</v>
      </c>
      <c r="G448" s="257"/>
      <c r="H448" s="260">
        <v>11.44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158</v>
      </c>
      <c r="AU448" s="266" t="s">
        <v>82</v>
      </c>
      <c r="AV448" s="14" t="s">
        <v>82</v>
      </c>
      <c r="AW448" s="14" t="s">
        <v>30</v>
      </c>
      <c r="AX448" s="14" t="s">
        <v>73</v>
      </c>
      <c r="AY448" s="266" t="s">
        <v>144</v>
      </c>
    </row>
    <row r="449" s="15" customFormat="1">
      <c r="A449" s="15"/>
      <c r="B449" s="267"/>
      <c r="C449" s="268"/>
      <c r="D449" s="239" t="s">
        <v>158</v>
      </c>
      <c r="E449" s="269" t="s">
        <v>1</v>
      </c>
      <c r="F449" s="270" t="s">
        <v>161</v>
      </c>
      <c r="G449" s="268"/>
      <c r="H449" s="271">
        <v>11.44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158</v>
      </c>
      <c r="AU449" s="277" t="s">
        <v>82</v>
      </c>
      <c r="AV449" s="15" t="s">
        <v>152</v>
      </c>
      <c r="AW449" s="15" t="s">
        <v>30</v>
      </c>
      <c r="AX449" s="15" t="s">
        <v>80</v>
      </c>
      <c r="AY449" s="277" t="s">
        <v>144</v>
      </c>
    </row>
    <row r="450" s="2" customFormat="1" ht="24.15" customHeight="1">
      <c r="A450" s="38"/>
      <c r="B450" s="39"/>
      <c r="C450" s="226" t="s">
        <v>652</v>
      </c>
      <c r="D450" s="226" t="s">
        <v>147</v>
      </c>
      <c r="E450" s="227" t="s">
        <v>821</v>
      </c>
      <c r="F450" s="228" t="s">
        <v>822</v>
      </c>
      <c r="G450" s="229" t="s">
        <v>323</v>
      </c>
      <c r="H450" s="230">
        <v>0.185</v>
      </c>
      <c r="I450" s="231"/>
      <c r="J450" s="232">
        <f>ROUND(I450*H450,2)</f>
        <v>0</v>
      </c>
      <c r="K450" s="228" t="s">
        <v>151</v>
      </c>
      <c r="L450" s="44"/>
      <c r="M450" s="233" t="s">
        <v>1</v>
      </c>
      <c r="N450" s="234" t="s">
        <v>38</v>
      </c>
      <c r="O450" s="91"/>
      <c r="P450" s="235">
        <f>O450*H450</f>
        <v>0</v>
      </c>
      <c r="Q450" s="235">
        <v>0</v>
      </c>
      <c r="R450" s="235">
        <f>Q450*H450</f>
        <v>0</v>
      </c>
      <c r="S450" s="235">
        <v>0</v>
      </c>
      <c r="T450" s="23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7" t="s">
        <v>270</v>
      </c>
      <c r="AT450" s="237" t="s">
        <v>147</v>
      </c>
      <c r="AU450" s="237" t="s">
        <v>82</v>
      </c>
      <c r="AY450" s="17" t="s">
        <v>144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7" t="s">
        <v>80</v>
      </c>
      <c r="BK450" s="238">
        <f>ROUND(I450*H450,2)</f>
        <v>0</v>
      </c>
      <c r="BL450" s="17" t="s">
        <v>270</v>
      </c>
      <c r="BM450" s="237" t="s">
        <v>1381</v>
      </c>
    </row>
    <row r="451" s="2" customFormat="1">
      <c r="A451" s="38"/>
      <c r="B451" s="39"/>
      <c r="C451" s="40"/>
      <c r="D451" s="239" t="s">
        <v>154</v>
      </c>
      <c r="E451" s="40"/>
      <c r="F451" s="240" t="s">
        <v>824</v>
      </c>
      <c r="G451" s="40"/>
      <c r="H451" s="40"/>
      <c r="I451" s="241"/>
      <c r="J451" s="40"/>
      <c r="K451" s="40"/>
      <c r="L451" s="44"/>
      <c r="M451" s="242"/>
      <c r="N451" s="243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154</v>
      </c>
      <c r="AU451" s="17" t="s">
        <v>82</v>
      </c>
    </row>
    <row r="452" s="2" customFormat="1">
      <c r="A452" s="38"/>
      <c r="B452" s="39"/>
      <c r="C452" s="40"/>
      <c r="D452" s="244" t="s">
        <v>156</v>
      </c>
      <c r="E452" s="40"/>
      <c r="F452" s="245" t="s">
        <v>825</v>
      </c>
      <c r="G452" s="40"/>
      <c r="H452" s="40"/>
      <c r="I452" s="241"/>
      <c r="J452" s="40"/>
      <c r="K452" s="40"/>
      <c r="L452" s="44"/>
      <c r="M452" s="242"/>
      <c r="N452" s="243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156</v>
      </c>
      <c r="AU452" s="17" t="s">
        <v>82</v>
      </c>
    </row>
    <row r="453" s="12" customFormat="1" ht="22.8" customHeight="1">
      <c r="A453" s="12"/>
      <c r="B453" s="210"/>
      <c r="C453" s="211"/>
      <c r="D453" s="212" t="s">
        <v>72</v>
      </c>
      <c r="E453" s="224" t="s">
        <v>826</v>
      </c>
      <c r="F453" s="224" t="s">
        <v>827</v>
      </c>
      <c r="G453" s="211"/>
      <c r="H453" s="211"/>
      <c r="I453" s="214"/>
      <c r="J453" s="225">
        <f>BK453</f>
        <v>0</v>
      </c>
      <c r="K453" s="211"/>
      <c r="L453" s="216"/>
      <c r="M453" s="217"/>
      <c r="N453" s="218"/>
      <c r="O453" s="218"/>
      <c r="P453" s="219">
        <f>SUM(P454:P519)</f>
        <v>0</v>
      </c>
      <c r="Q453" s="218"/>
      <c r="R453" s="219">
        <f>SUM(R454:R519)</f>
        <v>22.688197999999996</v>
      </c>
      <c r="S453" s="218"/>
      <c r="T453" s="220">
        <f>SUM(T454:T519)</f>
        <v>22.597654000000002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1" t="s">
        <v>82</v>
      </c>
      <c r="AT453" s="222" t="s">
        <v>72</v>
      </c>
      <c r="AU453" s="222" t="s">
        <v>80</v>
      </c>
      <c r="AY453" s="221" t="s">
        <v>144</v>
      </c>
      <c r="BK453" s="223">
        <f>SUM(BK454:BK519)</f>
        <v>0</v>
      </c>
    </row>
    <row r="454" s="2" customFormat="1" ht="24.15" customHeight="1">
      <c r="A454" s="38"/>
      <c r="B454" s="39"/>
      <c r="C454" s="226" t="s">
        <v>658</v>
      </c>
      <c r="D454" s="226" t="s">
        <v>147</v>
      </c>
      <c r="E454" s="227" t="s">
        <v>844</v>
      </c>
      <c r="F454" s="228" t="s">
        <v>845</v>
      </c>
      <c r="G454" s="229" t="s">
        <v>178</v>
      </c>
      <c r="H454" s="230">
        <v>295</v>
      </c>
      <c r="I454" s="231"/>
      <c r="J454" s="232">
        <f>ROUND(I454*H454,2)</f>
        <v>0</v>
      </c>
      <c r="K454" s="228" t="s">
        <v>151</v>
      </c>
      <c r="L454" s="44"/>
      <c r="M454" s="233" t="s">
        <v>1</v>
      </c>
      <c r="N454" s="234" t="s">
        <v>38</v>
      </c>
      <c r="O454" s="91"/>
      <c r="P454" s="235">
        <f>O454*H454</f>
        <v>0</v>
      </c>
      <c r="Q454" s="235">
        <v>0</v>
      </c>
      <c r="R454" s="235">
        <f>Q454*H454</f>
        <v>0</v>
      </c>
      <c r="S454" s="235">
        <v>0.075190000000000007</v>
      </c>
      <c r="T454" s="236">
        <f>S454*H454</f>
        <v>22.181050000000003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7" t="s">
        <v>270</v>
      </c>
      <c r="AT454" s="237" t="s">
        <v>147</v>
      </c>
      <c r="AU454" s="237" t="s">
        <v>82</v>
      </c>
      <c r="AY454" s="17" t="s">
        <v>144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7" t="s">
        <v>80</v>
      </c>
      <c r="BK454" s="238">
        <f>ROUND(I454*H454,2)</f>
        <v>0</v>
      </c>
      <c r="BL454" s="17" t="s">
        <v>270</v>
      </c>
      <c r="BM454" s="237" t="s">
        <v>1382</v>
      </c>
    </row>
    <row r="455" s="2" customFormat="1">
      <c r="A455" s="38"/>
      <c r="B455" s="39"/>
      <c r="C455" s="40"/>
      <c r="D455" s="239" t="s">
        <v>154</v>
      </c>
      <c r="E455" s="40"/>
      <c r="F455" s="240" t="s">
        <v>847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154</v>
      </c>
      <c r="AU455" s="17" t="s">
        <v>82</v>
      </c>
    </row>
    <row r="456" s="2" customFormat="1">
      <c r="A456" s="38"/>
      <c r="B456" s="39"/>
      <c r="C456" s="40"/>
      <c r="D456" s="244" t="s">
        <v>156</v>
      </c>
      <c r="E456" s="40"/>
      <c r="F456" s="245" t="s">
        <v>848</v>
      </c>
      <c r="G456" s="40"/>
      <c r="H456" s="40"/>
      <c r="I456" s="241"/>
      <c r="J456" s="40"/>
      <c r="K456" s="40"/>
      <c r="L456" s="44"/>
      <c r="M456" s="242"/>
      <c r="N456" s="243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156</v>
      </c>
      <c r="AU456" s="17" t="s">
        <v>82</v>
      </c>
    </row>
    <row r="457" s="13" customFormat="1">
      <c r="A457" s="13"/>
      <c r="B457" s="246"/>
      <c r="C457" s="247"/>
      <c r="D457" s="239" t="s">
        <v>158</v>
      </c>
      <c r="E457" s="248" t="s">
        <v>1</v>
      </c>
      <c r="F457" s="249" t="s">
        <v>676</v>
      </c>
      <c r="G457" s="247"/>
      <c r="H457" s="248" t="s">
        <v>1</v>
      </c>
      <c r="I457" s="250"/>
      <c r="J457" s="247"/>
      <c r="K457" s="247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158</v>
      </c>
      <c r="AU457" s="255" t="s">
        <v>82</v>
      </c>
      <c r="AV457" s="13" t="s">
        <v>80</v>
      </c>
      <c r="AW457" s="13" t="s">
        <v>30</v>
      </c>
      <c r="AX457" s="13" t="s">
        <v>73</v>
      </c>
      <c r="AY457" s="255" t="s">
        <v>144</v>
      </c>
    </row>
    <row r="458" s="14" customFormat="1">
      <c r="A458" s="14"/>
      <c r="B458" s="256"/>
      <c r="C458" s="257"/>
      <c r="D458" s="239" t="s">
        <v>158</v>
      </c>
      <c r="E458" s="258" t="s">
        <v>1</v>
      </c>
      <c r="F458" s="259" t="s">
        <v>1365</v>
      </c>
      <c r="G458" s="257"/>
      <c r="H458" s="260">
        <v>295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158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144</v>
      </c>
    </row>
    <row r="459" s="15" customFormat="1">
      <c r="A459" s="15"/>
      <c r="B459" s="267"/>
      <c r="C459" s="268"/>
      <c r="D459" s="239" t="s">
        <v>158</v>
      </c>
      <c r="E459" s="269" t="s">
        <v>1</v>
      </c>
      <c r="F459" s="270" t="s">
        <v>161</v>
      </c>
      <c r="G459" s="268"/>
      <c r="H459" s="271">
        <v>295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158</v>
      </c>
      <c r="AU459" s="277" t="s">
        <v>82</v>
      </c>
      <c r="AV459" s="15" t="s">
        <v>152</v>
      </c>
      <c r="AW459" s="15" t="s">
        <v>30</v>
      </c>
      <c r="AX459" s="15" t="s">
        <v>80</v>
      </c>
      <c r="AY459" s="277" t="s">
        <v>144</v>
      </c>
    </row>
    <row r="460" s="2" customFormat="1" ht="24.15" customHeight="1">
      <c r="A460" s="38"/>
      <c r="B460" s="39"/>
      <c r="C460" s="226" t="s">
        <v>664</v>
      </c>
      <c r="D460" s="226" t="s">
        <v>147</v>
      </c>
      <c r="E460" s="227" t="s">
        <v>850</v>
      </c>
      <c r="F460" s="228" t="s">
        <v>851</v>
      </c>
      <c r="G460" s="229" t="s">
        <v>178</v>
      </c>
      <c r="H460" s="230">
        <v>295</v>
      </c>
      <c r="I460" s="231"/>
      <c r="J460" s="232">
        <f>ROUND(I460*H460,2)</f>
        <v>0</v>
      </c>
      <c r="K460" s="228" t="s">
        <v>151</v>
      </c>
      <c r="L460" s="44"/>
      <c r="M460" s="233" t="s">
        <v>1</v>
      </c>
      <c r="N460" s="234" t="s">
        <v>38</v>
      </c>
      <c r="O460" s="91"/>
      <c r="P460" s="235">
        <f>O460*H460</f>
        <v>0</v>
      </c>
      <c r="Q460" s="235">
        <v>0</v>
      </c>
      <c r="R460" s="235">
        <f>Q460*H460</f>
        <v>0</v>
      </c>
      <c r="S460" s="235">
        <v>0</v>
      </c>
      <c r="T460" s="23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7" t="s">
        <v>270</v>
      </c>
      <c r="AT460" s="237" t="s">
        <v>147</v>
      </c>
      <c r="AU460" s="237" t="s">
        <v>82</v>
      </c>
      <c r="AY460" s="17" t="s">
        <v>144</v>
      </c>
      <c r="BE460" s="238">
        <f>IF(N460="základní",J460,0)</f>
        <v>0</v>
      </c>
      <c r="BF460" s="238">
        <f>IF(N460="snížená",J460,0)</f>
        <v>0</v>
      </c>
      <c r="BG460" s="238">
        <f>IF(N460="zákl. přenesená",J460,0)</f>
        <v>0</v>
      </c>
      <c r="BH460" s="238">
        <f>IF(N460="sníž. přenesená",J460,0)</f>
        <v>0</v>
      </c>
      <c r="BI460" s="238">
        <f>IF(N460="nulová",J460,0)</f>
        <v>0</v>
      </c>
      <c r="BJ460" s="17" t="s">
        <v>80</v>
      </c>
      <c r="BK460" s="238">
        <f>ROUND(I460*H460,2)</f>
        <v>0</v>
      </c>
      <c r="BL460" s="17" t="s">
        <v>270</v>
      </c>
      <c r="BM460" s="237" t="s">
        <v>1383</v>
      </c>
    </row>
    <row r="461" s="2" customFormat="1">
      <c r="A461" s="38"/>
      <c r="B461" s="39"/>
      <c r="C461" s="40"/>
      <c r="D461" s="239" t="s">
        <v>154</v>
      </c>
      <c r="E461" s="40"/>
      <c r="F461" s="240" t="s">
        <v>853</v>
      </c>
      <c r="G461" s="40"/>
      <c r="H461" s="40"/>
      <c r="I461" s="241"/>
      <c r="J461" s="40"/>
      <c r="K461" s="40"/>
      <c r="L461" s="44"/>
      <c r="M461" s="242"/>
      <c r="N461" s="243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154</v>
      </c>
      <c r="AU461" s="17" t="s">
        <v>82</v>
      </c>
    </row>
    <row r="462" s="2" customFormat="1">
      <c r="A462" s="38"/>
      <c r="B462" s="39"/>
      <c r="C462" s="40"/>
      <c r="D462" s="244" t="s">
        <v>156</v>
      </c>
      <c r="E462" s="40"/>
      <c r="F462" s="245" t="s">
        <v>854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156</v>
      </c>
      <c r="AU462" s="17" t="s">
        <v>82</v>
      </c>
    </row>
    <row r="463" s="2" customFormat="1" ht="24.15" customHeight="1">
      <c r="A463" s="38"/>
      <c r="B463" s="39"/>
      <c r="C463" s="226" t="s">
        <v>670</v>
      </c>
      <c r="D463" s="226" t="s">
        <v>147</v>
      </c>
      <c r="E463" s="227" t="s">
        <v>856</v>
      </c>
      <c r="F463" s="228" t="s">
        <v>857</v>
      </c>
      <c r="G463" s="229" t="s">
        <v>164</v>
      </c>
      <c r="H463" s="230">
        <v>18.800000000000001</v>
      </c>
      <c r="I463" s="231"/>
      <c r="J463" s="232">
        <f>ROUND(I463*H463,2)</f>
        <v>0</v>
      </c>
      <c r="K463" s="228" t="s">
        <v>151</v>
      </c>
      <c r="L463" s="44"/>
      <c r="M463" s="233" t="s">
        <v>1</v>
      </c>
      <c r="N463" s="234" t="s">
        <v>38</v>
      </c>
      <c r="O463" s="91"/>
      <c r="P463" s="235">
        <f>O463*H463</f>
        <v>0</v>
      </c>
      <c r="Q463" s="235">
        <v>0</v>
      </c>
      <c r="R463" s="235">
        <f>Q463*H463</f>
        <v>0</v>
      </c>
      <c r="S463" s="235">
        <v>0.018079999999999999</v>
      </c>
      <c r="T463" s="236">
        <f>S463*H463</f>
        <v>0.33990399999999998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270</v>
      </c>
      <c r="AT463" s="237" t="s">
        <v>147</v>
      </c>
      <c r="AU463" s="237" t="s">
        <v>82</v>
      </c>
      <c r="AY463" s="17" t="s">
        <v>144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80</v>
      </c>
      <c r="BK463" s="238">
        <f>ROUND(I463*H463,2)</f>
        <v>0</v>
      </c>
      <c r="BL463" s="17" t="s">
        <v>270</v>
      </c>
      <c r="BM463" s="237" t="s">
        <v>1384</v>
      </c>
    </row>
    <row r="464" s="2" customFormat="1">
      <c r="A464" s="38"/>
      <c r="B464" s="39"/>
      <c r="C464" s="40"/>
      <c r="D464" s="239" t="s">
        <v>154</v>
      </c>
      <c r="E464" s="40"/>
      <c r="F464" s="240" t="s">
        <v>859</v>
      </c>
      <c r="G464" s="40"/>
      <c r="H464" s="40"/>
      <c r="I464" s="241"/>
      <c r="J464" s="40"/>
      <c r="K464" s="40"/>
      <c r="L464" s="44"/>
      <c r="M464" s="242"/>
      <c r="N464" s="243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154</v>
      </c>
      <c r="AU464" s="17" t="s">
        <v>82</v>
      </c>
    </row>
    <row r="465" s="2" customFormat="1">
      <c r="A465" s="38"/>
      <c r="B465" s="39"/>
      <c r="C465" s="40"/>
      <c r="D465" s="244" t="s">
        <v>156</v>
      </c>
      <c r="E465" s="40"/>
      <c r="F465" s="245" t="s">
        <v>860</v>
      </c>
      <c r="G465" s="40"/>
      <c r="H465" s="40"/>
      <c r="I465" s="241"/>
      <c r="J465" s="40"/>
      <c r="K465" s="40"/>
      <c r="L465" s="44"/>
      <c r="M465" s="242"/>
      <c r="N465" s="243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156</v>
      </c>
      <c r="AU465" s="17" t="s">
        <v>82</v>
      </c>
    </row>
    <row r="466" s="14" customFormat="1">
      <c r="A466" s="14"/>
      <c r="B466" s="256"/>
      <c r="C466" s="257"/>
      <c r="D466" s="239" t="s">
        <v>158</v>
      </c>
      <c r="E466" s="258" t="s">
        <v>1</v>
      </c>
      <c r="F466" s="259" t="s">
        <v>1385</v>
      </c>
      <c r="G466" s="257"/>
      <c r="H466" s="260">
        <v>18.800000000000001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158</v>
      </c>
      <c r="AU466" s="266" t="s">
        <v>82</v>
      </c>
      <c r="AV466" s="14" t="s">
        <v>82</v>
      </c>
      <c r="AW466" s="14" t="s">
        <v>30</v>
      </c>
      <c r="AX466" s="14" t="s">
        <v>73</v>
      </c>
      <c r="AY466" s="266" t="s">
        <v>144</v>
      </c>
    </row>
    <row r="467" s="15" customFormat="1">
      <c r="A467" s="15"/>
      <c r="B467" s="267"/>
      <c r="C467" s="268"/>
      <c r="D467" s="239" t="s">
        <v>158</v>
      </c>
      <c r="E467" s="269" t="s">
        <v>1</v>
      </c>
      <c r="F467" s="270" t="s">
        <v>161</v>
      </c>
      <c r="G467" s="268"/>
      <c r="H467" s="271">
        <v>18.800000000000001</v>
      </c>
      <c r="I467" s="272"/>
      <c r="J467" s="268"/>
      <c r="K467" s="268"/>
      <c r="L467" s="273"/>
      <c r="M467" s="274"/>
      <c r="N467" s="275"/>
      <c r="O467" s="275"/>
      <c r="P467" s="275"/>
      <c r="Q467" s="275"/>
      <c r="R467" s="275"/>
      <c r="S467" s="275"/>
      <c r="T467" s="27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7" t="s">
        <v>158</v>
      </c>
      <c r="AU467" s="277" t="s">
        <v>82</v>
      </c>
      <c r="AV467" s="15" t="s">
        <v>152</v>
      </c>
      <c r="AW467" s="15" t="s">
        <v>30</v>
      </c>
      <c r="AX467" s="15" t="s">
        <v>80</v>
      </c>
      <c r="AY467" s="277" t="s">
        <v>144</v>
      </c>
    </row>
    <row r="468" s="2" customFormat="1" ht="24.15" customHeight="1">
      <c r="A468" s="38"/>
      <c r="B468" s="39"/>
      <c r="C468" s="226" t="s">
        <v>678</v>
      </c>
      <c r="D468" s="226" t="s">
        <v>147</v>
      </c>
      <c r="E468" s="227" t="s">
        <v>863</v>
      </c>
      <c r="F468" s="228" t="s">
        <v>864</v>
      </c>
      <c r="G468" s="229" t="s">
        <v>164</v>
      </c>
      <c r="H468" s="230">
        <v>18.800000000000001</v>
      </c>
      <c r="I468" s="231"/>
      <c r="J468" s="232">
        <f>ROUND(I468*H468,2)</f>
        <v>0</v>
      </c>
      <c r="K468" s="228" t="s">
        <v>151</v>
      </c>
      <c r="L468" s="44"/>
      <c r="M468" s="233" t="s">
        <v>1</v>
      </c>
      <c r="N468" s="234" t="s">
        <v>38</v>
      </c>
      <c r="O468" s="91"/>
      <c r="P468" s="235">
        <f>O468*H468</f>
        <v>0</v>
      </c>
      <c r="Q468" s="235">
        <v>0</v>
      </c>
      <c r="R468" s="235">
        <f>Q468*H468</f>
        <v>0</v>
      </c>
      <c r="S468" s="235">
        <v>0</v>
      </c>
      <c r="T468" s="236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7" t="s">
        <v>270</v>
      </c>
      <c r="AT468" s="237" t="s">
        <v>147</v>
      </c>
      <c r="AU468" s="237" t="s">
        <v>82</v>
      </c>
      <c r="AY468" s="17" t="s">
        <v>144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7" t="s">
        <v>80</v>
      </c>
      <c r="BK468" s="238">
        <f>ROUND(I468*H468,2)</f>
        <v>0</v>
      </c>
      <c r="BL468" s="17" t="s">
        <v>270</v>
      </c>
      <c r="BM468" s="237" t="s">
        <v>1386</v>
      </c>
    </row>
    <row r="469" s="2" customFormat="1">
      <c r="A469" s="38"/>
      <c r="B469" s="39"/>
      <c r="C469" s="40"/>
      <c r="D469" s="239" t="s">
        <v>154</v>
      </c>
      <c r="E469" s="40"/>
      <c r="F469" s="240" t="s">
        <v>853</v>
      </c>
      <c r="G469" s="40"/>
      <c r="H469" s="40"/>
      <c r="I469" s="241"/>
      <c r="J469" s="40"/>
      <c r="K469" s="40"/>
      <c r="L469" s="44"/>
      <c r="M469" s="242"/>
      <c r="N469" s="243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154</v>
      </c>
      <c r="AU469" s="17" t="s">
        <v>82</v>
      </c>
    </row>
    <row r="470" s="2" customFormat="1">
      <c r="A470" s="38"/>
      <c r="B470" s="39"/>
      <c r="C470" s="40"/>
      <c r="D470" s="244" t="s">
        <v>156</v>
      </c>
      <c r="E470" s="40"/>
      <c r="F470" s="245" t="s">
        <v>866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156</v>
      </c>
      <c r="AU470" s="17" t="s">
        <v>82</v>
      </c>
    </row>
    <row r="471" s="2" customFormat="1" ht="24.15" customHeight="1">
      <c r="A471" s="38"/>
      <c r="B471" s="39"/>
      <c r="C471" s="226" t="s">
        <v>683</v>
      </c>
      <c r="D471" s="226" t="s">
        <v>147</v>
      </c>
      <c r="E471" s="227" t="s">
        <v>868</v>
      </c>
      <c r="F471" s="228" t="s">
        <v>869</v>
      </c>
      <c r="G471" s="229" t="s">
        <v>178</v>
      </c>
      <c r="H471" s="230">
        <v>295</v>
      </c>
      <c r="I471" s="231"/>
      <c r="J471" s="232">
        <f>ROUND(I471*H471,2)</f>
        <v>0</v>
      </c>
      <c r="K471" s="228" t="s">
        <v>151</v>
      </c>
      <c r="L471" s="44"/>
      <c r="M471" s="233" t="s">
        <v>1</v>
      </c>
      <c r="N471" s="234" t="s">
        <v>38</v>
      </c>
      <c r="O471" s="91"/>
      <c r="P471" s="235">
        <f>O471*H471</f>
        <v>0</v>
      </c>
      <c r="Q471" s="235">
        <v>0.075009999999999993</v>
      </c>
      <c r="R471" s="235">
        <f>Q471*H471</f>
        <v>22.127949999999998</v>
      </c>
      <c r="S471" s="235">
        <v>0</v>
      </c>
      <c r="T471" s="23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270</v>
      </c>
      <c r="AT471" s="237" t="s">
        <v>147</v>
      </c>
      <c r="AU471" s="237" t="s">
        <v>82</v>
      </c>
      <c r="AY471" s="17" t="s">
        <v>144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80</v>
      </c>
      <c r="BK471" s="238">
        <f>ROUND(I471*H471,2)</f>
        <v>0</v>
      </c>
      <c r="BL471" s="17" t="s">
        <v>270</v>
      </c>
      <c r="BM471" s="237" t="s">
        <v>1387</v>
      </c>
    </row>
    <row r="472" s="2" customFormat="1">
      <c r="A472" s="38"/>
      <c r="B472" s="39"/>
      <c r="C472" s="40"/>
      <c r="D472" s="239" t="s">
        <v>154</v>
      </c>
      <c r="E472" s="40"/>
      <c r="F472" s="240" t="s">
        <v>871</v>
      </c>
      <c r="G472" s="40"/>
      <c r="H472" s="40"/>
      <c r="I472" s="241"/>
      <c r="J472" s="40"/>
      <c r="K472" s="40"/>
      <c r="L472" s="44"/>
      <c r="M472" s="242"/>
      <c r="N472" s="243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154</v>
      </c>
      <c r="AU472" s="17" t="s">
        <v>82</v>
      </c>
    </row>
    <row r="473" s="2" customFormat="1">
      <c r="A473" s="38"/>
      <c r="B473" s="39"/>
      <c r="C473" s="40"/>
      <c r="D473" s="244" t="s">
        <v>156</v>
      </c>
      <c r="E473" s="40"/>
      <c r="F473" s="245" t="s">
        <v>872</v>
      </c>
      <c r="G473" s="40"/>
      <c r="H473" s="40"/>
      <c r="I473" s="241"/>
      <c r="J473" s="40"/>
      <c r="K473" s="40"/>
      <c r="L473" s="44"/>
      <c r="M473" s="242"/>
      <c r="N473" s="243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156</v>
      </c>
      <c r="AU473" s="17" t="s">
        <v>82</v>
      </c>
    </row>
    <row r="474" s="13" customFormat="1">
      <c r="A474" s="13"/>
      <c r="B474" s="246"/>
      <c r="C474" s="247"/>
      <c r="D474" s="239" t="s">
        <v>158</v>
      </c>
      <c r="E474" s="248" t="s">
        <v>1</v>
      </c>
      <c r="F474" s="249" t="s">
        <v>676</v>
      </c>
      <c r="G474" s="247"/>
      <c r="H474" s="248" t="s">
        <v>1</v>
      </c>
      <c r="I474" s="250"/>
      <c r="J474" s="247"/>
      <c r="K474" s="247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158</v>
      </c>
      <c r="AU474" s="255" t="s">
        <v>82</v>
      </c>
      <c r="AV474" s="13" t="s">
        <v>80</v>
      </c>
      <c r="AW474" s="13" t="s">
        <v>30</v>
      </c>
      <c r="AX474" s="13" t="s">
        <v>73</v>
      </c>
      <c r="AY474" s="255" t="s">
        <v>144</v>
      </c>
    </row>
    <row r="475" s="14" customFormat="1">
      <c r="A475" s="14"/>
      <c r="B475" s="256"/>
      <c r="C475" s="257"/>
      <c r="D475" s="239" t="s">
        <v>158</v>
      </c>
      <c r="E475" s="258" t="s">
        <v>1</v>
      </c>
      <c r="F475" s="259" t="s">
        <v>1365</v>
      </c>
      <c r="G475" s="257"/>
      <c r="H475" s="260">
        <v>295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158</v>
      </c>
      <c r="AU475" s="266" t="s">
        <v>82</v>
      </c>
      <c r="AV475" s="14" t="s">
        <v>82</v>
      </c>
      <c r="AW475" s="14" t="s">
        <v>30</v>
      </c>
      <c r="AX475" s="14" t="s">
        <v>73</v>
      </c>
      <c r="AY475" s="266" t="s">
        <v>144</v>
      </c>
    </row>
    <row r="476" s="15" customFormat="1">
      <c r="A476" s="15"/>
      <c r="B476" s="267"/>
      <c r="C476" s="268"/>
      <c r="D476" s="239" t="s">
        <v>158</v>
      </c>
      <c r="E476" s="269" t="s">
        <v>1</v>
      </c>
      <c r="F476" s="270" t="s">
        <v>161</v>
      </c>
      <c r="G476" s="268"/>
      <c r="H476" s="271">
        <v>295</v>
      </c>
      <c r="I476" s="272"/>
      <c r="J476" s="268"/>
      <c r="K476" s="268"/>
      <c r="L476" s="273"/>
      <c r="M476" s="274"/>
      <c r="N476" s="275"/>
      <c r="O476" s="275"/>
      <c r="P476" s="275"/>
      <c r="Q476" s="275"/>
      <c r="R476" s="275"/>
      <c r="S476" s="275"/>
      <c r="T476" s="27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7" t="s">
        <v>158</v>
      </c>
      <c r="AU476" s="277" t="s">
        <v>82</v>
      </c>
      <c r="AV476" s="15" t="s">
        <v>152</v>
      </c>
      <c r="AW476" s="15" t="s">
        <v>30</v>
      </c>
      <c r="AX476" s="15" t="s">
        <v>80</v>
      </c>
      <c r="AY476" s="277" t="s">
        <v>144</v>
      </c>
    </row>
    <row r="477" s="2" customFormat="1" ht="24.15" customHeight="1">
      <c r="A477" s="38"/>
      <c r="B477" s="39"/>
      <c r="C477" s="226" t="s">
        <v>689</v>
      </c>
      <c r="D477" s="226" t="s">
        <v>147</v>
      </c>
      <c r="E477" s="227" t="s">
        <v>874</v>
      </c>
      <c r="F477" s="228" t="s">
        <v>875</v>
      </c>
      <c r="G477" s="229" t="s">
        <v>164</v>
      </c>
      <c r="H477" s="230">
        <v>18.800000000000001</v>
      </c>
      <c r="I477" s="231"/>
      <c r="J477" s="232">
        <f>ROUND(I477*H477,2)</f>
        <v>0</v>
      </c>
      <c r="K477" s="228" t="s">
        <v>151</v>
      </c>
      <c r="L477" s="44"/>
      <c r="M477" s="233" t="s">
        <v>1</v>
      </c>
      <c r="N477" s="234" t="s">
        <v>38</v>
      </c>
      <c r="O477" s="91"/>
      <c r="P477" s="235">
        <f>O477*H477</f>
        <v>0</v>
      </c>
      <c r="Q477" s="235">
        <v>0.01451</v>
      </c>
      <c r="R477" s="235">
        <f>Q477*H477</f>
        <v>0.27278800000000003</v>
      </c>
      <c r="S477" s="235">
        <v>0</v>
      </c>
      <c r="T477" s="23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7" t="s">
        <v>270</v>
      </c>
      <c r="AT477" s="237" t="s">
        <v>147</v>
      </c>
      <c r="AU477" s="237" t="s">
        <v>82</v>
      </c>
      <c r="AY477" s="17" t="s">
        <v>144</v>
      </c>
      <c r="BE477" s="238">
        <f>IF(N477="základní",J477,0)</f>
        <v>0</v>
      </c>
      <c r="BF477" s="238">
        <f>IF(N477="snížená",J477,0)</f>
        <v>0</v>
      </c>
      <c r="BG477" s="238">
        <f>IF(N477="zákl. přenesená",J477,0)</f>
        <v>0</v>
      </c>
      <c r="BH477" s="238">
        <f>IF(N477="sníž. přenesená",J477,0)</f>
        <v>0</v>
      </c>
      <c r="BI477" s="238">
        <f>IF(N477="nulová",J477,0)</f>
        <v>0</v>
      </c>
      <c r="BJ477" s="17" t="s">
        <v>80</v>
      </c>
      <c r="BK477" s="238">
        <f>ROUND(I477*H477,2)</f>
        <v>0</v>
      </c>
      <c r="BL477" s="17" t="s">
        <v>270</v>
      </c>
      <c r="BM477" s="237" t="s">
        <v>1388</v>
      </c>
    </row>
    <row r="478" s="2" customFormat="1">
      <c r="A478" s="38"/>
      <c r="B478" s="39"/>
      <c r="C478" s="40"/>
      <c r="D478" s="239" t="s">
        <v>154</v>
      </c>
      <c r="E478" s="40"/>
      <c r="F478" s="240" t="s">
        <v>877</v>
      </c>
      <c r="G478" s="40"/>
      <c r="H478" s="40"/>
      <c r="I478" s="241"/>
      <c r="J478" s="40"/>
      <c r="K478" s="40"/>
      <c r="L478" s="44"/>
      <c r="M478" s="242"/>
      <c r="N478" s="243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154</v>
      </c>
      <c r="AU478" s="17" t="s">
        <v>82</v>
      </c>
    </row>
    <row r="479" s="2" customFormat="1">
      <c r="A479" s="38"/>
      <c r="B479" s="39"/>
      <c r="C479" s="40"/>
      <c r="D479" s="244" t="s">
        <v>156</v>
      </c>
      <c r="E479" s="40"/>
      <c r="F479" s="245" t="s">
        <v>878</v>
      </c>
      <c r="G479" s="40"/>
      <c r="H479" s="40"/>
      <c r="I479" s="241"/>
      <c r="J479" s="40"/>
      <c r="K479" s="40"/>
      <c r="L479" s="44"/>
      <c r="M479" s="242"/>
      <c r="N479" s="243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156</v>
      </c>
      <c r="AU479" s="17" t="s">
        <v>82</v>
      </c>
    </row>
    <row r="480" s="14" customFormat="1">
      <c r="A480" s="14"/>
      <c r="B480" s="256"/>
      <c r="C480" s="257"/>
      <c r="D480" s="239" t="s">
        <v>158</v>
      </c>
      <c r="E480" s="258" t="s">
        <v>1</v>
      </c>
      <c r="F480" s="259" t="s">
        <v>1385</v>
      </c>
      <c r="G480" s="257"/>
      <c r="H480" s="260">
        <v>18.800000000000001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158</v>
      </c>
      <c r="AU480" s="266" t="s">
        <v>82</v>
      </c>
      <c r="AV480" s="14" t="s">
        <v>82</v>
      </c>
      <c r="AW480" s="14" t="s">
        <v>30</v>
      </c>
      <c r="AX480" s="14" t="s">
        <v>73</v>
      </c>
      <c r="AY480" s="266" t="s">
        <v>144</v>
      </c>
    </row>
    <row r="481" s="15" customFormat="1">
      <c r="A481" s="15"/>
      <c r="B481" s="267"/>
      <c r="C481" s="268"/>
      <c r="D481" s="239" t="s">
        <v>158</v>
      </c>
      <c r="E481" s="269" t="s">
        <v>1</v>
      </c>
      <c r="F481" s="270" t="s">
        <v>161</v>
      </c>
      <c r="G481" s="268"/>
      <c r="H481" s="271">
        <v>18.800000000000001</v>
      </c>
      <c r="I481" s="272"/>
      <c r="J481" s="268"/>
      <c r="K481" s="268"/>
      <c r="L481" s="273"/>
      <c r="M481" s="274"/>
      <c r="N481" s="275"/>
      <c r="O481" s="275"/>
      <c r="P481" s="275"/>
      <c r="Q481" s="275"/>
      <c r="R481" s="275"/>
      <c r="S481" s="275"/>
      <c r="T481" s="27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7" t="s">
        <v>158</v>
      </c>
      <c r="AU481" s="277" t="s">
        <v>82</v>
      </c>
      <c r="AV481" s="15" t="s">
        <v>152</v>
      </c>
      <c r="AW481" s="15" t="s">
        <v>30</v>
      </c>
      <c r="AX481" s="15" t="s">
        <v>80</v>
      </c>
      <c r="AY481" s="277" t="s">
        <v>144</v>
      </c>
    </row>
    <row r="482" s="2" customFormat="1" ht="24.15" customHeight="1">
      <c r="A482" s="38"/>
      <c r="B482" s="39"/>
      <c r="C482" s="226" t="s">
        <v>701</v>
      </c>
      <c r="D482" s="226" t="s">
        <v>147</v>
      </c>
      <c r="E482" s="227" t="s">
        <v>880</v>
      </c>
      <c r="F482" s="228" t="s">
        <v>881</v>
      </c>
      <c r="G482" s="229" t="s">
        <v>178</v>
      </c>
      <c r="H482" s="230">
        <v>295</v>
      </c>
      <c r="I482" s="231"/>
      <c r="J482" s="232">
        <f>ROUND(I482*H482,2)</f>
        <v>0</v>
      </c>
      <c r="K482" s="228" t="s">
        <v>151</v>
      </c>
      <c r="L482" s="44"/>
      <c r="M482" s="233" t="s">
        <v>1</v>
      </c>
      <c r="N482" s="234" t="s">
        <v>38</v>
      </c>
      <c r="O482" s="91"/>
      <c r="P482" s="235">
        <f>O482*H482</f>
        <v>0</v>
      </c>
      <c r="Q482" s="235">
        <v>0.00025999999999999998</v>
      </c>
      <c r="R482" s="235">
        <f>Q482*H482</f>
        <v>0.07669999999999999</v>
      </c>
      <c r="S482" s="235">
        <v>0</v>
      </c>
      <c r="T482" s="23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7" t="s">
        <v>270</v>
      </c>
      <c r="AT482" s="237" t="s">
        <v>147</v>
      </c>
      <c r="AU482" s="237" t="s">
        <v>82</v>
      </c>
      <c r="AY482" s="17" t="s">
        <v>144</v>
      </c>
      <c r="BE482" s="238">
        <f>IF(N482="základní",J482,0)</f>
        <v>0</v>
      </c>
      <c r="BF482" s="238">
        <f>IF(N482="snížená",J482,0)</f>
        <v>0</v>
      </c>
      <c r="BG482" s="238">
        <f>IF(N482="zákl. přenesená",J482,0)</f>
        <v>0</v>
      </c>
      <c r="BH482" s="238">
        <f>IF(N482="sníž. přenesená",J482,0)</f>
        <v>0</v>
      </c>
      <c r="BI482" s="238">
        <f>IF(N482="nulová",J482,0)</f>
        <v>0</v>
      </c>
      <c r="BJ482" s="17" t="s">
        <v>80</v>
      </c>
      <c r="BK482" s="238">
        <f>ROUND(I482*H482,2)</f>
        <v>0</v>
      </c>
      <c r="BL482" s="17" t="s">
        <v>270</v>
      </c>
      <c r="BM482" s="237" t="s">
        <v>1389</v>
      </c>
    </row>
    <row r="483" s="2" customFormat="1">
      <c r="A483" s="38"/>
      <c r="B483" s="39"/>
      <c r="C483" s="40"/>
      <c r="D483" s="239" t="s">
        <v>154</v>
      </c>
      <c r="E483" s="40"/>
      <c r="F483" s="240" t="s">
        <v>883</v>
      </c>
      <c r="G483" s="40"/>
      <c r="H483" s="40"/>
      <c r="I483" s="241"/>
      <c r="J483" s="40"/>
      <c r="K483" s="40"/>
      <c r="L483" s="44"/>
      <c r="M483" s="242"/>
      <c r="N483" s="243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154</v>
      </c>
      <c r="AU483" s="17" t="s">
        <v>82</v>
      </c>
    </row>
    <row r="484" s="2" customFormat="1">
      <c r="A484" s="38"/>
      <c r="B484" s="39"/>
      <c r="C484" s="40"/>
      <c r="D484" s="244" t="s">
        <v>156</v>
      </c>
      <c r="E484" s="40"/>
      <c r="F484" s="245" t="s">
        <v>884</v>
      </c>
      <c r="G484" s="40"/>
      <c r="H484" s="40"/>
      <c r="I484" s="241"/>
      <c r="J484" s="40"/>
      <c r="K484" s="40"/>
      <c r="L484" s="44"/>
      <c r="M484" s="242"/>
      <c r="N484" s="243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156</v>
      </c>
      <c r="AU484" s="17" t="s">
        <v>82</v>
      </c>
    </row>
    <row r="485" s="13" customFormat="1">
      <c r="A485" s="13"/>
      <c r="B485" s="246"/>
      <c r="C485" s="247"/>
      <c r="D485" s="239" t="s">
        <v>158</v>
      </c>
      <c r="E485" s="248" t="s">
        <v>1</v>
      </c>
      <c r="F485" s="249" t="s">
        <v>676</v>
      </c>
      <c r="G485" s="247"/>
      <c r="H485" s="248" t="s">
        <v>1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158</v>
      </c>
      <c r="AU485" s="255" t="s">
        <v>82</v>
      </c>
      <c r="AV485" s="13" t="s">
        <v>80</v>
      </c>
      <c r="AW485" s="13" t="s">
        <v>30</v>
      </c>
      <c r="AX485" s="13" t="s">
        <v>73</v>
      </c>
      <c r="AY485" s="255" t="s">
        <v>144</v>
      </c>
    </row>
    <row r="486" s="14" customFormat="1">
      <c r="A486" s="14"/>
      <c r="B486" s="256"/>
      <c r="C486" s="257"/>
      <c r="D486" s="239" t="s">
        <v>158</v>
      </c>
      <c r="E486" s="258" t="s">
        <v>1</v>
      </c>
      <c r="F486" s="259" t="s">
        <v>1365</v>
      </c>
      <c r="G486" s="257"/>
      <c r="H486" s="260">
        <v>295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158</v>
      </c>
      <c r="AU486" s="266" t="s">
        <v>82</v>
      </c>
      <c r="AV486" s="14" t="s">
        <v>82</v>
      </c>
      <c r="AW486" s="14" t="s">
        <v>30</v>
      </c>
      <c r="AX486" s="14" t="s">
        <v>73</v>
      </c>
      <c r="AY486" s="266" t="s">
        <v>144</v>
      </c>
    </row>
    <row r="487" s="15" customFormat="1">
      <c r="A487" s="15"/>
      <c r="B487" s="267"/>
      <c r="C487" s="268"/>
      <c r="D487" s="239" t="s">
        <v>158</v>
      </c>
      <c r="E487" s="269" t="s">
        <v>1</v>
      </c>
      <c r="F487" s="270" t="s">
        <v>161</v>
      </c>
      <c r="G487" s="268"/>
      <c r="H487" s="271">
        <v>295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158</v>
      </c>
      <c r="AU487" s="277" t="s">
        <v>82</v>
      </c>
      <c r="AV487" s="15" t="s">
        <v>152</v>
      </c>
      <c r="AW487" s="15" t="s">
        <v>30</v>
      </c>
      <c r="AX487" s="15" t="s">
        <v>80</v>
      </c>
      <c r="AY487" s="277" t="s">
        <v>144</v>
      </c>
    </row>
    <row r="488" s="2" customFormat="1" ht="24.15" customHeight="1">
      <c r="A488" s="38"/>
      <c r="B488" s="39"/>
      <c r="C488" s="226" t="s">
        <v>708</v>
      </c>
      <c r="D488" s="226" t="s">
        <v>147</v>
      </c>
      <c r="E488" s="227" t="s">
        <v>886</v>
      </c>
      <c r="F488" s="228" t="s">
        <v>887</v>
      </c>
      <c r="G488" s="229" t="s">
        <v>240</v>
      </c>
      <c r="H488" s="230">
        <v>3</v>
      </c>
      <c r="I488" s="231"/>
      <c r="J488" s="232">
        <f>ROUND(I488*H488,2)</f>
        <v>0</v>
      </c>
      <c r="K488" s="228" t="s">
        <v>151</v>
      </c>
      <c r="L488" s="44"/>
      <c r="M488" s="233" t="s">
        <v>1</v>
      </c>
      <c r="N488" s="234" t="s">
        <v>38</v>
      </c>
      <c r="O488" s="91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7" t="s">
        <v>270</v>
      </c>
      <c r="AT488" s="237" t="s">
        <v>147</v>
      </c>
      <c r="AU488" s="237" t="s">
        <v>82</v>
      </c>
      <c r="AY488" s="17" t="s">
        <v>144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7" t="s">
        <v>80</v>
      </c>
      <c r="BK488" s="238">
        <f>ROUND(I488*H488,2)</f>
        <v>0</v>
      </c>
      <c r="BL488" s="17" t="s">
        <v>270</v>
      </c>
      <c r="BM488" s="237" t="s">
        <v>1390</v>
      </c>
    </row>
    <row r="489" s="2" customFormat="1">
      <c r="A489" s="38"/>
      <c r="B489" s="39"/>
      <c r="C489" s="40"/>
      <c r="D489" s="239" t="s">
        <v>154</v>
      </c>
      <c r="E489" s="40"/>
      <c r="F489" s="240" t="s">
        <v>889</v>
      </c>
      <c r="G489" s="40"/>
      <c r="H489" s="40"/>
      <c r="I489" s="241"/>
      <c r="J489" s="40"/>
      <c r="K489" s="40"/>
      <c r="L489" s="44"/>
      <c r="M489" s="242"/>
      <c r="N489" s="243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154</v>
      </c>
      <c r="AU489" s="17" t="s">
        <v>82</v>
      </c>
    </row>
    <row r="490" s="2" customFormat="1">
      <c r="A490" s="38"/>
      <c r="B490" s="39"/>
      <c r="C490" s="40"/>
      <c r="D490" s="244" t="s">
        <v>156</v>
      </c>
      <c r="E490" s="40"/>
      <c r="F490" s="245" t="s">
        <v>890</v>
      </c>
      <c r="G490" s="40"/>
      <c r="H490" s="40"/>
      <c r="I490" s="241"/>
      <c r="J490" s="40"/>
      <c r="K490" s="40"/>
      <c r="L490" s="44"/>
      <c r="M490" s="242"/>
      <c r="N490" s="243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156</v>
      </c>
      <c r="AU490" s="17" t="s">
        <v>82</v>
      </c>
    </row>
    <row r="491" s="14" customFormat="1">
      <c r="A491" s="14"/>
      <c r="B491" s="256"/>
      <c r="C491" s="257"/>
      <c r="D491" s="239" t="s">
        <v>158</v>
      </c>
      <c r="E491" s="258" t="s">
        <v>1</v>
      </c>
      <c r="F491" s="259" t="s">
        <v>145</v>
      </c>
      <c r="G491" s="257"/>
      <c r="H491" s="260">
        <v>3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158</v>
      </c>
      <c r="AU491" s="266" t="s">
        <v>82</v>
      </c>
      <c r="AV491" s="14" t="s">
        <v>82</v>
      </c>
      <c r="AW491" s="14" t="s">
        <v>30</v>
      </c>
      <c r="AX491" s="14" t="s">
        <v>73</v>
      </c>
      <c r="AY491" s="266" t="s">
        <v>144</v>
      </c>
    </row>
    <row r="492" s="15" customFormat="1">
      <c r="A492" s="15"/>
      <c r="B492" s="267"/>
      <c r="C492" s="268"/>
      <c r="D492" s="239" t="s">
        <v>158</v>
      </c>
      <c r="E492" s="269" t="s">
        <v>1</v>
      </c>
      <c r="F492" s="270" t="s">
        <v>161</v>
      </c>
      <c r="G492" s="268"/>
      <c r="H492" s="271">
        <v>3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7" t="s">
        <v>158</v>
      </c>
      <c r="AU492" s="277" t="s">
        <v>82</v>
      </c>
      <c r="AV492" s="15" t="s">
        <v>152</v>
      </c>
      <c r="AW492" s="15" t="s">
        <v>30</v>
      </c>
      <c r="AX492" s="15" t="s">
        <v>80</v>
      </c>
      <c r="AY492" s="277" t="s">
        <v>144</v>
      </c>
    </row>
    <row r="493" s="2" customFormat="1" ht="21.75" customHeight="1">
      <c r="A493" s="38"/>
      <c r="B493" s="39"/>
      <c r="C493" s="278" t="s">
        <v>714</v>
      </c>
      <c r="D493" s="278" t="s">
        <v>361</v>
      </c>
      <c r="E493" s="279" t="s">
        <v>892</v>
      </c>
      <c r="F493" s="280" t="s">
        <v>893</v>
      </c>
      <c r="G493" s="281" t="s">
        <v>240</v>
      </c>
      <c r="H493" s="282">
        <v>3</v>
      </c>
      <c r="I493" s="283"/>
      <c r="J493" s="284">
        <f>ROUND(I493*H493,2)</f>
        <v>0</v>
      </c>
      <c r="K493" s="280" t="s">
        <v>151</v>
      </c>
      <c r="L493" s="285"/>
      <c r="M493" s="286" t="s">
        <v>1</v>
      </c>
      <c r="N493" s="287" t="s">
        <v>38</v>
      </c>
      <c r="O493" s="91"/>
      <c r="P493" s="235">
        <f>O493*H493</f>
        <v>0</v>
      </c>
      <c r="Q493" s="235">
        <v>0.0089999999999999993</v>
      </c>
      <c r="R493" s="235">
        <f>Q493*H493</f>
        <v>0.026999999999999996</v>
      </c>
      <c r="S493" s="235">
        <v>0</v>
      </c>
      <c r="T493" s="23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7" t="s">
        <v>376</v>
      </c>
      <c r="AT493" s="237" t="s">
        <v>361</v>
      </c>
      <c r="AU493" s="237" t="s">
        <v>82</v>
      </c>
      <c r="AY493" s="17" t="s">
        <v>144</v>
      </c>
      <c r="BE493" s="238">
        <f>IF(N493="základní",J493,0)</f>
        <v>0</v>
      </c>
      <c r="BF493" s="238">
        <f>IF(N493="snížená",J493,0)</f>
        <v>0</v>
      </c>
      <c r="BG493" s="238">
        <f>IF(N493="zákl. přenesená",J493,0)</f>
        <v>0</v>
      </c>
      <c r="BH493" s="238">
        <f>IF(N493="sníž. přenesená",J493,0)</f>
        <v>0</v>
      </c>
      <c r="BI493" s="238">
        <f>IF(N493="nulová",J493,0)</f>
        <v>0</v>
      </c>
      <c r="BJ493" s="17" t="s">
        <v>80</v>
      </c>
      <c r="BK493" s="238">
        <f>ROUND(I493*H493,2)</f>
        <v>0</v>
      </c>
      <c r="BL493" s="17" t="s">
        <v>270</v>
      </c>
      <c r="BM493" s="237" t="s">
        <v>1391</v>
      </c>
    </row>
    <row r="494" s="2" customFormat="1">
      <c r="A494" s="38"/>
      <c r="B494" s="39"/>
      <c r="C494" s="40"/>
      <c r="D494" s="239" t="s">
        <v>154</v>
      </c>
      <c r="E494" s="40"/>
      <c r="F494" s="240" t="s">
        <v>893</v>
      </c>
      <c r="G494" s="40"/>
      <c r="H494" s="40"/>
      <c r="I494" s="241"/>
      <c r="J494" s="40"/>
      <c r="K494" s="40"/>
      <c r="L494" s="44"/>
      <c r="M494" s="242"/>
      <c r="N494" s="243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154</v>
      </c>
      <c r="AU494" s="17" t="s">
        <v>82</v>
      </c>
    </row>
    <row r="495" s="13" customFormat="1">
      <c r="A495" s="13"/>
      <c r="B495" s="246"/>
      <c r="C495" s="247"/>
      <c r="D495" s="239" t="s">
        <v>158</v>
      </c>
      <c r="E495" s="248" t="s">
        <v>1</v>
      </c>
      <c r="F495" s="249" t="s">
        <v>1392</v>
      </c>
      <c r="G495" s="247"/>
      <c r="H495" s="248" t="s">
        <v>1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158</v>
      </c>
      <c r="AU495" s="255" t="s">
        <v>82</v>
      </c>
      <c r="AV495" s="13" t="s">
        <v>80</v>
      </c>
      <c r="AW495" s="13" t="s">
        <v>30</v>
      </c>
      <c r="AX495" s="13" t="s">
        <v>73</v>
      </c>
      <c r="AY495" s="255" t="s">
        <v>144</v>
      </c>
    </row>
    <row r="496" s="14" customFormat="1">
      <c r="A496" s="14"/>
      <c r="B496" s="256"/>
      <c r="C496" s="257"/>
      <c r="D496" s="239" t="s">
        <v>158</v>
      </c>
      <c r="E496" s="258" t="s">
        <v>1</v>
      </c>
      <c r="F496" s="259" t="s">
        <v>145</v>
      </c>
      <c r="G496" s="257"/>
      <c r="H496" s="260">
        <v>3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158</v>
      </c>
      <c r="AU496" s="266" t="s">
        <v>82</v>
      </c>
      <c r="AV496" s="14" t="s">
        <v>82</v>
      </c>
      <c r="AW496" s="14" t="s">
        <v>30</v>
      </c>
      <c r="AX496" s="14" t="s">
        <v>73</v>
      </c>
      <c r="AY496" s="266" t="s">
        <v>144</v>
      </c>
    </row>
    <row r="497" s="15" customFormat="1">
      <c r="A497" s="15"/>
      <c r="B497" s="267"/>
      <c r="C497" s="268"/>
      <c r="D497" s="239" t="s">
        <v>158</v>
      </c>
      <c r="E497" s="269" t="s">
        <v>1</v>
      </c>
      <c r="F497" s="270" t="s">
        <v>161</v>
      </c>
      <c r="G497" s="268"/>
      <c r="H497" s="271">
        <v>3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7" t="s">
        <v>158</v>
      </c>
      <c r="AU497" s="277" t="s">
        <v>82</v>
      </c>
      <c r="AV497" s="15" t="s">
        <v>152</v>
      </c>
      <c r="AW497" s="15" t="s">
        <v>30</v>
      </c>
      <c r="AX497" s="15" t="s">
        <v>80</v>
      </c>
      <c r="AY497" s="277" t="s">
        <v>144</v>
      </c>
    </row>
    <row r="498" s="2" customFormat="1" ht="24.15" customHeight="1">
      <c r="A498" s="38"/>
      <c r="B498" s="39"/>
      <c r="C498" s="226" t="s">
        <v>720</v>
      </c>
      <c r="D498" s="226" t="s">
        <v>147</v>
      </c>
      <c r="E498" s="227" t="s">
        <v>898</v>
      </c>
      <c r="F498" s="228" t="s">
        <v>899</v>
      </c>
      <c r="G498" s="229" t="s">
        <v>240</v>
      </c>
      <c r="H498" s="230">
        <v>3</v>
      </c>
      <c r="I498" s="231"/>
      <c r="J498" s="232">
        <f>ROUND(I498*H498,2)</f>
        <v>0</v>
      </c>
      <c r="K498" s="228" t="s">
        <v>151</v>
      </c>
      <c r="L498" s="44"/>
      <c r="M498" s="233" t="s">
        <v>1</v>
      </c>
      <c r="N498" s="234" t="s">
        <v>38</v>
      </c>
      <c r="O498" s="91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7" t="s">
        <v>270</v>
      </c>
      <c r="AT498" s="237" t="s">
        <v>147</v>
      </c>
      <c r="AU498" s="237" t="s">
        <v>82</v>
      </c>
      <c r="AY498" s="17" t="s">
        <v>144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7" t="s">
        <v>80</v>
      </c>
      <c r="BK498" s="238">
        <f>ROUND(I498*H498,2)</f>
        <v>0</v>
      </c>
      <c r="BL498" s="17" t="s">
        <v>270</v>
      </c>
      <c r="BM498" s="237" t="s">
        <v>1393</v>
      </c>
    </row>
    <row r="499" s="2" customFormat="1">
      <c r="A499" s="38"/>
      <c r="B499" s="39"/>
      <c r="C499" s="40"/>
      <c r="D499" s="239" t="s">
        <v>154</v>
      </c>
      <c r="E499" s="40"/>
      <c r="F499" s="240" t="s">
        <v>901</v>
      </c>
      <c r="G499" s="40"/>
      <c r="H499" s="40"/>
      <c r="I499" s="241"/>
      <c r="J499" s="40"/>
      <c r="K499" s="40"/>
      <c r="L499" s="44"/>
      <c r="M499" s="242"/>
      <c r="N499" s="243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154</v>
      </c>
      <c r="AU499" s="17" t="s">
        <v>82</v>
      </c>
    </row>
    <row r="500" s="2" customFormat="1">
      <c r="A500" s="38"/>
      <c r="B500" s="39"/>
      <c r="C500" s="40"/>
      <c r="D500" s="244" t="s">
        <v>156</v>
      </c>
      <c r="E500" s="40"/>
      <c r="F500" s="245" t="s">
        <v>902</v>
      </c>
      <c r="G500" s="40"/>
      <c r="H500" s="40"/>
      <c r="I500" s="241"/>
      <c r="J500" s="40"/>
      <c r="K500" s="40"/>
      <c r="L500" s="44"/>
      <c r="M500" s="242"/>
      <c r="N500" s="243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156</v>
      </c>
      <c r="AU500" s="17" t="s">
        <v>82</v>
      </c>
    </row>
    <row r="501" s="2" customFormat="1" ht="37.8" customHeight="1">
      <c r="A501" s="38"/>
      <c r="B501" s="39"/>
      <c r="C501" s="278" t="s">
        <v>726</v>
      </c>
      <c r="D501" s="278" t="s">
        <v>361</v>
      </c>
      <c r="E501" s="279" t="s">
        <v>904</v>
      </c>
      <c r="F501" s="280" t="s">
        <v>905</v>
      </c>
      <c r="G501" s="281" t="s">
        <v>906</v>
      </c>
      <c r="H501" s="282">
        <v>3</v>
      </c>
      <c r="I501" s="283"/>
      <c r="J501" s="284">
        <f>ROUND(I501*H501,2)</f>
        <v>0</v>
      </c>
      <c r="K501" s="280" t="s">
        <v>151</v>
      </c>
      <c r="L501" s="285"/>
      <c r="M501" s="286" t="s">
        <v>1</v>
      </c>
      <c r="N501" s="287" t="s">
        <v>38</v>
      </c>
      <c r="O501" s="91"/>
      <c r="P501" s="235">
        <f>O501*H501</f>
        <v>0</v>
      </c>
      <c r="Q501" s="235">
        <v>0.0076</v>
      </c>
      <c r="R501" s="235">
        <f>Q501*H501</f>
        <v>0.022800000000000001</v>
      </c>
      <c r="S501" s="235">
        <v>0</v>
      </c>
      <c r="T501" s="23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7" t="s">
        <v>376</v>
      </c>
      <c r="AT501" s="237" t="s">
        <v>361</v>
      </c>
      <c r="AU501" s="237" t="s">
        <v>82</v>
      </c>
      <c r="AY501" s="17" t="s">
        <v>144</v>
      </c>
      <c r="BE501" s="238">
        <f>IF(N501="základní",J501,0)</f>
        <v>0</v>
      </c>
      <c r="BF501" s="238">
        <f>IF(N501="snížená",J501,0)</f>
        <v>0</v>
      </c>
      <c r="BG501" s="238">
        <f>IF(N501="zákl. přenesená",J501,0)</f>
        <v>0</v>
      </c>
      <c r="BH501" s="238">
        <f>IF(N501="sníž. přenesená",J501,0)</f>
        <v>0</v>
      </c>
      <c r="BI501" s="238">
        <f>IF(N501="nulová",J501,0)</f>
        <v>0</v>
      </c>
      <c r="BJ501" s="17" t="s">
        <v>80</v>
      </c>
      <c r="BK501" s="238">
        <f>ROUND(I501*H501,2)</f>
        <v>0</v>
      </c>
      <c r="BL501" s="17" t="s">
        <v>270</v>
      </c>
      <c r="BM501" s="237" t="s">
        <v>1394</v>
      </c>
    </row>
    <row r="502" s="2" customFormat="1">
      <c r="A502" s="38"/>
      <c r="B502" s="39"/>
      <c r="C502" s="40"/>
      <c r="D502" s="239" t="s">
        <v>154</v>
      </c>
      <c r="E502" s="40"/>
      <c r="F502" s="240" t="s">
        <v>905</v>
      </c>
      <c r="G502" s="40"/>
      <c r="H502" s="40"/>
      <c r="I502" s="241"/>
      <c r="J502" s="40"/>
      <c r="K502" s="40"/>
      <c r="L502" s="44"/>
      <c r="M502" s="242"/>
      <c r="N502" s="243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154</v>
      </c>
      <c r="AU502" s="17" t="s">
        <v>82</v>
      </c>
    </row>
    <row r="503" s="2" customFormat="1" ht="21.75" customHeight="1">
      <c r="A503" s="38"/>
      <c r="B503" s="39"/>
      <c r="C503" s="226" t="s">
        <v>733</v>
      </c>
      <c r="D503" s="226" t="s">
        <v>147</v>
      </c>
      <c r="E503" s="227" t="s">
        <v>909</v>
      </c>
      <c r="F503" s="228" t="s">
        <v>910</v>
      </c>
      <c r="G503" s="229" t="s">
        <v>240</v>
      </c>
      <c r="H503" s="230">
        <v>383</v>
      </c>
      <c r="I503" s="231"/>
      <c r="J503" s="232">
        <f>ROUND(I503*H503,2)</f>
        <v>0</v>
      </c>
      <c r="K503" s="228" t="s">
        <v>151</v>
      </c>
      <c r="L503" s="44"/>
      <c r="M503" s="233" t="s">
        <v>1</v>
      </c>
      <c r="N503" s="234" t="s">
        <v>38</v>
      </c>
      <c r="O503" s="91"/>
      <c r="P503" s="235">
        <f>O503*H503</f>
        <v>0</v>
      </c>
      <c r="Q503" s="235">
        <v>0</v>
      </c>
      <c r="R503" s="235">
        <f>Q503*H503</f>
        <v>0</v>
      </c>
      <c r="S503" s="235">
        <v>0</v>
      </c>
      <c r="T503" s="23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7" t="s">
        <v>270</v>
      </c>
      <c r="AT503" s="237" t="s">
        <v>147</v>
      </c>
      <c r="AU503" s="237" t="s">
        <v>82</v>
      </c>
      <c r="AY503" s="17" t="s">
        <v>144</v>
      </c>
      <c r="BE503" s="238">
        <f>IF(N503="základní",J503,0)</f>
        <v>0</v>
      </c>
      <c r="BF503" s="238">
        <f>IF(N503="snížená",J503,0)</f>
        <v>0</v>
      </c>
      <c r="BG503" s="238">
        <f>IF(N503="zákl. přenesená",J503,0)</f>
        <v>0</v>
      </c>
      <c r="BH503" s="238">
        <f>IF(N503="sníž. přenesená",J503,0)</f>
        <v>0</v>
      </c>
      <c r="BI503" s="238">
        <f>IF(N503="nulová",J503,0)</f>
        <v>0</v>
      </c>
      <c r="BJ503" s="17" t="s">
        <v>80</v>
      </c>
      <c r="BK503" s="238">
        <f>ROUND(I503*H503,2)</f>
        <v>0</v>
      </c>
      <c r="BL503" s="17" t="s">
        <v>270</v>
      </c>
      <c r="BM503" s="237" t="s">
        <v>1395</v>
      </c>
    </row>
    <row r="504" s="2" customFormat="1">
      <c r="A504" s="38"/>
      <c r="B504" s="39"/>
      <c r="C504" s="40"/>
      <c r="D504" s="239" t="s">
        <v>154</v>
      </c>
      <c r="E504" s="40"/>
      <c r="F504" s="240" t="s">
        <v>912</v>
      </c>
      <c r="G504" s="40"/>
      <c r="H504" s="40"/>
      <c r="I504" s="241"/>
      <c r="J504" s="40"/>
      <c r="K504" s="40"/>
      <c r="L504" s="44"/>
      <c r="M504" s="242"/>
      <c r="N504" s="243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154</v>
      </c>
      <c r="AU504" s="17" t="s">
        <v>82</v>
      </c>
    </row>
    <row r="505" s="2" customFormat="1">
      <c r="A505" s="38"/>
      <c r="B505" s="39"/>
      <c r="C505" s="40"/>
      <c r="D505" s="244" t="s">
        <v>156</v>
      </c>
      <c r="E505" s="40"/>
      <c r="F505" s="245" t="s">
        <v>913</v>
      </c>
      <c r="G505" s="40"/>
      <c r="H505" s="40"/>
      <c r="I505" s="241"/>
      <c r="J505" s="40"/>
      <c r="K505" s="40"/>
      <c r="L505" s="44"/>
      <c r="M505" s="242"/>
      <c r="N505" s="243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156</v>
      </c>
      <c r="AU505" s="17" t="s">
        <v>82</v>
      </c>
    </row>
    <row r="506" s="13" customFormat="1">
      <c r="A506" s="13"/>
      <c r="B506" s="246"/>
      <c r="C506" s="247"/>
      <c r="D506" s="239" t="s">
        <v>158</v>
      </c>
      <c r="E506" s="248" t="s">
        <v>1</v>
      </c>
      <c r="F506" s="249" t="s">
        <v>914</v>
      </c>
      <c r="G506" s="247"/>
      <c r="H506" s="248" t="s">
        <v>1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158</v>
      </c>
      <c r="AU506" s="255" t="s">
        <v>82</v>
      </c>
      <c r="AV506" s="13" t="s">
        <v>80</v>
      </c>
      <c r="AW506" s="13" t="s">
        <v>30</v>
      </c>
      <c r="AX506" s="13" t="s">
        <v>73</v>
      </c>
      <c r="AY506" s="255" t="s">
        <v>144</v>
      </c>
    </row>
    <row r="507" s="14" customFormat="1">
      <c r="A507" s="14"/>
      <c r="B507" s="256"/>
      <c r="C507" s="257"/>
      <c r="D507" s="239" t="s">
        <v>158</v>
      </c>
      <c r="E507" s="258" t="s">
        <v>1</v>
      </c>
      <c r="F507" s="259" t="s">
        <v>1396</v>
      </c>
      <c r="G507" s="257"/>
      <c r="H507" s="260">
        <v>383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158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144</v>
      </c>
    </row>
    <row r="508" s="15" customFormat="1">
      <c r="A508" s="15"/>
      <c r="B508" s="267"/>
      <c r="C508" s="268"/>
      <c r="D508" s="239" t="s">
        <v>158</v>
      </c>
      <c r="E508" s="269" t="s">
        <v>1</v>
      </c>
      <c r="F508" s="270" t="s">
        <v>161</v>
      </c>
      <c r="G508" s="268"/>
      <c r="H508" s="271">
        <v>383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7" t="s">
        <v>158</v>
      </c>
      <c r="AU508" s="277" t="s">
        <v>82</v>
      </c>
      <c r="AV508" s="15" t="s">
        <v>152</v>
      </c>
      <c r="AW508" s="15" t="s">
        <v>30</v>
      </c>
      <c r="AX508" s="15" t="s">
        <v>80</v>
      </c>
      <c r="AY508" s="277" t="s">
        <v>144</v>
      </c>
    </row>
    <row r="509" s="2" customFormat="1" ht="24.15" customHeight="1">
      <c r="A509" s="38"/>
      <c r="B509" s="39"/>
      <c r="C509" s="278" t="s">
        <v>740</v>
      </c>
      <c r="D509" s="278" t="s">
        <v>361</v>
      </c>
      <c r="E509" s="279" t="s">
        <v>917</v>
      </c>
      <c r="F509" s="280" t="s">
        <v>918</v>
      </c>
      <c r="G509" s="281" t="s">
        <v>240</v>
      </c>
      <c r="H509" s="282">
        <v>383</v>
      </c>
      <c r="I509" s="283"/>
      <c r="J509" s="284">
        <f>ROUND(I509*H509,2)</f>
        <v>0</v>
      </c>
      <c r="K509" s="280" t="s">
        <v>151</v>
      </c>
      <c r="L509" s="285"/>
      <c r="M509" s="286" t="s">
        <v>1</v>
      </c>
      <c r="N509" s="287" t="s">
        <v>38</v>
      </c>
      <c r="O509" s="91"/>
      <c r="P509" s="235">
        <f>O509*H509</f>
        <v>0</v>
      </c>
      <c r="Q509" s="235">
        <v>0.00022000000000000001</v>
      </c>
      <c r="R509" s="235">
        <f>Q509*H509</f>
        <v>0.084260000000000002</v>
      </c>
      <c r="S509" s="235">
        <v>0</v>
      </c>
      <c r="T509" s="23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7" t="s">
        <v>376</v>
      </c>
      <c r="AT509" s="237" t="s">
        <v>361</v>
      </c>
      <c r="AU509" s="237" t="s">
        <v>82</v>
      </c>
      <c r="AY509" s="17" t="s">
        <v>144</v>
      </c>
      <c r="BE509" s="238">
        <f>IF(N509="základní",J509,0)</f>
        <v>0</v>
      </c>
      <c r="BF509" s="238">
        <f>IF(N509="snížená",J509,0)</f>
        <v>0</v>
      </c>
      <c r="BG509" s="238">
        <f>IF(N509="zákl. přenesená",J509,0)</f>
        <v>0</v>
      </c>
      <c r="BH509" s="238">
        <f>IF(N509="sníž. přenesená",J509,0)</f>
        <v>0</v>
      </c>
      <c r="BI509" s="238">
        <f>IF(N509="nulová",J509,0)</f>
        <v>0</v>
      </c>
      <c r="BJ509" s="17" t="s">
        <v>80</v>
      </c>
      <c r="BK509" s="238">
        <f>ROUND(I509*H509,2)</f>
        <v>0</v>
      </c>
      <c r="BL509" s="17" t="s">
        <v>270</v>
      </c>
      <c r="BM509" s="237" t="s">
        <v>1397</v>
      </c>
    </row>
    <row r="510" s="2" customFormat="1">
      <c r="A510" s="38"/>
      <c r="B510" s="39"/>
      <c r="C510" s="40"/>
      <c r="D510" s="239" t="s">
        <v>154</v>
      </c>
      <c r="E510" s="40"/>
      <c r="F510" s="240" t="s">
        <v>918</v>
      </c>
      <c r="G510" s="40"/>
      <c r="H510" s="40"/>
      <c r="I510" s="241"/>
      <c r="J510" s="40"/>
      <c r="K510" s="40"/>
      <c r="L510" s="44"/>
      <c r="M510" s="242"/>
      <c r="N510" s="243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154</v>
      </c>
      <c r="AU510" s="17" t="s">
        <v>82</v>
      </c>
    </row>
    <row r="511" s="2" customFormat="1" ht="16.5" customHeight="1">
      <c r="A511" s="38"/>
      <c r="B511" s="39"/>
      <c r="C511" s="226" t="s">
        <v>748</v>
      </c>
      <c r="D511" s="226" t="s">
        <v>147</v>
      </c>
      <c r="E511" s="227" t="s">
        <v>921</v>
      </c>
      <c r="F511" s="228" t="s">
        <v>922</v>
      </c>
      <c r="G511" s="229" t="s">
        <v>178</v>
      </c>
      <c r="H511" s="230">
        <v>295</v>
      </c>
      <c r="I511" s="231"/>
      <c r="J511" s="232">
        <f>ROUND(I511*H511,2)</f>
        <v>0</v>
      </c>
      <c r="K511" s="228" t="s">
        <v>151</v>
      </c>
      <c r="L511" s="44"/>
      <c r="M511" s="233" t="s">
        <v>1</v>
      </c>
      <c r="N511" s="234" t="s">
        <v>38</v>
      </c>
      <c r="O511" s="91"/>
      <c r="P511" s="235">
        <f>O511*H511</f>
        <v>0</v>
      </c>
      <c r="Q511" s="235">
        <v>0.00025999999999999998</v>
      </c>
      <c r="R511" s="235">
        <f>Q511*H511</f>
        <v>0.07669999999999999</v>
      </c>
      <c r="S511" s="235">
        <v>0.00025999999999999998</v>
      </c>
      <c r="T511" s="236">
        <f>S511*H511</f>
        <v>0.07669999999999999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7" t="s">
        <v>270</v>
      </c>
      <c r="AT511" s="237" t="s">
        <v>147</v>
      </c>
      <c r="AU511" s="237" t="s">
        <v>82</v>
      </c>
      <c r="AY511" s="17" t="s">
        <v>144</v>
      </c>
      <c r="BE511" s="238">
        <f>IF(N511="základní",J511,0)</f>
        <v>0</v>
      </c>
      <c r="BF511" s="238">
        <f>IF(N511="snížená",J511,0)</f>
        <v>0</v>
      </c>
      <c r="BG511" s="238">
        <f>IF(N511="zákl. přenesená",J511,0)</f>
        <v>0</v>
      </c>
      <c r="BH511" s="238">
        <f>IF(N511="sníž. přenesená",J511,0)</f>
        <v>0</v>
      </c>
      <c r="BI511" s="238">
        <f>IF(N511="nulová",J511,0)</f>
        <v>0</v>
      </c>
      <c r="BJ511" s="17" t="s">
        <v>80</v>
      </c>
      <c r="BK511" s="238">
        <f>ROUND(I511*H511,2)</f>
        <v>0</v>
      </c>
      <c r="BL511" s="17" t="s">
        <v>270</v>
      </c>
      <c r="BM511" s="237" t="s">
        <v>1398</v>
      </c>
    </row>
    <row r="512" s="2" customFormat="1">
      <c r="A512" s="38"/>
      <c r="B512" s="39"/>
      <c r="C512" s="40"/>
      <c r="D512" s="239" t="s">
        <v>154</v>
      </c>
      <c r="E512" s="40"/>
      <c r="F512" s="240" t="s">
        <v>924</v>
      </c>
      <c r="G512" s="40"/>
      <c r="H512" s="40"/>
      <c r="I512" s="241"/>
      <c r="J512" s="40"/>
      <c r="K512" s="40"/>
      <c r="L512" s="44"/>
      <c r="M512" s="242"/>
      <c r="N512" s="243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154</v>
      </c>
      <c r="AU512" s="17" t="s">
        <v>82</v>
      </c>
    </row>
    <row r="513" s="2" customFormat="1">
      <c r="A513" s="38"/>
      <c r="B513" s="39"/>
      <c r="C513" s="40"/>
      <c r="D513" s="244" t="s">
        <v>156</v>
      </c>
      <c r="E513" s="40"/>
      <c r="F513" s="245" t="s">
        <v>925</v>
      </c>
      <c r="G513" s="40"/>
      <c r="H513" s="40"/>
      <c r="I513" s="241"/>
      <c r="J513" s="40"/>
      <c r="K513" s="40"/>
      <c r="L513" s="44"/>
      <c r="M513" s="242"/>
      <c r="N513" s="243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156</v>
      </c>
      <c r="AU513" s="17" t="s">
        <v>82</v>
      </c>
    </row>
    <row r="514" s="13" customFormat="1">
      <c r="A514" s="13"/>
      <c r="B514" s="246"/>
      <c r="C514" s="247"/>
      <c r="D514" s="239" t="s">
        <v>158</v>
      </c>
      <c r="E514" s="248" t="s">
        <v>1</v>
      </c>
      <c r="F514" s="249" t="s">
        <v>676</v>
      </c>
      <c r="G514" s="247"/>
      <c r="H514" s="248" t="s">
        <v>1</v>
      </c>
      <c r="I514" s="250"/>
      <c r="J514" s="247"/>
      <c r="K514" s="247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158</v>
      </c>
      <c r="AU514" s="255" t="s">
        <v>82</v>
      </c>
      <c r="AV514" s="13" t="s">
        <v>80</v>
      </c>
      <c r="AW514" s="13" t="s">
        <v>30</v>
      </c>
      <c r="AX514" s="13" t="s">
        <v>73</v>
      </c>
      <c r="AY514" s="255" t="s">
        <v>144</v>
      </c>
    </row>
    <row r="515" s="14" customFormat="1">
      <c r="A515" s="14"/>
      <c r="B515" s="256"/>
      <c r="C515" s="257"/>
      <c r="D515" s="239" t="s">
        <v>158</v>
      </c>
      <c r="E515" s="258" t="s">
        <v>1</v>
      </c>
      <c r="F515" s="259" t="s">
        <v>1365</v>
      </c>
      <c r="G515" s="257"/>
      <c r="H515" s="260">
        <v>295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158</v>
      </c>
      <c r="AU515" s="266" t="s">
        <v>82</v>
      </c>
      <c r="AV515" s="14" t="s">
        <v>82</v>
      </c>
      <c r="AW515" s="14" t="s">
        <v>30</v>
      </c>
      <c r="AX515" s="14" t="s">
        <v>73</v>
      </c>
      <c r="AY515" s="266" t="s">
        <v>144</v>
      </c>
    </row>
    <row r="516" s="15" customFormat="1">
      <c r="A516" s="15"/>
      <c r="B516" s="267"/>
      <c r="C516" s="268"/>
      <c r="D516" s="239" t="s">
        <v>158</v>
      </c>
      <c r="E516" s="269" t="s">
        <v>1</v>
      </c>
      <c r="F516" s="270" t="s">
        <v>161</v>
      </c>
      <c r="G516" s="268"/>
      <c r="H516" s="271">
        <v>295</v>
      </c>
      <c r="I516" s="272"/>
      <c r="J516" s="268"/>
      <c r="K516" s="268"/>
      <c r="L516" s="273"/>
      <c r="M516" s="274"/>
      <c r="N516" s="275"/>
      <c r="O516" s="275"/>
      <c r="P516" s="275"/>
      <c r="Q516" s="275"/>
      <c r="R516" s="275"/>
      <c r="S516" s="275"/>
      <c r="T516" s="27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7" t="s">
        <v>158</v>
      </c>
      <c r="AU516" s="277" t="s">
        <v>82</v>
      </c>
      <c r="AV516" s="15" t="s">
        <v>152</v>
      </c>
      <c r="AW516" s="15" t="s">
        <v>30</v>
      </c>
      <c r="AX516" s="15" t="s">
        <v>80</v>
      </c>
      <c r="AY516" s="277" t="s">
        <v>144</v>
      </c>
    </row>
    <row r="517" s="2" customFormat="1" ht="33" customHeight="1">
      <c r="A517" s="38"/>
      <c r="B517" s="39"/>
      <c r="C517" s="226" t="s">
        <v>756</v>
      </c>
      <c r="D517" s="226" t="s">
        <v>147</v>
      </c>
      <c r="E517" s="227" t="s">
        <v>928</v>
      </c>
      <c r="F517" s="228" t="s">
        <v>929</v>
      </c>
      <c r="G517" s="229" t="s">
        <v>323</v>
      </c>
      <c r="H517" s="230">
        <v>22.687999999999999</v>
      </c>
      <c r="I517" s="231"/>
      <c r="J517" s="232">
        <f>ROUND(I517*H517,2)</f>
        <v>0</v>
      </c>
      <c r="K517" s="228" t="s">
        <v>151</v>
      </c>
      <c r="L517" s="44"/>
      <c r="M517" s="233" t="s">
        <v>1</v>
      </c>
      <c r="N517" s="234" t="s">
        <v>38</v>
      </c>
      <c r="O517" s="91"/>
      <c r="P517" s="235">
        <f>O517*H517</f>
        <v>0</v>
      </c>
      <c r="Q517" s="235">
        <v>0</v>
      </c>
      <c r="R517" s="235">
        <f>Q517*H517</f>
        <v>0</v>
      </c>
      <c r="S517" s="235">
        <v>0</v>
      </c>
      <c r="T517" s="236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7" t="s">
        <v>270</v>
      </c>
      <c r="AT517" s="237" t="s">
        <v>147</v>
      </c>
      <c r="AU517" s="237" t="s">
        <v>82</v>
      </c>
      <c r="AY517" s="17" t="s">
        <v>144</v>
      </c>
      <c r="BE517" s="238">
        <f>IF(N517="základní",J517,0)</f>
        <v>0</v>
      </c>
      <c r="BF517" s="238">
        <f>IF(N517="snížená",J517,0)</f>
        <v>0</v>
      </c>
      <c r="BG517" s="238">
        <f>IF(N517="zákl. přenesená",J517,0)</f>
        <v>0</v>
      </c>
      <c r="BH517" s="238">
        <f>IF(N517="sníž. přenesená",J517,0)</f>
        <v>0</v>
      </c>
      <c r="BI517" s="238">
        <f>IF(N517="nulová",J517,0)</f>
        <v>0</v>
      </c>
      <c r="BJ517" s="17" t="s">
        <v>80</v>
      </c>
      <c r="BK517" s="238">
        <f>ROUND(I517*H517,2)</f>
        <v>0</v>
      </c>
      <c r="BL517" s="17" t="s">
        <v>270</v>
      </c>
      <c r="BM517" s="237" t="s">
        <v>1399</v>
      </c>
    </row>
    <row r="518" s="2" customFormat="1">
      <c r="A518" s="38"/>
      <c r="B518" s="39"/>
      <c r="C518" s="40"/>
      <c r="D518" s="239" t="s">
        <v>154</v>
      </c>
      <c r="E518" s="40"/>
      <c r="F518" s="240" t="s">
        <v>931</v>
      </c>
      <c r="G518" s="40"/>
      <c r="H518" s="40"/>
      <c r="I518" s="241"/>
      <c r="J518" s="40"/>
      <c r="K518" s="40"/>
      <c r="L518" s="44"/>
      <c r="M518" s="242"/>
      <c r="N518" s="243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154</v>
      </c>
      <c r="AU518" s="17" t="s">
        <v>82</v>
      </c>
    </row>
    <row r="519" s="2" customFormat="1">
      <c r="A519" s="38"/>
      <c r="B519" s="39"/>
      <c r="C519" s="40"/>
      <c r="D519" s="244" t="s">
        <v>156</v>
      </c>
      <c r="E519" s="40"/>
      <c r="F519" s="245" t="s">
        <v>932</v>
      </c>
      <c r="G519" s="40"/>
      <c r="H519" s="40"/>
      <c r="I519" s="241"/>
      <c r="J519" s="40"/>
      <c r="K519" s="40"/>
      <c r="L519" s="44"/>
      <c r="M519" s="242"/>
      <c r="N519" s="243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156</v>
      </c>
      <c r="AU519" s="17" t="s">
        <v>82</v>
      </c>
    </row>
    <row r="520" s="12" customFormat="1" ht="22.8" customHeight="1">
      <c r="A520" s="12"/>
      <c r="B520" s="210"/>
      <c r="C520" s="211"/>
      <c r="D520" s="212" t="s">
        <v>72</v>
      </c>
      <c r="E520" s="224" t="s">
        <v>954</v>
      </c>
      <c r="F520" s="224" t="s">
        <v>955</v>
      </c>
      <c r="G520" s="211"/>
      <c r="H520" s="211"/>
      <c r="I520" s="214"/>
      <c r="J520" s="225">
        <f>BK520</f>
        <v>0</v>
      </c>
      <c r="K520" s="211"/>
      <c r="L520" s="216"/>
      <c r="M520" s="217"/>
      <c r="N520" s="218"/>
      <c r="O520" s="218"/>
      <c r="P520" s="219">
        <f>SUM(P521:P531)</f>
        <v>0</v>
      </c>
      <c r="Q520" s="218"/>
      <c r="R520" s="219">
        <f>SUM(R521:R531)</f>
        <v>0.23364000000000001</v>
      </c>
      <c r="S520" s="218"/>
      <c r="T520" s="220">
        <f>SUM(T521:T531)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1" t="s">
        <v>82</v>
      </c>
      <c r="AT520" s="222" t="s">
        <v>72</v>
      </c>
      <c r="AU520" s="222" t="s">
        <v>80</v>
      </c>
      <c r="AY520" s="221" t="s">
        <v>144</v>
      </c>
      <c r="BK520" s="223">
        <f>SUM(BK521:BK531)</f>
        <v>0</v>
      </c>
    </row>
    <row r="521" s="2" customFormat="1" ht="24.15" customHeight="1">
      <c r="A521" s="38"/>
      <c r="B521" s="39"/>
      <c r="C521" s="226" t="s">
        <v>764</v>
      </c>
      <c r="D521" s="226" t="s">
        <v>147</v>
      </c>
      <c r="E521" s="227" t="s">
        <v>957</v>
      </c>
      <c r="F521" s="228" t="s">
        <v>958</v>
      </c>
      <c r="G521" s="229" t="s">
        <v>178</v>
      </c>
      <c r="H521" s="230">
        <v>531</v>
      </c>
      <c r="I521" s="231"/>
      <c r="J521" s="232">
        <f>ROUND(I521*H521,2)</f>
        <v>0</v>
      </c>
      <c r="K521" s="228" t="s">
        <v>151</v>
      </c>
      <c r="L521" s="44"/>
      <c r="M521" s="233" t="s">
        <v>1</v>
      </c>
      <c r="N521" s="234" t="s">
        <v>38</v>
      </c>
      <c r="O521" s="91"/>
      <c r="P521" s="235">
        <f>O521*H521</f>
        <v>0</v>
      </c>
      <c r="Q521" s="235">
        <v>0.00044000000000000002</v>
      </c>
      <c r="R521" s="235">
        <f>Q521*H521</f>
        <v>0.23364000000000001</v>
      </c>
      <c r="S521" s="235">
        <v>0</v>
      </c>
      <c r="T521" s="236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7" t="s">
        <v>270</v>
      </c>
      <c r="AT521" s="237" t="s">
        <v>147</v>
      </c>
      <c r="AU521" s="237" t="s">
        <v>82</v>
      </c>
      <c r="AY521" s="17" t="s">
        <v>144</v>
      </c>
      <c r="BE521" s="238">
        <f>IF(N521="základní",J521,0)</f>
        <v>0</v>
      </c>
      <c r="BF521" s="238">
        <f>IF(N521="snížená",J521,0)</f>
        <v>0</v>
      </c>
      <c r="BG521" s="238">
        <f>IF(N521="zákl. přenesená",J521,0)</f>
        <v>0</v>
      </c>
      <c r="BH521" s="238">
        <f>IF(N521="sníž. přenesená",J521,0)</f>
        <v>0</v>
      </c>
      <c r="BI521" s="238">
        <f>IF(N521="nulová",J521,0)</f>
        <v>0</v>
      </c>
      <c r="BJ521" s="17" t="s">
        <v>80</v>
      </c>
      <c r="BK521" s="238">
        <f>ROUND(I521*H521,2)</f>
        <v>0</v>
      </c>
      <c r="BL521" s="17" t="s">
        <v>270</v>
      </c>
      <c r="BM521" s="237" t="s">
        <v>1400</v>
      </c>
    </row>
    <row r="522" s="2" customFormat="1">
      <c r="A522" s="38"/>
      <c r="B522" s="39"/>
      <c r="C522" s="40"/>
      <c r="D522" s="239" t="s">
        <v>154</v>
      </c>
      <c r="E522" s="40"/>
      <c r="F522" s="240" t="s">
        <v>960</v>
      </c>
      <c r="G522" s="40"/>
      <c r="H522" s="40"/>
      <c r="I522" s="241"/>
      <c r="J522" s="40"/>
      <c r="K522" s="40"/>
      <c r="L522" s="44"/>
      <c r="M522" s="242"/>
      <c r="N522" s="243"/>
      <c r="O522" s="91"/>
      <c r="P522" s="91"/>
      <c r="Q522" s="91"/>
      <c r="R522" s="91"/>
      <c r="S522" s="91"/>
      <c r="T522" s="92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154</v>
      </c>
      <c r="AU522" s="17" t="s">
        <v>82</v>
      </c>
    </row>
    <row r="523" s="2" customFormat="1">
      <c r="A523" s="38"/>
      <c r="B523" s="39"/>
      <c r="C523" s="40"/>
      <c r="D523" s="244" t="s">
        <v>156</v>
      </c>
      <c r="E523" s="40"/>
      <c r="F523" s="245" t="s">
        <v>961</v>
      </c>
      <c r="G523" s="40"/>
      <c r="H523" s="40"/>
      <c r="I523" s="241"/>
      <c r="J523" s="40"/>
      <c r="K523" s="40"/>
      <c r="L523" s="44"/>
      <c r="M523" s="242"/>
      <c r="N523" s="243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156</v>
      </c>
      <c r="AU523" s="17" t="s">
        <v>82</v>
      </c>
    </row>
    <row r="524" s="13" customFormat="1">
      <c r="A524" s="13"/>
      <c r="B524" s="246"/>
      <c r="C524" s="247"/>
      <c r="D524" s="239" t="s">
        <v>158</v>
      </c>
      <c r="E524" s="248" t="s">
        <v>1</v>
      </c>
      <c r="F524" s="249" t="s">
        <v>258</v>
      </c>
      <c r="G524" s="247"/>
      <c r="H524" s="248" t="s">
        <v>1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158</v>
      </c>
      <c r="AU524" s="255" t="s">
        <v>82</v>
      </c>
      <c r="AV524" s="13" t="s">
        <v>80</v>
      </c>
      <c r="AW524" s="13" t="s">
        <v>30</v>
      </c>
      <c r="AX524" s="13" t="s">
        <v>73</v>
      </c>
      <c r="AY524" s="255" t="s">
        <v>144</v>
      </c>
    </row>
    <row r="525" s="14" customFormat="1">
      <c r="A525" s="14"/>
      <c r="B525" s="256"/>
      <c r="C525" s="257"/>
      <c r="D525" s="239" t="s">
        <v>158</v>
      </c>
      <c r="E525" s="258" t="s">
        <v>1</v>
      </c>
      <c r="F525" s="259" t="s">
        <v>1288</v>
      </c>
      <c r="G525" s="257"/>
      <c r="H525" s="260">
        <v>531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158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144</v>
      </c>
    </row>
    <row r="526" s="15" customFormat="1">
      <c r="A526" s="15"/>
      <c r="B526" s="267"/>
      <c r="C526" s="268"/>
      <c r="D526" s="239" t="s">
        <v>158</v>
      </c>
      <c r="E526" s="269" t="s">
        <v>1</v>
      </c>
      <c r="F526" s="270" t="s">
        <v>161</v>
      </c>
      <c r="G526" s="268"/>
      <c r="H526" s="271">
        <v>531</v>
      </c>
      <c r="I526" s="272"/>
      <c r="J526" s="268"/>
      <c r="K526" s="268"/>
      <c r="L526" s="273"/>
      <c r="M526" s="274"/>
      <c r="N526" s="275"/>
      <c r="O526" s="275"/>
      <c r="P526" s="275"/>
      <c r="Q526" s="275"/>
      <c r="R526" s="275"/>
      <c r="S526" s="275"/>
      <c r="T526" s="27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7" t="s">
        <v>158</v>
      </c>
      <c r="AU526" s="277" t="s">
        <v>82</v>
      </c>
      <c r="AV526" s="15" t="s">
        <v>152</v>
      </c>
      <c r="AW526" s="15" t="s">
        <v>30</v>
      </c>
      <c r="AX526" s="15" t="s">
        <v>80</v>
      </c>
      <c r="AY526" s="277" t="s">
        <v>144</v>
      </c>
    </row>
    <row r="527" s="2" customFormat="1" ht="24.15" customHeight="1">
      <c r="A527" s="38"/>
      <c r="B527" s="39"/>
      <c r="C527" s="226" t="s">
        <v>771</v>
      </c>
      <c r="D527" s="226" t="s">
        <v>147</v>
      </c>
      <c r="E527" s="227" t="s">
        <v>967</v>
      </c>
      <c r="F527" s="228" t="s">
        <v>968</v>
      </c>
      <c r="G527" s="229" t="s">
        <v>178</v>
      </c>
      <c r="H527" s="230">
        <v>75</v>
      </c>
      <c r="I527" s="231"/>
      <c r="J527" s="232">
        <f>ROUND(I527*H527,2)</f>
        <v>0</v>
      </c>
      <c r="K527" s="228" t="s">
        <v>1</v>
      </c>
      <c r="L527" s="44"/>
      <c r="M527" s="233" t="s">
        <v>1</v>
      </c>
      <c r="N527" s="234" t="s">
        <v>38</v>
      </c>
      <c r="O527" s="91"/>
      <c r="P527" s="235">
        <f>O527*H527</f>
        <v>0</v>
      </c>
      <c r="Q527" s="235">
        <v>0</v>
      </c>
      <c r="R527" s="235">
        <f>Q527*H527</f>
        <v>0</v>
      </c>
      <c r="S527" s="235">
        <v>0</v>
      </c>
      <c r="T527" s="23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270</v>
      </c>
      <c r="AT527" s="237" t="s">
        <v>147</v>
      </c>
      <c r="AU527" s="237" t="s">
        <v>82</v>
      </c>
      <c r="AY527" s="17" t="s">
        <v>144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80</v>
      </c>
      <c r="BK527" s="238">
        <f>ROUND(I527*H527,2)</f>
        <v>0</v>
      </c>
      <c r="BL527" s="17" t="s">
        <v>270</v>
      </c>
      <c r="BM527" s="237" t="s">
        <v>1401</v>
      </c>
    </row>
    <row r="528" s="2" customFormat="1">
      <c r="A528" s="38"/>
      <c r="B528" s="39"/>
      <c r="C528" s="40"/>
      <c r="D528" s="239" t="s">
        <v>154</v>
      </c>
      <c r="E528" s="40"/>
      <c r="F528" s="240" t="s">
        <v>968</v>
      </c>
      <c r="G528" s="40"/>
      <c r="H528" s="40"/>
      <c r="I528" s="241"/>
      <c r="J528" s="40"/>
      <c r="K528" s="40"/>
      <c r="L528" s="44"/>
      <c r="M528" s="242"/>
      <c r="N528" s="243"/>
      <c r="O528" s="91"/>
      <c r="P528" s="91"/>
      <c r="Q528" s="91"/>
      <c r="R528" s="91"/>
      <c r="S528" s="91"/>
      <c r="T528" s="92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154</v>
      </c>
      <c r="AU528" s="17" t="s">
        <v>82</v>
      </c>
    </row>
    <row r="529" s="13" customFormat="1">
      <c r="A529" s="13"/>
      <c r="B529" s="246"/>
      <c r="C529" s="247"/>
      <c r="D529" s="239" t="s">
        <v>158</v>
      </c>
      <c r="E529" s="248" t="s">
        <v>1</v>
      </c>
      <c r="F529" s="249" t="s">
        <v>182</v>
      </c>
      <c r="G529" s="247"/>
      <c r="H529" s="248" t="s">
        <v>1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158</v>
      </c>
      <c r="AU529" s="255" t="s">
        <v>82</v>
      </c>
      <c r="AV529" s="13" t="s">
        <v>80</v>
      </c>
      <c r="AW529" s="13" t="s">
        <v>30</v>
      </c>
      <c r="AX529" s="13" t="s">
        <v>73</v>
      </c>
      <c r="AY529" s="255" t="s">
        <v>144</v>
      </c>
    </row>
    <row r="530" s="14" customFormat="1">
      <c r="A530" s="14"/>
      <c r="B530" s="256"/>
      <c r="C530" s="257"/>
      <c r="D530" s="239" t="s">
        <v>158</v>
      </c>
      <c r="E530" s="258" t="s">
        <v>1</v>
      </c>
      <c r="F530" s="259" t="s">
        <v>1277</v>
      </c>
      <c r="G530" s="257"/>
      <c r="H530" s="260">
        <v>75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158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144</v>
      </c>
    </row>
    <row r="531" s="15" customFormat="1">
      <c r="A531" s="15"/>
      <c r="B531" s="267"/>
      <c r="C531" s="268"/>
      <c r="D531" s="239" t="s">
        <v>158</v>
      </c>
      <c r="E531" s="269" t="s">
        <v>1</v>
      </c>
      <c r="F531" s="270" t="s">
        <v>161</v>
      </c>
      <c r="G531" s="268"/>
      <c r="H531" s="271">
        <v>75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7" t="s">
        <v>158</v>
      </c>
      <c r="AU531" s="277" t="s">
        <v>82</v>
      </c>
      <c r="AV531" s="15" t="s">
        <v>152</v>
      </c>
      <c r="AW531" s="15" t="s">
        <v>30</v>
      </c>
      <c r="AX531" s="15" t="s">
        <v>80</v>
      </c>
      <c r="AY531" s="277" t="s">
        <v>144</v>
      </c>
    </row>
    <row r="532" s="12" customFormat="1" ht="25.92" customHeight="1">
      <c r="A532" s="12"/>
      <c r="B532" s="210"/>
      <c r="C532" s="211"/>
      <c r="D532" s="212" t="s">
        <v>72</v>
      </c>
      <c r="E532" s="213" t="s">
        <v>970</v>
      </c>
      <c r="F532" s="213" t="s">
        <v>971</v>
      </c>
      <c r="G532" s="211"/>
      <c r="H532" s="211"/>
      <c r="I532" s="214"/>
      <c r="J532" s="215">
        <f>BK532</f>
        <v>0</v>
      </c>
      <c r="K532" s="211"/>
      <c r="L532" s="216"/>
      <c r="M532" s="217"/>
      <c r="N532" s="218"/>
      <c r="O532" s="218"/>
      <c r="P532" s="219">
        <f>SUM(P533:P540)</f>
        <v>0</v>
      </c>
      <c r="Q532" s="218"/>
      <c r="R532" s="219">
        <f>SUM(R533:R540)</f>
        <v>0</v>
      </c>
      <c r="S532" s="218"/>
      <c r="T532" s="220">
        <f>SUM(T533:T540)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21" t="s">
        <v>152</v>
      </c>
      <c r="AT532" s="222" t="s">
        <v>72</v>
      </c>
      <c r="AU532" s="222" t="s">
        <v>73</v>
      </c>
      <c r="AY532" s="221" t="s">
        <v>144</v>
      </c>
      <c r="BK532" s="223">
        <f>SUM(BK533:BK540)</f>
        <v>0</v>
      </c>
    </row>
    <row r="533" s="2" customFormat="1" ht="16.5" customHeight="1">
      <c r="A533" s="38"/>
      <c r="B533" s="39"/>
      <c r="C533" s="226" t="s">
        <v>778</v>
      </c>
      <c r="D533" s="226" t="s">
        <v>147</v>
      </c>
      <c r="E533" s="227" t="s">
        <v>973</v>
      </c>
      <c r="F533" s="228" t="s">
        <v>974</v>
      </c>
      <c r="G533" s="229" t="s">
        <v>975</v>
      </c>
      <c r="H533" s="230">
        <v>24</v>
      </c>
      <c r="I533" s="231"/>
      <c r="J533" s="232">
        <f>ROUND(I533*H533,2)</f>
        <v>0</v>
      </c>
      <c r="K533" s="228" t="s">
        <v>1</v>
      </c>
      <c r="L533" s="44"/>
      <c r="M533" s="233" t="s">
        <v>1</v>
      </c>
      <c r="N533" s="234" t="s">
        <v>38</v>
      </c>
      <c r="O533" s="91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7" t="s">
        <v>976</v>
      </c>
      <c r="AT533" s="237" t="s">
        <v>147</v>
      </c>
      <c r="AU533" s="237" t="s">
        <v>80</v>
      </c>
      <c r="AY533" s="17" t="s">
        <v>144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7" t="s">
        <v>80</v>
      </c>
      <c r="BK533" s="238">
        <f>ROUND(I533*H533,2)</f>
        <v>0</v>
      </c>
      <c r="BL533" s="17" t="s">
        <v>976</v>
      </c>
      <c r="BM533" s="237" t="s">
        <v>1402</v>
      </c>
    </row>
    <row r="534" s="2" customFormat="1">
      <c r="A534" s="38"/>
      <c r="B534" s="39"/>
      <c r="C534" s="40"/>
      <c r="D534" s="239" t="s">
        <v>154</v>
      </c>
      <c r="E534" s="40"/>
      <c r="F534" s="240" t="s">
        <v>974</v>
      </c>
      <c r="G534" s="40"/>
      <c r="H534" s="40"/>
      <c r="I534" s="241"/>
      <c r="J534" s="40"/>
      <c r="K534" s="40"/>
      <c r="L534" s="44"/>
      <c r="M534" s="242"/>
      <c r="N534" s="243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154</v>
      </c>
      <c r="AU534" s="17" t="s">
        <v>80</v>
      </c>
    </row>
    <row r="535" s="2" customFormat="1" ht="16.5" customHeight="1">
      <c r="A535" s="38"/>
      <c r="B535" s="39"/>
      <c r="C535" s="226" t="s">
        <v>786</v>
      </c>
      <c r="D535" s="226" t="s">
        <v>147</v>
      </c>
      <c r="E535" s="227" t="s">
        <v>979</v>
      </c>
      <c r="F535" s="228" t="s">
        <v>980</v>
      </c>
      <c r="G535" s="229" t="s">
        <v>975</v>
      </c>
      <c r="H535" s="230">
        <v>50</v>
      </c>
      <c r="I535" s="231"/>
      <c r="J535" s="232">
        <f>ROUND(I535*H535,2)</f>
        <v>0</v>
      </c>
      <c r="K535" s="228" t="s">
        <v>151</v>
      </c>
      <c r="L535" s="44"/>
      <c r="M535" s="233" t="s">
        <v>1</v>
      </c>
      <c r="N535" s="234" t="s">
        <v>38</v>
      </c>
      <c r="O535" s="91"/>
      <c r="P535" s="235">
        <f>O535*H535</f>
        <v>0</v>
      </c>
      <c r="Q535" s="235">
        <v>0</v>
      </c>
      <c r="R535" s="235">
        <f>Q535*H535</f>
        <v>0</v>
      </c>
      <c r="S535" s="235">
        <v>0</v>
      </c>
      <c r="T535" s="23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7" t="s">
        <v>976</v>
      </c>
      <c r="AT535" s="237" t="s">
        <v>147</v>
      </c>
      <c r="AU535" s="237" t="s">
        <v>80</v>
      </c>
      <c r="AY535" s="17" t="s">
        <v>144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7" t="s">
        <v>80</v>
      </c>
      <c r="BK535" s="238">
        <f>ROUND(I535*H535,2)</f>
        <v>0</v>
      </c>
      <c r="BL535" s="17" t="s">
        <v>976</v>
      </c>
      <c r="BM535" s="237" t="s">
        <v>1403</v>
      </c>
    </row>
    <row r="536" s="2" customFormat="1">
      <c r="A536" s="38"/>
      <c r="B536" s="39"/>
      <c r="C536" s="40"/>
      <c r="D536" s="239" t="s">
        <v>154</v>
      </c>
      <c r="E536" s="40"/>
      <c r="F536" s="240" t="s">
        <v>982</v>
      </c>
      <c r="G536" s="40"/>
      <c r="H536" s="40"/>
      <c r="I536" s="241"/>
      <c r="J536" s="40"/>
      <c r="K536" s="40"/>
      <c r="L536" s="44"/>
      <c r="M536" s="242"/>
      <c r="N536" s="243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154</v>
      </c>
      <c r="AU536" s="17" t="s">
        <v>80</v>
      </c>
    </row>
    <row r="537" s="2" customFormat="1">
      <c r="A537" s="38"/>
      <c r="B537" s="39"/>
      <c r="C537" s="40"/>
      <c r="D537" s="244" t="s">
        <v>156</v>
      </c>
      <c r="E537" s="40"/>
      <c r="F537" s="245" t="s">
        <v>983</v>
      </c>
      <c r="G537" s="40"/>
      <c r="H537" s="40"/>
      <c r="I537" s="241"/>
      <c r="J537" s="40"/>
      <c r="K537" s="40"/>
      <c r="L537" s="44"/>
      <c r="M537" s="242"/>
      <c r="N537" s="243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156</v>
      </c>
      <c r="AU537" s="17" t="s">
        <v>80</v>
      </c>
    </row>
    <row r="538" s="13" customFormat="1">
      <c r="A538" s="13"/>
      <c r="B538" s="246"/>
      <c r="C538" s="247"/>
      <c r="D538" s="239" t="s">
        <v>158</v>
      </c>
      <c r="E538" s="248" t="s">
        <v>1</v>
      </c>
      <c r="F538" s="249" t="s">
        <v>984</v>
      </c>
      <c r="G538" s="247"/>
      <c r="H538" s="248" t="s">
        <v>1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158</v>
      </c>
      <c r="AU538" s="255" t="s">
        <v>80</v>
      </c>
      <c r="AV538" s="13" t="s">
        <v>80</v>
      </c>
      <c r="AW538" s="13" t="s">
        <v>30</v>
      </c>
      <c r="AX538" s="13" t="s">
        <v>73</v>
      </c>
      <c r="AY538" s="255" t="s">
        <v>144</v>
      </c>
    </row>
    <row r="539" s="14" customFormat="1">
      <c r="A539" s="14"/>
      <c r="B539" s="256"/>
      <c r="C539" s="257"/>
      <c r="D539" s="239" t="s">
        <v>158</v>
      </c>
      <c r="E539" s="258" t="s">
        <v>1</v>
      </c>
      <c r="F539" s="259" t="s">
        <v>1270</v>
      </c>
      <c r="G539" s="257"/>
      <c r="H539" s="260">
        <v>50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158</v>
      </c>
      <c r="AU539" s="266" t="s">
        <v>80</v>
      </c>
      <c r="AV539" s="14" t="s">
        <v>82</v>
      </c>
      <c r="AW539" s="14" t="s">
        <v>30</v>
      </c>
      <c r="AX539" s="14" t="s">
        <v>73</v>
      </c>
      <c r="AY539" s="266" t="s">
        <v>144</v>
      </c>
    </row>
    <row r="540" s="15" customFormat="1">
      <c r="A540" s="15"/>
      <c r="B540" s="267"/>
      <c r="C540" s="268"/>
      <c r="D540" s="239" t="s">
        <v>158</v>
      </c>
      <c r="E540" s="269" t="s">
        <v>1</v>
      </c>
      <c r="F540" s="270" t="s">
        <v>161</v>
      </c>
      <c r="G540" s="268"/>
      <c r="H540" s="271">
        <v>50</v>
      </c>
      <c r="I540" s="272"/>
      <c r="J540" s="268"/>
      <c r="K540" s="268"/>
      <c r="L540" s="273"/>
      <c r="M540" s="289"/>
      <c r="N540" s="290"/>
      <c r="O540" s="290"/>
      <c r="P540" s="290"/>
      <c r="Q540" s="290"/>
      <c r="R540" s="290"/>
      <c r="S540" s="290"/>
      <c r="T540" s="29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7" t="s">
        <v>158</v>
      </c>
      <c r="AU540" s="277" t="s">
        <v>80</v>
      </c>
      <c r="AV540" s="15" t="s">
        <v>152</v>
      </c>
      <c r="AW540" s="15" t="s">
        <v>30</v>
      </c>
      <c r="AX540" s="15" t="s">
        <v>80</v>
      </c>
      <c r="AY540" s="277" t="s">
        <v>144</v>
      </c>
    </row>
    <row r="541" s="2" customFormat="1" ht="6.96" customHeight="1">
      <c r="A541" s="38"/>
      <c r="B541" s="66"/>
      <c r="C541" s="67"/>
      <c r="D541" s="67"/>
      <c r="E541" s="67"/>
      <c r="F541" s="67"/>
      <c r="G541" s="67"/>
      <c r="H541" s="67"/>
      <c r="I541" s="67"/>
      <c r="J541" s="67"/>
      <c r="K541" s="67"/>
      <c r="L541" s="44"/>
      <c r="M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</row>
  </sheetData>
  <sheetProtection sheet="1" autoFilter="0" formatColumns="0" formatRows="0" objects="1" scenarios="1" spinCount="100000" saltValue="BNjCQkEzvBbvNfiUjBryQ6nHqAcOTQ2w6xdW3OkgHCvpqvXUZwNAuU0RaZ5+PKNhktVjT22slUMtL/xdGtOXzw==" hashValue="WKW6d5rOllWDbwjrXDH9uXJvWB/IqfJV73aIuUL12ccMtpkLg98621nEzWAG7TOXAcqImjdUj3FfeY/7gb5VzQ==" algorithmName="SHA-512" password="CC35"/>
  <autoFilter ref="C131:K5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41" r:id="rId1" display="https://podminky.urs.cz/item/CS_URS_2024_02/317235811"/>
    <hyperlink ref="F148" r:id="rId2" display="https://podminky.urs.cz/item/CS_URS_2024_02/622325459"/>
    <hyperlink ref="F155" r:id="rId3" display="https://podminky.urs.cz/item/CS_URS_2024_02/941111131"/>
    <hyperlink ref="F162" r:id="rId4" display="https://podminky.urs.cz/item/CS_URS_2024_02/941111231"/>
    <hyperlink ref="F166" r:id="rId5" display="https://podminky.urs.cz/item/CS_URS_2024_02/941111831"/>
    <hyperlink ref="F169" r:id="rId6" display="https://podminky.urs.cz/item/CS_URS_2024_02/941121311"/>
    <hyperlink ref="F172" r:id="rId7" display="https://podminky.urs.cz/item/CS_URS_2024_02/949101112"/>
    <hyperlink ref="F178" r:id="rId8" display="https://podminky.urs.cz/item/CS_URS_2024_02/952902601"/>
    <hyperlink ref="F184" r:id="rId9" display="https://podminky.urs.cz/item/CS_URS_2024_02/952902611"/>
    <hyperlink ref="F190" r:id="rId10" display="https://podminky.urs.cz/item/CS_URS_2024_02/952903001"/>
    <hyperlink ref="F196" r:id="rId11" display="https://podminky.urs.cz/item/CS_URS_2024_02/978019391"/>
    <hyperlink ref="F202" r:id="rId12" display="https://podminky.urs.cz/item/CS_URS_2024_02/985221021"/>
    <hyperlink ref="F208" r:id="rId13" display="https://podminky.urs.cz/item/CS_URS_2024_02/993111111"/>
    <hyperlink ref="F211" r:id="rId14" display="https://podminky.urs.cz/item/CS_URS_2024_02/993111119"/>
    <hyperlink ref="F215" r:id="rId15" display="https://podminky.urs.cz/item/CS_URS_2024_02/997013211"/>
    <hyperlink ref="F218" r:id="rId16" display="https://podminky.urs.cz/item/CS_URS_2024_02/997013219"/>
    <hyperlink ref="F222" r:id="rId17" display="https://podminky.urs.cz/item/CS_URS_2024_02/997013312"/>
    <hyperlink ref="F225" r:id="rId18" display="https://podminky.urs.cz/item/CS_URS_2024_02/997013322"/>
    <hyperlink ref="F229" r:id="rId19" display="https://podminky.urs.cz/item/CS_URS_2024_02/997013501"/>
    <hyperlink ref="F232" r:id="rId20" display="https://podminky.urs.cz/item/CS_URS_2024_02/997013509"/>
    <hyperlink ref="F259" r:id="rId21" display="https://podminky.urs.cz/item/CS_URS_2024_02/998011009"/>
    <hyperlink ref="F264" r:id="rId22" display="https://podminky.urs.cz/item/CS_URS_2024_02/762083121"/>
    <hyperlink ref="F270" r:id="rId23" display="https://podminky.urs.cz/item/CS_URS_2024_02/762311003"/>
    <hyperlink ref="F279" r:id="rId24" display="https://podminky.urs.cz/item/CS_URS_2024_02/762331931"/>
    <hyperlink ref="F296" r:id="rId25" display="https://podminky.urs.cz/item/CS_URS_2024_02/762331941"/>
    <hyperlink ref="F302" r:id="rId26" display="https://podminky.urs.cz/item/CS_URS_2024_02/762332921"/>
    <hyperlink ref="F308" r:id="rId27" display="https://podminky.urs.cz/item/CS_URS_2024_02/762332933"/>
    <hyperlink ref="F346" r:id="rId28" display="https://podminky.urs.cz/item/CS_URS_2024_02/762332934"/>
    <hyperlink ref="F362" r:id="rId29" display="https://podminky.urs.cz/item/CS_URS_2024_02/762333913"/>
    <hyperlink ref="F379" r:id="rId30" display="https://podminky.urs.cz/item/CS_URS_2024_02/762333914"/>
    <hyperlink ref="F385" r:id="rId31" display="https://podminky.urs.cz/item/CS_URS_2024_02/762342311"/>
    <hyperlink ref="F396" r:id="rId32" display="https://podminky.urs.cz/item/CS_URS_2024_02/762342812"/>
    <hyperlink ref="F402" r:id="rId33" display="https://podminky.urs.cz/item/CS_URS_2024_02/762381012"/>
    <hyperlink ref="F407" r:id="rId34" display="https://podminky.urs.cz/item/CS_URS_2024_02/762382012"/>
    <hyperlink ref="F412" r:id="rId35" display="https://podminky.urs.cz/item/CS_URS_2024_02/762395000"/>
    <hyperlink ref="F417" r:id="rId36" display="https://podminky.urs.cz/item/CS_URS_2024_02/998762112"/>
    <hyperlink ref="F421" r:id="rId37" display="https://podminky.urs.cz/item/CS_URS_2024_02/764004801"/>
    <hyperlink ref="F427" r:id="rId38" display="https://podminky.urs.cz/item/CS_URS_2024_02/764004861"/>
    <hyperlink ref="F433" r:id="rId39" display="https://podminky.urs.cz/item/CS_URS_2024_02/764511405"/>
    <hyperlink ref="F440" r:id="rId40" display="https://podminky.urs.cz/item/CS_URS_2024_02/764511445"/>
    <hyperlink ref="F445" r:id="rId41" display="https://podminky.urs.cz/item/CS_URS_2024_02/764518423"/>
    <hyperlink ref="F452" r:id="rId42" display="https://podminky.urs.cz/item/CS_URS_2024_02/998764122"/>
    <hyperlink ref="F456" r:id="rId43" display="https://podminky.urs.cz/item/CS_URS_2024_02/765111825"/>
    <hyperlink ref="F462" r:id="rId44" display="https://podminky.urs.cz/item/CS_URS_2024_02/765111831"/>
    <hyperlink ref="F465" r:id="rId45" display="https://podminky.urs.cz/item/CS_URS_2024_02/765111865"/>
    <hyperlink ref="F470" r:id="rId46" display="https://podminky.urs.cz/item/CS_URS_2024_02/765111881"/>
    <hyperlink ref="F473" r:id="rId47" display="https://podminky.urs.cz/item/CS_URS_2024_02/765114061"/>
    <hyperlink ref="F479" r:id="rId48" display="https://podminky.urs.cz/item/CS_URS_2024_02/765114351"/>
    <hyperlink ref="F484" r:id="rId49" display="https://podminky.urs.cz/item/CS_URS_2024_02/765114585"/>
    <hyperlink ref="F490" r:id="rId50" display="https://podminky.urs.cz/item/CS_URS_2024_02/765115302"/>
    <hyperlink ref="F500" r:id="rId51" display="https://podminky.urs.cz/item/CS_URS_2024_02/765115352"/>
    <hyperlink ref="F505" r:id="rId52" display="https://podminky.urs.cz/item/CS_URS_2024_02/765115401"/>
    <hyperlink ref="F513" r:id="rId53" display="https://podminky.urs.cz/item/CS_URS_2024_02/765192001"/>
    <hyperlink ref="F519" r:id="rId54" display="https://podminky.urs.cz/item/CS_URS_2024_02/998765112"/>
    <hyperlink ref="F523" r:id="rId55" display="https://podminky.urs.cz/item/CS_URS_2024_02/783223121"/>
    <hyperlink ref="F537" r:id="rId56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1404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ROUND((SUM(BE133:BE515)),  2)</f>
        <v>0</v>
      </c>
      <c r="G35" s="38"/>
      <c r="H35" s="38"/>
      <c r="I35" s="164">
        <v>0.20999999999999999</v>
      </c>
      <c r="J35" s="163">
        <f>ROUND(((SUM(BE133:BE515))*I35),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ROUND((SUM(BF133:BF515)),  2)</f>
        <v>0</v>
      </c>
      <c r="G36" s="38"/>
      <c r="H36" s="38"/>
      <c r="I36" s="164">
        <v>0.12</v>
      </c>
      <c r="J36" s="163">
        <f>ROUND(((SUM(BF133:BF515))*I36),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ROUND((SUM(BG133:BG515)),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ROUND((SUM(BH133:BH515)),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ROUND((SUM(BI133:BI515)),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005 - Objekt L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117</v>
      </c>
      <c r="E100" s="196"/>
      <c r="F100" s="196"/>
      <c r="G100" s="196"/>
      <c r="H100" s="196"/>
      <c r="I100" s="196"/>
      <c r="J100" s="197">
        <f>J135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1405</v>
      </c>
      <c r="E101" s="196"/>
      <c r="F101" s="196"/>
      <c r="G101" s="196"/>
      <c r="H101" s="196"/>
      <c r="I101" s="196"/>
      <c r="J101" s="197">
        <f>J146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118</v>
      </c>
      <c r="E102" s="196"/>
      <c r="F102" s="196"/>
      <c r="G102" s="196"/>
      <c r="H102" s="196"/>
      <c r="I102" s="196"/>
      <c r="J102" s="197">
        <f>J153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119</v>
      </c>
      <c r="E103" s="196"/>
      <c r="F103" s="196"/>
      <c r="G103" s="196"/>
      <c r="H103" s="196"/>
      <c r="I103" s="196"/>
      <c r="J103" s="197">
        <f>J160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120</v>
      </c>
      <c r="E104" s="196"/>
      <c r="F104" s="196"/>
      <c r="G104" s="196"/>
      <c r="H104" s="196"/>
      <c r="I104" s="196"/>
      <c r="J104" s="197">
        <f>J226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121</v>
      </c>
      <c r="E105" s="196"/>
      <c r="F105" s="196"/>
      <c r="G105" s="196"/>
      <c r="H105" s="196"/>
      <c r="I105" s="196"/>
      <c r="J105" s="197">
        <f>J270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122</v>
      </c>
      <c r="E106" s="191"/>
      <c r="F106" s="191"/>
      <c r="G106" s="191"/>
      <c r="H106" s="191"/>
      <c r="I106" s="191"/>
      <c r="J106" s="192">
        <f>J274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123</v>
      </c>
      <c r="E107" s="196"/>
      <c r="F107" s="196"/>
      <c r="G107" s="196"/>
      <c r="H107" s="196"/>
      <c r="I107" s="196"/>
      <c r="J107" s="197">
        <f>J275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33"/>
      <c r="D108" s="195" t="s">
        <v>124</v>
      </c>
      <c r="E108" s="196"/>
      <c r="F108" s="196"/>
      <c r="G108" s="196"/>
      <c r="H108" s="196"/>
      <c r="I108" s="196"/>
      <c r="J108" s="197">
        <f>J399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125</v>
      </c>
      <c r="E109" s="196"/>
      <c r="F109" s="196"/>
      <c r="G109" s="196"/>
      <c r="H109" s="196"/>
      <c r="I109" s="196"/>
      <c r="J109" s="197">
        <f>J443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127</v>
      </c>
      <c r="E110" s="196"/>
      <c r="F110" s="196"/>
      <c r="G110" s="196"/>
      <c r="H110" s="196"/>
      <c r="I110" s="196"/>
      <c r="J110" s="197">
        <f>J495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128</v>
      </c>
      <c r="E111" s="191"/>
      <c r="F111" s="191"/>
      <c r="G111" s="191"/>
      <c r="H111" s="191"/>
      <c r="I111" s="191"/>
      <c r="J111" s="192">
        <f>J507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3" t="str">
        <f>E7</f>
        <v>Bílina - oprava střech objektů bývalého pivovaru - rev 07.05.25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107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3" t="s">
        <v>108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109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005 - Objekt L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22. 11. 2024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 xml:space="preserve"> </v>
      </c>
      <c r="G129" s="40"/>
      <c r="H129" s="40"/>
      <c r="I129" s="32" t="s">
        <v>29</v>
      </c>
      <c r="J129" s="36" t="str">
        <f>E23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27</v>
      </c>
      <c r="D130" s="40"/>
      <c r="E130" s="40"/>
      <c r="F130" s="27" t="str">
        <f>IF(E20="","",E20)</f>
        <v>Vyplň údaj</v>
      </c>
      <c r="G130" s="40"/>
      <c r="H130" s="40"/>
      <c r="I130" s="32" t="s">
        <v>31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99"/>
      <c r="B132" s="200"/>
      <c r="C132" s="201" t="s">
        <v>130</v>
      </c>
      <c r="D132" s="202" t="s">
        <v>58</v>
      </c>
      <c r="E132" s="202" t="s">
        <v>54</v>
      </c>
      <c r="F132" s="202" t="s">
        <v>55</v>
      </c>
      <c r="G132" s="202" t="s">
        <v>131</v>
      </c>
      <c r="H132" s="202" t="s">
        <v>132</v>
      </c>
      <c r="I132" s="202" t="s">
        <v>133</v>
      </c>
      <c r="J132" s="202" t="s">
        <v>113</v>
      </c>
      <c r="K132" s="203" t="s">
        <v>134</v>
      </c>
      <c r="L132" s="204"/>
      <c r="M132" s="100" t="s">
        <v>1</v>
      </c>
      <c r="N132" s="101" t="s">
        <v>37</v>
      </c>
      <c r="O132" s="101" t="s">
        <v>135</v>
      </c>
      <c r="P132" s="101" t="s">
        <v>136</v>
      </c>
      <c r="Q132" s="101" t="s">
        <v>137</v>
      </c>
      <c r="R132" s="101" t="s">
        <v>138</v>
      </c>
      <c r="S132" s="101" t="s">
        <v>139</v>
      </c>
      <c r="T132" s="102" t="s">
        <v>140</v>
      </c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</row>
    <row r="133" s="2" customFormat="1" ht="22.8" customHeight="1">
      <c r="A133" s="38"/>
      <c r="B133" s="39"/>
      <c r="C133" s="107" t="s">
        <v>141</v>
      </c>
      <c r="D133" s="40"/>
      <c r="E133" s="40"/>
      <c r="F133" s="40"/>
      <c r="G133" s="40"/>
      <c r="H133" s="40"/>
      <c r="I133" s="40"/>
      <c r="J133" s="205">
        <f>BK133</f>
        <v>0</v>
      </c>
      <c r="K133" s="40"/>
      <c r="L133" s="44"/>
      <c r="M133" s="103"/>
      <c r="N133" s="206"/>
      <c r="O133" s="104"/>
      <c r="P133" s="207">
        <f>P134+P274+P507</f>
        <v>0</v>
      </c>
      <c r="Q133" s="104"/>
      <c r="R133" s="207">
        <f>R134+R274+R507</f>
        <v>50.856652029999992</v>
      </c>
      <c r="S133" s="104"/>
      <c r="T133" s="208">
        <f>T134+T274+T507</f>
        <v>35.241240300000001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72</v>
      </c>
      <c r="AU133" s="17" t="s">
        <v>115</v>
      </c>
      <c r="BK133" s="209">
        <f>BK134+BK274+BK507</f>
        <v>0</v>
      </c>
    </row>
    <row r="134" s="12" customFormat="1" ht="25.92" customHeight="1">
      <c r="A134" s="12"/>
      <c r="B134" s="210"/>
      <c r="C134" s="211"/>
      <c r="D134" s="212" t="s">
        <v>72</v>
      </c>
      <c r="E134" s="213" t="s">
        <v>142</v>
      </c>
      <c r="F134" s="213" t="s">
        <v>143</v>
      </c>
      <c r="G134" s="211"/>
      <c r="H134" s="211"/>
      <c r="I134" s="214"/>
      <c r="J134" s="215">
        <f>BK134</f>
        <v>0</v>
      </c>
      <c r="K134" s="211"/>
      <c r="L134" s="216"/>
      <c r="M134" s="217"/>
      <c r="N134" s="218"/>
      <c r="O134" s="218"/>
      <c r="P134" s="219">
        <f>P135+P146+P153+P160+P226+P270</f>
        <v>0</v>
      </c>
      <c r="Q134" s="218"/>
      <c r="R134" s="219">
        <f>R135+R146+R153+R160+R226+R270</f>
        <v>23.026303889999998</v>
      </c>
      <c r="S134" s="218"/>
      <c r="T134" s="220">
        <f>T135+T146+T153+T160+T226+T270</f>
        <v>14.002800000000001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1" t="s">
        <v>80</v>
      </c>
      <c r="AT134" s="222" t="s">
        <v>72</v>
      </c>
      <c r="AU134" s="222" t="s">
        <v>73</v>
      </c>
      <c r="AY134" s="221" t="s">
        <v>144</v>
      </c>
      <c r="BK134" s="223">
        <f>BK135+BK146+BK153+BK160+BK226+BK270</f>
        <v>0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145</v>
      </c>
      <c r="F135" s="224" t="s">
        <v>146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SUM(P136:P145)</f>
        <v>0</v>
      </c>
      <c r="Q135" s="218"/>
      <c r="R135" s="219">
        <f>SUM(R136:R145)</f>
        <v>17.86356</v>
      </c>
      <c r="S135" s="218"/>
      <c r="T135" s="22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72</v>
      </c>
      <c r="AU135" s="222" t="s">
        <v>80</v>
      </c>
      <c r="AY135" s="221" t="s">
        <v>144</v>
      </c>
      <c r="BK135" s="223">
        <f>SUM(BK136:BK145)</f>
        <v>0</v>
      </c>
    </row>
    <row r="136" s="2" customFormat="1" ht="16.5" customHeight="1">
      <c r="A136" s="38"/>
      <c r="B136" s="39"/>
      <c r="C136" s="226" t="s">
        <v>80</v>
      </c>
      <c r="D136" s="226" t="s">
        <v>147</v>
      </c>
      <c r="E136" s="227" t="s">
        <v>162</v>
      </c>
      <c r="F136" s="228" t="s">
        <v>163</v>
      </c>
      <c r="G136" s="229" t="s">
        <v>164</v>
      </c>
      <c r="H136" s="230">
        <v>31.199999999999999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152</v>
      </c>
      <c r="AT136" s="237" t="s">
        <v>147</v>
      </c>
      <c r="AU136" s="237" t="s">
        <v>82</v>
      </c>
      <c r="AY136" s="17" t="s">
        <v>144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152</v>
      </c>
      <c r="BM136" s="237" t="s">
        <v>1406</v>
      </c>
    </row>
    <row r="137" s="2" customFormat="1">
      <c r="A137" s="38"/>
      <c r="B137" s="39"/>
      <c r="C137" s="40"/>
      <c r="D137" s="239" t="s">
        <v>154</v>
      </c>
      <c r="E137" s="40"/>
      <c r="F137" s="240" t="s">
        <v>163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154</v>
      </c>
      <c r="AU137" s="17" t="s">
        <v>82</v>
      </c>
    </row>
    <row r="138" s="14" customFormat="1">
      <c r="A138" s="14"/>
      <c r="B138" s="256"/>
      <c r="C138" s="257"/>
      <c r="D138" s="239" t="s">
        <v>158</v>
      </c>
      <c r="E138" s="258" t="s">
        <v>1</v>
      </c>
      <c r="F138" s="259" t="s">
        <v>1407</v>
      </c>
      <c r="G138" s="257"/>
      <c r="H138" s="260">
        <v>31.199999999999999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158</v>
      </c>
      <c r="AU138" s="266" t="s">
        <v>82</v>
      </c>
      <c r="AV138" s="14" t="s">
        <v>82</v>
      </c>
      <c r="AW138" s="14" t="s">
        <v>30</v>
      </c>
      <c r="AX138" s="14" t="s">
        <v>73</v>
      </c>
      <c r="AY138" s="266" t="s">
        <v>144</v>
      </c>
    </row>
    <row r="139" s="15" customFormat="1">
      <c r="A139" s="15"/>
      <c r="B139" s="267"/>
      <c r="C139" s="268"/>
      <c r="D139" s="239" t="s">
        <v>158</v>
      </c>
      <c r="E139" s="269" t="s">
        <v>1</v>
      </c>
      <c r="F139" s="270" t="s">
        <v>161</v>
      </c>
      <c r="G139" s="268"/>
      <c r="H139" s="271">
        <v>31.199999999999999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158</v>
      </c>
      <c r="AU139" s="277" t="s">
        <v>82</v>
      </c>
      <c r="AV139" s="15" t="s">
        <v>152</v>
      </c>
      <c r="AW139" s="15" t="s">
        <v>30</v>
      </c>
      <c r="AX139" s="15" t="s">
        <v>80</v>
      </c>
      <c r="AY139" s="277" t="s">
        <v>144</v>
      </c>
    </row>
    <row r="140" s="2" customFormat="1" ht="24.15" customHeight="1">
      <c r="A140" s="38"/>
      <c r="B140" s="39"/>
      <c r="C140" s="226" t="s">
        <v>82</v>
      </c>
      <c r="D140" s="226" t="s">
        <v>147</v>
      </c>
      <c r="E140" s="227" t="s">
        <v>167</v>
      </c>
      <c r="F140" s="228" t="s">
        <v>168</v>
      </c>
      <c r="G140" s="229" t="s">
        <v>150</v>
      </c>
      <c r="H140" s="230">
        <v>9.3599999999999994</v>
      </c>
      <c r="I140" s="231"/>
      <c r="J140" s="232">
        <f>ROUND(I140*H140,2)</f>
        <v>0</v>
      </c>
      <c r="K140" s="228" t="s">
        <v>151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1.9085000000000001</v>
      </c>
      <c r="R140" s="235">
        <f>Q140*H140</f>
        <v>17.86356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152</v>
      </c>
      <c r="AT140" s="237" t="s">
        <v>147</v>
      </c>
      <c r="AU140" s="237" t="s">
        <v>82</v>
      </c>
      <c r="AY140" s="17" t="s">
        <v>144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152</v>
      </c>
      <c r="BM140" s="237" t="s">
        <v>1408</v>
      </c>
    </row>
    <row r="141" s="2" customFormat="1">
      <c r="A141" s="38"/>
      <c r="B141" s="39"/>
      <c r="C141" s="40"/>
      <c r="D141" s="239" t="s">
        <v>154</v>
      </c>
      <c r="E141" s="40"/>
      <c r="F141" s="240" t="s">
        <v>170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154</v>
      </c>
      <c r="AU141" s="17" t="s">
        <v>82</v>
      </c>
    </row>
    <row r="142" s="2" customFormat="1">
      <c r="A142" s="38"/>
      <c r="B142" s="39"/>
      <c r="C142" s="40"/>
      <c r="D142" s="244" t="s">
        <v>156</v>
      </c>
      <c r="E142" s="40"/>
      <c r="F142" s="245" t="s">
        <v>171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156</v>
      </c>
      <c r="AU142" s="17" t="s">
        <v>82</v>
      </c>
    </row>
    <row r="143" s="13" customFormat="1">
      <c r="A143" s="13"/>
      <c r="B143" s="246"/>
      <c r="C143" s="247"/>
      <c r="D143" s="239" t="s">
        <v>158</v>
      </c>
      <c r="E143" s="248" t="s">
        <v>1</v>
      </c>
      <c r="F143" s="249" t="s">
        <v>172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158</v>
      </c>
      <c r="AU143" s="255" t="s">
        <v>82</v>
      </c>
      <c r="AV143" s="13" t="s">
        <v>80</v>
      </c>
      <c r="AW143" s="13" t="s">
        <v>30</v>
      </c>
      <c r="AX143" s="13" t="s">
        <v>73</v>
      </c>
      <c r="AY143" s="255" t="s">
        <v>144</v>
      </c>
    </row>
    <row r="144" s="14" customFormat="1">
      <c r="A144" s="14"/>
      <c r="B144" s="256"/>
      <c r="C144" s="257"/>
      <c r="D144" s="239" t="s">
        <v>158</v>
      </c>
      <c r="E144" s="258" t="s">
        <v>1</v>
      </c>
      <c r="F144" s="259" t="s">
        <v>1409</v>
      </c>
      <c r="G144" s="257"/>
      <c r="H144" s="260">
        <v>9.3599999999999994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158</v>
      </c>
      <c r="AU144" s="266" t="s">
        <v>82</v>
      </c>
      <c r="AV144" s="14" t="s">
        <v>82</v>
      </c>
      <c r="AW144" s="14" t="s">
        <v>30</v>
      </c>
      <c r="AX144" s="14" t="s">
        <v>73</v>
      </c>
      <c r="AY144" s="266" t="s">
        <v>144</v>
      </c>
    </row>
    <row r="145" s="15" customFormat="1">
      <c r="A145" s="15"/>
      <c r="B145" s="267"/>
      <c r="C145" s="268"/>
      <c r="D145" s="239" t="s">
        <v>158</v>
      </c>
      <c r="E145" s="269" t="s">
        <v>1</v>
      </c>
      <c r="F145" s="270" t="s">
        <v>161</v>
      </c>
      <c r="G145" s="268"/>
      <c r="H145" s="271">
        <v>9.3599999999999994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158</v>
      </c>
      <c r="AU145" s="277" t="s">
        <v>82</v>
      </c>
      <c r="AV145" s="15" t="s">
        <v>152</v>
      </c>
      <c r="AW145" s="15" t="s">
        <v>30</v>
      </c>
      <c r="AX145" s="15" t="s">
        <v>80</v>
      </c>
      <c r="AY145" s="277" t="s">
        <v>144</v>
      </c>
    </row>
    <row r="146" s="12" customFormat="1" ht="22.8" customHeight="1">
      <c r="A146" s="12"/>
      <c r="B146" s="210"/>
      <c r="C146" s="211"/>
      <c r="D146" s="212" t="s">
        <v>72</v>
      </c>
      <c r="E146" s="224" t="s">
        <v>152</v>
      </c>
      <c r="F146" s="224" t="s">
        <v>1410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SUM(P147:P152)</f>
        <v>0</v>
      </c>
      <c r="Q146" s="218"/>
      <c r="R146" s="219">
        <f>SUM(R147:R152)</f>
        <v>0.65880000000000005</v>
      </c>
      <c r="S146" s="218"/>
      <c r="T146" s="22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80</v>
      </c>
      <c r="AT146" s="222" t="s">
        <v>72</v>
      </c>
      <c r="AU146" s="222" t="s">
        <v>80</v>
      </c>
      <c r="AY146" s="221" t="s">
        <v>144</v>
      </c>
      <c r="BK146" s="223">
        <f>SUM(BK147:BK152)</f>
        <v>0</v>
      </c>
    </row>
    <row r="147" s="2" customFormat="1" ht="21.75" customHeight="1">
      <c r="A147" s="38"/>
      <c r="B147" s="39"/>
      <c r="C147" s="226" t="s">
        <v>145</v>
      </c>
      <c r="D147" s="226" t="s">
        <v>147</v>
      </c>
      <c r="E147" s="227" t="s">
        <v>1411</v>
      </c>
      <c r="F147" s="228" t="s">
        <v>1412</v>
      </c>
      <c r="G147" s="229" t="s">
        <v>240</v>
      </c>
      <c r="H147" s="230">
        <v>8</v>
      </c>
      <c r="I147" s="231"/>
      <c r="J147" s="232">
        <f>ROUND(I147*H147,2)</f>
        <v>0</v>
      </c>
      <c r="K147" s="228" t="s">
        <v>151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0.082350000000000007</v>
      </c>
      <c r="R147" s="235">
        <f>Q147*H147</f>
        <v>0.65880000000000005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152</v>
      </c>
      <c r="AT147" s="237" t="s">
        <v>147</v>
      </c>
      <c r="AU147" s="237" t="s">
        <v>82</v>
      </c>
      <c r="AY147" s="17" t="s">
        <v>144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152</v>
      </c>
      <c r="BM147" s="237" t="s">
        <v>1413</v>
      </c>
    </row>
    <row r="148" s="2" customFormat="1">
      <c r="A148" s="38"/>
      <c r="B148" s="39"/>
      <c r="C148" s="40"/>
      <c r="D148" s="239" t="s">
        <v>154</v>
      </c>
      <c r="E148" s="40"/>
      <c r="F148" s="240" t="s">
        <v>1414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154</v>
      </c>
      <c r="AU148" s="17" t="s">
        <v>82</v>
      </c>
    </row>
    <row r="149" s="2" customFormat="1">
      <c r="A149" s="38"/>
      <c r="B149" s="39"/>
      <c r="C149" s="40"/>
      <c r="D149" s="244" t="s">
        <v>156</v>
      </c>
      <c r="E149" s="40"/>
      <c r="F149" s="245" t="s">
        <v>1415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156</v>
      </c>
      <c r="AU149" s="17" t="s">
        <v>82</v>
      </c>
    </row>
    <row r="150" s="13" customFormat="1">
      <c r="A150" s="13"/>
      <c r="B150" s="246"/>
      <c r="C150" s="247"/>
      <c r="D150" s="239" t="s">
        <v>158</v>
      </c>
      <c r="E150" s="248" t="s">
        <v>1</v>
      </c>
      <c r="F150" s="249" t="s">
        <v>1416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158</v>
      </c>
      <c r="AU150" s="255" t="s">
        <v>82</v>
      </c>
      <c r="AV150" s="13" t="s">
        <v>80</v>
      </c>
      <c r="AW150" s="13" t="s">
        <v>30</v>
      </c>
      <c r="AX150" s="13" t="s">
        <v>73</v>
      </c>
      <c r="AY150" s="255" t="s">
        <v>144</v>
      </c>
    </row>
    <row r="151" s="14" customFormat="1">
      <c r="A151" s="14"/>
      <c r="B151" s="256"/>
      <c r="C151" s="257"/>
      <c r="D151" s="239" t="s">
        <v>158</v>
      </c>
      <c r="E151" s="258" t="s">
        <v>1</v>
      </c>
      <c r="F151" s="259" t="s">
        <v>1417</v>
      </c>
      <c r="G151" s="257"/>
      <c r="H151" s="260">
        <v>8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158</v>
      </c>
      <c r="AU151" s="266" t="s">
        <v>82</v>
      </c>
      <c r="AV151" s="14" t="s">
        <v>82</v>
      </c>
      <c r="AW151" s="14" t="s">
        <v>30</v>
      </c>
      <c r="AX151" s="14" t="s">
        <v>73</v>
      </c>
      <c r="AY151" s="266" t="s">
        <v>144</v>
      </c>
    </row>
    <row r="152" s="15" customFormat="1">
      <c r="A152" s="15"/>
      <c r="B152" s="267"/>
      <c r="C152" s="268"/>
      <c r="D152" s="239" t="s">
        <v>158</v>
      </c>
      <c r="E152" s="269" t="s">
        <v>1</v>
      </c>
      <c r="F152" s="270" t="s">
        <v>161</v>
      </c>
      <c r="G152" s="268"/>
      <c r="H152" s="271">
        <v>8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158</v>
      </c>
      <c r="AU152" s="277" t="s">
        <v>82</v>
      </c>
      <c r="AV152" s="15" t="s">
        <v>152</v>
      </c>
      <c r="AW152" s="15" t="s">
        <v>30</v>
      </c>
      <c r="AX152" s="15" t="s">
        <v>80</v>
      </c>
      <c r="AY152" s="277" t="s">
        <v>144</v>
      </c>
    </row>
    <row r="153" s="12" customFormat="1" ht="22.8" customHeight="1">
      <c r="A153" s="12"/>
      <c r="B153" s="210"/>
      <c r="C153" s="211"/>
      <c r="D153" s="212" t="s">
        <v>72</v>
      </c>
      <c r="E153" s="224" t="s">
        <v>174</v>
      </c>
      <c r="F153" s="224" t="s">
        <v>175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SUM(P154:P159)</f>
        <v>0</v>
      </c>
      <c r="Q153" s="218"/>
      <c r="R153" s="219">
        <f>SUM(R154:R159)</f>
        <v>4.4172960000000003</v>
      </c>
      <c r="S153" s="218"/>
      <c r="T153" s="22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80</v>
      </c>
      <c r="AT153" s="222" t="s">
        <v>72</v>
      </c>
      <c r="AU153" s="222" t="s">
        <v>80</v>
      </c>
      <c r="AY153" s="221" t="s">
        <v>144</v>
      </c>
      <c r="BK153" s="223">
        <f>SUM(BK154:BK159)</f>
        <v>0</v>
      </c>
    </row>
    <row r="154" s="2" customFormat="1" ht="33" customHeight="1">
      <c r="A154" s="38"/>
      <c r="B154" s="39"/>
      <c r="C154" s="226" t="s">
        <v>152</v>
      </c>
      <c r="D154" s="226" t="s">
        <v>147</v>
      </c>
      <c r="E154" s="227" t="s">
        <v>176</v>
      </c>
      <c r="F154" s="228" t="s">
        <v>177</v>
      </c>
      <c r="G154" s="229" t="s">
        <v>178</v>
      </c>
      <c r="H154" s="230">
        <v>62.399999999999999</v>
      </c>
      <c r="I154" s="231"/>
      <c r="J154" s="232">
        <f>ROUND(I154*H154,2)</f>
        <v>0</v>
      </c>
      <c r="K154" s="228" t="s">
        <v>151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0.070790000000000006</v>
      </c>
      <c r="R154" s="235">
        <f>Q154*H154</f>
        <v>4.4172960000000003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152</v>
      </c>
      <c r="AT154" s="237" t="s">
        <v>147</v>
      </c>
      <c r="AU154" s="237" t="s">
        <v>82</v>
      </c>
      <c r="AY154" s="17" t="s">
        <v>144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152</v>
      </c>
      <c r="BM154" s="237" t="s">
        <v>1418</v>
      </c>
    </row>
    <row r="155" s="2" customFormat="1">
      <c r="A155" s="38"/>
      <c r="B155" s="39"/>
      <c r="C155" s="40"/>
      <c r="D155" s="239" t="s">
        <v>154</v>
      </c>
      <c r="E155" s="40"/>
      <c r="F155" s="240" t="s">
        <v>180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82</v>
      </c>
    </row>
    <row r="156" s="2" customFormat="1">
      <c r="A156" s="38"/>
      <c r="B156" s="39"/>
      <c r="C156" s="40"/>
      <c r="D156" s="244" t="s">
        <v>156</v>
      </c>
      <c r="E156" s="40"/>
      <c r="F156" s="245" t="s">
        <v>181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156</v>
      </c>
      <c r="AU156" s="17" t="s">
        <v>82</v>
      </c>
    </row>
    <row r="157" s="13" customFormat="1">
      <c r="A157" s="13"/>
      <c r="B157" s="246"/>
      <c r="C157" s="247"/>
      <c r="D157" s="239" t="s">
        <v>158</v>
      </c>
      <c r="E157" s="248" t="s">
        <v>1</v>
      </c>
      <c r="F157" s="249" t="s">
        <v>182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158</v>
      </c>
      <c r="AU157" s="255" t="s">
        <v>82</v>
      </c>
      <c r="AV157" s="13" t="s">
        <v>80</v>
      </c>
      <c r="AW157" s="13" t="s">
        <v>30</v>
      </c>
      <c r="AX157" s="13" t="s">
        <v>73</v>
      </c>
      <c r="AY157" s="255" t="s">
        <v>144</v>
      </c>
    </row>
    <row r="158" s="14" customFormat="1">
      <c r="A158" s="14"/>
      <c r="B158" s="256"/>
      <c r="C158" s="257"/>
      <c r="D158" s="239" t="s">
        <v>158</v>
      </c>
      <c r="E158" s="258" t="s">
        <v>1</v>
      </c>
      <c r="F158" s="259" t="s">
        <v>1419</v>
      </c>
      <c r="G158" s="257"/>
      <c r="H158" s="260">
        <v>62.399999999999999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158</v>
      </c>
      <c r="AU158" s="266" t="s">
        <v>82</v>
      </c>
      <c r="AV158" s="14" t="s">
        <v>82</v>
      </c>
      <c r="AW158" s="14" t="s">
        <v>30</v>
      </c>
      <c r="AX158" s="14" t="s">
        <v>73</v>
      </c>
      <c r="AY158" s="266" t="s">
        <v>144</v>
      </c>
    </row>
    <row r="159" s="15" customFormat="1">
      <c r="A159" s="15"/>
      <c r="B159" s="267"/>
      <c r="C159" s="268"/>
      <c r="D159" s="239" t="s">
        <v>158</v>
      </c>
      <c r="E159" s="269" t="s">
        <v>1</v>
      </c>
      <c r="F159" s="270" t="s">
        <v>161</v>
      </c>
      <c r="G159" s="268"/>
      <c r="H159" s="271">
        <v>62.399999999999999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158</v>
      </c>
      <c r="AU159" s="277" t="s">
        <v>82</v>
      </c>
      <c r="AV159" s="15" t="s">
        <v>152</v>
      </c>
      <c r="AW159" s="15" t="s">
        <v>30</v>
      </c>
      <c r="AX159" s="15" t="s">
        <v>80</v>
      </c>
      <c r="AY159" s="277" t="s">
        <v>144</v>
      </c>
    </row>
    <row r="160" s="12" customFormat="1" ht="22.8" customHeight="1">
      <c r="A160" s="12"/>
      <c r="B160" s="210"/>
      <c r="C160" s="211"/>
      <c r="D160" s="212" t="s">
        <v>72</v>
      </c>
      <c r="E160" s="224" t="s">
        <v>211</v>
      </c>
      <c r="F160" s="224" t="s">
        <v>212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SUM(P161:P225)</f>
        <v>0</v>
      </c>
      <c r="Q160" s="218"/>
      <c r="R160" s="219">
        <f>SUM(R161:R225)</f>
        <v>0.086647890000000005</v>
      </c>
      <c r="S160" s="218"/>
      <c r="T160" s="220">
        <f>SUM(T161:T225)</f>
        <v>14.002800000000001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80</v>
      </c>
      <c r="AT160" s="222" t="s">
        <v>72</v>
      </c>
      <c r="AU160" s="222" t="s">
        <v>80</v>
      </c>
      <c r="AY160" s="221" t="s">
        <v>144</v>
      </c>
      <c r="BK160" s="223">
        <f>SUM(BK161:BK225)</f>
        <v>0</v>
      </c>
    </row>
    <row r="161" s="2" customFormat="1" ht="37.8" customHeight="1">
      <c r="A161" s="38"/>
      <c r="B161" s="39"/>
      <c r="C161" s="226" t="s">
        <v>184</v>
      </c>
      <c r="D161" s="226" t="s">
        <v>147</v>
      </c>
      <c r="E161" s="227" t="s">
        <v>999</v>
      </c>
      <c r="F161" s="228" t="s">
        <v>1000</v>
      </c>
      <c r="G161" s="229" t="s">
        <v>178</v>
      </c>
      <c r="H161" s="230">
        <v>324.48000000000002</v>
      </c>
      <c r="I161" s="231"/>
      <c r="J161" s="232">
        <f>ROUND(I161*H161,2)</f>
        <v>0</v>
      </c>
      <c r="K161" s="228" t="s">
        <v>151</v>
      </c>
      <c r="L161" s="44"/>
      <c r="M161" s="233" t="s">
        <v>1</v>
      </c>
      <c r="N161" s="234" t="s">
        <v>38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152</v>
      </c>
      <c r="AT161" s="237" t="s">
        <v>147</v>
      </c>
      <c r="AU161" s="237" t="s">
        <v>82</v>
      </c>
      <c r="AY161" s="17" t="s">
        <v>144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152</v>
      </c>
      <c r="BM161" s="237" t="s">
        <v>1420</v>
      </c>
    </row>
    <row r="162" s="2" customFormat="1">
      <c r="A162" s="38"/>
      <c r="B162" s="39"/>
      <c r="C162" s="40"/>
      <c r="D162" s="239" t="s">
        <v>154</v>
      </c>
      <c r="E162" s="40"/>
      <c r="F162" s="240" t="s">
        <v>1002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154</v>
      </c>
      <c r="AU162" s="17" t="s">
        <v>82</v>
      </c>
    </row>
    <row r="163" s="2" customFormat="1">
      <c r="A163" s="38"/>
      <c r="B163" s="39"/>
      <c r="C163" s="40"/>
      <c r="D163" s="244" t="s">
        <v>156</v>
      </c>
      <c r="E163" s="40"/>
      <c r="F163" s="245" t="s">
        <v>1003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156</v>
      </c>
      <c r="AU163" s="17" t="s">
        <v>82</v>
      </c>
    </row>
    <row r="164" s="14" customFormat="1">
      <c r="A164" s="14"/>
      <c r="B164" s="256"/>
      <c r="C164" s="257"/>
      <c r="D164" s="239" t="s">
        <v>158</v>
      </c>
      <c r="E164" s="258" t="s">
        <v>1</v>
      </c>
      <c r="F164" s="259" t="s">
        <v>1421</v>
      </c>
      <c r="G164" s="257"/>
      <c r="H164" s="260">
        <v>249.59999999999999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158</v>
      </c>
      <c r="AU164" s="266" t="s">
        <v>82</v>
      </c>
      <c r="AV164" s="14" t="s">
        <v>82</v>
      </c>
      <c r="AW164" s="14" t="s">
        <v>30</v>
      </c>
      <c r="AX164" s="14" t="s">
        <v>73</v>
      </c>
      <c r="AY164" s="266" t="s">
        <v>144</v>
      </c>
    </row>
    <row r="165" s="13" customFormat="1">
      <c r="A165" s="13"/>
      <c r="B165" s="246"/>
      <c r="C165" s="247"/>
      <c r="D165" s="239" t="s">
        <v>158</v>
      </c>
      <c r="E165" s="248" t="s">
        <v>1</v>
      </c>
      <c r="F165" s="249" t="s">
        <v>1176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158</v>
      </c>
      <c r="AU165" s="255" t="s">
        <v>82</v>
      </c>
      <c r="AV165" s="13" t="s">
        <v>80</v>
      </c>
      <c r="AW165" s="13" t="s">
        <v>30</v>
      </c>
      <c r="AX165" s="13" t="s">
        <v>73</v>
      </c>
      <c r="AY165" s="255" t="s">
        <v>144</v>
      </c>
    </row>
    <row r="166" s="14" customFormat="1">
      <c r="A166" s="14"/>
      <c r="B166" s="256"/>
      <c r="C166" s="257"/>
      <c r="D166" s="239" t="s">
        <v>158</v>
      </c>
      <c r="E166" s="258" t="s">
        <v>1</v>
      </c>
      <c r="F166" s="259" t="s">
        <v>1422</v>
      </c>
      <c r="G166" s="257"/>
      <c r="H166" s="260">
        <v>74.879999999999995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158</v>
      </c>
      <c r="AU166" s="266" t="s">
        <v>82</v>
      </c>
      <c r="AV166" s="14" t="s">
        <v>82</v>
      </c>
      <c r="AW166" s="14" t="s">
        <v>30</v>
      </c>
      <c r="AX166" s="14" t="s">
        <v>73</v>
      </c>
      <c r="AY166" s="266" t="s">
        <v>144</v>
      </c>
    </row>
    <row r="167" s="15" customFormat="1">
      <c r="A167" s="15"/>
      <c r="B167" s="267"/>
      <c r="C167" s="268"/>
      <c r="D167" s="239" t="s">
        <v>158</v>
      </c>
      <c r="E167" s="269" t="s">
        <v>1</v>
      </c>
      <c r="F167" s="270" t="s">
        <v>161</v>
      </c>
      <c r="G167" s="268"/>
      <c r="H167" s="271">
        <v>324.48000000000002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158</v>
      </c>
      <c r="AU167" s="277" t="s">
        <v>82</v>
      </c>
      <c r="AV167" s="15" t="s">
        <v>152</v>
      </c>
      <c r="AW167" s="15" t="s">
        <v>30</v>
      </c>
      <c r="AX167" s="15" t="s">
        <v>80</v>
      </c>
      <c r="AY167" s="277" t="s">
        <v>144</v>
      </c>
    </row>
    <row r="168" s="2" customFormat="1" ht="37.8" customHeight="1">
      <c r="A168" s="38"/>
      <c r="B168" s="39"/>
      <c r="C168" s="226" t="s">
        <v>174</v>
      </c>
      <c r="D168" s="226" t="s">
        <v>147</v>
      </c>
      <c r="E168" s="227" t="s">
        <v>1008</v>
      </c>
      <c r="F168" s="228" t="s">
        <v>1009</v>
      </c>
      <c r="G168" s="229" t="s">
        <v>178</v>
      </c>
      <c r="H168" s="230">
        <v>19468.799999999999</v>
      </c>
      <c r="I168" s="231"/>
      <c r="J168" s="232">
        <f>ROUND(I168*H168,2)</f>
        <v>0</v>
      </c>
      <c r="K168" s="228" t="s">
        <v>151</v>
      </c>
      <c r="L168" s="44"/>
      <c r="M168" s="233" t="s">
        <v>1</v>
      </c>
      <c r="N168" s="234" t="s">
        <v>38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152</v>
      </c>
      <c r="AT168" s="237" t="s">
        <v>147</v>
      </c>
      <c r="AU168" s="237" t="s">
        <v>82</v>
      </c>
      <c r="AY168" s="17" t="s">
        <v>144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80</v>
      </c>
      <c r="BK168" s="238">
        <f>ROUND(I168*H168,2)</f>
        <v>0</v>
      </c>
      <c r="BL168" s="17" t="s">
        <v>152</v>
      </c>
      <c r="BM168" s="237" t="s">
        <v>1423</v>
      </c>
    </row>
    <row r="169" s="2" customFormat="1">
      <c r="A169" s="38"/>
      <c r="B169" s="39"/>
      <c r="C169" s="40"/>
      <c r="D169" s="239" t="s">
        <v>154</v>
      </c>
      <c r="E169" s="40"/>
      <c r="F169" s="240" t="s">
        <v>1011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154</v>
      </c>
      <c r="AU169" s="17" t="s">
        <v>82</v>
      </c>
    </row>
    <row r="170" s="2" customFormat="1">
      <c r="A170" s="38"/>
      <c r="B170" s="39"/>
      <c r="C170" s="40"/>
      <c r="D170" s="244" t="s">
        <v>156</v>
      </c>
      <c r="E170" s="40"/>
      <c r="F170" s="245" t="s">
        <v>1012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156</v>
      </c>
      <c r="AU170" s="17" t="s">
        <v>82</v>
      </c>
    </row>
    <row r="171" s="14" customFormat="1">
      <c r="A171" s="14"/>
      <c r="B171" s="256"/>
      <c r="C171" s="257"/>
      <c r="D171" s="239" t="s">
        <v>158</v>
      </c>
      <c r="E171" s="257"/>
      <c r="F171" s="259" t="s">
        <v>1424</v>
      </c>
      <c r="G171" s="257"/>
      <c r="H171" s="260">
        <v>19468.799999999999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158</v>
      </c>
      <c r="AU171" s="266" t="s">
        <v>82</v>
      </c>
      <c r="AV171" s="14" t="s">
        <v>82</v>
      </c>
      <c r="AW171" s="14" t="s">
        <v>4</v>
      </c>
      <c r="AX171" s="14" t="s">
        <v>80</v>
      </c>
      <c r="AY171" s="266" t="s">
        <v>144</v>
      </c>
    </row>
    <row r="172" s="2" customFormat="1" ht="37.8" customHeight="1">
      <c r="A172" s="38"/>
      <c r="B172" s="39"/>
      <c r="C172" s="226" t="s">
        <v>197</v>
      </c>
      <c r="D172" s="226" t="s">
        <v>147</v>
      </c>
      <c r="E172" s="227" t="s">
        <v>1014</v>
      </c>
      <c r="F172" s="228" t="s">
        <v>1015</v>
      </c>
      <c r="G172" s="229" t="s">
        <v>178</v>
      </c>
      <c r="H172" s="230">
        <v>324.48000000000002</v>
      </c>
      <c r="I172" s="231"/>
      <c r="J172" s="232">
        <f>ROUND(I172*H172,2)</f>
        <v>0</v>
      </c>
      <c r="K172" s="228" t="s">
        <v>151</v>
      </c>
      <c r="L172" s="44"/>
      <c r="M172" s="233" t="s">
        <v>1</v>
      </c>
      <c r="N172" s="234" t="s">
        <v>38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152</v>
      </c>
      <c r="AT172" s="237" t="s">
        <v>147</v>
      </c>
      <c r="AU172" s="237" t="s">
        <v>82</v>
      </c>
      <c r="AY172" s="17" t="s">
        <v>144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80</v>
      </c>
      <c r="BK172" s="238">
        <f>ROUND(I172*H172,2)</f>
        <v>0</v>
      </c>
      <c r="BL172" s="17" t="s">
        <v>152</v>
      </c>
      <c r="BM172" s="237" t="s">
        <v>1425</v>
      </c>
    </row>
    <row r="173" s="2" customFormat="1">
      <c r="A173" s="38"/>
      <c r="B173" s="39"/>
      <c r="C173" s="40"/>
      <c r="D173" s="239" t="s">
        <v>154</v>
      </c>
      <c r="E173" s="40"/>
      <c r="F173" s="240" t="s">
        <v>1017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82</v>
      </c>
    </row>
    <row r="174" s="2" customFormat="1">
      <c r="A174" s="38"/>
      <c r="B174" s="39"/>
      <c r="C174" s="40"/>
      <c r="D174" s="244" t="s">
        <v>156</v>
      </c>
      <c r="E174" s="40"/>
      <c r="F174" s="245" t="s">
        <v>1018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156</v>
      </c>
      <c r="AU174" s="17" t="s">
        <v>82</v>
      </c>
    </row>
    <row r="175" s="2" customFormat="1" ht="44.25" customHeight="1">
      <c r="A175" s="38"/>
      <c r="B175" s="39"/>
      <c r="C175" s="226" t="s">
        <v>203</v>
      </c>
      <c r="D175" s="226" t="s">
        <v>147</v>
      </c>
      <c r="E175" s="227" t="s">
        <v>238</v>
      </c>
      <c r="F175" s="228" t="s">
        <v>239</v>
      </c>
      <c r="G175" s="229" t="s">
        <v>240</v>
      </c>
      <c r="H175" s="230">
        <v>2</v>
      </c>
      <c r="I175" s="231"/>
      <c r="J175" s="232">
        <f>ROUND(I175*H175,2)</f>
        <v>0</v>
      </c>
      <c r="K175" s="228" t="s">
        <v>151</v>
      </c>
      <c r="L175" s="44"/>
      <c r="M175" s="233" t="s">
        <v>1</v>
      </c>
      <c r="N175" s="234" t="s">
        <v>38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152</v>
      </c>
      <c r="AT175" s="237" t="s">
        <v>147</v>
      </c>
      <c r="AU175" s="237" t="s">
        <v>82</v>
      </c>
      <c r="AY175" s="17" t="s">
        <v>144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80</v>
      </c>
      <c r="BK175" s="238">
        <f>ROUND(I175*H175,2)</f>
        <v>0</v>
      </c>
      <c r="BL175" s="17" t="s">
        <v>152</v>
      </c>
      <c r="BM175" s="237" t="s">
        <v>1426</v>
      </c>
    </row>
    <row r="176" s="2" customFormat="1">
      <c r="A176" s="38"/>
      <c r="B176" s="39"/>
      <c r="C176" s="40"/>
      <c r="D176" s="239" t="s">
        <v>154</v>
      </c>
      <c r="E176" s="40"/>
      <c r="F176" s="240" t="s">
        <v>242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154</v>
      </c>
      <c r="AU176" s="17" t="s">
        <v>82</v>
      </c>
    </row>
    <row r="177" s="2" customFormat="1">
      <c r="A177" s="38"/>
      <c r="B177" s="39"/>
      <c r="C177" s="40"/>
      <c r="D177" s="244" t="s">
        <v>156</v>
      </c>
      <c r="E177" s="40"/>
      <c r="F177" s="245" t="s">
        <v>243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156</v>
      </c>
      <c r="AU177" s="17" t="s">
        <v>82</v>
      </c>
    </row>
    <row r="178" s="2" customFormat="1" ht="37.8" customHeight="1">
      <c r="A178" s="38"/>
      <c r="B178" s="39"/>
      <c r="C178" s="226" t="s">
        <v>211</v>
      </c>
      <c r="D178" s="226" t="s">
        <v>147</v>
      </c>
      <c r="E178" s="227" t="s">
        <v>245</v>
      </c>
      <c r="F178" s="228" t="s">
        <v>246</v>
      </c>
      <c r="G178" s="229" t="s">
        <v>178</v>
      </c>
      <c r="H178" s="230">
        <v>412.60899999999998</v>
      </c>
      <c r="I178" s="231"/>
      <c r="J178" s="232">
        <f>ROUND(I178*H178,2)</f>
        <v>0</v>
      </c>
      <c r="K178" s="228" t="s">
        <v>151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0.00021000000000000001</v>
      </c>
      <c r="R178" s="235">
        <f>Q178*H178</f>
        <v>0.086647890000000005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152</v>
      </c>
      <c r="AT178" s="237" t="s">
        <v>147</v>
      </c>
      <c r="AU178" s="237" t="s">
        <v>82</v>
      </c>
      <c r="AY178" s="17" t="s">
        <v>144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152</v>
      </c>
      <c r="BM178" s="237" t="s">
        <v>1427</v>
      </c>
    </row>
    <row r="179" s="2" customFormat="1">
      <c r="A179" s="38"/>
      <c r="B179" s="39"/>
      <c r="C179" s="40"/>
      <c r="D179" s="239" t="s">
        <v>154</v>
      </c>
      <c r="E179" s="40"/>
      <c r="F179" s="240" t="s">
        <v>248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82</v>
      </c>
    </row>
    <row r="180" s="2" customFormat="1">
      <c r="A180" s="38"/>
      <c r="B180" s="39"/>
      <c r="C180" s="40"/>
      <c r="D180" s="244" t="s">
        <v>156</v>
      </c>
      <c r="E180" s="40"/>
      <c r="F180" s="245" t="s">
        <v>249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156</v>
      </c>
      <c r="AU180" s="17" t="s">
        <v>82</v>
      </c>
    </row>
    <row r="181" s="13" customFormat="1">
      <c r="A181" s="13"/>
      <c r="B181" s="246"/>
      <c r="C181" s="247"/>
      <c r="D181" s="239" t="s">
        <v>158</v>
      </c>
      <c r="E181" s="248" t="s">
        <v>1</v>
      </c>
      <c r="F181" s="249" t="s">
        <v>250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158</v>
      </c>
      <c r="AU181" s="255" t="s">
        <v>82</v>
      </c>
      <c r="AV181" s="13" t="s">
        <v>80</v>
      </c>
      <c r="AW181" s="13" t="s">
        <v>30</v>
      </c>
      <c r="AX181" s="13" t="s">
        <v>73</v>
      </c>
      <c r="AY181" s="255" t="s">
        <v>144</v>
      </c>
    </row>
    <row r="182" s="14" customFormat="1">
      <c r="A182" s="14"/>
      <c r="B182" s="256"/>
      <c r="C182" s="257"/>
      <c r="D182" s="239" t="s">
        <v>158</v>
      </c>
      <c r="E182" s="258" t="s">
        <v>1</v>
      </c>
      <c r="F182" s="259" t="s">
        <v>1428</v>
      </c>
      <c r="G182" s="257"/>
      <c r="H182" s="260">
        <v>412.60899999999998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158</v>
      </c>
      <c r="AU182" s="266" t="s">
        <v>82</v>
      </c>
      <c r="AV182" s="14" t="s">
        <v>82</v>
      </c>
      <c r="AW182" s="14" t="s">
        <v>30</v>
      </c>
      <c r="AX182" s="14" t="s">
        <v>73</v>
      </c>
      <c r="AY182" s="266" t="s">
        <v>144</v>
      </c>
    </row>
    <row r="183" s="15" customFormat="1">
      <c r="A183" s="15"/>
      <c r="B183" s="267"/>
      <c r="C183" s="268"/>
      <c r="D183" s="239" t="s">
        <v>158</v>
      </c>
      <c r="E183" s="269" t="s">
        <v>1</v>
      </c>
      <c r="F183" s="270" t="s">
        <v>161</v>
      </c>
      <c r="G183" s="268"/>
      <c r="H183" s="271">
        <v>412.60899999999998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158</v>
      </c>
      <c r="AU183" s="277" t="s">
        <v>82</v>
      </c>
      <c r="AV183" s="15" t="s">
        <v>152</v>
      </c>
      <c r="AW183" s="15" t="s">
        <v>30</v>
      </c>
      <c r="AX183" s="15" t="s">
        <v>80</v>
      </c>
      <c r="AY183" s="277" t="s">
        <v>144</v>
      </c>
    </row>
    <row r="184" s="2" customFormat="1" ht="16.5" customHeight="1">
      <c r="A184" s="38"/>
      <c r="B184" s="39"/>
      <c r="C184" s="226" t="s">
        <v>225</v>
      </c>
      <c r="D184" s="226" t="s">
        <v>147</v>
      </c>
      <c r="E184" s="227" t="s">
        <v>253</v>
      </c>
      <c r="F184" s="228" t="s">
        <v>254</v>
      </c>
      <c r="G184" s="229" t="s">
        <v>178</v>
      </c>
      <c r="H184" s="230">
        <v>437.88600000000002</v>
      </c>
      <c r="I184" s="231"/>
      <c r="J184" s="232">
        <f>ROUND(I184*H184,2)</f>
        <v>0</v>
      </c>
      <c r="K184" s="228" t="s">
        <v>151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152</v>
      </c>
      <c r="AT184" s="237" t="s">
        <v>147</v>
      </c>
      <c r="AU184" s="237" t="s">
        <v>82</v>
      </c>
      <c r="AY184" s="17" t="s">
        <v>144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80</v>
      </c>
      <c r="BK184" s="238">
        <f>ROUND(I184*H184,2)</f>
        <v>0</v>
      </c>
      <c r="BL184" s="17" t="s">
        <v>152</v>
      </c>
      <c r="BM184" s="237" t="s">
        <v>1429</v>
      </c>
    </row>
    <row r="185" s="2" customFormat="1">
      <c r="A185" s="38"/>
      <c r="B185" s="39"/>
      <c r="C185" s="40"/>
      <c r="D185" s="239" t="s">
        <v>154</v>
      </c>
      <c r="E185" s="40"/>
      <c r="F185" s="240" t="s">
        <v>256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82</v>
      </c>
    </row>
    <row r="186" s="2" customFormat="1">
      <c r="A186" s="38"/>
      <c r="B186" s="39"/>
      <c r="C186" s="40"/>
      <c r="D186" s="244" t="s">
        <v>156</v>
      </c>
      <c r="E186" s="40"/>
      <c r="F186" s="245" t="s">
        <v>257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156</v>
      </c>
      <c r="AU186" s="17" t="s">
        <v>82</v>
      </c>
    </row>
    <row r="187" s="13" customFormat="1">
      <c r="A187" s="13"/>
      <c r="B187" s="246"/>
      <c r="C187" s="247"/>
      <c r="D187" s="239" t="s">
        <v>158</v>
      </c>
      <c r="E187" s="248" t="s">
        <v>1</v>
      </c>
      <c r="F187" s="249" t="s">
        <v>258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158</v>
      </c>
      <c r="AU187" s="255" t="s">
        <v>82</v>
      </c>
      <c r="AV187" s="13" t="s">
        <v>80</v>
      </c>
      <c r="AW187" s="13" t="s">
        <v>30</v>
      </c>
      <c r="AX187" s="13" t="s">
        <v>73</v>
      </c>
      <c r="AY187" s="255" t="s">
        <v>144</v>
      </c>
    </row>
    <row r="188" s="14" customFormat="1">
      <c r="A188" s="14"/>
      <c r="B188" s="256"/>
      <c r="C188" s="257"/>
      <c r="D188" s="239" t="s">
        <v>158</v>
      </c>
      <c r="E188" s="258" t="s">
        <v>1</v>
      </c>
      <c r="F188" s="259" t="s">
        <v>1430</v>
      </c>
      <c r="G188" s="257"/>
      <c r="H188" s="260">
        <v>437.88600000000002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158</v>
      </c>
      <c r="AU188" s="266" t="s">
        <v>82</v>
      </c>
      <c r="AV188" s="14" t="s">
        <v>82</v>
      </c>
      <c r="AW188" s="14" t="s">
        <v>30</v>
      </c>
      <c r="AX188" s="14" t="s">
        <v>73</v>
      </c>
      <c r="AY188" s="266" t="s">
        <v>144</v>
      </c>
    </row>
    <row r="189" s="15" customFormat="1">
      <c r="A189" s="15"/>
      <c r="B189" s="267"/>
      <c r="C189" s="268"/>
      <c r="D189" s="239" t="s">
        <v>158</v>
      </c>
      <c r="E189" s="269" t="s">
        <v>1</v>
      </c>
      <c r="F189" s="270" t="s">
        <v>161</v>
      </c>
      <c r="G189" s="268"/>
      <c r="H189" s="271">
        <v>437.88600000000002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158</v>
      </c>
      <c r="AU189" s="277" t="s">
        <v>82</v>
      </c>
      <c r="AV189" s="15" t="s">
        <v>152</v>
      </c>
      <c r="AW189" s="15" t="s">
        <v>30</v>
      </c>
      <c r="AX189" s="15" t="s">
        <v>80</v>
      </c>
      <c r="AY189" s="277" t="s">
        <v>144</v>
      </c>
    </row>
    <row r="190" s="2" customFormat="1" ht="16.5" customHeight="1">
      <c r="A190" s="38"/>
      <c r="B190" s="39"/>
      <c r="C190" s="226" t="s">
        <v>232</v>
      </c>
      <c r="D190" s="226" t="s">
        <v>147</v>
      </c>
      <c r="E190" s="227" t="s">
        <v>261</v>
      </c>
      <c r="F190" s="228" t="s">
        <v>262</v>
      </c>
      <c r="G190" s="229" t="s">
        <v>178</v>
      </c>
      <c r="H190" s="230">
        <v>192</v>
      </c>
      <c r="I190" s="231"/>
      <c r="J190" s="232">
        <f>ROUND(I190*H190,2)</f>
        <v>0</v>
      </c>
      <c r="K190" s="228" t="s">
        <v>151</v>
      </c>
      <c r="L190" s="44"/>
      <c r="M190" s="233" t="s">
        <v>1</v>
      </c>
      <c r="N190" s="234" t="s">
        <v>38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152</v>
      </c>
      <c r="AT190" s="237" t="s">
        <v>147</v>
      </c>
      <c r="AU190" s="237" t="s">
        <v>82</v>
      </c>
      <c r="AY190" s="17" t="s">
        <v>144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152</v>
      </c>
      <c r="BM190" s="237" t="s">
        <v>1431</v>
      </c>
    </row>
    <row r="191" s="2" customFormat="1">
      <c r="A191" s="38"/>
      <c r="B191" s="39"/>
      <c r="C191" s="40"/>
      <c r="D191" s="239" t="s">
        <v>154</v>
      </c>
      <c r="E191" s="40"/>
      <c r="F191" s="240" t="s">
        <v>264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82</v>
      </c>
    </row>
    <row r="192" s="2" customFormat="1">
      <c r="A192" s="38"/>
      <c r="B192" s="39"/>
      <c r="C192" s="40"/>
      <c r="D192" s="244" t="s">
        <v>156</v>
      </c>
      <c r="E192" s="40"/>
      <c r="F192" s="245" t="s">
        <v>265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156</v>
      </c>
      <c r="AU192" s="17" t="s">
        <v>82</v>
      </c>
    </row>
    <row r="193" s="13" customFormat="1">
      <c r="A193" s="13"/>
      <c r="B193" s="246"/>
      <c r="C193" s="247"/>
      <c r="D193" s="239" t="s">
        <v>158</v>
      </c>
      <c r="E193" s="248" t="s">
        <v>1</v>
      </c>
      <c r="F193" s="249" t="s">
        <v>266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158</v>
      </c>
      <c r="AU193" s="255" t="s">
        <v>82</v>
      </c>
      <c r="AV193" s="13" t="s">
        <v>80</v>
      </c>
      <c r="AW193" s="13" t="s">
        <v>30</v>
      </c>
      <c r="AX193" s="13" t="s">
        <v>73</v>
      </c>
      <c r="AY193" s="255" t="s">
        <v>144</v>
      </c>
    </row>
    <row r="194" s="14" customFormat="1">
      <c r="A194" s="14"/>
      <c r="B194" s="256"/>
      <c r="C194" s="257"/>
      <c r="D194" s="239" t="s">
        <v>158</v>
      </c>
      <c r="E194" s="258" t="s">
        <v>1</v>
      </c>
      <c r="F194" s="259" t="s">
        <v>1432</v>
      </c>
      <c r="G194" s="257"/>
      <c r="H194" s="260">
        <v>192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158</v>
      </c>
      <c r="AU194" s="266" t="s">
        <v>82</v>
      </c>
      <c r="AV194" s="14" t="s">
        <v>82</v>
      </c>
      <c r="AW194" s="14" t="s">
        <v>30</v>
      </c>
      <c r="AX194" s="14" t="s">
        <v>73</v>
      </c>
      <c r="AY194" s="266" t="s">
        <v>144</v>
      </c>
    </row>
    <row r="195" s="15" customFormat="1">
      <c r="A195" s="15"/>
      <c r="B195" s="267"/>
      <c r="C195" s="268"/>
      <c r="D195" s="239" t="s">
        <v>158</v>
      </c>
      <c r="E195" s="269" t="s">
        <v>1</v>
      </c>
      <c r="F195" s="270" t="s">
        <v>161</v>
      </c>
      <c r="G195" s="268"/>
      <c r="H195" s="271">
        <v>192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158</v>
      </c>
      <c r="AU195" s="277" t="s">
        <v>82</v>
      </c>
      <c r="AV195" s="15" t="s">
        <v>152</v>
      </c>
      <c r="AW195" s="15" t="s">
        <v>30</v>
      </c>
      <c r="AX195" s="15" t="s">
        <v>80</v>
      </c>
      <c r="AY195" s="277" t="s">
        <v>144</v>
      </c>
    </row>
    <row r="196" s="2" customFormat="1" ht="24.15" customHeight="1">
      <c r="A196" s="38"/>
      <c r="B196" s="39"/>
      <c r="C196" s="226" t="s">
        <v>8</v>
      </c>
      <c r="D196" s="226" t="s">
        <v>147</v>
      </c>
      <c r="E196" s="227" t="s">
        <v>271</v>
      </c>
      <c r="F196" s="228" t="s">
        <v>272</v>
      </c>
      <c r="G196" s="229" t="s">
        <v>178</v>
      </c>
      <c r="H196" s="230">
        <v>76.799999999999997</v>
      </c>
      <c r="I196" s="231"/>
      <c r="J196" s="232">
        <f>ROUND(I196*H196,2)</f>
        <v>0</v>
      </c>
      <c r="K196" s="228" t="s">
        <v>151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152</v>
      </c>
      <c r="AT196" s="237" t="s">
        <v>147</v>
      </c>
      <c r="AU196" s="237" t="s">
        <v>82</v>
      </c>
      <c r="AY196" s="17" t="s">
        <v>144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152</v>
      </c>
      <c r="BM196" s="237" t="s">
        <v>1433</v>
      </c>
    </row>
    <row r="197" s="2" customFormat="1">
      <c r="A197" s="38"/>
      <c r="B197" s="39"/>
      <c r="C197" s="40"/>
      <c r="D197" s="239" t="s">
        <v>154</v>
      </c>
      <c r="E197" s="40"/>
      <c r="F197" s="240" t="s">
        <v>274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82</v>
      </c>
    </row>
    <row r="198" s="2" customFormat="1">
      <c r="A198" s="38"/>
      <c r="B198" s="39"/>
      <c r="C198" s="40"/>
      <c r="D198" s="244" t="s">
        <v>156</v>
      </c>
      <c r="E198" s="40"/>
      <c r="F198" s="245" t="s">
        <v>275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156</v>
      </c>
      <c r="AU198" s="17" t="s">
        <v>82</v>
      </c>
    </row>
    <row r="199" s="13" customFormat="1">
      <c r="A199" s="13"/>
      <c r="B199" s="246"/>
      <c r="C199" s="247"/>
      <c r="D199" s="239" t="s">
        <v>158</v>
      </c>
      <c r="E199" s="248" t="s">
        <v>1</v>
      </c>
      <c r="F199" s="249" t="s">
        <v>276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158</v>
      </c>
      <c r="AU199" s="255" t="s">
        <v>82</v>
      </c>
      <c r="AV199" s="13" t="s">
        <v>80</v>
      </c>
      <c r="AW199" s="13" t="s">
        <v>30</v>
      </c>
      <c r="AX199" s="13" t="s">
        <v>73</v>
      </c>
      <c r="AY199" s="255" t="s">
        <v>144</v>
      </c>
    </row>
    <row r="200" s="14" customFormat="1">
      <c r="A200" s="14"/>
      <c r="B200" s="256"/>
      <c r="C200" s="257"/>
      <c r="D200" s="239" t="s">
        <v>158</v>
      </c>
      <c r="E200" s="258" t="s">
        <v>1</v>
      </c>
      <c r="F200" s="259" t="s">
        <v>1434</v>
      </c>
      <c r="G200" s="257"/>
      <c r="H200" s="260">
        <v>76.799999999999997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158</v>
      </c>
      <c r="AU200" s="266" t="s">
        <v>82</v>
      </c>
      <c r="AV200" s="14" t="s">
        <v>82</v>
      </c>
      <c r="AW200" s="14" t="s">
        <v>30</v>
      </c>
      <c r="AX200" s="14" t="s">
        <v>73</v>
      </c>
      <c r="AY200" s="266" t="s">
        <v>144</v>
      </c>
    </row>
    <row r="201" s="15" customFormat="1">
      <c r="A201" s="15"/>
      <c r="B201" s="267"/>
      <c r="C201" s="268"/>
      <c r="D201" s="239" t="s">
        <v>158</v>
      </c>
      <c r="E201" s="269" t="s">
        <v>1</v>
      </c>
      <c r="F201" s="270" t="s">
        <v>161</v>
      </c>
      <c r="G201" s="268"/>
      <c r="H201" s="271">
        <v>76.799999999999997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158</v>
      </c>
      <c r="AU201" s="277" t="s">
        <v>82</v>
      </c>
      <c r="AV201" s="15" t="s">
        <v>152</v>
      </c>
      <c r="AW201" s="15" t="s">
        <v>30</v>
      </c>
      <c r="AX201" s="15" t="s">
        <v>80</v>
      </c>
      <c r="AY201" s="277" t="s">
        <v>144</v>
      </c>
    </row>
    <row r="202" s="2" customFormat="1" ht="24.15" customHeight="1">
      <c r="A202" s="38"/>
      <c r="B202" s="39"/>
      <c r="C202" s="226" t="s">
        <v>244</v>
      </c>
      <c r="D202" s="226" t="s">
        <v>147</v>
      </c>
      <c r="E202" s="227" t="s">
        <v>1435</v>
      </c>
      <c r="F202" s="228" t="s">
        <v>1436</v>
      </c>
      <c r="G202" s="229" t="s">
        <v>240</v>
      </c>
      <c r="H202" s="230">
        <v>8</v>
      </c>
      <c r="I202" s="231"/>
      <c r="J202" s="232">
        <f>ROUND(I202*H202,2)</f>
        <v>0</v>
      </c>
      <c r="K202" s="228" t="s">
        <v>151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0.048000000000000001</v>
      </c>
      <c r="T202" s="236">
        <f>S202*H202</f>
        <v>0.38400000000000001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152</v>
      </c>
      <c r="AT202" s="237" t="s">
        <v>147</v>
      </c>
      <c r="AU202" s="237" t="s">
        <v>82</v>
      </c>
      <c r="AY202" s="17" t="s">
        <v>144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152</v>
      </c>
      <c r="BM202" s="237" t="s">
        <v>1437</v>
      </c>
    </row>
    <row r="203" s="2" customFormat="1">
      <c r="A203" s="38"/>
      <c r="B203" s="39"/>
      <c r="C203" s="40"/>
      <c r="D203" s="239" t="s">
        <v>154</v>
      </c>
      <c r="E203" s="40"/>
      <c r="F203" s="240" t="s">
        <v>1438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154</v>
      </c>
      <c r="AU203" s="17" t="s">
        <v>82</v>
      </c>
    </row>
    <row r="204" s="2" customFormat="1">
      <c r="A204" s="38"/>
      <c r="B204" s="39"/>
      <c r="C204" s="40"/>
      <c r="D204" s="244" t="s">
        <v>156</v>
      </c>
      <c r="E204" s="40"/>
      <c r="F204" s="245" t="s">
        <v>1439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156</v>
      </c>
      <c r="AU204" s="17" t="s">
        <v>82</v>
      </c>
    </row>
    <row r="205" s="13" customFormat="1">
      <c r="A205" s="13"/>
      <c r="B205" s="246"/>
      <c r="C205" s="247"/>
      <c r="D205" s="239" t="s">
        <v>158</v>
      </c>
      <c r="E205" s="248" t="s">
        <v>1</v>
      </c>
      <c r="F205" s="249" t="s">
        <v>1440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158</v>
      </c>
      <c r="AU205" s="255" t="s">
        <v>82</v>
      </c>
      <c r="AV205" s="13" t="s">
        <v>80</v>
      </c>
      <c r="AW205" s="13" t="s">
        <v>30</v>
      </c>
      <c r="AX205" s="13" t="s">
        <v>73</v>
      </c>
      <c r="AY205" s="255" t="s">
        <v>144</v>
      </c>
    </row>
    <row r="206" s="14" customFormat="1">
      <c r="A206" s="14"/>
      <c r="B206" s="256"/>
      <c r="C206" s="257"/>
      <c r="D206" s="239" t="s">
        <v>158</v>
      </c>
      <c r="E206" s="258" t="s">
        <v>1</v>
      </c>
      <c r="F206" s="259" t="s">
        <v>1417</v>
      </c>
      <c r="G206" s="257"/>
      <c r="H206" s="260">
        <v>8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158</v>
      </c>
      <c r="AU206" s="266" t="s">
        <v>82</v>
      </c>
      <c r="AV206" s="14" t="s">
        <v>82</v>
      </c>
      <c r="AW206" s="14" t="s">
        <v>30</v>
      </c>
      <c r="AX206" s="14" t="s">
        <v>73</v>
      </c>
      <c r="AY206" s="266" t="s">
        <v>144</v>
      </c>
    </row>
    <row r="207" s="15" customFormat="1">
      <c r="A207" s="15"/>
      <c r="B207" s="267"/>
      <c r="C207" s="268"/>
      <c r="D207" s="239" t="s">
        <v>158</v>
      </c>
      <c r="E207" s="269" t="s">
        <v>1</v>
      </c>
      <c r="F207" s="270" t="s">
        <v>161</v>
      </c>
      <c r="G207" s="268"/>
      <c r="H207" s="271">
        <v>8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158</v>
      </c>
      <c r="AU207" s="277" t="s">
        <v>82</v>
      </c>
      <c r="AV207" s="15" t="s">
        <v>152</v>
      </c>
      <c r="AW207" s="15" t="s">
        <v>30</v>
      </c>
      <c r="AX207" s="15" t="s">
        <v>80</v>
      </c>
      <c r="AY207" s="277" t="s">
        <v>144</v>
      </c>
    </row>
    <row r="208" s="2" customFormat="1" ht="37.8" customHeight="1">
      <c r="A208" s="38"/>
      <c r="B208" s="39"/>
      <c r="C208" s="226" t="s">
        <v>252</v>
      </c>
      <c r="D208" s="226" t="s">
        <v>147</v>
      </c>
      <c r="E208" s="227" t="s">
        <v>294</v>
      </c>
      <c r="F208" s="228" t="s">
        <v>295</v>
      </c>
      <c r="G208" s="229" t="s">
        <v>178</v>
      </c>
      <c r="H208" s="230">
        <v>62.399999999999999</v>
      </c>
      <c r="I208" s="231"/>
      <c r="J208" s="232">
        <f>ROUND(I208*H208,2)</f>
        <v>0</v>
      </c>
      <c r="K208" s="228" t="s">
        <v>151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0.071999999999999995</v>
      </c>
      <c r="T208" s="236">
        <f>S208*H208</f>
        <v>4.4927999999999999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152</v>
      </c>
      <c r="AT208" s="237" t="s">
        <v>147</v>
      </c>
      <c r="AU208" s="237" t="s">
        <v>82</v>
      </c>
      <c r="AY208" s="17" t="s">
        <v>144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152</v>
      </c>
      <c r="BM208" s="237" t="s">
        <v>1441</v>
      </c>
    </row>
    <row r="209" s="2" customFormat="1">
      <c r="A209" s="38"/>
      <c r="B209" s="39"/>
      <c r="C209" s="40"/>
      <c r="D209" s="239" t="s">
        <v>154</v>
      </c>
      <c r="E209" s="40"/>
      <c r="F209" s="240" t="s">
        <v>297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154</v>
      </c>
      <c r="AU209" s="17" t="s">
        <v>82</v>
      </c>
    </row>
    <row r="210" s="2" customFormat="1">
      <c r="A210" s="38"/>
      <c r="B210" s="39"/>
      <c r="C210" s="40"/>
      <c r="D210" s="244" t="s">
        <v>156</v>
      </c>
      <c r="E210" s="40"/>
      <c r="F210" s="245" t="s">
        <v>298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156</v>
      </c>
      <c r="AU210" s="17" t="s">
        <v>82</v>
      </c>
    </row>
    <row r="211" s="13" customFormat="1">
      <c r="A211" s="13"/>
      <c r="B211" s="246"/>
      <c r="C211" s="247"/>
      <c r="D211" s="239" t="s">
        <v>158</v>
      </c>
      <c r="E211" s="248" t="s">
        <v>1</v>
      </c>
      <c r="F211" s="249" t="s">
        <v>182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158</v>
      </c>
      <c r="AU211" s="255" t="s">
        <v>82</v>
      </c>
      <c r="AV211" s="13" t="s">
        <v>80</v>
      </c>
      <c r="AW211" s="13" t="s">
        <v>30</v>
      </c>
      <c r="AX211" s="13" t="s">
        <v>73</v>
      </c>
      <c r="AY211" s="255" t="s">
        <v>144</v>
      </c>
    </row>
    <row r="212" s="14" customFormat="1">
      <c r="A212" s="14"/>
      <c r="B212" s="256"/>
      <c r="C212" s="257"/>
      <c r="D212" s="239" t="s">
        <v>158</v>
      </c>
      <c r="E212" s="258" t="s">
        <v>1</v>
      </c>
      <c r="F212" s="259" t="s">
        <v>1419</v>
      </c>
      <c r="G212" s="257"/>
      <c r="H212" s="260">
        <v>62.399999999999999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158</v>
      </c>
      <c r="AU212" s="266" t="s">
        <v>82</v>
      </c>
      <c r="AV212" s="14" t="s">
        <v>82</v>
      </c>
      <c r="AW212" s="14" t="s">
        <v>30</v>
      </c>
      <c r="AX212" s="14" t="s">
        <v>73</v>
      </c>
      <c r="AY212" s="266" t="s">
        <v>144</v>
      </c>
    </row>
    <row r="213" s="15" customFormat="1">
      <c r="A213" s="15"/>
      <c r="B213" s="267"/>
      <c r="C213" s="268"/>
      <c r="D213" s="239" t="s">
        <v>158</v>
      </c>
      <c r="E213" s="269" t="s">
        <v>1</v>
      </c>
      <c r="F213" s="270" t="s">
        <v>161</v>
      </c>
      <c r="G213" s="268"/>
      <c r="H213" s="271">
        <v>62.399999999999999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158</v>
      </c>
      <c r="AU213" s="277" t="s">
        <v>82</v>
      </c>
      <c r="AV213" s="15" t="s">
        <v>152</v>
      </c>
      <c r="AW213" s="15" t="s">
        <v>30</v>
      </c>
      <c r="AX213" s="15" t="s">
        <v>80</v>
      </c>
      <c r="AY213" s="277" t="s">
        <v>144</v>
      </c>
    </row>
    <row r="214" s="2" customFormat="1" ht="24.15" customHeight="1">
      <c r="A214" s="38"/>
      <c r="B214" s="39"/>
      <c r="C214" s="226" t="s">
        <v>260</v>
      </c>
      <c r="D214" s="226" t="s">
        <v>147</v>
      </c>
      <c r="E214" s="227" t="s">
        <v>300</v>
      </c>
      <c r="F214" s="228" t="s">
        <v>301</v>
      </c>
      <c r="G214" s="229" t="s">
        <v>150</v>
      </c>
      <c r="H214" s="230">
        <v>4.6799999999999997</v>
      </c>
      <c r="I214" s="231"/>
      <c r="J214" s="232">
        <f>ROUND(I214*H214,2)</f>
        <v>0</v>
      </c>
      <c r="K214" s="228" t="s">
        <v>151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1.95</v>
      </c>
      <c r="T214" s="236">
        <f>S214*H214</f>
        <v>9.1259999999999994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152</v>
      </c>
      <c r="AT214" s="237" t="s">
        <v>147</v>
      </c>
      <c r="AU214" s="237" t="s">
        <v>82</v>
      </c>
      <c r="AY214" s="17" t="s">
        <v>144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152</v>
      </c>
      <c r="BM214" s="237" t="s">
        <v>1442</v>
      </c>
    </row>
    <row r="215" s="2" customFormat="1">
      <c r="A215" s="38"/>
      <c r="B215" s="39"/>
      <c r="C215" s="40"/>
      <c r="D215" s="239" t="s">
        <v>154</v>
      </c>
      <c r="E215" s="40"/>
      <c r="F215" s="240" t="s">
        <v>303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154</v>
      </c>
      <c r="AU215" s="17" t="s">
        <v>82</v>
      </c>
    </row>
    <row r="216" s="2" customFormat="1">
      <c r="A216" s="38"/>
      <c r="B216" s="39"/>
      <c r="C216" s="40"/>
      <c r="D216" s="244" t="s">
        <v>156</v>
      </c>
      <c r="E216" s="40"/>
      <c r="F216" s="245" t="s">
        <v>304</v>
      </c>
      <c r="G216" s="40"/>
      <c r="H216" s="40"/>
      <c r="I216" s="241"/>
      <c r="J216" s="40"/>
      <c r="K216" s="40"/>
      <c r="L216" s="44"/>
      <c r="M216" s="242"/>
      <c r="N216" s="243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156</v>
      </c>
      <c r="AU216" s="17" t="s">
        <v>82</v>
      </c>
    </row>
    <row r="217" s="13" customFormat="1">
      <c r="A217" s="13"/>
      <c r="B217" s="246"/>
      <c r="C217" s="247"/>
      <c r="D217" s="239" t="s">
        <v>158</v>
      </c>
      <c r="E217" s="248" t="s">
        <v>1</v>
      </c>
      <c r="F217" s="249" t="s">
        <v>305</v>
      </c>
      <c r="G217" s="247"/>
      <c r="H217" s="248" t="s">
        <v>1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158</v>
      </c>
      <c r="AU217" s="255" t="s">
        <v>82</v>
      </c>
      <c r="AV217" s="13" t="s">
        <v>80</v>
      </c>
      <c r="AW217" s="13" t="s">
        <v>30</v>
      </c>
      <c r="AX217" s="13" t="s">
        <v>73</v>
      </c>
      <c r="AY217" s="255" t="s">
        <v>144</v>
      </c>
    </row>
    <row r="218" s="14" customFormat="1">
      <c r="A218" s="14"/>
      <c r="B218" s="256"/>
      <c r="C218" s="257"/>
      <c r="D218" s="239" t="s">
        <v>158</v>
      </c>
      <c r="E218" s="258" t="s">
        <v>1</v>
      </c>
      <c r="F218" s="259" t="s">
        <v>1443</v>
      </c>
      <c r="G218" s="257"/>
      <c r="H218" s="260">
        <v>4.6799999999999997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158</v>
      </c>
      <c r="AU218" s="266" t="s">
        <v>82</v>
      </c>
      <c r="AV218" s="14" t="s">
        <v>82</v>
      </c>
      <c r="AW218" s="14" t="s">
        <v>30</v>
      </c>
      <c r="AX218" s="14" t="s">
        <v>73</v>
      </c>
      <c r="AY218" s="266" t="s">
        <v>144</v>
      </c>
    </row>
    <row r="219" s="15" customFormat="1">
      <c r="A219" s="15"/>
      <c r="B219" s="267"/>
      <c r="C219" s="268"/>
      <c r="D219" s="239" t="s">
        <v>158</v>
      </c>
      <c r="E219" s="269" t="s">
        <v>1</v>
      </c>
      <c r="F219" s="270" t="s">
        <v>161</v>
      </c>
      <c r="G219" s="268"/>
      <c r="H219" s="271">
        <v>4.6799999999999997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158</v>
      </c>
      <c r="AU219" s="277" t="s">
        <v>82</v>
      </c>
      <c r="AV219" s="15" t="s">
        <v>152</v>
      </c>
      <c r="AW219" s="15" t="s">
        <v>30</v>
      </c>
      <c r="AX219" s="15" t="s">
        <v>80</v>
      </c>
      <c r="AY219" s="277" t="s">
        <v>144</v>
      </c>
    </row>
    <row r="220" s="2" customFormat="1" ht="24.15" customHeight="1">
      <c r="A220" s="38"/>
      <c r="B220" s="39"/>
      <c r="C220" s="226" t="s">
        <v>270</v>
      </c>
      <c r="D220" s="226" t="s">
        <v>147</v>
      </c>
      <c r="E220" s="227" t="s">
        <v>307</v>
      </c>
      <c r="F220" s="228" t="s">
        <v>308</v>
      </c>
      <c r="G220" s="229" t="s">
        <v>178</v>
      </c>
      <c r="H220" s="230">
        <v>324.48000000000002</v>
      </c>
      <c r="I220" s="231"/>
      <c r="J220" s="232">
        <f>ROUND(I220*H220,2)</f>
        <v>0</v>
      </c>
      <c r="K220" s="228" t="s">
        <v>151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152</v>
      </c>
      <c r="AT220" s="237" t="s">
        <v>147</v>
      </c>
      <c r="AU220" s="237" t="s">
        <v>82</v>
      </c>
      <c r="AY220" s="17" t="s">
        <v>144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152</v>
      </c>
      <c r="BM220" s="237" t="s">
        <v>1444</v>
      </c>
    </row>
    <row r="221" s="2" customFormat="1">
      <c r="A221" s="38"/>
      <c r="B221" s="39"/>
      <c r="C221" s="40"/>
      <c r="D221" s="239" t="s">
        <v>154</v>
      </c>
      <c r="E221" s="40"/>
      <c r="F221" s="240" t="s">
        <v>310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82</v>
      </c>
    </row>
    <row r="222" s="2" customFormat="1">
      <c r="A222" s="38"/>
      <c r="B222" s="39"/>
      <c r="C222" s="40"/>
      <c r="D222" s="244" t="s">
        <v>156</v>
      </c>
      <c r="E222" s="40"/>
      <c r="F222" s="245" t="s">
        <v>311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82</v>
      </c>
    </row>
    <row r="223" s="2" customFormat="1" ht="24.15" customHeight="1">
      <c r="A223" s="38"/>
      <c r="B223" s="39"/>
      <c r="C223" s="226" t="s">
        <v>278</v>
      </c>
      <c r="D223" s="226" t="s">
        <v>147</v>
      </c>
      <c r="E223" s="227" t="s">
        <v>313</v>
      </c>
      <c r="F223" s="228" t="s">
        <v>314</v>
      </c>
      <c r="G223" s="229" t="s">
        <v>178</v>
      </c>
      <c r="H223" s="230">
        <v>324.48000000000002</v>
      </c>
      <c r="I223" s="231"/>
      <c r="J223" s="232">
        <f>ROUND(I223*H223,2)</f>
        <v>0</v>
      </c>
      <c r="K223" s="228" t="s">
        <v>151</v>
      </c>
      <c r="L223" s="44"/>
      <c r="M223" s="233" t="s">
        <v>1</v>
      </c>
      <c r="N223" s="234" t="s">
        <v>38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152</v>
      </c>
      <c r="AT223" s="237" t="s">
        <v>147</v>
      </c>
      <c r="AU223" s="237" t="s">
        <v>82</v>
      </c>
      <c r="AY223" s="17" t="s">
        <v>144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80</v>
      </c>
      <c r="BK223" s="238">
        <f>ROUND(I223*H223,2)</f>
        <v>0</v>
      </c>
      <c r="BL223" s="17" t="s">
        <v>152</v>
      </c>
      <c r="BM223" s="237" t="s">
        <v>1445</v>
      </c>
    </row>
    <row r="224" s="2" customFormat="1">
      <c r="A224" s="38"/>
      <c r="B224" s="39"/>
      <c r="C224" s="40"/>
      <c r="D224" s="239" t="s">
        <v>154</v>
      </c>
      <c r="E224" s="40"/>
      <c r="F224" s="240" t="s">
        <v>316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154</v>
      </c>
      <c r="AU224" s="17" t="s">
        <v>82</v>
      </c>
    </row>
    <row r="225" s="2" customFormat="1">
      <c r="A225" s="38"/>
      <c r="B225" s="39"/>
      <c r="C225" s="40"/>
      <c r="D225" s="244" t="s">
        <v>156</v>
      </c>
      <c r="E225" s="40"/>
      <c r="F225" s="245" t="s">
        <v>317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156</v>
      </c>
      <c r="AU225" s="17" t="s">
        <v>82</v>
      </c>
    </row>
    <row r="226" s="12" customFormat="1" ht="22.8" customHeight="1">
      <c r="A226" s="12"/>
      <c r="B226" s="210"/>
      <c r="C226" s="211"/>
      <c r="D226" s="212" t="s">
        <v>72</v>
      </c>
      <c r="E226" s="224" t="s">
        <v>318</v>
      </c>
      <c r="F226" s="224" t="s">
        <v>319</v>
      </c>
      <c r="G226" s="211"/>
      <c r="H226" s="211"/>
      <c r="I226" s="214"/>
      <c r="J226" s="225">
        <f>BK226</f>
        <v>0</v>
      </c>
      <c r="K226" s="211"/>
      <c r="L226" s="216"/>
      <c r="M226" s="217"/>
      <c r="N226" s="218"/>
      <c r="O226" s="218"/>
      <c r="P226" s="219">
        <f>SUM(P227:P269)</f>
        <v>0</v>
      </c>
      <c r="Q226" s="218"/>
      <c r="R226" s="219">
        <f>SUM(R227:R269)</f>
        <v>0</v>
      </c>
      <c r="S226" s="218"/>
      <c r="T226" s="220">
        <f>SUM(T227:T269)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80</v>
      </c>
      <c r="AT226" s="222" t="s">
        <v>72</v>
      </c>
      <c r="AU226" s="222" t="s">
        <v>80</v>
      </c>
      <c r="AY226" s="221" t="s">
        <v>144</v>
      </c>
      <c r="BK226" s="223">
        <f>SUM(BK227:BK269)</f>
        <v>0</v>
      </c>
    </row>
    <row r="227" s="2" customFormat="1" ht="24.15" customHeight="1">
      <c r="A227" s="38"/>
      <c r="B227" s="39"/>
      <c r="C227" s="226" t="s">
        <v>285</v>
      </c>
      <c r="D227" s="226" t="s">
        <v>147</v>
      </c>
      <c r="E227" s="227" t="s">
        <v>321</v>
      </c>
      <c r="F227" s="228" t="s">
        <v>322</v>
      </c>
      <c r="G227" s="229" t="s">
        <v>323</v>
      </c>
      <c r="H227" s="230">
        <v>35.241</v>
      </c>
      <c r="I227" s="231"/>
      <c r="J227" s="232">
        <f>ROUND(I227*H227,2)</f>
        <v>0</v>
      </c>
      <c r="K227" s="228" t="s">
        <v>151</v>
      </c>
      <c r="L227" s="44"/>
      <c r="M227" s="233" t="s">
        <v>1</v>
      </c>
      <c r="N227" s="234" t="s">
        <v>38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152</v>
      </c>
      <c r="AT227" s="237" t="s">
        <v>147</v>
      </c>
      <c r="AU227" s="237" t="s">
        <v>82</v>
      </c>
      <c r="AY227" s="17" t="s">
        <v>144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80</v>
      </c>
      <c r="BK227" s="238">
        <f>ROUND(I227*H227,2)</f>
        <v>0</v>
      </c>
      <c r="BL227" s="17" t="s">
        <v>152</v>
      </c>
      <c r="BM227" s="237" t="s">
        <v>1446</v>
      </c>
    </row>
    <row r="228" s="2" customFormat="1">
      <c r="A228" s="38"/>
      <c r="B228" s="39"/>
      <c r="C228" s="40"/>
      <c r="D228" s="239" t="s">
        <v>154</v>
      </c>
      <c r="E228" s="40"/>
      <c r="F228" s="240" t="s">
        <v>325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154</v>
      </c>
      <c r="AU228" s="17" t="s">
        <v>82</v>
      </c>
    </row>
    <row r="229" s="2" customFormat="1">
      <c r="A229" s="38"/>
      <c r="B229" s="39"/>
      <c r="C229" s="40"/>
      <c r="D229" s="244" t="s">
        <v>156</v>
      </c>
      <c r="E229" s="40"/>
      <c r="F229" s="245" t="s">
        <v>326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156</v>
      </c>
      <c r="AU229" s="17" t="s">
        <v>82</v>
      </c>
    </row>
    <row r="230" s="2" customFormat="1" ht="33" customHeight="1">
      <c r="A230" s="38"/>
      <c r="B230" s="39"/>
      <c r="C230" s="226" t="s">
        <v>293</v>
      </c>
      <c r="D230" s="226" t="s">
        <v>147</v>
      </c>
      <c r="E230" s="227" t="s">
        <v>328</v>
      </c>
      <c r="F230" s="228" t="s">
        <v>329</v>
      </c>
      <c r="G230" s="229" t="s">
        <v>323</v>
      </c>
      <c r="H230" s="230">
        <v>70.481999999999999</v>
      </c>
      <c r="I230" s="231"/>
      <c r="J230" s="232">
        <f>ROUND(I230*H230,2)</f>
        <v>0</v>
      </c>
      <c r="K230" s="228" t="s">
        <v>151</v>
      </c>
      <c r="L230" s="44"/>
      <c r="M230" s="233" t="s">
        <v>1</v>
      </c>
      <c r="N230" s="234" t="s">
        <v>38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152</v>
      </c>
      <c r="AT230" s="237" t="s">
        <v>147</v>
      </c>
      <c r="AU230" s="237" t="s">
        <v>82</v>
      </c>
      <c r="AY230" s="17" t="s">
        <v>144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80</v>
      </c>
      <c r="BK230" s="238">
        <f>ROUND(I230*H230,2)</f>
        <v>0</v>
      </c>
      <c r="BL230" s="17" t="s">
        <v>152</v>
      </c>
      <c r="BM230" s="237" t="s">
        <v>1447</v>
      </c>
    </row>
    <row r="231" s="2" customFormat="1">
      <c r="A231" s="38"/>
      <c r="B231" s="39"/>
      <c r="C231" s="40"/>
      <c r="D231" s="239" t="s">
        <v>154</v>
      </c>
      <c r="E231" s="40"/>
      <c r="F231" s="240" t="s">
        <v>331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154</v>
      </c>
      <c r="AU231" s="17" t="s">
        <v>82</v>
      </c>
    </row>
    <row r="232" s="2" customFormat="1">
      <c r="A232" s="38"/>
      <c r="B232" s="39"/>
      <c r="C232" s="40"/>
      <c r="D232" s="244" t="s">
        <v>156</v>
      </c>
      <c r="E232" s="40"/>
      <c r="F232" s="245" t="s">
        <v>332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156</v>
      </c>
      <c r="AU232" s="17" t="s">
        <v>82</v>
      </c>
    </row>
    <row r="233" s="14" customFormat="1">
      <c r="A233" s="14"/>
      <c r="B233" s="256"/>
      <c r="C233" s="257"/>
      <c r="D233" s="239" t="s">
        <v>158</v>
      </c>
      <c r="E233" s="257"/>
      <c r="F233" s="259" t="s">
        <v>1448</v>
      </c>
      <c r="G233" s="257"/>
      <c r="H233" s="260">
        <v>70.481999999999999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158</v>
      </c>
      <c r="AU233" s="266" t="s">
        <v>82</v>
      </c>
      <c r="AV233" s="14" t="s">
        <v>82</v>
      </c>
      <c r="AW233" s="14" t="s">
        <v>4</v>
      </c>
      <c r="AX233" s="14" t="s">
        <v>80</v>
      </c>
      <c r="AY233" s="266" t="s">
        <v>144</v>
      </c>
    </row>
    <row r="234" s="2" customFormat="1" ht="21.75" customHeight="1">
      <c r="A234" s="38"/>
      <c r="B234" s="39"/>
      <c r="C234" s="226" t="s">
        <v>299</v>
      </c>
      <c r="D234" s="226" t="s">
        <v>147</v>
      </c>
      <c r="E234" s="227" t="s">
        <v>335</v>
      </c>
      <c r="F234" s="228" t="s">
        <v>336</v>
      </c>
      <c r="G234" s="229" t="s">
        <v>164</v>
      </c>
      <c r="H234" s="230">
        <v>8</v>
      </c>
      <c r="I234" s="231"/>
      <c r="J234" s="232">
        <f>ROUND(I234*H234,2)</f>
        <v>0</v>
      </c>
      <c r="K234" s="228" t="s">
        <v>151</v>
      </c>
      <c r="L234" s="44"/>
      <c r="M234" s="233" t="s">
        <v>1</v>
      </c>
      <c r="N234" s="234" t="s">
        <v>38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152</v>
      </c>
      <c r="AT234" s="237" t="s">
        <v>147</v>
      </c>
      <c r="AU234" s="237" t="s">
        <v>82</v>
      </c>
      <c r="AY234" s="17" t="s">
        <v>144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80</v>
      </c>
      <c r="BK234" s="238">
        <f>ROUND(I234*H234,2)</f>
        <v>0</v>
      </c>
      <c r="BL234" s="17" t="s">
        <v>152</v>
      </c>
      <c r="BM234" s="237" t="s">
        <v>1449</v>
      </c>
    </row>
    <row r="235" s="2" customFormat="1">
      <c r="A235" s="38"/>
      <c r="B235" s="39"/>
      <c r="C235" s="40"/>
      <c r="D235" s="239" t="s">
        <v>154</v>
      </c>
      <c r="E235" s="40"/>
      <c r="F235" s="240" t="s">
        <v>338</v>
      </c>
      <c r="G235" s="40"/>
      <c r="H235" s="40"/>
      <c r="I235" s="241"/>
      <c r="J235" s="40"/>
      <c r="K235" s="40"/>
      <c r="L235" s="44"/>
      <c r="M235" s="242"/>
      <c r="N235" s="24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154</v>
      </c>
      <c r="AU235" s="17" t="s">
        <v>82</v>
      </c>
    </row>
    <row r="236" s="2" customFormat="1">
      <c r="A236" s="38"/>
      <c r="B236" s="39"/>
      <c r="C236" s="40"/>
      <c r="D236" s="244" t="s">
        <v>156</v>
      </c>
      <c r="E236" s="40"/>
      <c r="F236" s="245" t="s">
        <v>339</v>
      </c>
      <c r="G236" s="40"/>
      <c r="H236" s="40"/>
      <c r="I236" s="241"/>
      <c r="J236" s="40"/>
      <c r="K236" s="40"/>
      <c r="L236" s="44"/>
      <c r="M236" s="242"/>
      <c r="N236" s="243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156</v>
      </c>
      <c r="AU236" s="17" t="s">
        <v>82</v>
      </c>
    </row>
    <row r="237" s="2" customFormat="1" ht="24.15" customHeight="1">
      <c r="A237" s="38"/>
      <c r="B237" s="39"/>
      <c r="C237" s="226" t="s">
        <v>7</v>
      </c>
      <c r="D237" s="226" t="s">
        <v>147</v>
      </c>
      <c r="E237" s="227" t="s">
        <v>341</v>
      </c>
      <c r="F237" s="228" t="s">
        <v>342</v>
      </c>
      <c r="G237" s="229" t="s">
        <v>164</v>
      </c>
      <c r="H237" s="230">
        <v>480</v>
      </c>
      <c r="I237" s="231"/>
      <c r="J237" s="232">
        <f>ROUND(I237*H237,2)</f>
        <v>0</v>
      </c>
      <c r="K237" s="228" t="s">
        <v>151</v>
      </c>
      <c r="L237" s="44"/>
      <c r="M237" s="233" t="s">
        <v>1</v>
      </c>
      <c r="N237" s="234" t="s">
        <v>38</v>
      </c>
      <c r="O237" s="91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152</v>
      </c>
      <c r="AT237" s="237" t="s">
        <v>147</v>
      </c>
      <c r="AU237" s="237" t="s">
        <v>82</v>
      </c>
      <c r="AY237" s="17" t="s">
        <v>144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80</v>
      </c>
      <c r="BK237" s="238">
        <f>ROUND(I237*H237,2)</f>
        <v>0</v>
      </c>
      <c r="BL237" s="17" t="s">
        <v>152</v>
      </c>
      <c r="BM237" s="237" t="s">
        <v>1450</v>
      </c>
    </row>
    <row r="238" s="2" customFormat="1">
      <c r="A238" s="38"/>
      <c r="B238" s="39"/>
      <c r="C238" s="40"/>
      <c r="D238" s="239" t="s">
        <v>154</v>
      </c>
      <c r="E238" s="40"/>
      <c r="F238" s="240" t="s">
        <v>344</v>
      </c>
      <c r="G238" s="40"/>
      <c r="H238" s="40"/>
      <c r="I238" s="241"/>
      <c r="J238" s="40"/>
      <c r="K238" s="40"/>
      <c r="L238" s="44"/>
      <c r="M238" s="242"/>
      <c r="N238" s="243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154</v>
      </c>
      <c r="AU238" s="17" t="s">
        <v>82</v>
      </c>
    </row>
    <row r="239" s="2" customFormat="1">
      <c r="A239" s="38"/>
      <c r="B239" s="39"/>
      <c r="C239" s="40"/>
      <c r="D239" s="244" t="s">
        <v>156</v>
      </c>
      <c r="E239" s="40"/>
      <c r="F239" s="245" t="s">
        <v>345</v>
      </c>
      <c r="G239" s="40"/>
      <c r="H239" s="40"/>
      <c r="I239" s="241"/>
      <c r="J239" s="40"/>
      <c r="K239" s="40"/>
      <c r="L239" s="44"/>
      <c r="M239" s="242"/>
      <c r="N239" s="24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156</v>
      </c>
      <c r="AU239" s="17" t="s">
        <v>82</v>
      </c>
    </row>
    <row r="240" s="14" customFormat="1">
      <c r="A240" s="14"/>
      <c r="B240" s="256"/>
      <c r="C240" s="257"/>
      <c r="D240" s="239" t="s">
        <v>158</v>
      </c>
      <c r="E240" s="257"/>
      <c r="F240" s="259" t="s">
        <v>1038</v>
      </c>
      <c r="G240" s="257"/>
      <c r="H240" s="260">
        <v>480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158</v>
      </c>
      <c r="AU240" s="266" t="s">
        <v>82</v>
      </c>
      <c r="AV240" s="14" t="s">
        <v>82</v>
      </c>
      <c r="AW240" s="14" t="s">
        <v>4</v>
      </c>
      <c r="AX240" s="14" t="s">
        <v>80</v>
      </c>
      <c r="AY240" s="266" t="s">
        <v>144</v>
      </c>
    </row>
    <row r="241" s="2" customFormat="1" ht="24.15" customHeight="1">
      <c r="A241" s="38"/>
      <c r="B241" s="39"/>
      <c r="C241" s="226" t="s">
        <v>312</v>
      </c>
      <c r="D241" s="226" t="s">
        <v>147</v>
      </c>
      <c r="E241" s="227" t="s">
        <v>348</v>
      </c>
      <c r="F241" s="228" t="s">
        <v>349</v>
      </c>
      <c r="G241" s="229" t="s">
        <v>323</v>
      </c>
      <c r="H241" s="230">
        <v>35.241</v>
      </c>
      <c r="I241" s="231"/>
      <c r="J241" s="232">
        <f>ROUND(I241*H241,2)</f>
        <v>0</v>
      </c>
      <c r="K241" s="228" t="s">
        <v>151</v>
      </c>
      <c r="L241" s="44"/>
      <c r="M241" s="233" t="s">
        <v>1</v>
      </c>
      <c r="N241" s="234" t="s">
        <v>38</v>
      </c>
      <c r="O241" s="91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152</v>
      </c>
      <c r="AT241" s="237" t="s">
        <v>147</v>
      </c>
      <c r="AU241" s="237" t="s">
        <v>82</v>
      </c>
      <c r="AY241" s="17" t="s">
        <v>144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80</v>
      </c>
      <c r="BK241" s="238">
        <f>ROUND(I241*H241,2)</f>
        <v>0</v>
      </c>
      <c r="BL241" s="17" t="s">
        <v>152</v>
      </c>
      <c r="BM241" s="237" t="s">
        <v>1451</v>
      </c>
    </row>
    <row r="242" s="2" customFormat="1">
      <c r="A242" s="38"/>
      <c r="B242" s="39"/>
      <c r="C242" s="40"/>
      <c r="D242" s="239" t="s">
        <v>154</v>
      </c>
      <c r="E242" s="40"/>
      <c r="F242" s="240" t="s">
        <v>351</v>
      </c>
      <c r="G242" s="40"/>
      <c r="H242" s="40"/>
      <c r="I242" s="241"/>
      <c r="J242" s="40"/>
      <c r="K242" s="40"/>
      <c r="L242" s="44"/>
      <c r="M242" s="242"/>
      <c r="N242" s="24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154</v>
      </c>
      <c r="AU242" s="17" t="s">
        <v>82</v>
      </c>
    </row>
    <row r="243" s="2" customFormat="1">
      <c r="A243" s="38"/>
      <c r="B243" s="39"/>
      <c r="C243" s="40"/>
      <c r="D243" s="244" t="s">
        <v>156</v>
      </c>
      <c r="E243" s="40"/>
      <c r="F243" s="245" t="s">
        <v>352</v>
      </c>
      <c r="G243" s="40"/>
      <c r="H243" s="40"/>
      <c r="I243" s="241"/>
      <c r="J243" s="40"/>
      <c r="K243" s="40"/>
      <c r="L243" s="44"/>
      <c r="M243" s="242"/>
      <c r="N243" s="243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156</v>
      </c>
      <c r="AU243" s="17" t="s">
        <v>82</v>
      </c>
    </row>
    <row r="244" s="2" customFormat="1" ht="24.15" customHeight="1">
      <c r="A244" s="38"/>
      <c r="B244" s="39"/>
      <c r="C244" s="226" t="s">
        <v>320</v>
      </c>
      <c r="D244" s="226" t="s">
        <v>147</v>
      </c>
      <c r="E244" s="227" t="s">
        <v>354</v>
      </c>
      <c r="F244" s="228" t="s">
        <v>355</v>
      </c>
      <c r="G244" s="229" t="s">
        <v>323</v>
      </c>
      <c r="H244" s="230">
        <v>528.61500000000001</v>
      </c>
      <c r="I244" s="231"/>
      <c r="J244" s="232">
        <f>ROUND(I244*H244,2)</f>
        <v>0</v>
      </c>
      <c r="K244" s="228" t="s">
        <v>151</v>
      </c>
      <c r="L244" s="44"/>
      <c r="M244" s="233" t="s">
        <v>1</v>
      </c>
      <c r="N244" s="234" t="s">
        <v>38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152</v>
      </c>
      <c r="AT244" s="237" t="s">
        <v>147</v>
      </c>
      <c r="AU244" s="237" t="s">
        <v>82</v>
      </c>
      <c r="AY244" s="17" t="s">
        <v>144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80</v>
      </c>
      <c r="BK244" s="238">
        <f>ROUND(I244*H244,2)</f>
        <v>0</v>
      </c>
      <c r="BL244" s="17" t="s">
        <v>152</v>
      </c>
      <c r="BM244" s="237" t="s">
        <v>1452</v>
      </c>
    </row>
    <row r="245" s="2" customFormat="1">
      <c r="A245" s="38"/>
      <c r="B245" s="39"/>
      <c r="C245" s="40"/>
      <c r="D245" s="239" t="s">
        <v>154</v>
      </c>
      <c r="E245" s="40"/>
      <c r="F245" s="240" t="s">
        <v>357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154</v>
      </c>
      <c r="AU245" s="17" t="s">
        <v>82</v>
      </c>
    </row>
    <row r="246" s="2" customFormat="1">
      <c r="A246" s="38"/>
      <c r="B246" s="39"/>
      <c r="C246" s="40"/>
      <c r="D246" s="244" t="s">
        <v>156</v>
      </c>
      <c r="E246" s="40"/>
      <c r="F246" s="245" t="s">
        <v>358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156</v>
      </c>
      <c r="AU246" s="17" t="s">
        <v>82</v>
      </c>
    </row>
    <row r="247" s="14" customFormat="1">
      <c r="A247" s="14"/>
      <c r="B247" s="256"/>
      <c r="C247" s="257"/>
      <c r="D247" s="239" t="s">
        <v>158</v>
      </c>
      <c r="E247" s="257"/>
      <c r="F247" s="259" t="s">
        <v>1453</v>
      </c>
      <c r="G247" s="257"/>
      <c r="H247" s="260">
        <v>528.61500000000001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158</v>
      </c>
      <c r="AU247" s="266" t="s">
        <v>82</v>
      </c>
      <c r="AV247" s="14" t="s">
        <v>82</v>
      </c>
      <c r="AW247" s="14" t="s">
        <v>4</v>
      </c>
      <c r="AX247" s="14" t="s">
        <v>80</v>
      </c>
      <c r="AY247" s="266" t="s">
        <v>144</v>
      </c>
    </row>
    <row r="248" s="2" customFormat="1" ht="24.15" customHeight="1">
      <c r="A248" s="38"/>
      <c r="B248" s="39"/>
      <c r="C248" s="278" t="s">
        <v>327</v>
      </c>
      <c r="D248" s="278" t="s">
        <v>361</v>
      </c>
      <c r="E248" s="279" t="s">
        <v>362</v>
      </c>
      <c r="F248" s="280" t="s">
        <v>363</v>
      </c>
      <c r="G248" s="281" t="s">
        <v>323</v>
      </c>
      <c r="H248" s="282">
        <v>2.4540000000000002</v>
      </c>
      <c r="I248" s="283"/>
      <c r="J248" s="284">
        <f>ROUND(I248*H248,2)</f>
        <v>0</v>
      </c>
      <c r="K248" s="280" t="s">
        <v>151</v>
      </c>
      <c r="L248" s="285"/>
      <c r="M248" s="286" t="s">
        <v>1</v>
      </c>
      <c r="N248" s="287" t="s">
        <v>38</v>
      </c>
      <c r="O248" s="91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203</v>
      </c>
      <c r="AT248" s="237" t="s">
        <v>361</v>
      </c>
      <c r="AU248" s="237" t="s">
        <v>82</v>
      </c>
      <c r="AY248" s="17" t="s">
        <v>144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80</v>
      </c>
      <c r="BK248" s="238">
        <f>ROUND(I248*H248,2)</f>
        <v>0</v>
      </c>
      <c r="BL248" s="17" t="s">
        <v>152</v>
      </c>
      <c r="BM248" s="237" t="s">
        <v>1454</v>
      </c>
    </row>
    <row r="249" s="2" customFormat="1">
      <c r="A249" s="38"/>
      <c r="B249" s="39"/>
      <c r="C249" s="40"/>
      <c r="D249" s="239" t="s">
        <v>154</v>
      </c>
      <c r="E249" s="40"/>
      <c r="F249" s="240" t="s">
        <v>363</v>
      </c>
      <c r="G249" s="40"/>
      <c r="H249" s="40"/>
      <c r="I249" s="241"/>
      <c r="J249" s="40"/>
      <c r="K249" s="40"/>
      <c r="L249" s="44"/>
      <c r="M249" s="242"/>
      <c r="N249" s="24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154</v>
      </c>
      <c r="AU249" s="17" t="s">
        <v>82</v>
      </c>
    </row>
    <row r="250" s="14" customFormat="1">
      <c r="A250" s="14"/>
      <c r="B250" s="256"/>
      <c r="C250" s="257"/>
      <c r="D250" s="239" t="s">
        <v>158</v>
      </c>
      <c r="E250" s="258" t="s">
        <v>1</v>
      </c>
      <c r="F250" s="259" t="s">
        <v>1455</v>
      </c>
      <c r="G250" s="257"/>
      <c r="H250" s="260">
        <v>2.4540000000000002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158</v>
      </c>
      <c r="AU250" s="266" t="s">
        <v>82</v>
      </c>
      <c r="AV250" s="14" t="s">
        <v>82</v>
      </c>
      <c r="AW250" s="14" t="s">
        <v>30</v>
      </c>
      <c r="AX250" s="14" t="s">
        <v>73</v>
      </c>
      <c r="AY250" s="266" t="s">
        <v>144</v>
      </c>
    </row>
    <row r="251" s="15" customFormat="1">
      <c r="A251" s="15"/>
      <c r="B251" s="267"/>
      <c r="C251" s="268"/>
      <c r="D251" s="239" t="s">
        <v>158</v>
      </c>
      <c r="E251" s="269" t="s">
        <v>1</v>
      </c>
      <c r="F251" s="270" t="s">
        <v>161</v>
      </c>
      <c r="G251" s="268"/>
      <c r="H251" s="271">
        <v>2.4540000000000002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158</v>
      </c>
      <c r="AU251" s="277" t="s">
        <v>82</v>
      </c>
      <c r="AV251" s="15" t="s">
        <v>152</v>
      </c>
      <c r="AW251" s="15" t="s">
        <v>30</v>
      </c>
      <c r="AX251" s="15" t="s">
        <v>80</v>
      </c>
      <c r="AY251" s="277" t="s">
        <v>144</v>
      </c>
    </row>
    <row r="252" s="2" customFormat="1" ht="33" customHeight="1">
      <c r="A252" s="38"/>
      <c r="B252" s="39"/>
      <c r="C252" s="278" t="s">
        <v>334</v>
      </c>
      <c r="D252" s="278" t="s">
        <v>361</v>
      </c>
      <c r="E252" s="279" t="s">
        <v>367</v>
      </c>
      <c r="F252" s="280" t="s">
        <v>368</v>
      </c>
      <c r="G252" s="281" t="s">
        <v>323</v>
      </c>
      <c r="H252" s="282">
        <v>1.3480000000000001</v>
      </c>
      <c r="I252" s="283"/>
      <c r="J252" s="284">
        <f>ROUND(I252*H252,2)</f>
        <v>0</v>
      </c>
      <c r="K252" s="280" t="s">
        <v>151</v>
      </c>
      <c r="L252" s="285"/>
      <c r="M252" s="286" t="s">
        <v>1</v>
      </c>
      <c r="N252" s="287" t="s">
        <v>38</v>
      </c>
      <c r="O252" s="91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203</v>
      </c>
      <c r="AT252" s="237" t="s">
        <v>361</v>
      </c>
      <c r="AU252" s="237" t="s">
        <v>82</v>
      </c>
      <c r="AY252" s="17" t="s">
        <v>144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80</v>
      </c>
      <c r="BK252" s="238">
        <f>ROUND(I252*H252,2)</f>
        <v>0</v>
      </c>
      <c r="BL252" s="17" t="s">
        <v>152</v>
      </c>
      <c r="BM252" s="237" t="s">
        <v>1456</v>
      </c>
    </row>
    <row r="253" s="2" customFormat="1">
      <c r="A253" s="38"/>
      <c r="B253" s="39"/>
      <c r="C253" s="40"/>
      <c r="D253" s="239" t="s">
        <v>154</v>
      </c>
      <c r="E253" s="40"/>
      <c r="F253" s="240" t="s">
        <v>368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154</v>
      </c>
      <c r="AU253" s="17" t="s">
        <v>82</v>
      </c>
    </row>
    <row r="254" s="14" customFormat="1">
      <c r="A254" s="14"/>
      <c r="B254" s="256"/>
      <c r="C254" s="257"/>
      <c r="D254" s="239" t="s">
        <v>158</v>
      </c>
      <c r="E254" s="258" t="s">
        <v>1</v>
      </c>
      <c r="F254" s="259" t="s">
        <v>1457</v>
      </c>
      <c r="G254" s="257"/>
      <c r="H254" s="260">
        <v>1.3480000000000001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158</v>
      </c>
      <c r="AU254" s="266" t="s">
        <v>82</v>
      </c>
      <c r="AV254" s="14" t="s">
        <v>82</v>
      </c>
      <c r="AW254" s="14" t="s">
        <v>30</v>
      </c>
      <c r="AX254" s="14" t="s">
        <v>73</v>
      </c>
      <c r="AY254" s="266" t="s">
        <v>144</v>
      </c>
    </row>
    <row r="255" s="15" customFormat="1">
      <c r="A255" s="15"/>
      <c r="B255" s="267"/>
      <c r="C255" s="268"/>
      <c r="D255" s="239" t="s">
        <v>158</v>
      </c>
      <c r="E255" s="269" t="s">
        <v>1</v>
      </c>
      <c r="F255" s="270" t="s">
        <v>161</v>
      </c>
      <c r="G255" s="268"/>
      <c r="H255" s="271">
        <v>1.3480000000000001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158</v>
      </c>
      <c r="AU255" s="277" t="s">
        <v>82</v>
      </c>
      <c r="AV255" s="15" t="s">
        <v>152</v>
      </c>
      <c r="AW255" s="15" t="s">
        <v>30</v>
      </c>
      <c r="AX255" s="15" t="s">
        <v>80</v>
      </c>
      <c r="AY255" s="277" t="s">
        <v>144</v>
      </c>
    </row>
    <row r="256" s="2" customFormat="1" ht="24.15" customHeight="1">
      <c r="A256" s="38"/>
      <c r="B256" s="39"/>
      <c r="C256" s="278" t="s">
        <v>340</v>
      </c>
      <c r="D256" s="278" t="s">
        <v>361</v>
      </c>
      <c r="E256" s="279" t="s">
        <v>372</v>
      </c>
      <c r="F256" s="280" t="s">
        <v>373</v>
      </c>
      <c r="G256" s="281" t="s">
        <v>323</v>
      </c>
      <c r="H256" s="282">
        <v>8.4540000000000006</v>
      </c>
      <c r="I256" s="283"/>
      <c r="J256" s="284">
        <f>ROUND(I256*H256,2)</f>
        <v>0</v>
      </c>
      <c r="K256" s="280" t="s">
        <v>151</v>
      </c>
      <c r="L256" s="285"/>
      <c r="M256" s="286" t="s">
        <v>1</v>
      </c>
      <c r="N256" s="287" t="s">
        <v>38</v>
      </c>
      <c r="O256" s="91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203</v>
      </c>
      <c r="AT256" s="237" t="s">
        <v>361</v>
      </c>
      <c r="AU256" s="237" t="s">
        <v>82</v>
      </c>
      <c r="AY256" s="17" t="s">
        <v>144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80</v>
      </c>
      <c r="BK256" s="238">
        <f>ROUND(I256*H256,2)</f>
        <v>0</v>
      </c>
      <c r="BL256" s="17" t="s">
        <v>152</v>
      </c>
      <c r="BM256" s="237" t="s">
        <v>1458</v>
      </c>
    </row>
    <row r="257" s="2" customFormat="1">
      <c r="A257" s="38"/>
      <c r="B257" s="39"/>
      <c r="C257" s="40"/>
      <c r="D257" s="239" t="s">
        <v>154</v>
      </c>
      <c r="E257" s="40"/>
      <c r="F257" s="240" t="s">
        <v>373</v>
      </c>
      <c r="G257" s="40"/>
      <c r="H257" s="40"/>
      <c r="I257" s="241"/>
      <c r="J257" s="40"/>
      <c r="K257" s="40"/>
      <c r="L257" s="44"/>
      <c r="M257" s="242"/>
      <c r="N257" s="24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154</v>
      </c>
      <c r="AU257" s="17" t="s">
        <v>82</v>
      </c>
    </row>
    <row r="258" s="14" customFormat="1">
      <c r="A258" s="14"/>
      <c r="B258" s="256"/>
      <c r="C258" s="257"/>
      <c r="D258" s="239" t="s">
        <v>158</v>
      </c>
      <c r="E258" s="258" t="s">
        <v>1</v>
      </c>
      <c r="F258" s="259" t="s">
        <v>1459</v>
      </c>
      <c r="G258" s="257"/>
      <c r="H258" s="260">
        <v>8.4540000000000006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158</v>
      </c>
      <c r="AU258" s="266" t="s">
        <v>82</v>
      </c>
      <c r="AV258" s="14" t="s">
        <v>82</v>
      </c>
      <c r="AW258" s="14" t="s">
        <v>30</v>
      </c>
      <c r="AX258" s="14" t="s">
        <v>73</v>
      </c>
      <c r="AY258" s="266" t="s">
        <v>144</v>
      </c>
    </row>
    <row r="259" s="15" customFormat="1">
      <c r="A259" s="15"/>
      <c r="B259" s="267"/>
      <c r="C259" s="268"/>
      <c r="D259" s="239" t="s">
        <v>158</v>
      </c>
      <c r="E259" s="269" t="s">
        <v>1</v>
      </c>
      <c r="F259" s="270" t="s">
        <v>161</v>
      </c>
      <c r="G259" s="268"/>
      <c r="H259" s="271">
        <v>8.4540000000000006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7" t="s">
        <v>158</v>
      </c>
      <c r="AU259" s="277" t="s">
        <v>82</v>
      </c>
      <c r="AV259" s="15" t="s">
        <v>152</v>
      </c>
      <c r="AW259" s="15" t="s">
        <v>30</v>
      </c>
      <c r="AX259" s="15" t="s">
        <v>80</v>
      </c>
      <c r="AY259" s="277" t="s">
        <v>144</v>
      </c>
    </row>
    <row r="260" s="2" customFormat="1" ht="33" customHeight="1">
      <c r="A260" s="38"/>
      <c r="B260" s="39"/>
      <c r="C260" s="278" t="s">
        <v>347</v>
      </c>
      <c r="D260" s="278" t="s">
        <v>361</v>
      </c>
      <c r="E260" s="279" t="s">
        <v>377</v>
      </c>
      <c r="F260" s="280" t="s">
        <v>378</v>
      </c>
      <c r="G260" s="281" t="s">
        <v>323</v>
      </c>
      <c r="H260" s="282">
        <v>19.725000000000001</v>
      </c>
      <c r="I260" s="283"/>
      <c r="J260" s="284">
        <f>ROUND(I260*H260,2)</f>
        <v>0</v>
      </c>
      <c r="K260" s="280" t="s">
        <v>151</v>
      </c>
      <c r="L260" s="285"/>
      <c r="M260" s="286" t="s">
        <v>1</v>
      </c>
      <c r="N260" s="287" t="s">
        <v>38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203</v>
      </c>
      <c r="AT260" s="237" t="s">
        <v>361</v>
      </c>
      <c r="AU260" s="237" t="s">
        <v>82</v>
      </c>
      <c r="AY260" s="17" t="s">
        <v>144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80</v>
      </c>
      <c r="BK260" s="238">
        <f>ROUND(I260*H260,2)</f>
        <v>0</v>
      </c>
      <c r="BL260" s="17" t="s">
        <v>152</v>
      </c>
      <c r="BM260" s="237" t="s">
        <v>1460</v>
      </c>
    </row>
    <row r="261" s="2" customFormat="1">
      <c r="A261" s="38"/>
      <c r="B261" s="39"/>
      <c r="C261" s="40"/>
      <c r="D261" s="239" t="s">
        <v>154</v>
      </c>
      <c r="E261" s="40"/>
      <c r="F261" s="240" t="s">
        <v>378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154</v>
      </c>
      <c r="AU261" s="17" t="s">
        <v>82</v>
      </c>
    </row>
    <row r="262" s="14" customFormat="1">
      <c r="A262" s="14"/>
      <c r="B262" s="256"/>
      <c r="C262" s="257"/>
      <c r="D262" s="239" t="s">
        <v>158</v>
      </c>
      <c r="E262" s="258" t="s">
        <v>1</v>
      </c>
      <c r="F262" s="259" t="s">
        <v>1461</v>
      </c>
      <c r="G262" s="257"/>
      <c r="H262" s="260">
        <v>19.725000000000001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158</v>
      </c>
      <c r="AU262" s="266" t="s">
        <v>82</v>
      </c>
      <c r="AV262" s="14" t="s">
        <v>82</v>
      </c>
      <c r="AW262" s="14" t="s">
        <v>30</v>
      </c>
      <c r="AX262" s="14" t="s">
        <v>73</v>
      </c>
      <c r="AY262" s="266" t="s">
        <v>144</v>
      </c>
    </row>
    <row r="263" s="15" customFormat="1">
      <c r="A263" s="15"/>
      <c r="B263" s="267"/>
      <c r="C263" s="268"/>
      <c r="D263" s="239" t="s">
        <v>158</v>
      </c>
      <c r="E263" s="269" t="s">
        <v>1</v>
      </c>
      <c r="F263" s="270" t="s">
        <v>161</v>
      </c>
      <c r="G263" s="268"/>
      <c r="H263" s="271">
        <v>19.725000000000001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7" t="s">
        <v>158</v>
      </c>
      <c r="AU263" s="277" t="s">
        <v>82</v>
      </c>
      <c r="AV263" s="15" t="s">
        <v>152</v>
      </c>
      <c r="AW263" s="15" t="s">
        <v>30</v>
      </c>
      <c r="AX263" s="15" t="s">
        <v>80</v>
      </c>
      <c r="AY263" s="277" t="s">
        <v>144</v>
      </c>
    </row>
    <row r="264" s="2" customFormat="1" ht="37.8" customHeight="1">
      <c r="A264" s="38"/>
      <c r="B264" s="39"/>
      <c r="C264" s="278" t="s">
        <v>353</v>
      </c>
      <c r="D264" s="278" t="s">
        <v>361</v>
      </c>
      <c r="E264" s="279" t="s">
        <v>382</v>
      </c>
      <c r="F264" s="280" t="s">
        <v>383</v>
      </c>
      <c r="G264" s="281" t="s">
        <v>323</v>
      </c>
      <c r="H264" s="282">
        <v>3.145</v>
      </c>
      <c r="I264" s="283"/>
      <c r="J264" s="284">
        <f>ROUND(I264*H264,2)</f>
        <v>0</v>
      </c>
      <c r="K264" s="280" t="s">
        <v>151</v>
      </c>
      <c r="L264" s="285"/>
      <c r="M264" s="286" t="s">
        <v>1</v>
      </c>
      <c r="N264" s="287" t="s">
        <v>38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203</v>
      </c>
      <c r="AT264" s="237" t="s">
        <v>361</v>
      </c>
      <c r="AU264" s="237" t="s">
        <v>82</v>
      </c>
      <c r="AY264" s="17" t="s">
        <v>144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80</v>
      </c>
      <c r="BK264" s="238">
        <f>ROUND(I264*H264,2)</f>
        <v>0</v>
      </c>
      <c r="BL264" s="17" t="s">
        <v>152</v>
      </c>
      <c r="BM264" s="237" t="s">
        <v>1462</v>
      </c>
    </row>
    <row r="265" s="2" customFormat="1">
      <c r="A265" s="38"/>
      <c r="B265" s="39"/>
      <c r="C265" s="40"/>
      <c r="D265" s="239" t="s">
        <v>154</v>
      </c>
      <c r="E265" s="40"/>
      <c r="F265" s="240" t="s">
        <v>383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154</v>
      </c>
      <c r="AU265" s="17" t="s">
        <v>82</v>
      </c>
    </row>
    <row r="266" s="14" customFormat="1">
      <c r="A266" s="14"/>
      <c r="B266" s="256"/>
      <c r="C266" s="257"/>
      <c r="D266" s="239" t="s">
        <v>158</v>
      </c>
      <c r="E266" s="258" t="s">
        <v>1</v>
      </c>
      <c r="F266" s="259" t="s">
        <v>1463</v>
      </c>
      <c r="G266" s="257"/>
      <c r="H266" s="260">
        <v>3.145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158</v>
      </c>
      <c r="AU266" s="266" t="s">
        <v>82</v>
      </c>
      <c r="AV266" s="14" t="s">
        <v>82</v>
      </c>
      <c r="AW266" s="14" t="s">
        <v>30</v>
      </c>
      <c r="AX266" s="14" t="s">
        <v>73</v>
      </c>
      <c r="AY266" s="266" t="s">
        <v>144</v>
      </c>
    </row>
    <row r="267" s="15" customFormat="1">
      <c r="A267" s="15"/>
      <c r="B267" s="267"/>
      <c r="C267" s="268"/>
      <c r="D267" s="239" t="s">
        <v>158</v>
      </c>
      <c r="E267" s="269" t="s">
        <v>1</v>
      </c>
      <c r="F267" s="270" t="s">
        <v>161</v>
      </c>
      <c r="G267" s="268"/>
      <c r="H267" s="271">
        <v>3.145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7" t="s">
        <v>158</v>
      </c>
      <c r="AU267" s="277" t="s">
        <v>82</v>
      </c>
      <c r="AV267" s="15" t="s">
        <v>152</v>
      </c>
      <c r="AW267" s="15" t="s">
        <v>30</v>
      </c>
      <c r="AX267" s="15" t="s">
        <v>80</v>
      </c>
      <c r="AY267" s="277" t="s">
        <v>144</v>
      </c>
    </row>
    <row r="268" s="2" customFormat="1" ht="16.5" customHeight="1">
      <c r="A268" s="38"/>
      <c r="B268" s="39"/>
      <c r="C268" s="278" t="s">
        <v>360</v>
      </c>
      <c r="D268" s="278" t="s">
        <v>361</v>
      </c>
      <c r="E268" s="279" t="s">
        <v>387</v>
      </c>
      <c r="F268" s="280" t="s">
        <v>388</v>
      </c>
      <c r="G268" s="281" t="s">
        <v>323</v>
      </c>
      <c r="H268" s="282">
        <v>0.125</v>
      </c>
      <c r="I268" s="283"/>
      <c r="J268" s="284">
        <f>ROUND(I268*H268,2)</f>
        <v>0</v>
      </c>
      <c r="K268" s="280" t="s">
        <v>1</v>
      </c>
      <c r="L268" s="285"/>
      <c r="M268" s="286" t="s">
        <v>1</v>
      </c>
      <c r="N268" s="287" t="s">
        <v>38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203</v>
      </c>
      <c r="AT268" s="237" t="s">
        <v>361</v>
      </c>
      <c r="AU268" s="237" t="s">
        <v>82</v>
      </c>
      <c r="AY268" s="17" t="s">
        <v>144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80</v>
      </c>
      <c r="BK268" s="238">
        <f>ROUND(I268*H268,2)</f>
        <v>0</v>
      </c>
      <c r="BL268" s="17" t="s">
        <v>152</v>
      </c>
      <c r="BM268" s="237" t="s">
        <v>1464</v>
      </c>
    </row>
    <row r="269" s="2" customFormat="1">
      <c r="A269" s="38"/>
      <c r="B269" s="39"/>
      <c r="C269" s="40"/>
      <c r="D269" s="239" t="s">
        <v>154</v>
      </c>
      <c r="E269" s="40"/>
      <c r="F269" s="240" t="s">
        <v>388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154</v>
      </c>
      <c r="AU269" s="17" t="s">
        <v>82</v>
      </c>
    </row>
    <row r="270" s="12" customFormat="1" ht="22.8" customHeight="1">
      <c r="A270" s="12"/>
      <c r="B270" s="210"/>
      <c r="C270" s="211"/>
      <c r="D270" s="212" t="s">
        <v>72</v>
      </c>
      <c r="E270" s="224" t="s">
        <v>390</v>
      </c>
      <c r="F270" s="224" t="s">
        <v>391</v>
      </c>
      <c r="G270" s="211"/>
      <c r="H270" s="211"/>
      <c r="I270" s="214"/>
      <c r="J270" s="225">
        <f>BK270</f>
        <v>0</v>
      </c>
      <c r="K270" s="211"/>
      <c r="L270" s="216"/>
      <c r="M270" s="217"/>
      <c r="N270" s="218"/>
      <c r="O270" s="218"/>
      <c r="P270" s="219">
        <f>SUM(P271:P273)</f>
        <v>0</v>
      </c>
      <c r="Q270" s="218"/>
      <c r="R270" s="219">
        <f>SUM(R271:R273)</f>
        <v>0</v>
      </c>
      <c r="S270" s="218"/>
      <c r="T270" s="220">
        <f>SUM(T271:T273)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1" t="s">
        <v>80</v>
      </c>
      <c r="AT270" s="222" t="s">
        <v>72</v>
      </c>
      <c r="AU270" s="222" t="s">
        <v>80</v>
      </c>
      <c r="AY270" s="221" t="s">
        <v>144</v>
      </c>
      <c r="BK270" s="223">
        <f>SUM(BK271:BK273)</f>
        <v>0</v>
      </c>
    </row>
    <row r="271" s="2" customFormat="1" ht="24.15" customHeight="1">
      <c r="A271" s="38"/>
      <c r="B271" s="39"/>
      <c r="C271" s="226" t="s">
        <v>366</v>
      </c>
      <c r="D271" s="226" t="s">
        <v>147</v>
      </c>
      <c r="E271" s="227" t="s">
        <v>393</v>
      </c>
      <c r="F271" s="228" t="s">
        <v>394</v>
      </c>
      <c r="G271" s="229" t="s">
        <v>323</v>
      </c>
      <c r="H271" s="230">
        <v>23.026</v>
      </c>
      <c r="I271" s="231"/>
      <c r="J271" s="232">
        <f>ROUND(I271*H271,2)</f>
        <v>0</v>
      </c>
      <c r="K271" s="228" t="s">
        <v>151</v>
      </c>
      <c r="L271" s="44"/>
      <c r="M271" s="233" t="s">
        <v>1</v>
      </c>
      <c r="N271" s="234" t="s">
        <v>38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152</v>
      </c>
      <c r="AT271" s="237" t="s">
        <v>147</v>
      </c>
      <c r="AU271" s="237" t="s">
        <v>82</v>
      </c>
      <c r="AY271" s="17" t="s">
        <v>144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80</v>
      </c>
      <c r="BK271" s="238">
        <f>ROUND(I271*H271,2)</f>
        <v>0</v>
      </c>
      <c r="BL271" s="17" t="s">
        <v>152</v>
      </c>
      <c r="BM271" s="237" t="s">
        <v>1465</v>
      </c>
    </row>
    <row r="272" s="2" customFormat="1">
      <c r="A272" s="38"/>
      <c r="B272" s="39"/>
      <c r="C272" s="40"/>
      <c r="D272" s="239" t="s">
        <v>154</v>
      </c>
      <c r="E272" s="40"/>
      <c r="F272" s="240" t="s">
        <v>396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154</v>
      </c>
      <c r="AU272" s="17" t="s">
        <v>82</v>
      </c>
    </row>
    <row r="273" s="2" customFormat="1">
      <c r="A273" s="38"/>
      <c r="B273" s="39"/>
      <c r="C273" s="40"/>
      <c r="D273" s="244" t="s">
        <v>156</v>
      </c>
      <c r="E273" s="40"/>
      <c r="F273" s="245" t="s">
        <v>397</v>
      </c>
      <c r="G273" s="40"/>
      <c r="H273" s="40"/>
      <c r="I273" s="241"/>
      <c r="J273" s="40"/>
      <c r="K273" s="40"/>
      <c r="L273" s="44"/>
      <c r="M273" s="242"/>
      <c r="N273" s="24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156</v>
      </c>
      <c r="AU273" s="17" t="s">
        <v>82</v>
      </c>
    </row>
    <row r="274" s="12" customFormat="1" ht="25.92" customHeight="1">
      <c r="A274" s="12"/>
      <c r="B274" s="210"/>
      <c r="C274" s="211"/>
      <c r="D274" s="212" t="s">
        <v>72</v>
      </c>
      <c r="E274" s="213" t="s">
        <v>398</v>
      </c>
      <c r="F274" s="213" t="s">
        <v>399</v>
      </c>
      <c r="G274" s="211"/>
      <c r="H274" s="211"/>
      <c r="I274" s="214"/>
      <c r="J274" s="215">
        <f>BK274</f>
        <v>0</v>
      </c>
      <c r="K274" s="211"/>
      <c r="L274" s="216"/>
      <c r="M274" s="217"/>
      <c r="N274" s="218"/>
      <c r="O274" s="218"/>
      <c r="P274" s="219">
        <f>P275+P399+P443+P495</f>
        <v>0</v>
      </c>
      <c r="Q274" s="218"/>
      <c r="R274" s="219">
        <f>R275+R399+R443+R495</f>
        <v>27.830348139999998</v>
      </c>
      <c r="S274" s="218"/>
      <c r="T274" s="220">
        <f>T275+T399+T443+T495</f>
        <v>21.238440300000001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82</v>
      </c>
      <c r="AT274" s="222" t="s">
        <v>72</v>
      </c>
      <c r="AU274" s="222" t="s">
        <v>73</v>
      </c>
      <c r="AY274" s="221" t="s">
        <v>144</v>
      </c>
      <c r="BK274" s="223">
        <f>BK275+BK399+BK443+BK495</f>
        <v>0</v>
      </c>
    </row>
    <row r="275" s="12" customFormat="1" ht="22.8" customHeight="1">
      <c r="A275" s="12"/>
      <c r="B275" s="210"/>
      <c r="C275" s="211"/>
      <c r="D275" s="212" t="s">
        <v>72</v>
      </c>
      <c r="E275" s="224" t="s">
        <v>400</v>
      </c>
      <c r="F275" s="224" t="s">
        <v>401</v>
      </c>
      <c r="G275" s="211"/>
      <c r="H275" s="211"/>
      <c r="I275" s="214"/>
      <c r="J275" s="225">
        <f>BK275</f>
        <v>0</v>
      </c>
      <c r="K275" s="211"/>
      <c r="L275" s="216"/>
      <c r="M275" s="217"/>
      <c r="N275" s="218"/>
      <c r="O275" s="218"/>
      <c r="P275" s="219">
        <f>SUM(P276:P398)</f>
        <v>0</v>
      </c>
      <c r="Q275" s="218"/>
      <c r="R275" s="219">
        <f>SUM(R276:R398)</f>
        <v>8.7743494000000002</v>
      </c>
      <c r="S275" s="218"/>
      <c r="T275" s="220">
        <f>SUM(T276:T398)</f>
        <v>2.4543368000000001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1" t="s">
        <v>82</v>
      </c>
      <c r="AT275" s="222" t="s">
        <v>72</v>
      </c>
      <c r="AU275" s="222" t="s">
        <v>80</v>
      </c>
      <c r="AY275" s="221" t="s">
        <v>144</v>
      </c>
      <c r="BK275" s="223">
        <f>SUM(BK276:BK398)</f>
        <v>0</v>
      </c>
    </row>
    <row r="276" s="2" customFormat="1" ht="33" customHeight="1">
      <c r="A276" s="38"/>
      <c r="B276" s="39"/>
      <c r="C276" s="226" t="s">
        <v>371</v>
      </c>
      <c r="D276" s="226" t="s">
        <v>147</v>
      </c>
      <c r="E276" s="227" t="s">
        <v>403</v>
      </c>
      <c r="F276" s="228" t="s">
        <v>404</v>
      </c>
      <c r="G276" s="229" t="s">
        <v>150</v>
      </c>
      <c r="H276" s="230">
        <v>4.048</v>
      </c>
      <c r="I276" s="231"/>
      <c r="J276" s="232">
        <f>ROUND(I276*H276,2)</f>
        <v>0</v>
      </c>
      <c r="K276" s="228" t="s">
        <v>151</v>
      </c>
      <c r="L276" s="44"/>
      <c r="M276" s="233" t="s">
        <v>1</v>
      </c>
      <c r="N276" s="234" t="s">
        <v>38</v>
      </c>
      <c r="O276" s="91"/>
      <c r="P276" s="235">
        <f>O276*H276</f>
        <v>0</v>
      </c>
      <c r="Q276" s="235">
        <v>0.00108</v>
      </c>
      <c r="R276" s="235">
        <f>Q276*H276</f>
        <v>0.0043718400000000001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270</v>
      </c>
      <c r="AT276" s="237" t="s">
        <v>147</v>
      </c>
      <c r="AU276" s="237" t="s">
        <v>82</v>
      </c>
      <c r="AY276" s="17" t="s">
        <v>144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80</v>
      </c>
      <c r="BK276" s="238">
        <f>ROUND(I276*H276,2)</f>
        <v>0</v>
      </c>
      <c r="BL276" s="17" t="s">
        <v>270</v>
      </c>
      <c r="BM276" s="237" t="s">
        <v>1466</v>
      </c>
    </row>
    <row r="277" s="2" customFormat="1">
      <c r="A277" s="38"/>
      <c r="B277" s="39"/>
      <c r="C277" s="40"/>
      <c r="D277" s="239" t="s">
        <v>154</v>
      </c>
      <c r="E277" s="40"/>
      <c r="F277" s="240" t="s">
        <v>406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154</v>
      </c>
      <c r="AU277" s="17" t="s">
        <v>82</v>
      </c>
    </row>
    <row r="278" s="2" customFormat="1">
      <c r="A278" s="38"/>
      <c r="B278" s="39"/>
      <c r="C278" s="40"/>
      <c r="D278" s="244" t="s">
        <v>156</v>
      </c>
      <c r="E278" s="40"/>
      <c r="F278" s="245" t="s">
        <v>407</v>
      </c>
      <c r="G278" s="40"/>
      <c r="H278" s="40"/>
      <c r="I278" s="241"/>
      <c r="J278" s="40"/>
      <c r="K278" s="40"/>
      <c r="L278" s="44"/>
      <c r="M278" s="242"/>
      <c r="N278" s="243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156</v>
      </c>
      <c r="AU278" s="17" t="s">
        <v>82</v>
      </c>
    </row>
    <row r="279" s="13" customFormat="1">
      <c r="A279" s="13"/>
      <c r="B279" s="246"/>
      <c r="C279" s="247"/>
      <c r="D279" s="239" t="s">
        <v>158</v>
      </c>
      <c r="E279" s="248" t="s">
        <v>1</v>
      </c>
      <c r="F279" s="249" t="s">
        <v>408</v>
      </c>
      <c r="G279" s="247"/>
      <c r="H279" s="248" t="s">
        <v>1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158</v>
      </c>
      <c r="AU279" s="255" t="s">
        <v>82</v>
      </c>
      <c r="AV279" s="13" t="s">
        <v>80</v>
      </c>
      <c r="AW279" s="13" t="s">
        <v>30</v>
      </c>
      <c r="AX279" s="13" t="s">
        <v>73</v>
      </c>
      <c r="AY279" s="255" t="s">
        <v>144</v>
      </c>
    </row>
    <row r="280" s="14" customFormat="1">
      <c r="A280" s="14"/>
      <c r="B280" s="256"/>
      <c r="C280" s="257"/>
      <c r="D280" s="239" t="s">
        <v>158</v>
      </c>
      <c r="E280" s="258" t="s">
        <v>1</v>
      </c>
      <c r="F280" s="259" t="s">
        <v>1467</v>
      </c>
      <c r="G280" s="257"/>
      <c r="H280" s="260">
        <v>4.048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158</v>
      </c>
      <c r="AU280" s="266" t="s">
        <v>82</v>
      </c>
      <c r="AV280" s="14" t="s">
        <v>82</v>
      </c>
      <c r="AW280" s="14" t="s">
        <v>30</v>
      </c>
      <c r="AX280" s="14" t="s">
        <v>73</v>
      </c>
      <c r="AY280" s="266" t="s">
        <v>144</v>
      </c>
    </row>
    <row r="281" s="15" customFormat="1">
      <c r="A281" s="15"/>
      <c r="B281" s="267"/>
      <c r="C281" s="268"/>
      <c r="D281" s="239" t="s">
        <v>158</v>
      </c>
      <c r="E281" s="269" t="s">
        <v>1</v>
      </c>
      <c r="F281" s="270" t="s">
        <v>161</v>
      </c>
      <c r="G281" s="268"/>
      <c r="H281" s="271">
        <v>4.048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158</v>
      </c>
      <c r="AU281" s="277" t="s">
        <v>82</v>
      </c>
      <c r="AV281" s="15" t="s">
        <v>152</v>
      </c>
      <c r="AW281" s="15" t="s">
        <v>30</v>
      </c>
      <c r="AX281" s="15" t="s">
        <v>80</v>
      </c>
      <c r="AY281" s="277" t="s">
        <v>144</v>
      </c>
    </row>
    <row r="282" s="2" customFormat="1" ht="24.15" customHeight="1">
      <c r="A282" s="38"/>
      <c r="B282" s="39"/>
      <c r="C282" s="226" t="s">
        <v>376</v>
      </c>
      <c r="D282" s="226" t="s">
        <v>147</v>
      </c>
      <c r="E282" s="227" t="s">
        <v>1056</v>
      </c>
      <c r="F282" s="228" t="s">
        <v>1057</v>
      </c>
      <c r="G282" s="229" t="s">
        <v>240</v>
      </c>
      <c r="H282" s="230">
        <v>3</v>
      </c>
      <c r="I282" s="231"/>
      <c r="J282" s="232">
        <f>ROUND(I282*H282,2)</f>
        <v>0</v>
      </c>
      <c r="K282" s="228" t="s">
        <v>151</v>
      </c>
      <c r="L282" s="44"/>
      <c r="M282" s="233" t="s">
        <v>1</v>
      </c>
      <c r="N282" s="234" t="s">
        <v>38</v>
      </c>
      <c r="O282" s="91"/>
      <c r="P282" s="235">
        <f>O282*H282</f>
        <v>0</v>
      </c>
      <c r="Q282" s="235">
        <v>0.00029999999999999997</v>
      </c>
      <c r="R282" s="235">
        <f>Q282*H282</f>
        <v>0.00089999999999999998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270</v>
      </c>
      <c r="AT282" s="237" t="s">
        <v>147</v>
      </c>
      <c r="AU282" s="237" t="s">
        <v>82</v>
      </c>
      <c r="AY282" s="17" t="s">
        <v>144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7" t="s">
        <v>80</v>
      </c>
      <c r="BK282" s="238">
        <f>ROUND(I282*H282,2)</f>
        <v>0</v>
      </c>
      <c r="BL282" s="17" t="s">
        <v>270</v>
      </c>
      <c r="BM282" s="237" t="s">
        <v>1468</v>
      </c>
    </row>
    <row r="283" s="2" customFormat="1">
      <c r="A283" s="38"/>
      <c r="B283" s="39"/>
      <c r="C283" s="40"/>
      <c r="D283" s="239" t="s">
        <v>154</v>
      </c>
      <c r="E283" s="40"/>
      <c r="F283" s="240" t="s">
        <v>1059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154</v>
      </c>
      <c r="AU283" s="17" t="s">
        <v>82</v>
      </c>
    </row>
    <row r="284" s="2" customFormat="1">
      <c r="A284" s="38"/>
      <c r="B284" s="39"/>
      <c r="C284" s="40"/>
      <c r="D284" s="244" t="s">
        <v>156</v>
      </c>
      <c r="E284" s="40"/>
      <c r="F284" s="245" t="s">
        <v>1060</v>
      </c>
      <c r="G284" s="40"/>
      <c r="H284" s="40"/>
      <c r="I284" s="241"/>
      <c r="J284" s="40"/>
      <c r="K284" s="40"/>
      <c r="L284" s="44"/>
      <c r="M284" s="242"/>
      <c r="N284" s="24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156</v>
      </c>
      <c r="AU284" s="17" t="s">
        <v>82</v>
      </c>
    </row>
    <row r="285" s="14" customFormat="1">
      <c r="A285" s="14"/>
      <c r="B285" s="256"/>
      <c r="C285" s="257"/>
      <c r="D285" s="239" t="s">
        <v>158</v>
      </c>
      <c r="E285" s="258" t="s">
        <v>1</v>
      </c>
      <c r="F285" s="259" t="s">
        <v>1063</v>
      </c>
      <c r="G285" s="257"/>
      <c r="H285" s="260">
        <v>3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158</v>
      </c>
      <c r="AU285" s="266" t="s">
        <v>82</v>
      </c>
      <c r="AV285" s="14" t="s">
        <v>82</v>
      </c>
      <c r="AW285" s="14" t="s">
        <v>30</v>
      </c>
      <c r="AX285" s="14" t="s">
        <v>73</v>
      </c>
      <c r="AY285" s="266" t="s">
        <v>144</v>
      </c>
    </row>
    <row r="286" s="15" customFormat="1">
      <c r="A286" s="15"/>
      <c r="B286" s="267"/>
      <c r="C286" s="268"/>
      <c r="D286" s="239" t="s">
        <v>158</v>
      </c>
      <c r="E286" s="269" t="s">
        <v>1</v>
      </c>
      <c r="F286" s="270" t="s">
        <v>161</v>
      </c>
      <c r="G286" s="268"/>
      <c r="H286" s="271">
        <v>3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158</v>
      </c>
      <c r="AU286" s="277" t="s">
        <v>82</v>
      </c>
      <c r="AV286" s="15" t="s">
        <v>152</v>
      </c>
      <c r="AW286" s="15" t="s">
        <v>30</v>
      </c>
      <c r="AX286" s="15" t="s">
        <v>80</v>
      </c>
      <c r="AY286" s="277" t="s">
        <v>144</v>
      </c>
    </row>
    <row r="287" s="2" customFormat="1" ht="16.5" customHeight="1">
      <c r="A287" s="38"/>
      <c r="B287" s="39"/>
      <c r="C287" s="226" t="s">
        <v>381</v>
      </c>
      <c r="D287" s="226" t="s">
        <v>147</v>
      </c>
      <c r="E287" s="227" t="s">
        <v>425</v>
      </c>
      <c r="F287" s="228" t="s">
        <v>426</v>
      </c>
      <c r="G287" s="229" t="s">
        <v>427</v>
      </c>
      <c r="H287" s="230">
        <v>10</v>
      </c>
      <c r="I287" s="231"/>
      <c r="J287" s="232">
        <f>ROUND(I287*H287,2)</f>
        <v>0</v>
      </c>
      <c r="K287" s="228" t="s">
        <v>1</v>
      </c>
      <c r="L287" s="44"/>
      <c r="M287" s="233" t="s">
        <v>1</v>
      </c>
      <c r="N287" s="234" t="s">
        <v>38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270</v>
      </c>
      <c r="AT287" s="237" t="s">
        <v>147</v>
      </c>
      <c r="AU287" s="237" t="s">
        <v>82</v>
      </c>
      <c r="AY287" s="17" t="s">
        <v>144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80</v>
      </c>
      <c r="BK287" s="238">
        <f>ROUND(I287*H287,2)</f>
        <v>0</v>
      </c>
      <c r="BL287" s="17" t="s">
        <v>270</v>
      </c>
      <c r="BM287" s="237" t="s">
        <v>1469</v>
      </c>
    </row>
    <row r="288" s="2" customFormat="1">
      <c r="A288" s="38"/>
      <c r="B288" s="39"/>
      <c r="C288" s="40"/>
      <c r="D288" s="239" t="s">
        <v>154</v>
      </c>
      <c r="E288" s="40"/>
      <c r="F288" s="240" t="s">
        <v>426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154</v>
      </c>
      <c r="AU288" s="17" t="s">
        <v>82</v>
      </c>
    </row>
    <row r="289" s="14" customFormat="1">
      <c r="A289" s="14"/>
      <c r="B289" s="256"/>
      <c r="C289" s="257"/>
      <c r="D289" s="239" t="s">
        <v>158</v>
      </c>
      <c r="E289" s="258" t="s">
        <v>1</v>
      </c>
      <c r="F289" s="259" t="s">
        <v>1470</v>
      </c>
      <c r="G289" s="257"/>
      <c r="H289" s="260">
        <v>10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158</v>
      </c>
      <c r="AU289" s="266" t="s">
        <v>82</v>
      </c>
      <c r="AV289" s="14" t="s">
        <v>82</v>
      </c>
      <c r="AW289" s="14" t="s">
        <v>30</v>
      </c>
      <c r="AX289" s="14" t="s">
        <v>73</v>
      </c>
      <c r="AY289" s="266" t="s">
        <v>144</v>
      </c>
    </row>
    <row r="290" s="15" customFormat="1">
      <c r="A290" s="15"/>
      <c r="B290" s="267"/>
      <c r="C290" s="268"/>
      <c r="D290" s="239" t="s">
        <v>158</v>
      </c>
      <c r="E290" s="269" t="s">
        <v>1</v>
      </c>
      <c r="F290" s="270" t="s">
        <v>161</v>
      </c>
      <c r="G290" s="268"/>
      <c r="H290" s="271">
        <v>10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158</v>
      </c>
      <c r="AU290" s="277" t="s">
        <v>82</v>
      </c>
      <c r="AV290" s="15" t="s">
        <v>152</v>
      </c>
      <c r="AW290" s="15" t="s">
        <v>30</v>
      </c>
      <c r="AX290" s="15" t="s">
        <v>80</v>
      </c>
      <c r="AY290" s="277" t="s">
        <v>144</v>
      </c>
    </row>
    <row r="291" s="2" customFormat="1" ht="24.15" customHeight="1">
      <c r="A291" s="38"/>
      <c r="B291" s="39"/>
      <c r="C291" s="226" t="s">
        <v>386</v>
      </c>
      <c r="D291" s="226" t="s">
        <v>147</v>
      </c>
      <c r="E291" s="227" t="s">
        <v>472</v>
      </c>
      <c r="F291" s="228" t="s">
        <v>473</v>
      </c>
      <c r="G291" s="229" t="s">
        <v>164</v>
      </c>
      <c r="H291" s="230">
        <v>78.019999999999996</v>
      </c>
      <c r="I291" s="231"/>
      <c r="J291" s="232">
        <f>ROUND(I291*H291,2)</f>
        <v>0</v>
      </c>
      <c r="K291" s="228" t="s">
        <v>151</v>
      </c>
      <c r="L291" s="44"/>
      <c r="M291" s="233" t="s">
        <v>1</v>
      </c>
      <c r="N291" s="234" t="s">
        <v>38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0.01584</v>
      </c>
      <c r="T291" s="236">
        <f>S291*H291</f>
        <v>1.2358368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270</v>
      </c>
      <c r="AT291" s="237" t="s">
        <v>147</v>
      </c>
      <c r="AU291" s="237" t="s">
        <v>82</v>
      </c>
      <c r="AY291" s="17" t="s">
        <v>144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80</v>
      </c>
      <c r="BK291" s="238">
        <f>ROUND(I291*H291,2)</f>
        <v>0</v>
      </c>
      <c r="BL291" s="17" t="s">
        <v>270</v>
      </c>
      <c r="BM291" s="237" t="s">
        <v>1471</v>
      </c>
    </row>
    <row r="292" s="2" customFormat="1">
      <c r="A292" s="38"/>
      <c r="B292" s="39"/>
      <c r="C292" s="40"/>
      <c r="D292" s="239" t="s">
        <v>154</v>
      </c>
      <c r="E292" s="40"/>
      <c r="F292" s="240" t="s">
        <v>475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154</v>
      </c>
      <c r="AU292" s="17" t="s">
        <v>82</v>
      </c>
    </row>
    <row r="293" s="2" customFormat="1">
      <c r="A293" s="38"/>
      <c r="B293" s="39"/>
      <c r="C293" s="40"/>
      <c r="D293" s="244" t="s">
        <v>156</v>
      </c>
      <c r="E293" s="40"/>
      <c r="F293" s="245" t="s">
        <v>476</v>
      </c>
      <c r="G293" s="40"/>
      <c r="H293" s="40"/>
      <c r="I293" s="241"/>
      <c r="J293" s="40"/>
      <c r="K293" s="40"/>
      <c r="L293" s="44"/>
      <c r="M293" s="242"/>
      <c r="N293" s="24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156</v>
      </c>
      <c r="AU293" s="17" t="s">
        <v>82</v>
      </c>
    </row>
    <row r="294" s="13" customFormat="1">
      <c r="A294" s="13"/>
      <c r="B294" s="246"/>
      <c r="C294" s="247"/>
      <c r="D294" s="239" t="s">
        <v>158</v>
      </c>
      <c r="E294" s="248" t="s">
        <v>1</v>
      </c>
      <c r="F294" s="249" t="s">
        <v>1324</v>
      </c>
      <c r="G294" s="247"/>
      <c r="H294" s="248" t="s">
        <v>1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158</v>
      </c>
      <c r="AU294" s="255" t="s">
        <v>82</v>
      </c>
      <c r="AV294" s="13" t="s">
        <v>80</v>
      </c>
      <c r="AW294" s="13" t="s">
        <v>30</v>
      </c>
      <c r="AX294" s="13" t="s">
        <v>73</v>
      </c>
      <c r="AY294" s="255" t="s">
        <v>144</v>
      </c>
    </row>
    <row r="295" s="14" customFormat="1">
      <c r="A295" s="14"/>
      <c r="B295" s="256"/>
      <c r="C295" s="257"/>
      <c r="D295" s="239" t="s">
        <v>158</v>
      </c>
      <c r="E295" s="258" t="s">
        <v>1</v>
      </c>
      <c r="F295" s="259" t="s">
        <v>1472</v>
      </c>
      <c r="G295" s="257"/>
      <c r="H295" s="260">
        <v>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158</v>
      </c>
      <c r="AU295" s="266" t="s">
        <v>82</v>
      </c>
      <c r="AV295" s="14" t="s">
        <v>82</v>
      </c>
      <c r="AW295" s="14" t="s">
        <v>30</v>
      </c>
      <c r="AX295" s="14" t="s">
        <v>73</v>
      </c>
      <c r="AY295" s="266" t="s">
        <v>144</v>
      </c>
    </row>
    <row r="296" s="14" customFormat="1">
      <c r="A296" s="14"/>
      <c r="B296" s="256"/>
      <c r="C296" s="257"/>
      <c r="D296" s="239" t="s">
        <v>158</v>
      </c>
      <c r="E296" s="258" t="s">
        <v>1</v>
      </c>
      <c r="F296" s="259" t="s">
        <v>1473</v>
      </c>
      <c r="G296" s="257"/>
      <c r="H296" s="260">
        <v>7.7400000000000002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158</v>
      </c>
      <c r="AU296" s="266" t="s">
        <v>82</v>
      </c>
      <c r="AV296" s="14" t="s">
        <v>82</v>
      </c>
      <c r="AW296" s="14" t="s">
        <v>30</v>
      </c>
      <c r="AX296" s="14" t="s">
        <v>73</v>
      </c>
      <c r="AY296" s="266" t="s">
        <v>144</v>
      </c>
    </row>
    <row r="297" s="14" customFormat="1">
      <c r="A297" s="14"/>
      <c r="B297" s="256"/>
      <c r="C297" s="257"/>
      <c r="D297" s="239" t="s">
        <v>158</v>
      </c>
      <c r="E297" s="258" t="s">
        <v>1</v>
      </c>
      <c r="F297" s="259" t="s">
        <v>1474</v>
      </c>
      <c r="G297" s="257"/>
      <c r="H297" s="260">
        <v>7.7400000000000002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158</v>
      </c>
      <c r="AU297" s="266" t="s">
        <v>82</v>
      </c>
      <c r="AV297" s="14" t="s">
        <v>82</v>
      </c>
      <c r="AW297" s="14" t="s">
        <v>30</v>
      </c>
      <c r="AX297" s="14" t="s">
        <v>73</v>
      </c>
      <c r="AY297" s="266" t="s">
        <v>144</v>
      </c>
    </row>
    <row r="298" s="14" customFormat="1">
      <c r="A298" s="14"/>
      <c r="B298" s="256"/>
      <c r="C298" s="257"/>
      <c r="D298" s="239" t="s">
        <v>158</v>
      </c>
      <c r="E298" s="258" t="s">
        <v>1</v>
      </c>
      <c r="F298" s="259" t="s">
        <v>1475</v>
      </c>
      <c r="G298" s="257"/>
      <c r="H298" s="260">
        <v>7.7400000000000002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158</v>
      </c>
      <c r="AU298" s="266" t="s">
        <v>82</v>
      </c>
      <c r="AV298" s="14" t="s">
        <v>82</v>
      </c>
      <c r="AW298" s="14" t="s">
        <v>30</v>
      </c>
      <c r="AX298" s="14" t="s">
        <v>73</v>
      </c>
      <c r="AY298" s="266" t="s">
        <v>144</v>
      </c>
    </row>
    <row r="299" s="14" customFormat="1">
      <c r="A299" s="14"/>
      <c r="B299" s="256"/>
      <c r="C299" s="257"/>
      <c r="D299" s="239" t="s">
        <v>158</v>
      </c>
      <c r="E299" s="258" t="s">
        <v>1</v>
      </c>
      <c r="F299" s="259" t="s">
        <v>1476</v>
      </c>
      <c r="G299" s="257"/>
      <c r="H299" s="260">
        <v>7.7400000000000002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158</v>
      </c>
      <c r="AU299" s="266" t="s">
        <v>82</v>
      </c>
      <c r="AV299" s="14" t="s">
        <v>82</v>
      </c>
      <c r="AW299" s="14" t="s">
        <v>30</v>
      </c>
      <c r="AX299" s="14" t="s">
        <v>73</v>
      </c>
      <c r="AY299" s="266" t="s">
        <v>144</v>
      </c>
    </row>
    <row r="300" s="14" customFormat="1">
      <c r="A300" s="14"/>
      <c r="B300" s="256"/>
      <c r="C300" s="257"/>
      <c r="D300" s="239" t="s">
        <v>158</v>
      </c>
      <c r="E300" s="258" t="s">
        <v>1</v>
      </c>
      <c r="F300" s="259" t="s">
        <v>1477</v>
      </c>
      <c r="G300" s="257"/>
      <c r="H300" s="260">
        <v>7.7400000000000002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158</v>
      </c>
      <c r="AU300" s="266" t="s">
        <v>82</v>
      </c>
      <c r="AV300" s="14" t="s">
        <v>82</v>
      </c>
      <c r="AW300" s="14" t="s">
        <v>30</v>
      </c>
      <c r="AX300" s="14" t="s">
        <v>73</v>
      </c>
      <c r="AY300" s="266" t="s">
        <v>144</v>
      </c>
    </row>
    <row r="301" s="14" customFormat="1">
      <c r="A301" s="14"/>
      <c r="B301" s="256"/>
      <c r="C301" s="257"/>
      <c r="D301" s="239" t="s">
        <v>158</v>
      </c>
      <c r="E301" s="258" t="s">
        <v>1</v>
      </c>
      <c r="F301" s="259" t="s">
        <v>1478</v>
      </c>
      <c r="G301" s="257"/>
      <c r="H301" s="260">
        <v>7.7400000000000002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158</v>
      </c>
      <c r="AU301" s="266" t="s">
        <v>82</v>
      </c>
      <c r="AV301" s="14" t="s">
        <v>82</v>
      </c>
      <c r="AW301" s="14" t="s">
        <v>30</v>
      </c>
      <c r="AX301" s="14" t="s">
        <v>73</v>
      </c>
      <c r="AY301" s="266" t="s">
        <v>144</v>
      </c>
    </row>
    <row r="302" s="14" customFormat="1">
      <c r="A302" s="14"/>
      <c r="B302" s="256"/>
      <c r="C302" s="257"/>
      <c r="D302" s="239" t="s">
        <v>158</v>
      </c>
      <c r="E302" s="258" t="s">
        <v>1</v>
      </c>
      <c r="F302" s="259" t="s">
        <v>1479</v>
      </c>
      <c r="G302" s="257"/>
      <c r="H302" s="260">
        <v>7.7400000000000002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158</v>
      </c>
      <c r="AU302" s="266" t="s">
        <v>82</v>
      </c>
      <c r="AV302" s="14" t="s">
        <v>82</v>
      </c>
      <c r="AW302" s="14" t="s">
        <v>30</v>
      </c>
      <c r="AX302" s="14" t="s">
        <v>73</v>
      </c>
      <c r="AY302" s="266" t="s">
        <v>144</v>
      </c>
    </row>
    <row r="303" s="14" customFormat="1">
      <c r="A303" s="14"/>
      <c r="B303" s="256"/>
      <c r="C303" s="257"/>
      <c r="D303" s="239" t="s">
        <v>158</v>
      </c>
      <c r="E303" s="258" t="s">
        <v>1</v>
      </c>
      <c r="F303" s="259" t="s">
        <v>1480</v>
      </c>
      <c r="G303" s="257"/>
      <c r="H303" s="260">
        <v>7.7400000000000002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158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144</v>
      </c>
    </row>
    <row r="304" s="14" customFormat="1">
      <c r="A304" s="14"/>
      <c r="B304" s="256"/>
      <c r="C304" s="257"/>
      <c r="D304" s="239" t="s">
        <v>158</v>
      </c>
      <c r="E304" s="258" t="s">
        <v>1</v>
      </c>
      <c r="F304" s="259" t="s">
        <v>1481</v>
      </c>
      <c r="G304" s="257"/>
      <c r="H304" s="260">
        <v>4.0999999999999996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158</v>
      </c>
      <c r="AU304" s="266" t="s">
        <v>82</v>
      </c>
      <c r="AV304" s="14" t="s">
        <v>82</v>
      </c>
      <c r="AW304" s="14" t="s">
        <v>30</v>
      </c>
      <c r="AX304" s="14" t="s">
        <v>73</v>
      </c>
      <c r="AY304" s="266" t="s">
        <v>144</v>
      </c>
    </row>
    <row r="305" s="13" customFormat="1">
      <c r="A305" s="13"/>
      <c r="B305" s="246"/>
      <c r="C305" s="247"/>
      <c r="D305" s="239" t="s">
        <v>158</v>
      </c>
      <c r="E305" s="248" t="s">
        <v>1</v>
      </c>
      <c r="F305" s="249" t="s">
        <v>1482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158</v>
      </c>
      <c r="AU305" s="255" t="s">
        <v>82</v>
      </c>
      <c r="AV305" s="13" t="s">
        <v>80</v>
      </c>
      <c r="AW305" s="13" t="s">
        <v>30</v>
      </c>
      <c r="AX305" s="13" t="s">
        <v>73</v>
      </c>
      <c r="AY305" s="255" t="s">
        <v>144</v>
      </c>
    </row>
    <row r="306" s="14" customFormat="1">
      <c r="A306" s="14"/>
      <c r="B306" s="256"/>
      <c r="C306" s="257"/>
      <c r="D306" s="239" t="s">
        <v>158</v>
      </c>
      <c r="E306" s="258" t="s">
        <v>1</v>
      </c>
      <c r="F306" s="259" t="s">
        <v>1483</v>
      </c>
      <c r="G306" s="257"/>
      <c r="H306" s="260">
        <v>11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158</v>
      </c>
      <c r="AU306" s="266" t="s">
        <v>82</v>
      </c>
      <c r="AV306" s="14" t="s">
        <v>82</v>
      </c>
      <c r="AW306" s="14" t="s">
        <v>30</v>
      </c>
      <c r="AX306" s="14" t="s">
        <v>73</v>
      </c>
      <c r="AY306" s="266" t="s">
        <v>144</v>
      </c>
    </row>
    <row r="307" s="15" customFormat="1">
      <c r="A307" s="15"/>
      <c r="B307" s="267"/>
      <c r="C307" s="268"/>
      <c r="D307" s="239" t="s">
        <v>158</v>
      </c>
      <c r="E307" s="269" t="s">
        <v>1</v>
      </c>
      <c r="F307" s="270" t="s">
        <v>161</v>
      </c>
      <c r="G307" s="268"/>
      <c r="H307" s="271">
        <v>78.019999999999996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158</v>
      </c>
      <c r="AU307" s="277" t="s">
        <v>82</v>
      </c>
      <c r="AV307" s="15" t="s">
        <v>152</v>
      </c>
      <c r="AW307" s="15" t="s">
        <v>30</v>
      </c>
      <c r="AX307" s="15" t="s">
        <v>80</v>
      </c>
      <c r="AY307" s="277" t="s">
        <v>144</v>
      </c>
    </row>
    <row r="308" s="2" customFormat="1" ht="24.15" customHeight="1">
      <c r="A308" s="38"/>
      <c r="B308" s="39"/>
      <c r="C308" s="226" t="s">
        <v>392</v>
      </c>
      <c r="D308" s="226" t="s">
        <v>147</v>
      </c>
      <c r="E308" s="227" t="s">
        <v>1082</v>
      </c>
      <c r="F308" s="228" t="s">
        <v>1083</v>
      </c>
      <c r="G308" s="229" t="s">
        <v>164</v>
      </c>
      <c r="H308" s="230">
        <v>100</v>
      </c>
      <c r="I308" s="231"/>
      <c r="J308" s="232">
        <f>ROUND(I308*H308,2)</f>
        <v>0</v>
      </c>
      <c r="K308" s="228" t="s">
        <v>151</v>
      </c>
      <c r="L308" s="44"/>
      <c r="M308" s="233" t="s">
        <v>1</v>
      </c>
      <c r="N308" s="234" t="s">
        <v>38</v>
      </c>
      <c r="O308" s="91"/>
      <c r="P308" s="235">
        <f>O308*H308</f>
        <v>0</v>
      </c>
      <c r="Q308" s="235">
        <v>0.0073200000000000001</v>
      </c>
      <c r="R308" s="235">
        <f>Q308*H308</f>
        <v>0.73199999999999998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270</v>
      </c>
      <c r="AT308" s="237" t="s">
        <v>147</v>
      </c>
      <c r="AU308" s="237" t="s">
        <v>82</v>
      </c>
      <c r="AY308" s="17" t="s">
        <v>144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80</v>
      </c>
      <c r="BK308" s="238">
        <f>ROUND(I308*H308,2)</f>
        <v>0</v>
      </c>
      <c r="BL308" s="17" t="s">
        <v>270</v>
      </c>
      <c r="BM308" s="237" t="s">
        <v>1484</v>
      </c>
    </row>
    <row r="309" s="2" customFormat="1">
      <c r="A309" s="38"/>
      <c r="B309" s="39"/>
      <c r="C309" s="40"/>
      <c r="D309" s="239" t="s">
        <v>154</v>
      </c>
      <c r="E309" s="40"/>
      <c r="F309" s="240" t="s">
        <v>1085</v>
      </c>
      <c r="G309" s="40"/>
      <c r="H309" s="40"/>
      <c r="I309" s="241"/>
      <c r="J309" s="40"/>
      <c r="K309" s="40"/>
      <c r="L309" s="44"/>
      <c r="M309" s="242"/>
      <c r="N309" s="243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154</v>
      </c>
      <c r="AU309" s="17" t="s">
        <v>82</v>
      </c>
    </row>
    <row r="310" s="2" customFormat="1">
      <c r="A310" s="38"/>
      <c r="B310" s="39"/>
      <c r="C310" s="40"/>
      <c r="D310" s="244" t="s">
        <v>156</v>
      </c>
      <c r="E310" s="40"/>
      <c r="F310" s="245" t="s">
        <v>1086</v>
      </c>
      <c r="G310" s="40"/>
      <c r="H310" s="40"/>
      <c r="I310" s="241"/>
      <c r="J310" s="40"/>
      <c r="K310" s="40"/>
      <c r="L310" s="44"/>
      <c r="M310" s="242"/>
      <c r="N310" s="24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156</v>
      </c>
      <c r="AU310" s="17" t="s">
        <v>82</v>
      </c>
    </row>
    <row r="311" s="13" customFormat="1">
      <c r="A311" s="13"/>
      <c r="B311" s="246"/>
      <c r="C311" s="247"/>
      <c r="D311" s="239" t="s">
        <v>158</v>
      </c>
      <c r="E311" s="248" t="s">
        <v>1</v>
      </c>
      <c r="F311" s="249" t="s">
        <v>1087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158</v>
      </c>
      <c r="AU311" s="255" t="s">
        <v>82</v>
      </c>
      <c r="AV311" s="13" t="s">
        <v>80</v>
      </c>
      <c r="AW311" s="13" t="s">
        <v>30</v>
      </c>
      <c r="AX311" s="13" t="s">
        <v>73</v>
      </c>
      <c r="AY311" s="255" t="s">
        <v>144</v>
      </c>
    </row>
    <row r="312" s="14" customFormat="1">
      <c r="A312" s="14"/>
      <c r="B312" s="256"/>
      <c r="C312" s="257"/>
      <c r="D312" s="239" t="s">
        <v>158</v>
      </c>
      <c r="E312" s="258" t="s">
        <v>1</v>
      </c>
      <c r="F312" s="259" t="s">
        <v>985</v>
      </c>
      <c r="G312" s="257"/>
      <c r="H312" s="260">
        <v>100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158</v>
      </c>
      <c r="AU312" s="266" t="s">
        <v>82</v>
      </c>
      <c r="AV312" s="14" t="s">
        <v>82</v>
      </c>
      <c r="AW312" s="14" t="s">
        <v>30</v>
      </c>
      <c r="AX312" s="14" t="s">
        <v>73</v>
      </c>
      <c r="AY312" s="266" t="s">
        <v>144</v>
      </c>
    </row>
    <row r="313" s="15" customFormat="1">
      <c r="A313" s="15"/>
      <c r="B313" s="267"/>
      <c r="C313" s="268"/>
      <c r="D313" s="239" t="s">
        <v>158</v>
      </c>
      <c r="E313" s="269" t="s">
        <v>1</v>
      </c>
      <c r="F313" s="270" t="s">
        <v>161</v>
      </c>
      <c r="G313" s="268"/>
      <c r="H313" s="271">
        <v>100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158</v>
      </c>
      <c r="AU313" s="277" t="s">
        <v>82</v>
      </c>
      <c r="AV313" s="15" t="s">
        <v>152</v>
      </c>
      <c r="AW313" s="15" t="s">
        <v>30</v>
      </c>
      <c r="AX313" s="15" t="s">
        <v>80</v>
      </c>
      <c r="AY313" s="277" t="s">
        <v>144</v>
      </c>
    </row>
    <row r="314" s="2" customFormat="1" ht="33" customHeight="1">
      <c r="A314" s="38"/>
      <c r="B314" s="39"/>
      <c r="C314" s="226" t="s">
        <v>402</v>
      </c>
      <c r="D314" s="226" t="s">
        <v>147</v>
      </c>
      <c r="E314" s="227" t="s">
        <v>577</v>
      </c>
      <c r="F314" s="228" t="s">
        <v>578</v>
      </c>
      <c r="G314" s="229" t="s">
        <v>164</v>
      </c>
      <c r="H314" s="230">
        <v>306.04000000000002</v>
      </c>
      <c r="I314" s="231"/>
      <c r="J314" s="232">
        <f>ROUND(I314*H314,2)</f>
        <v>0</v>
      </c>
      <c r="K314" s="228" t="s">
        <v>151</v>
      </c>
      <c r="L314" s="44"/>
      <c r="M314" s="233" t="s">
        <v>1</v>
      </c>
      <c r="N314" s="234" t="s">
        <v>38</v>
      </c>
      <c r="O314" s="91"/>
      <c r="P314" s="235">
        <f>O314*H314</f>
        <v>0</v>
      </c>
      <c r="Q314" s="235">
        <v>9.0000000000000006E-05</v>
      </c>
      <c r="R314" s="235">
        <f>Q314*H314</f>
        <v>0.027543600000000005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270</v>
      </c>
      <c r="AT314" s="237" t="s">
        <v>147</v>
      </c>
      <c r="AU314" s="237" t="s">
        <v>82</v>
      </c>
      <c r="AY314" s="17" t="s">
        <v>144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80</v>
      </c>
      <c r="BK314" s="238">
        <f>ROUND(I314*H314,2)</f>
        <v>0</v>
      </c>
      <c r="BL314" s="17" t="s">
        <v>270</v>
      </c>
      <c r="BM314" s="237" t="s">
        <v>1485</v>
      </c>
    </row>
    <row r="315" s="2" customFormat="1">
      <c r="A315" s="38"/>
      <c r="B315" s="39"/>
      <c r="C315" s="40"/>
      <c r="D315" s="239" t="s">
        <v>154</v>
      </c>
      <c r="E315" s="40"/>
      <c r="F315" s="240" t="s">
        <v>580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154</v>
      </c>
      <c r="AU315" s="17" t="s">
        <v>82</v>
      </c>
    </row>
    <row r="316" s="2" customFormat="1">
      <c r="A316" s="38"/>
      <c r="B316" s="39"/>
      <c r="C316" s="40"/>
      <c r="D316" s="244" t="s">
        <v>156</v>
      </c>
      <c r="E316" s="40"/>
      <c r="F316" s="245" t="s">
        <v>581</v>
      </c>
      <c r="G316" s="40"/>
      <c r="H316" s="40"/>
      <c r="I316" s="241"/>
      <c r="J316" s="40"/>
      <c r="K316" s="40"/>
      <c r="L316" s="44"/>
      <c r="M316" s="242"/>
      <c r="N316" s="243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156</v>
      </c>
      <c r="AU316" s="17" t="s">
        <v>82</v>
      </c>
    </row>
    <row r="317" s="13" customFormat="1">
      <c r="A317" s="13"/>
      <c r="B317" s="246"/>
      <c r="C317" s="247"/>
      <c r="D317" s="239" t="s">
        <v>158</v>
      </c>
      <c r="E317" s="248" t="s">
        <v>1</v>
      </c>
      <c r="F317" s="249" t="s">
        <v>1324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158</v>
      </c>
      <c r="AU317" s="255" t="s">
        <v>82</v>
      </c>
      <c r="AV317" s="13" t="s">
        <v>80</v>
      </c>
      <c r="AW317" s="13" t="s">
        <v>30</v>
      </c>
      <c r="AX317" s="13" t="s">
        <v>73</v>
      </c>
      <c r="AY317" s="255" t="s">
        <v>144</v>
      </c>
    </row>
    <row r="318" s="14" customFormat="1">
      <c r="A318" s="14"/>
      <c r="B318" s="256"/>
      <c r="C318" s="257"/>
      <c r="D318" s="239" t="s">
        <v>158</v>
      </c>
      <c r="E318" s="258" t="s">
        <v>1</v>
      </c>
      <c r="F318" s="259" t="s">
        <v>1472</v>
      </c>
      <c r="G318" s="257"/>
      <c r="H318" s="260">
        <v>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158</v>
      </c>
      <c r="AU318" s="266" t="s">
        <v>82</v>
      </c>
      <c r="AV318" s="14" t="s">
        <v>82</v>
      </c>
      <c r="AW318" s="14" t="s">
        <v>30</v>
      </c>
      <c r="AX318" s="14" t="s">
        <v>73</v>
      </c>
      <c r="AY318" s="266" t="s">
        <v>144</v>
      </c>
    </row>
    <row r="319" s="14" customFormat="1">
      <c r="A319" s="14"/>
      <c r="B319" s="256"/>
      <c r="C319" s="257"/>
      <c r="D319" s="239" t="s">
        <v>158</v>
      </c>
      <c r="E319" s="258" t="s">
        <v>1</v>
      </c>
      <c r="F319" s="259" t="s">
        <v>1473</v>
      </c>
      <c r="G319" s="257"/>
      <c r="H319" s="260">
        <v>7.7400000000000002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158</v>
      </c>
      <c r="AU319" s="266" t="s">
        <v>82</v>
      </c>
      <c r="AV319" s="14" t="s">
        <v>82</v>
      </c>
      <c r="AW319" s="14" t="s">
        <v>30</v>
      </c>
      <c r="AX319" s="14" t="s">
        <v>73</v>
      </c>
      <c r="AY319" s="266" t="s">
        <v>144</v>
      </c>
    </row>
    <row r="320" s="14" customFormat="1">
      <c r="A320" s="14"/>
      <c r="B320" s="256"/>
      <c r="C320" s="257"/>
      <c r="D320" s="239" t="s">
        <v>158</v>
      </c>
      <c r="E320" s="258" t="s">
        <v>1</v>
      </c>
      <c r="F320" s="259" t="s">
        <v>1474</v>
      </c>
      <c r="G320" s="257"/>
      <c r="H320" s="260">
        <v>7.7400000000000002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158</v>
      </c>
      <c r="AU320" s="266" t="s">
        <v>82</v>
      </c>
      <c r="AV320" s="14" t="s">
        <v>82</v>
      </c>
      <c r="AW320" s="14" t="s">
        <v>30</v>
      </c>
      <c r="AX320" s="14" t="s">
        <v>73</v>
      </c>
      <c r="AY320" s="266" t="s">
        <v>144</v>
      </c>
    </row>
    <row r="321" s="14" customFormat="1">
      <c r="A321" s="14"/>
      <c r="B321" s="256"/>
      <c r="C321" s="257"/>
      <c r="D321" s="239" t="s">
        <v>158</v>
      </c>
      <c r="E321" s="258" t="s">
        <v>1</v>
      </c>
      <c r="F321" s="259" t="s">
        <v>1475</v>
      </c>
      <c r="G321" s="257"/>
      <c r="H321" s="260">
        <v>7.7400000000000002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158</v>
      </c>
      <c r="AU321" s="266" t="s">
        <v>82</v>
      </c>
      <c r="AV321" s="14" t="s">
        <v>82</v>
      </c>
      <c r="AW321" s="14" t="s">
        <v>30</v>
      </c>
      <c r="AX321" s="14" t="s">
        <v>73</v>
      </c>
      <c r="AY321" s="266" t="s">
        <v>144</v>
      </c>
    </row>
    <row r="322" s="14" customFormat="1">
      <c r="A322" s="14"/>
      <c r="B322" s="256"/>
      <c r="C322" s="257"/>
      <c r="D322" s="239" t="s">
        <v>158</v>
      </c>
      <c r="E322" s="258" t="s">
        <v>1</v>
      </c>
      <c r="F322" s="259" t="s">
        <v>1476</v>
      </c>
      <c r="G322" s="257"/>
      <c r="H322" s="260">
        <v>7.7400000000000002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158</v>
      </c>
      <c r="AU322" s="266" t="s">
        <v>82</v>
      </c>
      <c r="AV322" s="14" t="s">
        <v>82</v>
      </c>
      <c r="AW322" s="14" t="s">
        <v>30</v>
      </c>
      <c r="AX322" s="14" t="s">
        <v>73</v>
      </c>
      <c r="AY322" s="266" t="s">
        <v>144</v>
      </c>
    </row>
    <row r="323" s="14" customFormat="1">
      <c r="A323" s="14"/>
      <c r="B323" s="256"/>
      <c r="C323" s="257"/>
      <c r="D323" s="239" t="s">
        <v>158</v>
      </c>
      <c r="E323" s="258" t="s">
        <v>1</v>
      </c>
      <c r="F323" s="259" t="s">
        <v>1477</v>
      </c>
      <c r="G323" s="257"/>
      <c r="H323" s="260">
        <v>7.7400000000000002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158</v>
      </c>
      <c r="AU323" s="266" t="s">
        <v>82</v>
      </c>
      <c r="AV323" s="14" t="s">
        <v>82</v>
      </c>
      <c r="AW323" s="14" t="s">
        <v>30</v>
      </c>
      <c r="AX323" s="14" t="s">
        <v>73</v>
      </c>
      <c r="AY323" s="266" t="s">
        <v>144</v>
      </c>
    </row>
    <row r="324" s="14" customFormat="1">
      <c r="A324" s="14"/>
      <c r="B324" s="256"/>
      <c r="C324" s="257"/>
      <c r="D324" s="239" t="s">
        <v>158</v>
      </c>
      <c r="E324" s="258" t="s">
        <v>1</v>
      </c>
      <c r="F324" s="259" t="s">
        <v>1478</v>
      </c>
      <c r="G324" s="257"/>
      <c r="H324" s="260">
        <v>7.7400000000000002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158</v>
      </c>
      <c r="AU324" s="266" t="s">
        <v>82</v>
      </c>
      <c r="AV324" s="14" t="s">
        <v>82</v>
      </c>
      <c r="AW324" s="14" t="s">
        <v>30</v>
      </c>
      <c r="AX324" s="14" t="s">
        <v>73</v>
      </c>
      <c r="AY324" s="266" t="s">
        <v>144</v>
      </c>
    </row>
    <row r="325" s="14" customFormat="1">
      <c r="A325" s="14"/>
      <c r="B325" s="256"/>
      <c r="C325" s="257"/>
      <c r="D325" s="239" t="s">
        <v>158</v>
      </c>
      <c r="E325" s="258" t="s">
        <v>1</v>
      </c>
      <c r="F325" s="259" t="s">
        <v>1479</v>
      </c>
      <c r="G325" s="257"/>
      <c r="H325" s="260">
        <v>7.7400000000000002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158</v>
      </c>
      <c r="AU325" s="266" t="s">
        <v>82</v>
      </c>
      <c r="AV325" s="14" t="s">
        <v>82</v>
      </c>
      <c r="AW325" s="14" t="s">
        <v>30</v>
      </c>
      <c r="AX325" s="14" t="s">
        <v>73</v>
      </c>
      <c r="AY325" s="266" t="s">
        <v>144</v>
      </c>
    </row>
    <row r="326" s="14" customFormat="1">
      <c r="A326" s="14"/>
      <c r="B326" s="256"/>
      <c r="C326" s="257"/>
      <c r="D326" s="239" t="s">
        <v>158</v>
      </c>
      <c r="E326" s="258" t="s">
        <v>1</v>
      </c>
      <c r="F326" s="259" t="s">
        <v>1480</v>
      </c>
      <c r="G326" s="257"/>
      <c r="H326" s="260">
        <v>7.7400000000000002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158</v>
      </c>
      <c r="AU326" s="266" t="s">
        <v>82</v>
      </c>
      <c r="AV326" s="14" t="s">
        <v>82</v>
      </c>
      <c r="AW326" s="14" t="s">
        <v>30</v>
      </c>
      <c r="AX326" s="14" t="s">
        <v>73</v>
      </c>
      <c r="AY326" s="266" t="s">
        <v>144</v>
      </c>
    </row>
    <row r="327" s="14" customFormat="1">
      <c r="A327" s="14"/>
      <c r="B327" s="256"/>
      <c r="C327" s="257"/>
      <c r="D327" s="239" t="s">
        <v>158</v>
      </c>
      <c r="E327" s="258" t="s">
        <v>1</v>
      </c>
      <c r="F327" s="259" t="s">
        <v>1481</v>
      </c>
      <c r="G327" s="257"/>
      <c r="H327" s="260">
        <v>4.0999999999999996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158</v>
      </c>
      <c r="AU327" s="266" t="s">
        <v>82</v>
      </c>
      <c r="AV327" s="14" t="s">
        <v>82</v>
      </c>
      <c r="AW327" s="14" t="s">
        <v>30</v>
      </c>
      <c r="AX327" s="14" t="s">
        <v>73</v>
      </c>
      <c r="AY327" s="266" t="s">
        <v>144</v>
      </c>
    </row>
    <row r="328" s="13" customFormat="1">
      <c r="A328" s="13"/>
      <c r="B328" s="246"/>
      <c r="C328" s="247"/>
      <c r="D328" s="239" t="s">
        <v>158</v>
      </c>
      <c r="E328" s="248" t="s">
        <v>1</v>
      </c>
      <c r="F328" s="249" t="s">
        <v>1482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158</v>
      </c>
      <c r="AU328" s="255" t="s">
        <v>82</v>
      </c>
      <c r="AV328" s="13" t="s">
        <v>80</v>
      </c>
      <c r="AW328" s="13" t="s">
        <v>30</v>
      </c>
      <c r="AX328" s="13" t="s">
        <v>73</v>
      </c>
      <c r="AY328" s="255" t="s">
        <v>144</v>
      </c>
    </row>
    <row r="329" s="14" customFormat="1">
      <c r="A329" s="14"/>
      <c r="B329" s="256"/>
      <c r="C329" s="257"/>
      <c r="D329" s="239" t="s">
        <v>158</v>
      </c>
      <c r="E329" s="258" t="s">
        <v>1</v>
      </c>
      <c r="F329" s="259" t="s">
        <v>1483</v>
      </c>
      <c r="G329" s="257"/>
      <c r="H329" s="260">
        <v>11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158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144</v>
      </c>
    </row>
    <row r="330" s="13" customFormat="1">
      <c r="A330" s="13"/>
      <c r="B330" s="246"/>
      <c r="C330" s="247"/>
      <c r="D330" s="239" t="s">
        <v>158</v>
      </c>
      <c r="E330" s="248" t="s">
        <v>1</v>
      </c>
      <c r="F330" s="249" t="s">
        <v>534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158</v>
      </c>
      <c r="AU330" s="255" t="s">
        <v>82</v>
      </c>
      <c r="AV330" s="13" t="s">
        <v>80</v>
      </c>
      <c r="AW330" s="13" t="s">
        <v>30</v>
      </c>
      <c r="AX330" s="13" t="s">
        <v>73</v>
      </c>
      <c r="AY330" s="255" t="s">
        <v>144</v>
      </c>
    </row>
    <row r="331" s="14" customFormat="1">
      <c r="A331" s="14"/>
      <c r="B331" s="256"/>
      <c r="C331" s="257"/>
      <c r="D331" s="239" t="s">
        <v>158</v>
      </c>
      <c r="E331" s="258" t="s">
        <v>1</v>
      </c>
      <c r="F331" s="259" t="s">
        <v>1486</v>
      </c>
      <c r="G331" s="257"/>
      <c r="H331" s="260">
        <v>228.02000000000001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158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144</v>
      </c>
    </row>
    <row r="332" s="15" customFormat="1">
      <c r="A332" s="15"/>
      <c r="B332" s="267"/>
      <c r="C332" s="268"/>
      <c r="D332" s="239" t="s">
        <v>158</v>
      </c>
      <c r="E332" s="269" t="s">
        <v>1</v>
      </c>
      <c r="F332" s="270" t="s">
        <v>161</v>
      </c>
      <c r="G332" s="268"/>
      <c r="H332" s="271">
        <v>306.04000000000002</v>
      </c>
      <c r="I332" s="272"/>
      <c r="J332" s="268"/>
      <c r="K332" s="268"/>
      <c r="L332" s="273"/>
      <c r="M332" s="274"/>
      <c r="N332" s="275"/>
      <c r="O332" s="275"/>
      <c r="P332" s="275"/>
      <c r="Q332" s="275"/>
      <c r="R332" s="275"/>
      <c r="S332" s="275"/>
      <c r="T332" s="27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7" t="s">
        <v>158</v>
      </c>
      <c r="AU332" s="277" t="s">
        <v>82</v>
      </c>
      <c r="AV332" s="15" t="s">
        <v>152</v>
      </c>
      <c r="AW332" s="15" t="s">
        <v>30</v>
      </c>
      <c r="AX332" s="15" t="s">
        <v>80</v>
      </c>
      <c r="AY332" s="277" t="s">
        <v>144</v>
      </c>
    </row>
    <row r="333" s="2" customFormat="1" ht="21.75" customHeight="1">
      <c r="A333" s="38"/>
      <c r="B333" s="39"/>
      <c r="C333" s="278" t="s">
        <v>410</v>
      </c>
      <c r="D333" s="278" t="s">
        <v>361</v>
      </c>
      <c r="E333" s="279" t="s">
        <v>584</v>
      </c>
      <c r="F333" s="280" t="s">
        <v>585</v>
      </c>
      <c r="G333" s="281" t="s">
        <v>150</v>
      </c>
      <c r="H333" s="282">
        <v>9.2729999999999997</v>
      </c>
      <c r="I333" s="283"/>
      <c r="J333" s="284">
        <f>ROUND(I333*H333,2)</f>
        <v>0</v>
      </c>
      <c r="K333" s="280" t="s">
        <v>151</v>
      </c>
      <c r="L333" s="285"/>
      <c r="M333" s="286" t="s">
        <v>1</v>
      </c>
      <c r="N333" s="287" t="s">
        <v>38</v>
      </c>
      <c r="O333" s="91"/>
      <c r="P333" s="235">
        <f>O333*H333</f>
        <v>0</v>
      </c>
      <c r="Q333" s="235">
        <v>0.55000000000000004</v>
      </c>
      <c r="R333" s="235">
        <f>Q333*H333</f>
        <v>5.1001500000000002</v>
      </c>
      <c r="S333" s="235">
        <v>0</v>
      </c>
      <c r="T333" s="23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376</v>
      </c>
      <c r="AT333" s="237" t="s">
        <v>361</v>
      </c>
      <c r="AU333" s="237" t="s">
        <v>82</v>
      </c>
      <c r="AY333" s="17" t="s">
        <v>144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80</v>
      </c>
      <c r="BK333" s="238">
        <f>ROUND(I333*H333,2)</f>
        <v>0</v>
      </c>
      <c r="BL333" s="17" t="s">
        <v>270</v>
      </c>
      <c r="BM333" s="237" t="s">
        <v>1487</v>
      </c>
    </row>
    <row r="334" s="2" customFormat="1">
      <c r="A334" s="38"/>
      <c r="B334" s="39"/>
      <c r="C334" s="40"/>
      <c r="D334" s="239" t="s">
        <v>154</v>
      </c>
      <c r="E334" s="40"/>
      <c r="F334" s="240" t="s">
        <v>585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154</v>
      </c>
      <c r="AU334" s="17" t="s">
        <v>82</v>
      </c>
    </row>
    <row r="335" s="13" customFormat="1">
      <c r="A335" s="13"/>
      <c r="B335" s="246"/>
      <c r="C335" s="247"/>
      <c r="D335" s="239" t="s">
        <v>158</v>
      </c>
      <c r="E335" s="248" t="s">
        <v>1</v>
      </c>
      <c r="F335" s="249" t="s">
        <v>540</v>
      </c>
      <c r="G335" s="247"/>
      <c r="H335" s="248" t="s">
        <v>1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158</v>
      </c>
      <c r="AU335" s="255" t="s">
        <v>82</v>
      </c>
      <c r="AV335" s="13" t="s">
        <v>80</v>
      </c>
      <c r="AW335" s="13" t="s">
        <v>30</v>
      </c>
      <c r="AX335" s="13" t="s">
        <v>73</v>
      </c>
      <c r="AY335" s="255" t="s">
        <v>144</v>
      </c>
    </row>
    <row r="336" s="13" customFormat="1">
      <c r="A336" s="13"/>
      <c r="B336" s="246"/>
      <c r="C336" s="247"/>
      <c r="D336" s="239" t="s">
        <v>158</v>
      </c>
      <c r="E336" s="248" t="s">
        <v>1</v>
      </c>
      <c r="F336" s="249" t="s">
        <v>1324</v>
      </c>
      <c r="G336" s="247"/>
      <c r="H336" s="248" t="s">
        <v>1</v>
      </c>
      <c r="I336" s="250"/>
      <c r="J336" s="247"/>
      <c r="K336" s="247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158</v>
      </c>
      <c r="AU336" s="255" t="s">
        <v>82</v>
      </c>
      <c r="AV336" s="13" t="s">
        <v>80</v>
      </c>
      <c r="AW336" s="13" t="s">
        <v>30</v>
      </c>
      <c r="AX336" s="13" t="s">
        <v>73</v>
      </c>
      <c r="AY336" s="255" t="s">
        <v>144</v>
      </c>
    </row>
    <row r="337" s="14" customFormat="1">
      <c r="A337" s="14"/>
      <c r="B337" s="256"/>
      <c r="C337" s="257"/>
      <c r="D337" s="239" t="s">
        <v>158</v>
      </c>
      <c r="E337" s="258" t="s">
        <v>1</v>
      </c>
      <c r="F337" s="259" t="s">
        <v>1488</v>
      </c>
      <c r="G337" s="257"/>
      <c r="H337" s="260">
        <v>0.028000000000000001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158</v>
      </c>
      <c r="AU337" s="266" t="s">
        <v>82</v>
      </c>
      <c r="AV337" s="14" t="s">
        <v>82</v>
      </c>
      <c r="AW337" s="14" t="s">
        <v>30</v>
      </c>
      <c r="AX337" s="14" t="s">
        <v>73</v>
      </c>
      <c r="AY337" s="266" t="s">
        <v>144</v>
      </c>
    </row>
    <row r="338" s="14" customFormat="1">
      <c r="A338" s="14"/>
      <c r="B338" s="256"/>
      <c r="C338" s="257"/>
      <c r="D338" s="239" t="s">
        <v>158</v>
      </c>
      <c r="E338" s="258" t="s">
        <v>1</v>
      </c>
      <c r="F338" s="259" t="s">
        <v>1489</v>
      </c>
      <c r="G338" s="257"/>
      <c r="H338" s="260">
        <v>0.217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158</v>
      </c>
      <c r="AU338" s="266" t="s">
        <v>82</v>
      </c>
      <c r="AV338" s="14" t="s">
        <v>82</v>
      </c>
      <c r="AW338" s="14" t="s">
        <v>30</v>
      </c>
      <c r="AX338" s="14" t="s">
        <v>73</v>
      </c>
      <c r="AY338" s="266" t="s">
        <v>144</v>
      </c>
    </row>
    <row r="339" s="14" customFormat="1">
      <c r="A339" s="14"/>
      <c r="B339" s="256"/>
      <c r="C339" s="257"/>
      <c r="D339" s="239" t="s">
        <v>158</v>
      </c>
      <c r="E339" s="258" t="s">
        <v>1</v>
      </c>
      <c r="F339" s="259" t="s">
        <v>1490</v>
      </c>
      <c r="G339" s="257"/>
      <c r="H339" s="260">
        <v>0.217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158</v>
      </c>
      <c r="AU339" s="266" t="s">
        <v>82</v>
      </c>
      <c r="AV339" s="14" t="s">
        <v>82</v>
      </c>
      <c r="AW339" s="14" t="s">
        <v>30</v>
      </c>
      <c r="AX339" s="14" t="s">
        <v>73</v>
      </c>
      <c r="AY339" s="266" t="s">
        <v>144</v>
      </c>
    </row>
    <row r="340" s="14" customFormat="1">
      <c r="A340" s="14"/>
      <c r="B340" s="256"/>
      <c r="C340" s="257"/>
      <c r="D340" s="239" t="s">
        <v>158</v>
      </c>
      <c r="E340" s="258" t="s">
        <v>1</v>
      </c>
      <c r="F340" s="259" t="s">
        <v>1491</v>
      </c>
      <c r="G340" s="257"/>
      <c r="H340" s="260">
        <v>0.217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158</v>
      </c>
      <c r="AU340" s="266" t="s">
        <v>82</v>
      </c>
      <c r="AV340" s="14" t="s">
        <v>82</v>
      </c>
      <c r="AW340" s="14" t="s">
        <v>30</v>
      </c>
      <c r="AX340" s="14" t="s">
        <v>73</v>
      </c>
      <c r="AY340" s="266" t="s">
        <v>144</v>
      </c>
    </row>
    <row r="341" s="14" customFormat="1">
      <c r="A341" s="14"/>
      <c r="B341" s="256"/>
      <c r="C341" s="257"/>
      <c r="D341" s="239" t="s">
        <v>158</v>
      </c>
      <c r="E341" s="258" t="s">
        <v>1</v>
      </c>
      <c r="F341" s="259" t="s">
        <v>1492</v>
      </c>
      <c r="G341" s="257"/>
      <c r="H341" s="260">
        <v>0.217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158</v>
      </c>
      <c r="AU341" s="266" t="s">
        <v>82</v>
      </c>
      <c r="AV341" s="14" t="s">
        <v>82</v>
      </c>
      <c r="AW341" s="14" t="s">
        <v>30</v>
      </c>
      <c r="AX341" s="14" t="s">
        <v>73</v>
      </c>
      <c r="AY341" s="266" t="s">
        <v>144</v>
      </c>
    </row>
    <row r="342" s="14" customFormat="1">
      <c r="A342" s="14"/>
      <c r="B342" s="256"/>
      <c r="C342" s="257"/>
      <c r="D342" s="239" t="s">
        <v>158</v>
      </c>
      <c r="E342" s="258" t="s">
        <v>1</v>
      </c>
      <c r="F342" s="259" t="s">
        <v>1493</v>
      </c>
      <c r="G342" s="257"/>
      <c r="H342" s="260">
        <v>0.217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158</v>
      </c>
      <c r="AU342" s="266" t="s">
        <v>82</v>
      </c>
      <c r="AV342" s="14" t="s">
        <v>82</v>
      </c>
      <c r="AW342" s="14" t="s">
        <v>30</v>
      </c>
      <c r="AX342" s="14" t="s">
        <v>73</v>
      </c>
      <c r="AY342" s="266" t="s">
        <v>144</v>
      </c>
    </row>
    <row r="343" s="14" customFormat="1">
      <c r="A343" s="14"/>
      <c r="B343" s="256"/>
      <c r="C343" s="257"/>
      <c r="D343" s="239" t="s">
        <v>158</v>
      </c>
      <c r="E343" s="258" t="s">
        <v>1</v>
      </c>
      <c r="F343" s="259" t="s">
        <v>1494</v>
      </c>
      <c r="G343" s="257"/>
      <c r="H343" s="260">
        <v>0.217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158</v>
      </c>
      <c r="AU343" s="266" t="s">
        <v>82</v>
      </c>
      <c r="AV343" s="14" t="s">
        <v>82</v>
      </c>
      <c r="AW343" s="14" t="s">
        <v>30</v>
      </c>
      <c r="AX343" s="14" t="s">
        <v>73</v>
      </c>
      <c r="AY343" s="266" t="s">
        <v>144</v>
      </c>
    </row>
    <row r="344" s="14" customFormat="1">
      <c r="A344" s="14"/>
      <c r="B344" s="256"/>
      <c r="C344" s="257"/>
      <c r="D344" s="239" t="s">
        <v>158</v>
      </c>
      <c r="E344" s="258" t="s">
        <v>1</v>
      </c>
      <c r="F344" s="259" t="s">
        <v>1495</v>
      </c>
      <c r="G344" s="257"/>
      <c r="H344" s="260">
        <v>0.217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158</v>
      </c>
      <c r="AU344" s="266" t="s">
        <v>82</v>
      </c>
      <c r="AV344" s="14" t="s">
        <v>82</v>
      </c>
      <c r="AW344" s="14" t="s">
        <v>30</v>
      </c>
      <c r="AX344" s="14" t="s">
        <v>73</v>
      </c>
      <c r="AY344" s="266" t="s">
        <v>144</v>
      </c>
    </row>
    <row r="345" s="14" customFormat="1">
      <c r="A345" s="14"/>
      <c r="B345" s="256"/>
      <c r="C345" s="257"/>
      <c r="D345" s="239" t="s">
        <v>158</v>
      </c>
      <c r="E345" s="258" t="s">
        <v>1</v>
      </c>
      <c r="F345" s="259" t="s">
        <v>1496</v>
      </c>
      <c r="G345" s="257"/>
      <c r="H345" s="260">
        <v>0.217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158</v>
      </c>
      <c r="AU345" s="266" t="s">
        <v>82</v>
      </c>
      <c r="AV345" s="14" t="s">
        <v>82</v>
      </c>
      <c r="AW345" s="14" t="s">
        <v>30</v>
      </c>
      <c r="AX345" s="14" t="s">
        <v>73</v>
      </c>
      <c r="AY345" s="266" t="s">
        <v>144</v>
      </c>
    </row>
    <row r="346" s="14" customFormat="1">
      <c r="A346" s="14"/>
      <c r="B346" s="256"/>
      <c r="C346" s="257"/>
      <c r="D346" s="239" t="s">
        <v>158</v>
      </c>
      <c r="E346" s="258" t="s">
        <v>1</v>
      </c>
      <c r="F346" s="259" t="s">
        <v>1497</v>
      </c>
      <c r="G346" s="257"/>
      <c r="H346" s="260">
        <v>0.11500000000000001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158</v>
      </c>
      <c r="AU346" s="266" t="s">
        <v>82</v>
      </c>
      <c r="AV346" s="14" t="s">
        <v>82</v>
      </c>
      <c r="AW346" s="14" t="s">
        <v>30</v>
      </c>
      <c r="AX346" s="14" t="s">
        <v>73</v>
      </c>
      <c r="AY346" s="266" t="s">
        <v>144</v>
      </c>
    </row>
    <row r="347" s="13" customFormat="1">
      <c r="A347" s="13"/>
      <c r="B347" s="246"/>
      <c r="C347" s="247"/>
      <c r="D347" s="239" t="s">
        <v>158</v>
      </c>
      <c r="E347" s="248" t="s">
        <v>1</v>
      </c>
      <c r="F347" s="249" t="s">
        <v>1482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158</v>
      </c>
      <c r="AU347" s="255" t="s">
        <v>82</v>
      </c>
      <c r="AV347" s="13" t="s">
        <v>80</v>
      </c>
      <c r="AW347" s="13" t="s">
        <v>30</v>
      </c>
      <c r="AX347" s="13" t="s">
        <v>73</v>
      </c>
      <c r="AY347" s="255" t="s">
        <v>144</v>
      </c>
    </row>
    <row r="348" s="14" customFormat="1">
      <c r="A348" s="14"/>
      <c r="B348" s="256"/>
      <c r="C348" s="257"/>
      <c r="D348" s="239" t="s">
        <v>158</v>
      </c>
      <c r="E348" s="258" t="s">
        <v>1</v>
      </c>
      <c r="F348" s="259" t="s">
        <v>1498</v>
      </c>
      <c r="G348" s="257"/>
      <c r="H348" s="260">
        <v>0.14499999999999999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158</v>
      </c>
      <c r="AU348" s="266" t="s">
        <v>82</v>
      </c>
      <c r="AV348" s="14" t="s">
        <v>82</v>
      </c>
      <c r="AW348" s="14" t="s">
        <v>30</v>
      </c>
      <c r="AX348" s="14" t="s">
        <v>73</v>
      </c>
      <c r="AY348" s="266" t="s">
        <v>144</v>
      </c>
    </row>
    <row r="349" s="13" customFormat="1">
      <c r="A349" s="13"/>
      <c r="B349" s="246"/>
      <c r="C349" s="247"/>
      <c r="D349" s="239" t="s">
        <v>158</v>
      </c>
      <c r="E349" s="248" t="s">
        <v>1</v>
      </c>
      <c r="F349" s="249" t="s">
        <v>534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158</v>
      </c>
      <c r="AU349" s="255" t="s">
        <v>82</v>
      </c>
      <c r="AV349" s="13" t="s">
        <v>80</v>
      </c>
      <c r="AW349" s="13" t="s">
        <v>30</v>
      </c>
      <c r="AX349" s="13" t="s">
        <v>73</v>
      </c>
      <c r="AY349" s="255" t="s">
        <v>144</v>
      </c>
    </row>
    <row r="350" s="14" customFormat="1">
      <c r="A350" s="14"/>
      <c r="B350" s="256"/>
      <c r="C350" s="257"/>
      <c r="D350" s="239" t="s">
        <v>158</v>
      </c>
      <c r="E350" s="258" t="s">
        <v>1</v>
      </c>
      <c r="F350" s="259" t="s">
        <v>1499</v>
      </c>
      <c r="G350" s="257"/>
      <c r="H350" s="260">
        <v>7.2489999999999997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158</v>
      </c>
      <c r="AU350" s="266" t="s">
        <v>82</v>
      </c>
      <c r="AV350" s="14" t="s">
        <v>82</v>
      </c>
      <c r="AW350" s="14" t="s">
        <v>30</v>
      </c>
      <c r="AX350" s="14" t="s">
        <v>73</v>
      </c>
      <c r="AY350" s="266" t="s">
        <v>144</v>
      </c>
    </row>
    <row r="351" s="15" customFormat="1">
      <c r="A351" s="15"/>
      <c r="B351" s="267"/>
      <c r="C351" s="268"/>
      <c r="D351" s="239" t="s">
        <v>158</v>
      </c>
      <c r="E351" s="269" t="s">
        <v>1</v>
      </c>
      <c r="F351" s="270" t="s">
        <v>161</v>
      </c>
      <c r="G351" s="268"/>
      <c r="H351" s="271">
        <v>9.2729999999999997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158</v>
      </c>
      <c r="AU351" s="277" t="s">
        <v>82</v>
      </c>
      <c r="AV351" s="15" t="s">
        <v>152</v>
      </c>
      <c r="AW351" s="15" t="s">
        <v>30</v>
      </c>
      <c r="AX351" s="15" t="s">
        <v>80</v>
      </c>
      <c r="AY351" s="277" t="s">
        <v>144</v>
      </c>
    </row>
    <row r="352" s="2" customFormat="1" ht="24.15" customHeight="1">
      <c r="A352" s="38"/>
      <c r="B352" s="39"/>
      <c r="C352" s="226" t="s">
        <v>417</v>
      </c>
      <c r="D352" s="226" t="s">
        <v>147</v>
      </c>
      <c r="E352" s="227" t="s">
        <v>653</v>
      </c>
      <c r="F352" s="228" t="s">
        <v>654</v>
      </c>
      <c r="G352" s="229" t="s">
        <v>164</v>
      </c>
      <c r="H352" s="230">
        <v>78.019999999999996</v>
      </c>
      <c r="I352" s="231"/>
      <c r="J352" s="232">
        <f>ROUND(I352*H352,2)</f>
        <v>0</v>
      </c>
      <c r="K352" s="228" t="s">
        <v>151</v>
      </c>
      <c r="L352" s="44"/>
      <c r="M352" s="233" t="s">
        <v>1</v>
      </c>
      <c r="N352" s="234" t="s">
        <v>38</v>
      </c>
      <c r="O352" s="91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270</v>
      </c>
      <c r="AT352" s="237" t="s">
        <v>147</v>
      </c>
      <c r="AU352" s="237" t="s">
        <v>82</v>
      </c>
      <c r="AY352" s="17" t="s">
        <v>144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80</v>
      </c>
      <c r="BK352" s="238">
        <f>ROUND(I352*H352,2)</f>
        <v>0</v>
      </c>
      <c r="BL352" s="17" t="s">
        <v>270</v>
      </c>
      <c r="BM352" s="237" t="s">
        <v>1500</v>
      </c>
    </row>
    <row r="353" s="2" customFormat="1">
      <c r="A353" s="38"/>
      <c r="B353" s="39"/>
      <c r="C353" s="40"/>
      <c r="D353" s="239" t="s">
        <v>154</v>
      </c>
      <c r="E353" s="40"/>
      <c r="F353" s="240" t="s">
        <v>656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154</v>
      </c>
      <c r="AU353" s="17" t="s">
        <v>82</v>
      </c>
    </row>
    <row r="354" s="2" customFormat="1">
      <c r="A354" s="38"/>
      <c r="B354" s="39"/>
      <c r="C354" s="40"/>
      <c r="D354" s="244" t="s">
        <v>156</v>
      </c>
      <c r="E354" s="40"/>
      <c r="F354" s="245" t="s">
        <v>657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156</v>
      </c>
      <c r="AU354" s="17" t="s">
        <v>82</v>
      </c>
    </row>
    <row r="355" s="13" customFormat="1">
      <c r="A355" s="13"/>
      <c r="B355" s="246"/>
      <c r="C355" s="247"/>
      <c r="D355" s="239" t="s">
        <v>158</v>
      </c>
      <c r="E355" s="248" t="s">
        <v>1</v>
      </c>
      <c r="F355" s="249" t="s">
        <v>1324</v>
      </c>
      <c r="G355" s="247"/>
      <c r="H355" s="248" t="s">
        <v>1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158</v>
      </c>
      <c r="AU355" s="255" t="s">
        <v>82</v>
      </c>
      <c r="AV355" s="13" t="s">
        <v>80</v>
      </c>
      <c r="AW355" s="13" t="s">
        <v>30</v>
      </c>
      <c r="AX355" s="13" t="s">
        <v>73</v>
      </c>
      <c r="AY355" s="255" t="s">
        <v>144</v>
      </c>
    </row>
    <row r="356" s="14" customFormat="1">
      <c r="A356" s="14"/>
      <c r="B356" s="256"/>
      <c r="C356" s="257"/>
      <c r="D356" s="239" t="s">
        <v>158</v>
      </c>
      <c r="E356" s="258" t="s">
        <v>1</v>
      </c>
      <c r="F356" s="259" t="s">
        <v>1472</v>
      </c>
      <c r="G356" s="257"/>
      <c r="H356" s="260">
        <v>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158</v>
      </c>
      <c r="AU356" s="266" t="s">
        <v>82</v>
      </c>
      <c r="AV356" s="14" t="s">
        <v>82</v>
      </c>
      <c r="AW356" s="14" t="s">
        <v>30</v>
      </c>
      <c r="AX356" s="14" t="s">
        <v>73</v>
      </c>
      <c r="AY356" s="266" t="s">
        <v>144</v>
      </c>
    </row>
    <row r="357" s="14" customFormat="1">
      <c r="A357" s="14"/>
      <c r="B357" s="256"/>
      <c r="C357" s="257"/>
      <c r="D357" s="239" t="s">
        <v>158</v>
      </c>
      <c r="E357" s="258" t="s">
        <v>1</v>
      </c>
      <c r="F357" s="259" t="s">
        <v>1473</v>
      </c>
      <c r="G357" s="257"/>
      <c r="H357" s="260">
        <v>7.7400000000000002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158</v>
      </c>
      <c r="AU357" s="266" t="s">
        <v>82</v>
      </c>
      <c r="AV357" s="14" t="s">
        <v>82</v>
      </c>
      <c r="AW357" s="14" t="s">
        <v>30</v>
      </c>
      <c r="AX357" s="14" t="s">
        <v>73</v>
      </c>
      <c r="AY357" s="266" t="s">
        <v>144</v>
      </c>
    </row>
    <row r="358" s="14" customFormat="1">
      <c r="A358" s="14"/>
      <c r="B358" s="256"/>
      <c r="C358" s="257"/>
      <c r="D358" s="239" t="s">
        <v>158</v>
      </c>
      <c r="E358" s="258" t="s">
        <v>1</v>
      </c>
      <c r="F358" s="259" t="s">
        <v>1474</v>
      </c>
      <c r="G358" s="257"/>
      <c r="H358" s="260">
        <v>7.7400000000000002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158</v>
      </c>
      <c r="AU358" s="266" t="s">
        <v>82</v>
      </c>
      <c r="AV358" s="14" t="s">
        <v>82</v>
      </c>
      <c r="AW358" s="14" t="s">
        <v>30</v>
      </c>
      <c r="AX358" s="14" t="s">
        <v>73</v>
      </c>
      <c r="AY358" s="266" t="s">
        <v>144</v>
      </c>
    </row>
    <row r="359" s="14" customFormat="1">
      <c r="A359" s="14"/>
      <c r="B359" s="256"/>
      <c r="C359" s="257"/>
      <c r="D359" s="239" t="s">
        <v>158</v>
      </c>
      <c r="E359" s="258" t="s">
        <v>1</v>
      </c>
      <c r="F359" s="259" t="s">
        <v>1475</v>
      </c>
      <c r="G359" s="257"/>
      <c r="H359" s="260">
        <v>7.7400000000000002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158</v>
      </c>
      <c r="AU359" s="266" t="s">
        <v>82</v>
      </c>
      <c r="AV359" s="14" t="s">
        <v>82</v>
      </c>
      <c r="AW359" s="14" t="s">
        <v>30</v>
      </c>
      <c r="AX359" s="14" t="s">
        <v>73</v>
      </c>
      <c r="AY359" s="266" t="s">
        <v>144</v>
      </c>
    </row>
    <row r="360" s="14" customFormat="1">
      <c r="A360" s="14"/>
      <c r="B360" s="256"/>
      <c r="C360" s="257"/>
      <c r="D360" s="239" t="s">
        <v>158</v>
      </c>
      <c r="E360" s="258" t="s">
        <v>1</v>
      </c>
      <c r="F360" s="259" t="s">
        <v>1476</v>
      </c>
      <c r="G360" s="257"/>
      <c r="H360" s="260">
        <v>7.7400000000000002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158</v>
      </c>
      <c r="AU360" s="266" t="s">
        <v>82</v>
      </c>
      <c r="AV360" s="14" t="s">
        <v>82</v>
      </c>
      <c r="AW360" s="14" t="s">
        <v>30</v>
      </c>
      <c r="AX360" s="14" t="s">
        <v>73</v>
      </c>
      <c r="AY360" s="266" t="s">
        <v>144</v>
      </c>
    </row>
    <row r="361" s="14" customFormat="1">
      <c r="A361" s="14"/>
      <c r="B361" s="256"/>
      <c r="C361" s="257"/>
      <c r="D361" s="239" t="s">
        <v>158</v>
      </c>
      <c r="E361" s="258" t="s">
        <v>1</v>
      </c>
      <c r="F361" s="259" t="s">
        <v>1477</v>
      </c>
      <c r="G361" s="257"/>
      <c r="H361" s="260">
        <v>7.7400000000000002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158</v>
      </c>
      <c r="AU361" s="266" t="s">
        <v>82</v>
      </c>
      <c r="AV361" s="14" t="s">
        <v>82</v>
      </c>
      <c r="AW361" s="14" t="s">
        <v>30</v>
      </c>
      <c r="AX361" s="14" t="s">
        <v>73</v>
      </c>
      <c r="AY361" s="266" t="s">
        <v>144</v>
      </c>
    </row>
    <row r="362" s="14" customFormat="1">
      <c r="A362" s="14"/>
      <c r="B362" s="256"/>
      <c r="C362" s="257"/>
      <c r="D362" s="239" t="s">
        <v>158</v>
      </c>
      <c r="E362" s="258" t="s">
        <v>1</v>
      </c>
      <c r="F362" s="259" t="s">
        <v>1478</v>
      </c>
      <c r="G362" s="257"/>
      <c r="H362" s="260">
        <v>7.7400000000000002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158</v>
      </c>
      <c r="AU362" s="266" t="s">
        <v>82</v>
      </c>
      <c r="AV362" s="14" t="s">
        <v>82</v>
      </c>
      <c r="AW362" s="14" t="s">
        <v>30</v>
      </c>
      <c r="AX362" s="14" t="s">
        <v>73</v>
      </c>
      <c r="AY362" s="266" t="s">
        <v>144</v>
      </c>
    </row>
    <row r="363" s="14" customFormat="1">
      <c r="A363" s="14"/>
      <c r="B363" s="256"/>
      <c r="C363" s="257"/>
      <c r="D363" s="239" t="s">
        <v>158</v>
      </c>
      <c r="E363" s="258" t="s">
        <v>1</v>
      </c>
      <c r="F363" s="259" t="s">
        <v>1479</v>
      </c>
      <c r="G363" s="257"/>
      <c r="H363" s="260">
        <v>7.7400000000000002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158</v>
      </c>
      <c r="AU363" s="266" t="s">
        <v>82</v>
      </c>
      <c r="AV363" s="14" t="s">
        <v>82</v>
      </c>
      <c r="AW363" s="14" t="s">
        <v>30</v>
      </c>
      <c r="AX363" s="14" t="s">
        <v>73</v>
      </c>
      <c r="AY363" s="266" t="s">
        <v>144</v>
      </c>
    </row>
    <row r="364" s="14" customFormat="1">
      <c r="A364" s="14"/>
      <c r="B364" s="256"/>
      <c r="C364" s="257"/>
      <c r="D364" s="239" t="s">
        <v>158</v>
      </c>
      <c r="E364" s="258" t="s">
        <v>1</v>
      </c>
      <c r="F364" s="259" t="s">
        <v>1480</v>
      </c>
      <c r="G364" s="257"/>
      <c r="H364" s="260">
        <v>7.7400000000000002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158</v>
      </c>
      <c r="AU364" s="266" t="s">
        <v>82</v>
      </c>
      <c r="AV364" s="14" t="s">
        <v>82</v>
      </c>
      <c r="AW364" s="14" t="s">
        <v>30</v>
      </c>
      <c r="AX364" s="14" t="s">
        <v>73</v>
      </c>
      <c r="AY364" s="266" t="s">
        <v>144</v>
      </c>
    </row>
    <row r="365" s="14" customFormat="1">
      <c r="A365" s="14"/>
      <c r="B365" s="256"/>
      <c r="C365" s="257"/>
      <c r="D365" s="239" t="s">
        <v>158</v>
      </c>
      <c r="E365" s="258" t="s">
        <v>1</v>
      </c>
      <c r="F365" s="259" t="s">
        <v>1481</v>
      </c>
      <c r="G365" s="257"/>
      <c r="H365" s="260">
        <v>4.0999999999999996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158</v>
      </c>
      <c r="AU365" s="266" t="s">
        <v>82</v>
      </c>
      <c r="AV365" s="14" t="s">
        <v>82</v>
      </c>
      <c r="AW365" s="14" t="s">
        <v>30</v>
      </c>
      <c r="AX365" s="14" t="s">
        <v>73</v>
      </c>
      <c r="AY365" s="266" t="s">
        <v>144</v>
      </c>
    </row>
    <row r="366" s="13" customFormat="1">
      <c r="A366" s="13"/>
      <c r="B366" s="246"/>
      <c r="C366" s="247"/>
      <c r="D366" s="239" t="s">
        <v>158</v>
      </c>
      <c r="E366" s="248" t="s">
        <v>1</v>
      </c>
      <c r="F366" s="249" t="s">
        <v>1482</v>
      </c>
      <c r="G366" s="247"/>
      <c r="H366" s="248" t="s">
        <v>1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158</v>
      </c>
      <c r="AU366" s="255" t="s">
        <v>82</v>
      </c>
      <c r="AV366" s="13" t="s">
        <v>80</v>
      </c>
      <c r="AW366" s="13" t="s">
        <v>30</v>
      </c>
      <c r="AX366" s="13" t="s">
        <v>73</v>
      </c>
      <c r="AY366" s="255" t="s">
        <v>144</v>
      </c>
    </row>
    <row r="367" s="14" customFormat="1">
      <c r="A367" s="14"/>
      <c r="B367" s="256"/>
      <c r="C367" s="257"/>
      <c r="D367" s="239" t="s">
        <v>158</v>
      </c>
      <c r="E367" s="258" t="s">
        <v>1</v>
      </c>
      <c r="F367" s="259" t="s">
        <v>1483</v>
      </c>
      <c r="G367" s="257"/>
      <c r="H367" s="260">
        <v>11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158</v>
      </c>
      <c r="AU367" s="266" t="s">
        <v>82</v>
      </c>
      <c r="AV367" s="14" t="s">
        <v>82</v>
      </c>
      <c r="AW367" s="14" t="s">
        <v>30</v>
      </c>
      <c r="AX367" s="14" t="s">
        <v>73</v>
      </c>
      <c r="AY367" s="266" t="s">
        <v>144</v>
      </c>
    </row>
    <row r="368" s="15" customFormat="1">
      <c r="A368" s="15"/>
      <c r="B368" s="267"/>
      <c r="C368" s="268"/>
      <c r="D368" s="239" t="s">
        <v>158</v>
      </c>
      <c r="E368" s="269" t="s">
        <v>1</v>
      </c>
      <c r="F368" s="270" t="s">
        <v>161</v>
      </c>
      <c r="G368" s="268"/>
      <c r="H368" s="271">
        <v>78.019999999999996</v>
      </c>
      <c r="I368" s="272"/>
      <c r="J368" s="268"/>
      <c r="K368" s="268"/>
      <c r="L368" s="273"/>
      <c r="M368" s="274"/>
      <c r="N368" s="275"/>
      <c r="O368" s="275"/>
      <c r="P368" s="275"/>
      <c r="Q368" s="275"/>
      <c r="R368" s="275"/>
      <c r="S368" s="275"/>
      <c r="T368" s="27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7" t="s">
        <v>158</v>
      </c>
      <c r="AU368" s="277" t="s">
        <v>82</v>
      </c>
      <c r="AV368" s="15" t="s">
        <v>152</v>
      </c>
      <c r="AW368" s="15" t="s">
        <v>30</v>
      </c>
      <c r="AX368" s="15" t="s">
        <v>80</v>
      </c>
      <c r="AY368" s="277" t="s">
        <v>144</v>
      </c>
    </row>
    <row r="369" s="2" customFormat="1" ht="24.15" customHeight="1">
      <c r="A369" s="38"/>
      <c r="B369" s="39"/>
      <c r="C369" s="226" t="s">
        <v>424</v>
      </c>
      <c r="D369" s="226" t="s">
        <v>147</v>
      </c>
      <c r="E369" s="227" t="s">
        <v>671</v>
      </c>
      <c r="F369" s="228" t="s">
        <v>672</v>
      </c>
      <c r="G369" s="229" t="s">
        <v>178</v>
      </c>
      <c r="H369" s="230">
        <v>243.27000000000001</v>
      </c>
      <c r="I369" s="231"/>
      <c r="J369" s="232">
        <f>ROUND(I369*H369,2)</f>
        <v>0</v>
      </c>
      <c r="K369" s="228" t="s">
        <v>151</v>
      </c>
      <c r="L369" s="44"/>
      <c r="M369" s="233" t="s">
        <v>1</v>
      </c>
      <c r="N369" s="234" t="s">
        <v>38</v>
      </c>
      <c r="O369" s="91"/>
      <c r="P369" s="235">
        <f>O369*H369</f>
        <v>0</v>
      </c>
      <c r="Q369" s="235">
        <v>0</v>
      </c>
      <c r="R369" s="235">
        <f>Q369*H369</f>
        <v>0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270</v>
      </c>
      <c r="AT369" s="237" t="s">
        <v>147</v>
      </c>
      <c r="AU369" s="237" t="s">
        <v>82</v>
      </c>
      <c r="AY369" s="17" t="s">
        <v>144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80</v>
      </c>
      <c r="BK369" s="238">
        <f>ROUND(I369*H369,2)</f>
        <v>0</v>
      </c>
      <c r="BL369" s="17" t="s">
        <v>270</v>
      </c>
      <c r="BM369" s="237" t="s">
        <v>1501</v>
      </c>
    </row>
    <row r="370" s="2" customFormat="1">
      <c r="A370" s="38"/>
      <c r="B370" s="39"/>
      <c r="C370" s="40"/>
      <c r="D370" s="239" t="s">
        <v>154</v>
      </c>
      <c r="E370" s="40"/>
      <c r="F370" s="240" t="s">
        <v>674</v>
      </c>
      <c r="G370" s="40"/>
      <c r="H370" s="40"/>
      <c r="I370" s="241"/>
      <c r="J370" s="40"/>
      <c r="K370" s="40"/>
      <c r="L370" s="44"/>
      <c r="M370" s="242"/>
      <c r="N370" s="243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154</v>
      </c>
      <c r="AU370" s="17" t="s">
        <v>82</v>
      </c>
    </row>
    <row r="371" s="2" customFormat="1">
      <c r="A371" s="38"/>
      <c r="B371" s="39"/>
      <c r="C371" s="40"/>
      <c r="D371" s="244" t="s">
        <v>156</v>
      </c>
      <c r="E371" s="40"/>
      <c r="F371" s="245" t="s">
        <v>675</v>
      </c>
      <c r="G371" s="40"/>
      <c r="H371" s="40"/>
      <c r="I371" s="241"/>
      <c r="J371" s="40"/>
      <c r="K371" s="40"/>
      <c r="L371" s="44"/>
      <c r="M371" s="242"/>
      <c r="N371" s="243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156</v>
      </c>
      <c r="AU371" s="17" t="s">
        <v>82</v>
      </c>
    </row>
    <row r="372" s="13" customFormat="1">
      <c r="A372" s="13"/>
      <c r="B372" s="246"/>
      <c r="C372" s="247"/>
      <c r="D372" s="239" t="s">
        <v>158</v>
      </c>
      <c r="E372" s="248" t="s">
        <v>1</v>
      </c>
      <c r="F372" s="249" t="s">
        <v>676</v>
      </c>
      <c r="G372" s="247"/>
      <c r="H372" s="248" t="s">
        <v>1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158</v>
      </c>
      <c r="AU372" s="255" t="s">
        <v>82</v>
      </c>
      <c r="AV372" s="13" t="s">
        <v>80</v>
      </c>
      <c r="AW372" s="13" t="s">
        <v>30</v>
      </c>
      <c r="AX372" s="13" t="s">
        <v>73</v>
      </c>
      <c r="AY372" s="255" t="s">
        <v>144</v>
      </c>
    </row>
    <row r="373" s="14" customFormat="1">
      <c r="A373" s="14"/>
      <c r="B373" s="256"/>
      <c r="C373" s="257"/>
      <c r="D373" s="239" t="s">
        <v>158</v>
      </c>
      <c r="E373" s="258" t="s">
        <v>1</v>
      </c>
      <c r="F373" s="259" t="s">
        <v>1502</v>
      </c>
      <c r="G373" s="257"/>
      <c r="H373" s="260">
        <v>243.27000000000001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158</v>
      </c>
      <c r="AU373" s="266" t="s">
        <v>82</v>
      </c>
      <c r="AV373" s="14" t="s">
        <v>82</v>
      </c>
      <c r="AW373" s="14" t="s">
        <v>30</v>
      </c>
      <c r="AX373" s="14" t="s">
        <v>73</v>
      </c>
      <c r="AY373" s="266" t="s">
        <v>144</v>
      </c>
    </row>
    <row r="374" s="15" customFormat="1">
      <c r="A374" s="15"/>
      <c r="B374" s="267"/>
      <c r="C374" s="268"/>
      <c r="D374" s="239" t="s">
        <v>158</v>
      </c>
      <c r="E374" s="269" t="s">
        <v>1</v>
      </c>
      <c r="F374" s="270" t="s">
        <v>161</v>
      </c>
      <c r="G374" s="268"/>
      <c r="H374" s="271">
        <v>243.27000000000001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158</v>
      </c>
      <c r="AU374" s="277" t="s">
        <v>82</v>
      </c>
      <c r="AV374" s="15" t="s">
        <v>152</v>
      </c>
      <c r="AW374" s="15" t="s">
        <v>30</v>
      </c>
      <c r="AX374" s="15" t="s">
        <v>80</v>
      </c>
      <c r="AY374" s="277" t="s">
        <v>144</v>
      </c>
    </row>
    <row r="375" s="2" customFormat="1" ht="16.5" customHeight="1">
      <c r="A375" s="38"/>
      <c r="B375" s="39"/>
      <c r="C375" s="278" t="s">
        <v>430</v>
      </c>
      <c r="D375" s="278" t="s">
        <v>361</v>
      </c>
      <c r="E375" s="279" t="s">
        <v>679</v>
      </c>
      <c r="F375" s="280" t="s">
        <v>680</v>
      </c>
      <c r="G375" s="281" t="s">
        <v>150</v>
      </c>
      <c r="H375" s="282">
        <v>4.4960000000000004</v>
      </c>
      <c r="I375" s="283"/>
      <c r="J375" s="284">
        <f>ROUND(I375*H375,2)</f>
        <v>0</v>
      </c>
      <c r="K375" s="280" t="s">
        <v>151</v>
      </c>
      <c r="L375" s="285"/>
      <c r="M375" s="286" t="s">
        <v>1</v>
      </c>
      <c r="N375" s="287" t="s">
        <v>38</v>
      </c>
      <c r="O375" s="91"/>
      <c r="P375" s="235">
        <f>O375*H375</f>
        <v>0</v>
      </c>
      <c r="Q375" s="235">
        <v>0.55000000000000004</v>
      </c>
      <c r="R375" s="235">
        <f>Q375*H375</f>
        <v>2.4728000000000003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376</v>
      </c>
      <c r="AT375" s="237" t="s">
        <v>361</v>
      </c>
      <c r="AU375" s="237" t="s">
        <v>82</v>
      </c>
      <c r="AY375" s="17" t="s">
        <v>144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80</v>
      </c>
      <c r="BK375" s="238">
        <f>ROUND(I375*H375,2)</f>
        <v>0</v>
      </c>
      <c r="BL375" s="17" t="s">
        <v>270</v>
      </c>
      <c r="BM375" s="237" t="s">
        <v>1503</v>
      </c>
    </row>
    <row r="376" s="2" customFormat="1">
      <c r="A376" s="38"/>
      <c r="B376" s="39"/>
      <c r="C376" s="40"/>
      <c r="D376" s="239" t="s">
        <v>154</v>
      </c>
      <c r="E376" s="40"/>
      <c r="F376" s="240" t="s">
        <v>680</v>
      </c>
      <c r="G376" s="40"/>
      <c r="H376" s="40"/>
      <c r="I376" s="241"/>
      <c r="J376" s="40"/>
      <c r="K376" s="40"/>
      <c r="L376" s="44"/>
      <c r="M376" s="242"/>
      <c r="N376" s="243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154</v>
      </c>
      <c r="AU376" s="17" t="s">
        <v>82</v>
      </c>
    </row>
    <row r="377" s="13" customFormat="1">
      <c r="A377" s="13"/>
      <c r="B377" s="246"/>
      <c r="C377" s="247"/>
      <c r="D377" s="239" t="s">
        <v>158</v>
      </c>
      <c r="E377" s="248" t="s">
        <v>1</v>
      </c>
      <c r="F377" s="249" t="s">
        <v>540</v>
      </c>
      <c r="G377" s="247"/>
      <c r="H377" s="248" t="s">
        <v>1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158</v>
      </c>
      <c r="AU377" s="255" t="s">
        <v>82</v>
      </c>
      <c r="AV377" s="13" t="s">
        <v>80</v>
      </c>
      <c r="AW377" s="13" t="s">
        <v>30</v>
      </c>
      <c r="AX377" s="13" t="s">
        <v>73</v>
      </c>
      <c r="AY377" s="255" t="s">
        <v>144</v>
      </c>
    </row>
    <row r="378" s="14" customFormat="1">
      <c r="A378" s="14"/>
      <c r="B378" s="256"/>
      <c r="C378" s="257"/>
      <c r="D378" s="239" t="s">
        <v>158</v>
      </c>
      <c r="E378" s="258" t="s">
        <v>1</v>
      </c>
      <c r="F378" s="259" t="s">
        <v>1504</v>
      </c>
      <c r="G378" s="257"/>
      <c r="H378" s="260">
        <v>4.4960000000000004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158</v>
      </c>
      <c r="AU378" s="266" t="s">
        <v>82</v>
      </c>
      <c r="AV378" s="14" t="s">
        <v>82</v>
      </c>
      <c r="AW378" s="14" t="s">
        <v>30</v>
      </c>
      <c r="AX378" s="14" t="s">
        <v>73</v>
      </c>
      <c r="AY378" s="266" t="s">
        <v>144</v>
      </c>
    </row>
    <row r="379" s="15" customFormat="1">
      <c r="A379" s="15"/>
      <c r="B379" s="267"/>
      <c r="C379" s="268"/>
      <c r="D379" s="239" t="s">
        <v>158</v>
      </c>
      <c r="E379" s="269" t="s">
        <v>1</v>
      </c>
      <c r="F379" s="270" t="s">
        <v>161</v>
      </c>
      <c r="G379" s="268"/>
      <c r="H379" s="271">
        <v>4.4960000000000004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158</v>
      </c>
      <c r="AU379" s="277" t="s">
        <v>82</v>
      </c>
      <c r="AV379" s="15" t="s">
        <v>152</v>
      </c>
      <c r="AW379" s="15" t="s">
        <v>30</v>
      </c>
      <c r="AX379" s="15" t="s">
        <v>80</v>
      </c>
      <c r="AY379" s="277" t="s">
        <v>144</v>
      </c>
    </row>
    <row r="380" s="2" customFormat="1" ht="24.15" customHeight="1">
      <c r="A380" s="38"/>
      <c r="B380" s="39"/>
      <c r="C380" s="226" t="s">
        <v>471</v>
      </c>
      <c r="D380" s="226" t="s">
        <v>147</v>
      </c>
      <c r="E380" s="227" t="s">
        <v>684</v>
      </c>
      <c r="F380" s="228" t="s">
        <v>685</v>
      </c>
      <c r="G380" s="229" t="s">
        <v>178</v>
      </c>
      <c r="H380" s="230">
        <v>243.69999999999999</v>
      </c>
      <c r="I380" s="231"/>
      <c r="J380" s="232">
        <f>ROUND(I380*H380,2)</f>
        <v>0</v>
      </c>
      <c r="K380" s="228" t="s">
        <v>151</v>
      </c>
      <c r="L380" s="44"/>
      <c r="M380" s="233" t="s">
        <v>1</v>
      </c>
      <c r="N380" s="234" t="s">
        <v>38</v>
      </c>
      <c r="O380" s="91"/>
      <c r="P380" s="235">
        <f>O380*H380</f>
        <v>0</v>
      </c>
      <c r="Q380" s="235">
        <v>0</v>
      </c>
      <c r="R380" s="235">
        <f>Q380*H380</f>
        <v>0</v>
      </c>
      <c r="S380" s="235">
        <v>0.0050000000000000001</v>
      </c>
      <c r="T380" s="236">
        <f>S380*H380</f>
        <v>1.2184999999999999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7" t="s">
        <v>270</v>
      </c>
      <c r="AT380" s="237" t="s">
        <v>147</v>
      </c>
      <c r="AU380" s="237" t="s">
        <v>82</v>
      </c>
      <c r="AY380" s="17" t="s">
        <v>144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7" t="s">
        <v>80</v>
      </c>
      <c r="BK380" s="238">
        <f>ROUND(I380*H380,2)</f>
        <v>0</v>
      </c>
      <c r="BL380" s="17" t="s">
        <v>270</v>
      </c>
      <c r="BM380" s="237" t="s">
        <v>1505</v>
      </c>
    </row>
    <row r="381" s="2" customFormat="1">
      <c r="A381" s="38"/>
      <c r="B381" s="39"/>
      <c r="C381" s="40"/>
      <c r="D381" s="239" t="s">
        <v>154</v>
      </c>
      <c r="E381" s="40"/>
      <c r="F381" s="240" t="s">
        <v>687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154</v>
      </c>
      <c r="AU381" s="17" t="s">
        <v>82</v>
      </c>
    </row>
    <row r="382" s="2" customFormat="1">
      <c r="A382" s="38"/>
      <c r="B382" s="39"/>
      <c r="C382" s="40"/>
      <c r="D382" s="244" t="s">
        <v>156</v>
      </c>
      <c r="E382" s="40"/>
      <c r="F382" s="245" t="s">
        <v>688</v>
      </c>
      <c r="G382" s="40"/>
      <c r="H382" s="40"/>
      <c r="I382" s="241"/>
      <c r="J382" s="40"/>
      <c r="K382" s="40"/>
      <c r="L382" s="44"/>
      <c r="M382" s="242"/>
      <c r="N382" s="24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156</v>
      </c>
      <c r="AU382" s="17" t="s">
        <v>82</v>
      </c>
    </row>
    <row r="383" s="13" customFormat="1">
      <c r="A383" s="13"/>
      <c r="B383" s="246"/>
      <c r="C383" s="247"/>
      <c r="D383" s="239" t="s">
        <v>158</v>
      </c>
      <c r="E383" s="248" t="s">
        <v>1</v>
      </c>
      <c r="F383" s="249" t="s">
        <v>676</v>
      </c>
      <c r="G383" s="247"/>
      <c r="H383" s="248" t="s">
        <v>1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158</v>
      </c>
      <c r="AU383" s="255" t="s">
        <v>82</v>
      </c>
      <c r="AV383" s="13" t="s">
        <v>80</v>
      </c>
      <c r="AW383" s="13" t="s">
        <v>30</v>
      </c>
      <c r="AX383" s="13" t="s">
        <v>73</v>
      </c>
      <c r="AY383" s="255" t="s">
        <v>144</v>
      </c>
    </row>
    <row r="384" s="14" customFormat="1">
      <c r="A384" s="14"/>
      <c r="B384" s="256"/>
      <c r="C384" s="257"/>
      <c r="D384" s="239" t="s">
        <v>158</v>
      </c>
      <c r="E384" s="258" t="s">
        <v>1</v>
      </c>
      <c r="F384" s="259" t="s">
        <v>1506</v>
      </c>
      <c r="G384" s="257"/>
      <c r="H384" s="260">
        <v>243.69999999999999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158</v>
      </c>
      <c r="AU384" s="266" t="s">
        <v>82</v>
      </c>
      <c r="AV384" s="14" t="s">
        <v>82</v>
      </c>
      <c r="AW384" s="14" t="s">
        <v>30</v>
      </c>
      <c r="AX384" s="14" t="s">
        <v>73</v>
      </c>
      <c r="AY384" s="266" t="s">
        <v>144</v>
      </c>
    </row>
    <row r="385" s="15" customFormat="1">
      <c r="A385" s="15"/>
      <c r="B385" s="267"/>
      <c r="C385" s="268"/>
      <c r="D385" s="239" t="s">
        <v>158</v>
      </c>
      <c r="E385" s="269" t="s">
        <v>1</v>
      </c>
      <c r="F385" s="270" t="s">
        <v>161</v>
      </c>
      <c r="G385" s="268"/>
      <c r="H385" s="271">
        <v>243.69999999999999</v>
      </c>
      <c r="I385" s="272"/>
      <c r="J385" s="268"/>
      <c r="K385" s="268"/>
      <c r="L385" s="273"/>
      <c r="M385" s="274"/>
      <c r="N385" s="275"/>
      <c r="O385" s="275"/>
      <c r="P385" s="275"/>
      <c r="Q385" s="275"/>
      <c r="R385" s="275"/>
      <c r="S385" s="275"/>
      <c r="T385" s="27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7" t="s">
        <v>158</v>
      </c>
      <c r="AU385" s="277" t="s">
        <v>82</v>
      </c>
      <c r="AV385" s="15" t="s">
        <v>152</v>
      </c>
      <c r="AW385" s="15" t="s">
        <v>30</v>
      </c>
      <c r="AX385" s="15" t="s">
        <v>80</v>
      </c>
      <c r="AY385" s="277" t="s">
        <v>144</v>
      </c>
    </row>
    <row r="386" s="2" customFormat="1" ht="24.15" customHeight="1">
      <c r="A386" s="38"/>
      <c r="B386" s="39"/>
      <c r="C386" s="226" t="s">
        <v>480</v>
      </c>
      <c r="D386" s="226" t="s">
        <v>147</v>
      </c>
      <c r="E386" s="227" t="s">
        <v>715</v>
      </c>
      <c r="F386" s="228" t="s">
        <v>716</v>
      </c>
      <c r="G386" s="229" t="s">
        <v>240</v>
      </c>
      <c r="H386" s="230">
        <v>1</v>
      </c>
      <c r="I386" s="231"/>
      <c r="J386" s="232">
        <f>ROUND(I386*H386,2)</f>
        <v>0</v>
      </c>
      <c r="K386" s="228" t="s">
        <v>151</v>
      </c>
      <c r="L386" s="44"/>
      <c r="M386" s="233" t="s">
        <v>1</v>
      </c>
      <c r="N386" s="234" t="s">
        <v>38</v>
      </c>
      <c r="O386" s="91"/>
      <c r="P386" s="235">
        <f>O386*H386</f>
        <v>0</v>
      </c>
      <c r="Q386" s="235">
        <v>0.1221</v>
      </c>
      <c r="R386" s="235">
        <f>Q386*H386</f>
        <v>0.1221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270</v>
      </c>
      <c r="AT386" s="237" t="s">
        <v>147</v>
      </c>
      <c r="AU386" s="237" t="s">
        <v>82</v>
      </c>
      <c r="AY386" s="17" t="s">
        <v>144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80</v>
      </c>
      <c r="BK386" s="238">
        <f>ROUND(I386*H386,2)</f>
        <v>0</v>
      </c>
      <c r="BL386" s="17" t="s">
        <v>270</v>
      </c>
      <c r="BM386" s="237" t="s">
        <v>1507</v>
      </c>
    </row>
    <row r="387" s="2" customFormat="1">
      <c r="A387" s="38"/>
      <c r="B387" s="39"/>
      <c r="C387" s="40"/>
      <c r="D387" s="239" t="s">
        <v>154</v>
      </c>
      <c r="E387" s="40"/>
      <c r="F387" s="240" t="s">
        <v>718</v>
      </c>
      <c r="G387" s="40"/>
      <c r="H387" s="40"/>
      <c r="I387" s="241"/>
      <c r="J387" s="40"/>
      <c r="K387" s="40"/>
      <c r="L387" s="44"/>
      <c r="M387" s="242"/>
      <c r="N387" s="243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154</v>
      </c>
      <c r="AU387" s="17" t="s">
        <v>82</v>
      </c>
    </row>
    <row r="388" s="2" customFormat="1">
      <c r="A388" s="38"/>
      <c r="B388" s="39"/>
      <c r="C388" s="40"/>
      <c r="D388" s="244" t="s">
        <v>156</v>
      </c>
      <c r="E388" s="40"/>
      <c r="F388" s="245" t="s">
        <v>719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156</v>
      </c>
      <c r="AU388" s="17" t="s">
        <v>82</v>
      </c>
    </row>
    <row r="389" s="14" customFormat="1">
      <c r="A389" s="14"/>
      <c r="B389" s="256"/>
      <c r="C389" s="257"/>
      <c r="D389" s="239" t="s">
        <v>158</v>
      </c>
      <c r="E389" s="258" t="s">
        <v>1</v>
      </c>
      <c r="F389" s="259" t="s">
        <v>80</v>
      </c>
      <c r="G389" s="257"/>
      <c r="H389" s="260">
        <v>1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158</v>
      </c>
      <c r="AU389" s="266" t="s">
        <v>82</v>
      </c>
      <c r="AV389" s="14" t="s">
        <v>82</v>
      </c>
      <c r="AW389" s="14" t="s">
        <v>30</v>
      </c>
      <c r="AX389" s="14" t="s">
        <v>73</v>
      </c>
      <c r="AY389" s="266" t="s">
        <v>144</v>
      </c>
    </row>
    <row r="390" s="15" customFormat="1">
      <c r="A390" s="15"/>
      <c r="B390" s="267"/>
      <c r="C390" s="268"/>
      <c r="D390" s="239" t="s">
        <v>158</v>
      </c>
      <c r="E390" s="269" t="s">
        <v>1</v>
      </c>
      <c r="F390" s="270" t="s">
        <v>161</v>
      </c>
      <c r="G390" s="268"/>
      <c r="H390" s="271">
        <v>1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158</v>
      </c>
      <c r="AU390" s="277" t="s">
        <v>82</v>
      </c>
      <c r="AV390" s="15" t="s">
        <v>152</v>
      </c>
      <c r="AW390" s="15" t="s">
        <v>30</v>
      </c>
      <c r="AX390" s="15" t="s">
        <v>80</v>
      </c>
      <c r="AY390" s="277" t="s">
        <v>144</v>
      </c>
    </row>
    <row r="391" s="2" customFormat="1" ht="24.15" customHeight="1">
      <c r="A391" s="38"/>
      <c r="B391" s="39"/>
      <c r="C391" s="226" t="s">
        <v>506</v>
      </c>
      <c r="D391" s="226" t="s">
        <v>147</v>
      </c>
      <c r="E391" s="227" t="s">
        <v>727</v>
      </c>
      <c r="F391" s="228" t="s">
        <v>728</v>
      </c>
      <c r="G391" s="229" t="s">
        <v>150</v>
      </c>
      <c r="H391" s="230">
        <v>13.769</v>
      </c>
      <c r="I391" s="231"/>
      <c r="J391" s="232">
        <f>ROUND(I391*H391,2)</f>
        <v>0</v>
      </c>
      <c r="K391" s="228" t="s">
        <v>151</v>
      </c>
      <c r="L391" s="44"/>
      <c r="M391" s="233" t="s">
        <v>1</v>
      </c>
      <c r="N391" s="234" t="s">
        <v>38</v>
      </c>
      <c r="O391" s="91"/>
      <c r="P391" s="235">
        <f>O391*H391</f>
        <v>0</v>
      </c>
      <c r="Q391" s="235">
        <v>0.022839999999999999</v>
      </c>
      <c r="R391" s="235">
        <f>Q391*H391</f>
        <v>0.31448396000000001</v>
      </c>
      <c r="S391" s="235">
        <v>0</v>
      </c>
      <c r="T391" s="23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7" t="s">
        <v>270</v>
      </c>
      <c r="AT391" s="237" t="s">
        <v>147</v>
      </c>
      <c r="AU391" s="237" t="s">
        <v>82</v>
      </c>
      <c r="AY391" s="17" t="s">
        <v>144</v>
      </c>
      <c r="BE391" s="238">
        <f>IF(N391="základní",J391,0)</f>
        <v>0</v>
      </c>
      <c r="BF391" s="238">
        <f>IF(N391="snížená",J391,0)</f>
        <v>0</v>
      </c>
      <c r="BG391" s="238">
        <f>IF(N391="zákl. přenesená",J391,0)</f>
        <v>0</v>
      </c>
      <c r="BH391" s="238">
        <f>IF(N391="sníž. přenesená",J391,0)</f>
        <v>0</v>
      </c>
      <c r="BI391" s="238">
        <f>IF(N391="nulová",J391,0)</f>
        <v>0</v>
      </c>
      <c r="BJ391" s="17" t="s">
        <v>80</v>
      </c>
      <c r="BK391" s="238">
        <f>ROUND(I391*H391,2)</f>
        <v>0</v>
      </c>
      <c r="BL391" s="17" t="s">
        <v>270</v>
      </c>
      <c r="BM391" s="237" t="s">
        <v>1508</v>
      </c>
    </row>
    <row r="392" s="2" customFormat="1">
      <c r="A392" s="38"/>
      <c r="B392" s="39"/>
      <c r="C392" s="40"/>
      <c r="D392" s="239" t="s">
        <v>154</v>
      </c>
      <c r="E392" s="40"/>
      <c r="F392" s="240" t="s">
        <v>730</v>
      </c>
      <c r="G392" s="40"/>
      <c r="H392" s="40"/>
      <c r="I392" s="241"/>
      <c r="J392" s="40"/>
      <c r="K392" s="40"/>
      <c r="L392" s="44"/>
      <c r="M392" s="242"/>
      <c r="N392" s="243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154</v>
      </c>
      <c r="AU392" s="17" t="s">
        <v>82</v>
      </c>
    </row>
    <row r="393" s="2" customFormat="1">
      <c r="A393" s="38"/>
      <c r="B393" s="39"/>
      <c r="C393" s="40"/>
      <c r="D393" s="244" t="s">
        <v>156</v>
      </c>
      <c r="E393" s="40"/>
      <c r="F393" s="245" t="s">
        <v>731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156</v>
      </c>
      <c r="AU393" s="17" t="s">
        <v>82</v>
      </c>
    </row>
    <row r="394" s="14" customFormat="1">
      <c r="A394" s="14"/>
      <c r="B394" s="256"/>
      <c r="C394" s="257"/>
      <c r="D394" s="239" t="s">
        <v>158</v>
      </c>
      <c r="E394" s="258" t="s">
        <v>1</v>
      </c>
      <c r="F394" s="259" t="s">
        <v>1509</v>
      </c>
      <c r="G394" s="257"/>
      <c r="H394" s="260">
        <v>13.769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158</v>
      </c>
      <c r="AU394" s="266" t="s">
        <v>82</v>
      </c>
      <c r="AV394" s="14" t="s">
        <v>82</v>
      </c>
      <c r="AW394" s="14" t="s">
        <v>30</v>
      </c>
      <c r="AX394" s="14" t="s">
        <v>73</v>
      </c>
      <c r="AY394" s="266" t="s">
        <v>144</v>
      </c>
    </row>
    <row r="395" s="15" customFormat="1">
      <c r="A395" s="15"/>
      <c r="B395" s="267"/>
      <c r="C395" s="268"/>
      <c r="D395" s="239" t="s">
        <v>158</v>
      </c>
      <c r="E395" s="269" t="s">
        <v>1</v>
      </c>
      <c r="F395" s="270" t="s">
        <v>161</v>
      </c>
      <c r="G395" s="268"/>
      <c r="H395" s="271">
        <v>13.769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7" t="s">
        <v>158</v>
      </c>
      <c r="AU395" s="277" t="s">
        <v>82</v>
      </c>
      <c r="AV395" s="15" t="s">
        <v>152</v>
      </c>
      <c r="AW395" s="15" t="s">
        <v>30</v>
      </c>
      <c r="AX395" s="15" t="s">
        <v>80</v>
      </c>
      <c r="AY395" s="277" t="s">
        <v>144</v>
      </c>
    </row>
    <row r="396" s="2" customFormat="1" ht="33" customHeight="1">
      <c r="A396" s="38"/>
      <c r="B396" s="39"/>
      <c r="C396" s="226" t="s">
        <v>528</v>
      </c>
      <c r="D396" s="226" t="s">
        <v>147</v>
      </c>
      <c r="E396" s="227" t="s">
        <v>749</v>
      </c>
      <c r="F396" s="228" t="s">
        <v>750</v>
      </c>
      <c r="G396" s="229" t="s">
        <v>323</v>
      </c>
      <c r="H396" s="230">
        <v>8.7739999999999991</v>
      </c>
      <c r="I396" s="231"/>
      <c r="J396" s="232">
        <f>ROUND(I396*H396,2)</f>
        <v>0</v>
      </c>
      <c r="K396" s="228" t="s">
        <v>151</v>
      </c>
      <c r="L396" s="44"/>
      <c r="M396" s="233" t="s">
        <v>1</v>
      </c>
      <c r="N396" s="234" t="s">
        <v>38</v>
      </c>
      <c r="O396" s="91"/>
      <c r="P396" s="235">
        <f>O396*H396</f>
        <v>0</v>
      </c>
      <c r="Q396" s="235">
        <v>0</v>
      </c>
      <c r="R396" s="235">
        <f>Q396*H396</f>
        <v>0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270</v>
      </c>
      <c r="AT396" s="237" t="s">
        <v>147</v>
      </c>
      <c r="AU396" s="237" t="s">
        <v>82</v>
      </c>
      <c r="AY396" s="17" t="s">
        <v>144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80</v>
      </c>
      <c r="BK396" s="238">
        <f>ROUND(I396*H396,2)</f>
        <v>0</v>
      </c>
      <c r="BL396" s="17" t="s">
        <v>270</v>
      </c>
      <c r="BM396" s="237" t="s">
        <v>1510</v>
      </c>
    </row>
    <row r="397" s="2" customFormat="1">
      <c r="A397" s="38"/>
      <c r="B397" s="39"/>
      <c r="C397" s="40"/>
      <c r="D397" s="239" t="s">
        <v>154</v>
      </c>
      <c r="E397" s="40"/>
      <c r="F397" s="240" t="s">
        <v>752</v>
      </c>
      <c r="G397" s="40"/>
      <c r="H397" s="40"/>
      <c r="I397" s="241"/>
      <c r="J397" s="40"/>
      <c r="K397" s="40"/>
      <c r="L397" s="44"/>
      <c r="M397" s="242"/>
      <c r="N397" s="243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154</v>
      </c>
      <c r="AU397" s="17" t="s">
        <v>82</v>
      </c>
    </row>
    <row r="398" s="2" customFormat="1">
      <c r="A398" s="38"/>
      <c r="B398" s="39"/>
      <c r="C398" s="40"/>
      <c r="D398" s="244" t="s">
        <v>156</v>
      </c>
      <c r="E398" s="40"/>
      <c r="F398" s="245" t="s">
        <v>753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156</v>
      </c>
      <c r="AU398" s="17" t="s">
        <v>82</v>
      </c>
    </row>
    <row r="399" s="12" customFormat="1" ht="22.8" customHeight="1">
      <c r="A399" s="12"/>
      <c r="B399" s="210"/>
      <c r="C399" s="211"/>
      <c r="D399" s="212" t="s">
        <v>72</v>
      </c>
      <c r="E399" s="224" t="s">
        <v>754</v>
      </c>
      <c r="F399" s="224" t="s">
        <v>755</v>
      </c>
      <c r="G399" s="211"/>
      <c r="H399" s="211"/>
      <c r="I399" s="214"/>
      <c r="J399" s="225">
        <f>BK399</f>
        <v>0</v>
      </c>
      <c r="K399" s="211"/>
      <c r="L399" s="216"/>
      <c r="M399" s="217"/>
      <c r="N399" s="218"/>
      <c r="O399" s="218"/>
      <c r="P399" s="219">
        <f>SUM(P400:P442)</f>
        <v>0</v>
      </c>
      <c r="Q399" s="218"/>
      <c r="R399" s="219">
        <f>SUM(R400:R442)</f>
        <v>0.1727995</v>
      </c>
      <c r="S399" s="218"/>
      <c r="T399" s="220">
        <f>SUM(T400:T442)</f>
        <v>0.1247516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1" t="s">
        <v>82</v>
      </c>
      <c r="AT399" s="222" t="s">
        <v>72</v>
      </c>
      <c r="AU399" s="222" t="s">
        <v>80</v>
      </c>
      <c r="AY399" s="221" t="s">
        <v>144</v>
      </c>
      <c r="BK399" s="223">
        <f>SUM(BK400:BK442)</f>
        <v>0</v>
      </c>
    </row>
    <row r="400" s="2" customFormat="1" ht="16.5" customHeight="1">
      <c r="A400" s="38"/>
      <c r="B400" s="39"/>
      <c r="C400" s="226" t="s">
        <v>536</v>
      </c>
      <c r="D400" s="226" t="s">
        <v>147</v>
      </c>
      <c r="E400" s="227" t="s">
        <v>765</v>
      </c>
      <c r="F400" s="228" t="s">
        <v>766</v>
      </c>
      <c r="G400" s="229" t="s">
        <v>164</v>
      </c>
      <c r="H400" s="230">
        <v>31.100000000000001</v>
      </c>
      <c r="I400" s="231"/>
      <c r="J400" s="232">
        <f>ROUND(I400*H400,2)</f>
        <v>0</v>
      </c>
      <c r="K400" s="228" t="s">
        <v>151</v>
      </c>
      <c r="L400" s="44"/>
      <c r="M400" s="233" t="s">
        <v>1</v>
      </c>
      <c r="N400" s="234" t="s">
        <v>38</v>
      </c>
      <c r="O400" s="91"/>
      <c r="P400" s="235">
        <f>O400*H400</f>
        <v>0</v>
      </c>
      <c r="Q400" s="235">
        <v>0</v>
      </c>
      <c r="R400" s="235">
        <f>Q400*H400</f>
        <v>0</v>
      </c>
      <c r="S400" s="235">
        <v>0.0025999999999999999</v>
      </c>
      <c r="T400" s="236">
        <f>S400*H400</f>
        <v>0.080860000000000001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270</v>
      </c>
      <c r="AT400" s="237" t="s">
        <v>147</v>
      </c>
      <c r="AU400" s="237" t="s">
        <v>82</v>
      </c>
      <c r="AY400" s="17" t="s">
        <v>144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80</v>
      </c>
      <c r="BK400" s="238">
        <f>ROUND(I400*H400,2)</f>
        <v>0</v>
      </c>
      <c r="BL400" s="17" t="s">
        <v>270</v>
      </c>
      <c r="BM400" s="237" t="s">
        <v>1511</v>
      </c>
    </row>
    <row r="401" s="2" customFormat="1">
      <c r="A401" s="38"/>
      <c r="B401" s="39"/>
      <c r="C401" s="40"/>
      <c r="D401" s="239" t="s">
        <v>154</v>
      </c>
      <c r="E401" s="40"/>
      <c r="F401" s="240" t="s">
        <v>768</v>
      </c>
      <c r="G401" s="40"/>
      <c r="H401" s="40"/>
      <c r="I401" s="241"/>
      <c r="J401" s="40"/>
      <c r="K401" s="40"/>
      <c r="L401" s="44"/>
      <c r="M401" s="242"/>
      <c r="N401" s="243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154</v>
      </c>
      <c r="AU401" s="17" t="s">
        <v>82</v>
      </c>
    </row>
    <row r="402" s="2" customFormat="1">
      <c r="A402" s="38"/>
      <c r="B402" s="39"/>
      <c r="C402" s="40"/>
      <c r="D402" s="244" t="s">
        <v>156</v>
      </c>
      <c r="E402" s="40"/>
      <c r="F402" s="245" t="s">
        <v>769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156</v>
      </c>
      <c r="AU402" s="17" t="s">
        <v>82</v>
      </c>
    </row>
    <row r="403" s="13" customFormat="1">
      <c r="A403" s="13"/>
      <c r="B403" s="246"/>
      <c r="C403" s="247"/>
      <c r="D403" s="239" t="s">
        <v>158</v>
      </c>
      <c r="E403" s="248" t="s">
        <v>1</v>
      </c>
      <c r="F403" s="249" t="s">
        <v>762</v>
      </c>
      <c r="G403" s="247"/>
      <c r="H403" s="248" t="s">
        <v>1</v>
      </c>
      <c r="I403" s="250"/>
      <c r="J403" s="247"/>
      <c r="K403" s="247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158</v>
      </c>
      <c r="AU403" s="255" t="s">
        <v>82</v>
      </c>
      <c r="AV403" s="13" t="s">
        <v>80</v>
      </c>
      <c r="AW403" s="13" t="s">
        <v>30</v>
      </c>
      <c r="AX403" s="13" t="s">
        <v>73</v>
      </c>
      <c r="AY403" s="255" t="s">
        <v>144</v>
      </c>
    </row>
    <row r="404" s="14" customFormat="1">
      <c r="A404" s="14"/>
      <c r="B404" s="256"/>
      <c r="C404" s="257"/>
      <c r="D404" s="239" t="s">
        <v>158</v>
      </c>
      <c r="E404" s="258" t="s">
        <v>1</v>
      </c>
      <c r="F404" s="259" t="s">
        <v>1512</v>
      </c>
      <c r="G404" s="257"/>
      <c r="H404" s="260">
        <v>31.100000000000001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158</v>
      </c>
      <c r="AU404" s="266" t="s">
        <v>82</v>
      </c>
      <c r="AV404" s="14" t="s">
        <v>82</v>
      </c>
      <c r="AW404" s="14" t="s">
        <v>30</v>
      </c>
      <c r="AX404" s="14" t="s">
        <v>73</v>
      </c>
      <c r="AY404" s="266" t="s">
        <v>144</v>
      </c>
    </row>
    <row r="405" s="15" customFormat="1">
      <c r="A405" s="15"/>
      <c r="B405" s="267"/>
      <c r="C405" s="268"/>
      <c r="D405" s="239" t="s">
        <v>158</v>
      </c>
      <c r="E405" s="269" t="s">
        <v>1</v>
      </c>
      <c r="F405" s="270" t="s">
        <v>161</v>
      </c>
      <c r="G405" s="268"/>
      <c r="H405" s="271">
        <v>31.100000000000001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158</v>
      </c>
      <c r="AU405" s="277" t="s">
        <v>82</v>
      </c>
      <c r="AV405" s="15" t="s">
        <v>152</v>
      </c>
      <c r="AW405" s="15" t="s">
        <v>30</v>
      </c>
      <c r="AX405" s="15" t="s">
        <v>80</v>
      </c>
      <c r="AY405" s="277" t="s">
        <v>144</v>
      </c>
    </row>
    <row r="406" s="2" customFormat="1" ht="16.5" customHeight="1">
      <c r="A406" s="38"/>
      <c r="B406" s="39"/>
      <c r="C406" s="226" t="s">
        <v>576</v>
      </c>
      <c r="D406" s="226" t="s">
        <v>147</v>
      </c>
      <c r="E406" s="227" t="s">
        <v>772</v>
      </c>
      <c r="F406" s="228" t="s">
        <v>773</v>
      </c>
      <c r="G406" s="229" t="s">
        <v>164</v>
      </c>
      <c r="H406" s="230">
        <v>11.140000000000001</v>
      </c>
      <c r="I406" s="231"/>
      <c r="J406" s="232">
        <f>ROUND(I406*H406,2)</f>
        <v>0</v>
      </c>
      <c r="K406" s="228" t="s">
        <v>151</v>
      </c>
      <c r="L406" s="44"/>
      <c r="M406" s="233" t="s">
        <v>1</v>
      </c>
      <c r="N406" s="234" t="s">
        <v>38</v>
      </c>
      <c r="O406" s="91"/>
      <c r="P406" s="235">
        <f>O406*H406</f>
        <v>0</v>
      </c>
      <c r="Q406" s="235">
        <v>0</v>
      </c>
      <c r="R406" s="235">
        <f>Q406*H406</f>
        <v>0</v>
      </c>
      <c r="S406" s="235">
        <v>0.0039399999999999999</v>
      </c>
      <c r="T406" s="236">
        <f>S406*H406</f>
        <v>0.043891600000000003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270</v>
      </c>
      <c r="AT406" s="237" t="s">
        <v>147</v>
      </c>
      <c r="AU406" s="237" t="s">
        <v>82</v>
      </c>
      <c r="AY406" s="17" t="s">
        <v>144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80</v>
      </c>
      <c r="BK406" s="238">
        <f>ROUND(I406*H406,2)</f>
        <v>0</v>
      </c>
      <c r="BL406" s="17" t="s">
        <v>270</v>
      </c>
      <c r="BM406" s="237" t="s">
        <v>1513</v>
      </c>
    </row>
    <row r="407" s="2" customFormat="1">
      <c r="A407" s="38"/>
      <c r="B407" s="39"/>
      <c r="C407" s="40"/>
      <c r="D407" s="239" t="s">
        <v>154</v>
      </c>
      <c r="E407" s="40"/>
      <c r="F407" s="240" t="s">
        <v>775</v>
      </c>
      <c r="G407" s="40"/>
      <c r="H407" s="40"/>
      <c r="I407" s="241"/>
      <c r="J407" s="40"/>
      <c r="K407" s="40"/>
      <c r="L407" s="44"/>
      <c r="M407" s="242"/>
      <c r="N407" s="243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154</v>
      </c>
      <c r="AU407" s="17" t="s">
        <v>82</v>
      </c>
    </row>
    <row r="408" s="2" customFormat="1">
      <c r="A408" s="38"/>
      <c r="B408" s="39"/>
      <c r="C408" s="40"/>
      <c r="D408" s="244" t="s">
        <v>156</v>
      </c>
      <c r="E408" s="40"/>
      <c r="F408" s="245" t="s">
        <v>776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156</v>
      </c>
      <c r="AU408" s="17" t="s">
        <v>82</v>
      </c>
    </row>
    <row r="409" s="13" customFormat="1">
      <c r="A409" s="13"/>
      <c r="B409" s="246"/>
      <c r="C409" s="247"/>
      <c r="D409" s="239" t="s">
        <v>158</v>
      </c>
      <c r="E409" s="248" t="s">
        <v>1</v>
      </c>
      <c r="F409" s="249" t="s">
        <v>762</v>
      </c>
      <c r="G409" s="247"/>
      <c r="H409" s="248" t="s">
        <v>1</v>
      </c>
      <c r="I409" s="250"/>
      <c r="J409" s="247"/>
      <c r="K409" s="247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158</v>
      </c>
      <c r="AU409" s="255" t="s">
        <v>82</v>
      </c>
      <c r="AV409" s="13" t="s">
        <v>80</v>
      </c>
      <c r="AW409" s="13" t="s">
        <v>30</v>
      </c>
      <c r="AX409" s="13" t="s">
        <v>73</v>
      </c>
      <c r="AY409" s="255" t="s">
        <v>144</v>
      </c>
    </row>
    <row r="410" s="14" customFormat="1">
      <c r="A410" s="14"/>
      <c r="B410" s="256"/>
      <c r="C410" s="257"/>
      <c r="D410" s="239" t="s">
        <v>158</v>
      </c>
      <c r="E410" s="258" t="s">
        <v>1</v>
      </c>
      <c r="F410" s="259" t="s">
        <v>1514</v>
      </c>
      <c r="G410" s="257"/>
      <c r="H410" s="260">
        <v>11.140000000000001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158</v>
      </c>
      <c r="AU410" s="266" t="s">
        <v>82</v>
      </c>
      <c r="AV410" s="14" t="s">
        <v>82</v>
      </c>
      <c r="AW410" s="14" t="s">
        <v>30</v>
      </c>
      <c r="AX410" s="14" t="s">
        <v>73</v>
      </c>
      <c r="AY410" s="266" t="s">
        <v>144</v>
      </c>
    </row>
    <row r="411" s="15" customFormat="1">
      <c r="A411" s="15"/>
      <c r="B411" s="267"/>
      <c r="C411" s="268"/>
      <c r="D411" s="239" t="s">
        <v>158</v>
      </c>
      <c r="E411" s="269" t="s">
        <v>1</v>
      </c>
      <c r="F411" s="270" t="s">
        <v>161</v>
      </c>
      <c r="G411" s="268"/>
      <c r="H411" s="271">
        <v>11.140000000000001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7" t="s">
        <v>158</v>
      </c>
      <c r="AU411" s="277" t="s">
        <v>82</v>
      </c>
      <c r="AV411" s="15" t="s">
        <v>152</v>
      </c>
      <c r="AW411" s="15" t="s">
        <v>30</v>
      </c>
      <c r="AX411" s="15" t="s">
        <v>80</v>
      </c>
      <c r="AY411" s="277" t="s">
        <v>144</v>
      </c>
    </row>
    <row r="412" s="2" customFormat="1" ht="33" customHeight="1">
      <c r="A412" s="38"/>
      <c r="B412" s="39"/>
      <c r="C412" s="226" t="s">
        <v>583</v>
      </c>
      <c r="D412" s="226" t="s">
        <v>147</v>
      </c>
      <c r="E412" s="227" t="s">
        <v>794</v>
      </c>
      <c r="F412" s="228" t="s">
        <v>795</v>
      </c>
      <c r="G412" s="229" t="s">
        <v>178</v>
      </c>
      <c r="H412" s="230">
        <v>1.157</v>
      </c>
      <c r="I412" s="231"/>
      <c r="J412" s="232">
        <f>ROUND(I412*H412,2)</f>
        <v>0</v>
      </c>
      <c r="K412" s="228" t="s">
        <v>151</v>
      </c>
      <c r="L412" s="44"/>
      <c r="M412" s="233" t="s">
        <v>1</v>
      </c>
      <c r="N412" s="234" t="s">
        <v>38</v>
      </c>
      <c r="O412" s="91"/>
      <c r="P412" s="235">
        <f>O412*H412</f>
        <v>0</v>
      </c>
      <c r="Q412" s="235">
        <v>0.0109</v>
      </c>
      <c r="R412" s="235">
        <f>Q412*H412</f>
        <v>0.012611300000000001</v>
      </c>
      <c r="S412" s="235">
        <v>0</v>
      </c>
      <c r="T412" s="23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7" t="s">
        <v>270</v>
      </c>
      <c r="AT412" s="237" t="s">
        <v>147</v>
      </c>
      <c r="AU412" s="237" t="s">
        <v>82</v>
      </c>
      <c r="AY412" s="17" t="s">
        <v>144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7" t="s">
        <v>80</v>
      </c>
      <c r="BK412" s="238">
        <f>ROUND(I412*H412,2)</f>
        <v>0</v>
      </c>
      <c r="BL412" s="17" t="s">
        <v>270</v>
      </c>
      <c r="BM412" s="237" t="s">
        <v>1515</v>
      </c>
    </row>
    <row r="413" s="2" customFormat="1">
      <c r="A413" s="38"/>
      <c r="B413" s="39"/>
      <c r="C413" s="40"/>
      <c r="D413" s="239" t="s">
        <v>154</v>
      </c>
      <c r="E413" s="40"/>
      <c r="F413" s="240" t="s">
        <v>797</v>
      </c>
      <c r="G413" s="40"/>
      <c r="H413" s="40"/>
      <c r="I413" s="241"/>
      <c r="J413" s="40"/>
      <c r="K413" s="40"/>
      <c r="L413" s="44"/>
      <c r="M413" s="242"/>
      <c r="N413" s="24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154</v>
      </c>
      <c r="AU413" s="17" t="s">
        <v>82</v>
      </c>
    </row>
    <row r="414" s="2" customFormat="1">
      <c r="A414" s="38"/>
      <c r="B414" s="39"/>
      <c r="C414" s="40"/>
      <c r="D414" s="244" t="s">
        <v>156</v>
      </c>
      <c r="E414" s="40"/>
      <c r="F414" s="245" t="s">
        <v>798</v>
      </c>
      <c r="G414" s="40"/>
      <c r="H414" s="40"/>
      <c r="I414" s="241"/>
      <c r="J414" s="40"/>
      <c r="K414" s="40"/>
      <c r="L414" s="44"/>
      <c r="M414" s="242"/>
      <c r="N414" s="243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156</v>
      </c>
      <c r="AU414" s="17" t="s">
        <v>82</v>
      </c>
    </row>
    <row r="415" s="13" customFormat="1">
      <c r="A415" s="13"/>
      <c r="B415" s="246"/>
      <c r="C415" s="247"/>
      <c r="D415" s="239" t="s">
        <v>158</v>
      </c>
      <c r="E415" s="248" t="s">
        <v>1</v>
      </c>
      <c r="F415" s="249" t="s">
        <v>762</v>
      </c>
      <c r="G415" s="247"/>
      <c r="H415" s="248" t="s">
        <v>1</v>
      </c>
      <c r="I415" s="250"/>
      <c r="J415" s="247"/>
      <c r="K415" s="247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158</v>
      </c>
      <c r="AU415" s="255" t="s">
        <v>82</v>
      </c>
      <c r="AV415" s="13" t="s">
        <v>80</v>
      </c>
      <c r="AW415" s="13" t="s">
        <v>30</v>
      </c>
      <c r="AX415" s="13" t="s">
        <v>73</v>
      </c>
      <c r="AY415" s="255" t="s">
        <v>144</v>
      </c>
    </row>
    <row r="416" s="13" customFormat="1">
      <c r="A416" s="13"/>
      <c r="B416" s="246"/>
      <c r="C416" s="247"/>
      <c r="D416" s="239" t="s">
        <v>158</v>
      </c>
      <c r="E416" s="248" t="s">
        <v>1</v>
      </c>
      <c r="F416" s="249" t="s">
        <v>799</v>
      </c>
      <c r="G416" s="247"/>
      <c r="H416" s="248" t="s">
        <v>1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158</v>
      </c>
      <c r="AU416" s="255" t="s">
        <v>82</v>
      </c>
      <c r="AV416" s="13" t="s">
        <v>80</v>
      </c>
      <c r="AW416" s="13" t="s">
        <v>30</v>
      </c>
      <c r="AX416" s="13" t="s">
        <v>73</v>
      </c>
      <c r="AY416" s="255" t="s">
        <v>144</v>
      </c>
    </row>
    <row r="417" s="14" customFormat="1">
      <c r="A417" s="14"/>
      <c r="B417" s="256"/>
      <c r="C417" s="257"/>
      <c r="D417" s="239" t="s">
        <v>158</v>
      </c>
      <c r="E417" s="258" t="s">
        <v>1</v>
      </c>
      <c r="F417" s="259" t="s">
        <v>1516</v>
      </c>
      <c r="G417" s="257"/>
      <c r="H417" s="260">
        <v>0.41199999999999998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158</v>
      </c>
      <c r="AU417" s="266" t="s">
        <v>82</v>
      </c>
      <c r="AV417" s="14" t="s">
        <v>82</v>
      </c>
      <c r="AW417" s="14" t="s">
        <v>30</v>
      </c>
      <c r="AX417" s="14" t="s">
        <v>73</v>
      </c>
      <c r="AY417" s="266" t="s">
        <v>144</v>
      </c>
    </row>
    <row r="418" s="13" customFormat="1">
      <c r="A418" s="13"/>
      <c r="B418" s="246"/>
      <c r="C418" s="247"/>
      <c r="D418" s="239" t="s">
        <v>158</v>
      </c>
      <c r="E418" s="248" t="s">
        <v>1</v>
      </c>
      <c r="F418" s="249" t="s">
        <v>801</v>
      </c>
      <c r="G418" s="247"/>
      <c r="H418" s="248" t="s">
        <v>1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158</v>
      </c>
      <c r="AU418" s="255" t="s">
        <v>82</v>
      </c>
      <c r="AV418" s="13" t="s">
        <v>80</v>
      </c>
      <c r="AW418" s="13" t="s">
        <v>30</v>
      </c>
      <c r="AX418" s="13" t="s">
        <v>73</v>
      </c>
      <c r="AY418" s="255" t="s">
        <v>144</v>
      </c>
    </row>
    <row r="419" s="14" customFormat="1">
      <c r="A419" s="14"/>
      <c r="B419" s="256"/>
      <c r="C419" s="257"/>
      <c r="D419" s="239" t="s">
        <v>158</v>
      </c>
      <c r="E419" s="258" t="s">
        <v>1</v>
      </c>
      <c r="F419" s="259" t="s">
        <v>1517</v>
      </c>
      <c r="G419" s="257"/>
      <c r="H419" s="260">
        <v>0.745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158</v>
      </c>
      <c r="AU419" s="266" t="s">
        <v>82</v>
      </c>
      <c r="AV419" s="14" t="s">
        <v>82</v>
      </c>
      <c r="AW419" s="14" t="s">
        <v>30</v>
      </c>
      <c r="AX419" s="14" t="s">
        <v>73</v>
      </c>
      <c r="AY419" s="266" t="s">
        <v>144</v>
      </c>
    </row>
    <row r="420" s="15" customFormat="1">
      <c r="A420" s="15"/>
      <c r="B420" s="267"/>
      <c r="C420" s="268"/>
      <c r="D420" s="239" t="s">
        <v>158</v>
      </c>
      <c r="E420" s="269" t="s">
        <v>1</v>
      </c>
      <c r="F420" s="270" t="s">
        <v>161</v>
      </c>
      <c r="G420" s="268"/>
      <c r="H420" s="271">
        <v>1.157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7" t="s">
        <v>158</v>
      </c>
      <c r="AU420" s="277" t="s">
        <v>82</v>
      </c>
      <c r="AV420" s="15" t="s">
        <v>152</v>
      </c>
      <c r="AW420" s="15" t="s">
        <v>30</v>
      </c>
      <c r="AX420" s="15" t="s">
        <v>80</v>
      </c>
      <c r="AY420" s="277" t="s">
        <v>144</v>
      </c>
    </row>
    <row r="421" s="2" customFormat="1" ht="21.75" customHeight="1">
      <c r="A421" s="38"/>
      <c r="B421" s="39"/>
      <c r="C421" s="226" t="s">
        <v>591</v>
      </c>
      <c r="D421" s="226" t="s">
        <v>147</v>
      </c>
      <c r="E421" s="227" t="s">
        <v>804</v>
      </c>
      <c r="F421" s="228" t="s">
        <v>1518</v>
      </c>
      <c r="G421" s="229" t="s">
        <v>164</v>
      </c>
      <c r="H421" s="230">
        <v>31.100000000000001</v>
      </c>
      <c r="I421" s="231"/>
      <c r="J421" s="232">
        <f>ROUND(I421*H421,2)</f>
        <v>0</v>
      </c>
      <c r="K421" s="228" t="s">
        <v>151</v>
      </c>
      <c r="L421" s="44"/>
      <c r="M421" s="233" t="s">
        <v>1</v>
      </c>
      <c r="N421" s="234" t="s">
        <v>38</v>
      </c>
      <c r="O421" s="91"/>
      <c r="P421" s="235">
        <f>O421*H421</f>
        <v>0</v>
      </c>
      <c r="Q421" s="235">
        <v>0.0038</v>
      </c>
      <c r="R421" s="235">
        <f>Q421*H421</f>
        <v>0.11818000000000001</v>
      </c>
      <c r="S421" s="235">
        <v>0</v>
      </c>
      <c r="T421" s="236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7" t="s">
        <v>270</v>
      </c>
      <c r="AT421" s="237" t="s">
        <v>147</v>
      </c>
      <c r="AU421" s="237" t="s">
        <v>82</v>
      </c>
      <c r="AY421" s="17" t="s">
        <v>144</v>
      </c>
      <c r="BE421" s="238">
        <f>IF(N421="základní",J421,0)</f>
        <v>0</v>
      </c>
      <c r="BF421" s="238">
        <f>IF(N421="snížená",J421,0)</f>
        <v>0</v>
      </c>
      <c r="BG421" s="238">
        <f>IF(N421="zákl. přenesená",J421,0)</f>
        <v>0</v>
      </c>
      <c r="BH421" s="238">
        <f>IF(N421="sníž. přenesená",J421,0)</f>
        <v>0</v>
      </c>
      <c r="BI421" s="238">
        <f>IF(N421="nulová",J421,0)</f>
        <v>0</v>
      </c>
      <c r="BJ421" s="17" t="s">
        <v>80</v>
      </c>
      <c r="BK421" s="238">
        <f>ROUND(I421*H421,2)</f>
        <v>0</v>
      </c>
      <c r="BL421" s="17" t="s">
        <v>270</v>
      </c>
      <c r="BM421" s="237" t="s">
        <v>1519</v>
      </c>
    </row>
    <row r="422" s="2" customFormat="1">
      <c r="A422" s="38"/>
      <c r="B422" s="39"/>
      <c r="C422" s="40"/>
      <c r="D422" s="239" t="s">
        <v>154</v>
      </c>
      <c r="E422" s="40"/>
      <c r="F422" s="240" t="s">
        <v>1518</v>
      </c>
      <c r="G422" s="40"/>
      <c r="H422" s="40"/>
      <c r="I422" s="241"/>
      <c r="J422" s="40"/>
      <c r="K422" s="40"/>
      <c r="L422" s="44"/>
      <c r="M422" s="242"/>
      <c r="N422" s="243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154</v>
      </c>
      <c r="AU422" s="17" t="s">
        <v>82</v>
      </c>
    </row>
    <row r="423" s="2" customFormat="1">
      <c r="A423" s="38"/>
      <c r="B423" s="39"/>
      <c r="C423" s="40"/>
      <c r="D423" s="244" t="s">
        <v>156</v>
      </c>
      <c r="E423" s="40"/>
      <c r="F423" s="245" t="s">
        <v>807</v>
      </c>
      <c r="G423" s="40"/>
      <c r="H423" s="40"/>
      <c r="I423" s="241"/>
      <c r="J423" s="40"/>
      <c r="K423" s="40"/>
      <c r="L423" s="44"/>
      <c r="M423" s="242"/>
      <c r="N423" s="243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156</v>
      </c>
      <c r="AU423" s="17" t="s">
        <v>82</v>
      </c>
    </row>
    <row r="424" s="13" customFormat="1">
      <c r="A424" s="13"/>
      <c r="B424" s="246"/>
      <c r="C424" s="247"/>
      <c r="D424" s="239" t="s">
        <v>158</v>
      </c>
      <c r="E424" s="248" t="s">
        <v>1</v>
      </c>
      <c r="F424" s="249" t="s">
        <v>762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158</v>
      </c>
      <c r="AU424" s="255" t="s">
        <v>82</v>
      </c>
      <c r="AV424" s="13" t="s">
        <v>80</v>
      </c>
      <c r="AW424" s="13" t="s">
        <v>30</v>
      </c>
      <c r="AX424" s="13" t="s">
        <v>73</v>
      </c>
      <c r="AY424" s="255" t="s">
        <v>144</v>
      </c>
    </row>
    <row r="425" s="13" customFormat="1">
      <c r="A425" s="13"/>
      <c r="B425" s="246"/>
      <c r="C425" s="247"/>
      <c r="D425" s="239" t="s">
        <v>158</v>
      </c>
      <c r="E425" s="248" t="s">
        <v>1</v>
      </c>
      <c r="F425" s="249" t="s">
        <v>808</v>
      </c>
      <c r="G425" s="247"/>
      <c r="H425" s="248" t="s">
        <v>1</v>
      </c>
      <c r="I425" s="250"/>
      <c r="J425" s="247"/>
      <c r="K425" s="247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158</v>
      </c>
      <c r="AU425" s="255" t="s">
        <v>82</v>
      </c>
      <c r="AV425" s="13" t="s">
        <v>80</v>
      </c>
      <c r="AW425" s="13" t="s">
        <v>30</v>
      </c>
      <c r="AX425" s="13" t="s">
        <v>73</v>
      </c>
      <c r="AY425" s="255" t="s">
        <v>144</v>
      </c>
    </row>
    <row r="426" s="14" customFormat="1">
      <c r="A426" s="14"/>
      <c r="B426" s="256"/>
      <c r="C426" s="257"/>
      <c r="D426" s="239" t="s">
        <v>158</v>
      </c>
      <c r="E426" s="258" t="s">
        <v>1</v>
      </c>
      <c r="F426" s="259" t="s">
        <v>1520</v>
      </c>
      <c r="G426" s="257"/>
      <c r="H426" s="260">
        <v>31.100000000000001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158</v>
      </c>
      <c r="AU426" s="266" t="s">
        <v>82</v>
      </c>
      <c r="AV426" s="14" t="s">
        <v>82</v>
      </c>
      <c r="AW426" s="14" t="s">
        <v>30</v>
      </c>
      <c r="AX426" s="14" t="s">
        <v>73</v>
      </c>
      <c r="AY426" s="266" t="s">
        <v>144</v>
      </c>
    </row>
    <row r="427" s="15" customFormat="1">
      <c r="A427" s="15"/>
      <c r="B427" s="267"/>
      <c r="C427" s="268"/>
      <c r="D427" s="239" t="s">
        <v>158</v>
      </c>
      <c r="E427" s="269" t="s">
        <v>1</v>
      </c>
      <c r="F427" s="270" t="s">
        <v>161</v>
      </c>
      <c r="G427" s="268"/>
      <c r="H427" s="271">
        <v>31.100000000000001</v>
      </c>
      <c r="I427" s="272"/>
      <c r="J427" s="268"/>
      <c r="K427" s="268"/>
      <c r="L427" s="273"/>
      <c r="M427" s="274"/>
      <c r="N427" s="275"/>
      <c r="O427" s="275"/>
      <c r="P427" s="275"/>
      <c r="Q427" s="275"/>
      <c r="R427" s="275"/>
      <c r="S427" s="275"/>
      <c r="T427" s="27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7" t="s">
        <v>158</v>
      </c>
      <c r="AU427" s="277" t="s">
        <v>82</v>
      </c>
      <c r="AV427" s="15" t="s">
        <v>152</v>
      </c>
      <c r="AW427" s="15" t="s">
        <v>30</v>
      </c>
      <c r="AX427" s="15" t="s">
        <v>80</v>
      </c>
      <c r="AY427" s="277" t="s">
        <v>144</v>
      </c>
    </row>
    <row r="428" s="2" customFormat="1" ht="24.15" customHeight="1">
      <c r="A428" s="38"/>
      <c r="B428" s="39"/>
      <c r="C428" s="226" t="s">
        <v>598</v>
      </c>
      <c r="D428" s="226" t="s">
        <v>147</v>
      </c>
      <c r="E428" s="227" t="s">
        <v>810</v>
      </c>
      <c r="F428" s="228" t="s">
        <v>811</v>
      </c>
      <c r="G428" s="229" t="s">
        <v>240</v>
      </c>
      <c r="H428" s="230">
        <v>2</v>
      </c>
      <c r="I428" s="231"/>
      <c r="J428" s="232">
        <f>ROUND(I428*H428,2)</f>
        <v>0</v>
      </c>
      <c r="K428" s="228" t="s">
        <v>151</v>
      </c>
      <c r="L428" s="44"/>
      <c r="M428" s="233" t="s">
        <v>1</v>
      </c>
      <c r="N428" s="234" t="s">
        <v>38</v>
      </c>
      <c r="O428" s="91"/>
      <c r="P428" s="235">
        <f>O428*H428</f>
        <v>0</v>
      </c>
      <c r="Q428" s="235">
        <v>0.0035699999999999998</v>
      </c>
      <c r="R428" s="235">
        <f>Q428*H428</f>
        <v>0.0071399999999999996</v>
      </c>
      <c r="S428" s="235">
        <v>0</v>
      </c>
      <c r="T428" s="236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7" t="s">
        <v>270</v>
      </c>
      <c r="AT428" s="237" t="s">
        <v>147</v>
      </c>
      <c r="AU428" s="237" t="s">
        <v>82</v>
      </c>
      <c r="AY428" s="17" t="s">
        <v>144</v>
      </c>
      <c r="BE428" s="238">
        <f>IF(N428="základní",J428,0)</f>
        <v>0</v>
      </c>
      <c r="BF428" s="238">
        <f>IF(N428="snížená",J428,0)</f>
        <v>0</v>
      </c>
      <c r="BG428" s="238">
        <f>IF(N428="zákl. přenesená",J428,0)</f>
        <v>0</v>
      </c>
      <c r="BH428" s="238">
        <f>IF(N428="sníž. přenesená",J428,0)</f>
        <v>0</v>
      </c>
      <c r="BI428" s="238">
        <f>IF(N428="nulová",J428,0)</f>
        <v>0</v>
      </c>
      <c r="BJ428" s="17" t="s">
        <v>80</v>
      </c>
      <c r="BK428" s="238">
        <f>ROUND(I428*H428,2)</f>
        <v>0</v>
      </c>
      <c r="BL428" s="17" t="s">
        <v>270</v>
      </c>
      <c r="BM428" s="237" t="s">
        <v>1521</v>
      </c>
    </row>
    <row r="429" s="2" customFormat="1">
      <c r="A429" s="38"/>
      <c r="B429" s="39"/>
      <c r="C429" s="40"/>
      <c r="D429" s="239" t="s">
        <v>154</v>
      </c>
      <c r="E429" s="40"/>
      <c r="F429" s="240" t="s">
        <v>811</v>
      </c>
      <c r="G429" s="40"/>
      <c r="H429" s="40"/>
      <c r="I429" s="241"/>
      <c r="J429" s="40"/>
      <c r="K429" s="40"/>
      <c r="L429" s="44"/>
      <c r="M429" s="242"/>
      <c r="N429" s="243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154</v>
      </c>
      <c r="AU429" s="17" t="s">
        <v>82</v>
      </c>
    </row>
    <row r="430" s="2" customFormat="1">
      <c r="A430" s="38"/>
      <c r="B430" s="39"/>
      <c r="C430" s="40"/>
      <c r="D430" s="244" t="s">
        <v>156</v>
      </c>
      <c r="E430" s="40"/>
      <c r="F430" s="245" t="s">
        <v>813</v>
      </c>
      <c r="G430" s="40"/>
      <c r="H430" s="40"/>
      <c r="I430" s="241"/>
      <c r="J430" s="40"/>
      <c r="K430" s="40"/>
      <c r="L430" s="44"/>
      <c r="M430" s="242"/>
      <c r="N430" s="243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156</v>
      </c>
      <c r="AU430" s="17" t="s">
        <v>82</v>
      </c>
    </row>
    <row r="431" s="14" customFormat="1">
      <c r="A431" s="14"/>
      <c r="B431" s="256"/>
      <c r="C431" s="257"/>
      <c r="D431" s="239" t="s">
        <v>158</v>
      </c>
      <c r="E431" s="258" t="s">
        <v>1</v>
      </c>
      <c r="F431" s="259" t="s">
        <v>82</v>
      </c>
      <c r="G431" s="257"/>
      <c r="H431" s="260">
        <v>2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158</v>
      </c>
      <c r="AU431" s="266" t="s">
        <v>82</v>
      </c>
      <c r="AV431" s="14" t="s">
        <v>82</v>
      </c>
      <c r="AW431" s="14" t="s">
        <v>30</v>
      </c>
      <c r="AX431" s="14" t="s">
        <v>73</v>
      </c>
      <c r="AY431" s="266" t="s">
        <v>144</v>
      </c>
    </row>
    <row r="432" s="15" customFormat="1">
      <c r="A432" s="15"/>
      <c r="B432" s="267"/>
      <c r="C432" s="268"/>
      <c r="D432" s="239" t="s">
        <v>158</v>
      </c>
      <c r="E432" s="269" t="s">
        <v>1</v>
      </c>
      <c r="F432" s="270" t="s">
        <v>161</v>
      </c>
      <c r="G432" s="268"/>
      <c r="H432" s="271">
        <v>2</v>
      </c>
      <c r="I432" s="272"/>
      <c r="J432" s="268"/>
      <c r="K432" s="268"/>
      <c r="L432" s="273"/>
      <c r="M432" s="274"/>
      <c r="N432" s="275"/>
      <c r="O432" s="275"/>
      <c r="P432" s="275"/>
      <c r="Q432" s="275"/>
      <c r="R432" s="275"/>
      <c r="S432" s="275"/>
      <c r="T432" s="27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7" t="s">
        <v>158</v>
      </c>
      <c r="AU432" s="277" t="s">
        <v>82</v>
      </c>
      <c r="AV432" s="15" t="s">
        <v>152</v>
      </c>
      <c r="AW432" s="15" t="s">
        <v>30</v>
      </c>
      <c r="AX432" s="15" t="s">
        <v>80</v>
      </c>
      <c r="AY432" s="277" t="s">
        <v>144</v>
      </c>
    </row>
    <row r="433" s="2" customFormat="1" ht="24.15" customHeight="1">
      <c r="A433" s="38"/>
      <c r="B433" s="39"/>
      <c r="C433" s="226" t="s">
        <v>620</v>
      </c>
      <c r="D433" s="226" t="s">
        <v>147</v>
      </c>
      <c r="E433" s="227" t="s">
        <v>815</v>
      </c>
      <c r="F433" s="228" t="s">
        <v>1522</v>
      </c>
      <c r="G433" s="229" t="s">
        <v>164</v>
      </c>
      <c r="H433" s="230">
        <v>11.140000000000001</v>
      </c>
      <c r="I433" s="231"/>
      <c r="J433" s="232">
        <f>ROUND(I433*H433,2)</f>
        <v>0</v>
      </c>
      <c r="K433" s="228" t="s">
        <v>151</v>
      </c>
      <c r="L433" s="44"/>
      <c r="M433" s="233" t="s">
        <v>1</v>
      </c>
      <c r="N433" s="234" t="s">
        <v>38</v>
      </c>
      <c r="O433" s="91"/>
      <c r="P433" s="235">
        <f>O433*H433</f>
        <v>0</v>
      </c>
      <c r="Q433" s="235">
        <v>0.00313</v>
      </c>
      <c r="R433" s="235">
        <f>Q433*H433</f>
        <v>0.034868200000000002</v>
      </c>
      <c r="S433" s="235">
        <v>0</v>
      </c>
      <c r="T433" s="23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7" t="s">
        <v>270</v>
      </c>
      <c r="AT433" s="237" t="s">
        <v>147</v>
      </c>
      <c r="AU433" s="237" t="s">
        <v>82</v>
      </c>
      <c r="AY433" s="17" t="s">
        <v>144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7" t="s">
        <v>80</v>
      </c>
      <c r="BK433" s="238">
        <f>ROUND(I433*H433,2)</f>
        <v>0</v>
      </c>
      <c r="BL433" s="17" t="s">
        <v>270</v>
      </c>
      <c r="BM433" s="237" t="s">
        <v>1523</v>
      </c>
    </row>
    <row r="434" s="2" customFormat="1">
      <c r="A434" s="38"/>
      <c r="B434" s="39"/>
      <c r="C434" s="40"/>
      <c r="D434" s="239" t="s">
        <v>154</v>
      </c>
      <c r="E434" s="40"/>
      <c r="F434" s="240" t="s">
        <v>1522</v>
      </c>
      <c r="G434" s="40"/>
      <c r="H434" s="40"/>
      <c r="I434" s="241"/>
      <c r="J434" s="40"/>
      <c r="K434" s="40"/>
      <c r="L434" s="44"/>
      <c r="M434" s="242"/>
      <c r="N434" s="243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154</v>
      </c>
      <c r="AU434" s="17" t="s">
        <v>82</v>
      </c>
    </row>
    <row r="435" s="2" customFormat="1">
      <c r="A435" s="38"/>
      <c r="B435" s="39"/>
      <c r="C435" s="40"/>
      <c r="D435" s="244" t="s">
        <v>156</v>
      </c>
      <c r="E435" s="40"/>
      <c r="F435" s="245" t="s">
        <v>818</v>
      </c>
      <c r="G435" s="40"/>
      <c r="H435" s="40"/>
      <c r="I435" s="241"/>
      <c r="J435" s="40"/>
      <c r="K435" s="40"/>
      <c r="L435" s="44"/>
      <c r="M435" s="242"/>
      <c r="N435" s="243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156</v>
      </c>
      <c r="AU435" s="17" t="s">
        <v>82</v>
      </c>
    </row>
    <row r="436" s="13" customFormat="1">
      <c r="A436" s="13"/>
      <c r="B436" s="246"/>
      <c r="C436" s="247"/>
      <c r="D436" s="239" t="s">
        <v>158</v>
      </c>
      <c r="E436" s="248" t="s">
        <v>1</v>
      </c>
      <c r="F436" s="249" t="s">
        <v>762</v>
      </c>
      <c r="G436" s="247"/>
      <c r="H436" s="248" t="s">
        <v>1</v>
      </c>
      <c r="I436" s="250"/>
      <c r="J436" s="247"/>
      <c r="K436" s="247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158</v>
      </c>
      <c r="AU436" s="255" t="s">
        <v>82</v>
      </c>
      <c r="AV436" s="13" t="s">
        <v>80</v>
      </c>
      <c r="AW436" s="13" t="s">
        <v>30</v>
      </c>
      <c r="AX436" s="13" t="s">
        <v>73</v>
      </c>
      <c r="AY436" s="255" t="s">
        <v>144</v>
      </c>
    </row>
    <row r="437" s="13" customFormat="1">
      <c r="A437" s="13"/>
      <c r="B437" s="246"/>
      <c r="C437" s="247"/>
      <c r="D437" s="239" t="s">
        <v>158</v>
      </c>
      <c r="E437" s="248" t="s">
        <v>1</v>
      </c>
      <c r="F437" s="249" t="s">
        <v>819</v>
      </c>
      <c r="G437" s="247"/>
      <c r="H437" s="248" t="s">
        <v>1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158</v>
      </c>
      <c r="AU437" s="255" t="s">
        <v>82</v>
      </c>
      <c r="AV437" s="13" t="s">
        <v>80</v>
      </c>
      <c r="AW437" s="13" t="s">
        <v>30</v>
      </c>
      <c r="AX437" s="13" t="s">
        <v>73</v>
      </c>
      <c r="AY437" s="255" t="s">
        <v>144</v>
      </c>
    </row>
    <row r="438" s="14" customFormat="1">
      <c r="A438" s="14"/>
      <c r="B438" s="256"/>
      <c r="C438" s="257"/>
      <c r="D438" s="239" t="s">
        <v>158</v>
      </c>
      <c r="E438" s="258" t="s">
        <v>1</v>
      </c>
      <c r="F438" s="259" t="s">
        <v>1514</v>
      </c>
      <c r="G438" s="257"/>
      <c r="H438" s="260">
        <v>11.140000000000001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158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144</v>
      </c>
    </row>
    <row r="439" s="15" customFormat="1">
      <c r="A439" s="15"/>
      <c r="B439" s="267"/>
      <c r="C439" s="268"/>
      <c r="D439" s="239" t="s">
        <v>158</v>
      </c>
      <c r="E439" s="269" t="s">
        <v>1</v>
      </c>
      <c r="F439" s="270" t="s">
        <v>161</v>
      </c>
      <c r="G439" s="268"/>
      <c r="H439" s="271">
        <v>11.140000000000001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7" t="s">
        <v>158</v>
      </c>
      <c r="AU439" s="277" t="s">
        <v>82</v>
      </c>
      <c r="AV439" s="15" t="s">
        <v>152</v>
      </c>
      <c r="AW439" s="15" t="s">
        <v>30</v>
      </c>
      <c r="AX439" s="15" t="s">
        <v>80</v>
      </c>
      <c r="AY439" s="277" t="s">
        <v>144</v>
      </c>
    </row>
    <row r="440" s="2" customFormat="1" ht="24.15" customHeight="1">
      <c r="A440" s="38"/>
      <c r="B440" s="39"/>
      <c r="C440" s="226" t="s">
        <v>627</v>
      </c>
      <c r="D440" s="226" t="s">
        <v>147</v>
      </c>
      <c r="E440" s="227" t="s">
        <v>821</v>
      </c>
      <c r="F440" s="228" t="s">
        <v>822</v>
      </c>
      <c r="G440" s="229" t="s">
        <v>323</v>
      </c>
      <c r="H440" s="230">
        <v>0.17299999999999999</v>
      </c>
      <c r="I440" s="231"/>
      <c r="J440" s="232">
        <f>ROUND(I440*H440,2)</f>
        <v>0</v>
      </c>
      <c r="K440" s="228" t="s">
        <v>151</v>
      </c>
      <c r="L440" s="44"/>
      <c r="M440" s="233" t="s">
        <v>1</v>
      </c>
      <c r="N440" s="234" t="s">
        <v>38</v>
      </c>
      <c r="O440" s="91"/>
      <c r="P440" s="235">
        <f>O440*H440</f>
        <v>0</v>
      </c>
      <c r="Q440" s="235">
        <v>0</v>
      </c>
      <c r="R440" s="235">
        <f>Q440*H440</f>
        <v>0</v>
      </c>
      <c r="S440" s="235">
        <v>0</v>
      </c>
      <c r="T440" s="23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7" t="s">
        <v>270</v>
      </c>
      <c r="AT440" s="237" t="s">
        <v>147</v>
      </c>
      <c r="AU440" s="237" t="s">
        <v>82</v>
      </c>
      <c r="AY440" s="17" t="s">
        <v>144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7" t="s">
        <v>80</v>
      </c>
      <c r="BK440" s="238">
        <f>ROUND(I440*H440,2)</f>
        <v>0</v>
      </c>
      <c r="BL440" s="17" t="s">
        <v>270</v>
      </c>
      <c r="BM440" s="237" t="s">
        <v>1524</v>
      </c>
    </row>
    <row r="441" s="2" customFormat="1">
      <c r="A441" s="38"/>
      <c r="B441" s="39"/>
      <c r="C441" s="40"/>
      <c r="D441" s="239" t="s">
        <v>154</v>
      </c>
      <c r="E441" s="40"/>
      <c r="F441" s="240" t="s">
        <v>824</v>
      </c>
      <c r="G441" s="40"/>
      <c r="H441" s="40"/>
      <c r="I441" s="241"/>
      <c r="J441" s="40"/>
      <c r="K441" s="40"/>
      <c r="L441" s="44"/>
      <c r="M441" s="242"/>
      <c r="N441" s="243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154</v>
      </c>
      <c r="AU441" s="17" t="s">
        <v>82</v>
      </c>
    </row>
    <row r="442" s="2" customFormat="1">
      <c r="A442" s="38"/>
      <c r="B442" s="39"/>
      <c r="C442" s="40"/>
      <c r="D442" s="244" t="s">
        <v>156</v>
      </c>
      <c r="E442" s="40"/>
      <c r="F442" s="245" t="s">
        <v>825</v>
      </c>
      <c r="G442" s="40"/>
      <c r="H442" s="40"/>
      <c r="I442" s="241"/>
      <c r="J442" s="40"/>
      <c r="K442" s="40"/>
      <c r="L442" s="44"/>
      <c r="M442" s="242"/>
      <c r="N442" s="243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156</v>
      </c>
      <c r="AU442" s="17" t="s">
        <v>82</v>
      </c>
    </row>
    <row r="443" s="12" customFormat="1" ht="22.8" customHeight="1">
      <c r="A443" s="12"/>
      <c r="B443" s="210"/>
      <c r="C443" s="211"/>
      <c r="D443" s="212" t="s">
        <v>72</v>
      </c>
      <c r="E443" s="224" t="s">
        <v>826</v>
      </c>
      <c r="F443" s="224" t="s">
        <v>827</v>
      </c>
      <c r="G443" s="211"/>
      <c r="H443" s="211"/>
      <c r="I443" s="214"/>
      <c r="J443" s="225">
        <f>BK443</f>
        <v>0</v>
      </c>
      <c r="K443" s="211"/>
      <c r="L443" s="216"/>
      <c r="M443" s="217"/>
      <c r="N443" s="218"/>
      <c r="O443" s="218"/>
      <c r="P443" s="219">
        <f>SUM(P444:P494)</f>
        <v>0</v>
      </c>
      <c r="Q443" s="218"/>
      <c r="R443" s="219">
        <f>SUM(R444:R494)</f>
        <v>18.690529399999999</v>
      </c>
      <c r="S443" s="218"/>
      <c r="T443" s="220">
        <f>SUM(T444:T494)</f>
        <v>18.659351900000001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1" t="s">
        <v>82</v>
      </c>
      <c r="AT443" s="222" t="s">
        <v>72</v>
      </c>
      <c r="AU443" s="222" t="s">
        <v>80</v>
      </c>
      <c r="AY443" s="221" t="s">
        <v>144</v>
      </c>
      <c r="BK443" s="223">
        <f>SUM(BK444:BK494)</f>
        <v>0</v>
      </c>
    </row>
    <row r="444" s="2" customFormat="1" ht="24.15" customHeight="1">
      <c r="A444" s="38"/>
      <c r="B444" s="39"/>
      <c r="C444" s="226" t="s">
        <v>646</v>
      </c>
      <c r="D444" s="226" t="s">
        <v>147</v>
      </c>
      <c r="E444" s="227" t="s">
        <v>844</v>
      </c>
      <c r="F444" s="228" t="s">
        <v>845</v>
      </c>
      <c r="G444" s="229" t="s">
        <v>178</v>
      </c>
      <c r="H444" s="230">
        <v>243.27000000000001</v>
      </c>
      <c r="I444" s="231"/>
      <c r="J444" s="232">
        <f>ROUND(I444*H444,2)</f>
        <v>0</v>
      </c>
      <c r="K444" s="228" t="s">
        <v>151</v>
      </c>
      <c r="L444" s="44"/>
      <c r="M444" s="233" t="s">
        <v>1</v>
      </c>
      <c r="N444" s="234" t="s">
        <v>38</v>
      </c>
      <c r="O444" s="91"/>
      <c r="P444" s="235">
        <f>O444*H444</f>
        <v>0</v>
      </c>
      <c r="Q444" s="235">
        <v>0</v>
      </c>
      <c r="R444" s="235">
        <f>Q444*H444</f>
        <v>0</v>
      </c>
      <c r="S444" s="235">
        <v>0.075190000000000007</v>
      </c>
      <c r="T444" s="236">
        <f>S444*H444</f>
        <v>18.291471300000001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7" t="s">
        <v>270</v>
      </c>
      <c r="AT444" s="237" t="s">
        <v>147</v>
      </c>
      <c r="AU444" s="237" t="s">
        <v>82</v>
      </c>
      <c r="AY444" s="17" t="s">
        <v>144</v>
      </c>
      <c r="BE444" s="238">
        <f>IF(N444="základní",J444,0)</f>
        <v>0</v>
      </c>
      <c r="BF444" s="238">
        <f>IF(N444="snížená",J444,0)</f>
        <v>0</v>
      </c>
      <c r="BG444" s="238">
        <f>IF(N444="zákl. přenesená",J444,0)</f>
        <v>0</v>
      </c>
      <c r="BH444" s="238">
        <f>IF(N444="sníž. přenesená",J444,0)</f>
        <v>0</v>
      </c>
      <c r="BI444" s="238">
        <f>IF(N444="nulová",J444,0)</f>
        <v>0</v>
      </c>
      <c r="BJ444" s="17" t="s">
        <v>80</v>
      </c>
      <c r="BK444" s="238">
        <f>ROUND(I444*H444,2)</f>
        <v>0</v>
      </c>
      <c r="BL444" s="17" t="s">
        <v>270</v>
      </c>
      <c r="BM444" s="237" t="s">
        <v>1525</v>
      </c>
    </row>
    <row r="445" s="2" customFormat="1">
      <c r="A445" s="38"/>
      <c r="B445" s="39"/>
      <c r="C445" s="40"/>
      <c r="D445" s="239" t="s">
        <v>154</v>
      </c>
      <c r="E445" s="40"/>
      <c r="F445" s="240" t="s">
        <v>847</v>
      </c>
      <c r="G445" s="40"/>
      <c r="H445" s="40"/>
      <c r="I445" s="241"/>
      <c r="J445" s="40"/>
      <c r="K445" s="40"/>
      <c r="L445" s="44"/>
      <c r="M445" s="242"/>
      <c r="N445" s="243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154</v>
      </c>
      <c r="AU445" s="17" t="s">
        <v>82</v>
      </c>
    </row>
    <row r="446" s="2" customFormat="1">
      <c r="A446" s="38"/>
      <c r="B446" s="39"/>
      <c r="C446" s="40"/>
      <c r="D446" s="244" t="s">
        <v>156</v>
      </c>
      <c r="E446" s="40"/>
      <c r="F446" s="245" t="s">
        <v>848</v>
      </c>
      <c r="G446" s="40"/>
      <c r="H446" s="40"/>
      <c r="I446" s="241"/>
      <c r="J446" s="40"/>
      <c r="K446" s="40"/>
      <c r="L446" s="44"/>
      <c r="M446" s="242"/>
      <c r="N446" s="24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156</v>
      </c>
      <c r="AU446" s="17" t="s">
        <v>82</v>
      </c>
    </row>
    <row r="447" s="13" customFormat="1">
      <c r="A447" s="13"/>
      <c r="B447" s="246"/>
      <c r="C447" s="247"/>
      <c r="D447" s="239" t="s">
        <v>158</v>
      </c>
      <c r="E447" s="248" t="s">
        <v>1</v>
      </c>
      <c r="F447" s="249" t="s">
        <v>676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158</v>
      </c>
      <c r="AU447" s="255" t="s">
        <v>82</v>
      </c>
      <c r="AV447" s="13" t="s">
        <v>80</v>
      </c>
      <c r="AW447" s="13" t="s">
        <v>30</v>
      </c>
      <c r="AX447" s="13" t="s">
        <v>73</v>
      </c>
      <c r="AY447" s="255" t="s">
        <v>144</v>
      </c>
    </row>
    <row r="448" s="14" customFormat="1">
      <c r="A448" s="14"/>
      <c r="B448" s="256"/>
      <c r="C448" s="257"/>
      <c r="D448" s="239" t="s">
        <v>158</v>
      </c>
      <c r="E448" s="258" t="s">
        <v>1</v>
      </c>
      <c r="F448" s="259" t="s">
        <v>1502</v>
      </c>
      <c r="G448" s="257"/>
      <c r="H448" s="260">
        <v>243.27000000000001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158</v>
      </c>
      <c r="AU448" s="266" t="s">
        <v>82</v>
      </c>
      <c r="AV448" s="14" t="s">
        <v>82</v>
      </c>
      <c r="AW448" s="14" t="s">
        <v>30</v>
      </c>
      <c r="AX448" s="14" t="s">
        <v>73</v>
      </c>
      <c r="AY448" s="266" t="s">
        <v>144</v>
      </c>
    </row>
    <row r="449" s="15" customFormat="1">
      <c r="A449" s="15"/>
      <c r="B449" s="267"/>
      <c r="C449" s="268"/>
      <c r="D449" s="239" t="s">
        <v>158</v>
      </c>
      <c r="E449" s="269" t="s">
        <v>1</v>
      </c>
      <c r="F449" s="270" t="s">
        <v>161</v>
      </c>
      <c r="G449" s="268"/>
      <c r="H449" s="271">
        <v>243.27000000000001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158</v>
      </c>
      <c r="AU449" s="277" t="s">
        <v>82</v>
      </c>
      <c r="AV449" s="15" t="s">
        <v>152</v>
      </c>
      <c r="AW449" s="15" t="s">
        <v>30</v>
      </c>
      <c r="AX449" s="15" t="s">
        <v>80</v>
      </c>
      <c r="AY449" s="277" t="s">
        <v>144</v>
      </c>
    </row>
    <row r="450" s="2" customFormat="1" ht="24.15" customHeight="1">
      <c r="A450" s="38"/>
      <c r="B450" s="39"/>
      <c r="C450" s="226" t="s">
        <v>652</v>
      </c>
      <c r="D450" s="226" t="s">
        <v>147</v>
      </c>
      <c r="E450" s="227" t="s">
        <v>850</v>
      </c>
      <c r="F450" s="228" t="s">
        <v>851</v>
      </c>
      <c r="G450" s="229" t="s">
        <v>178</v>
      </c>
      <c r="H450" s="230">
        <v>243.27000000000001</v>
      </c>
      <c r="I450" s="231"/>
      <c r="J450" s="232">
        <f>ROUND(I450*H450,2)</f>
        <v>0</v>
      </c>
      <c r="K450" s="228" t="s">
        <v>151</v>
      </c>
      <c r="L450" s="44"/>
      <c r="M450" s="233" t="s">
        <v>1</v>
      </c>
      <c r="N450" s="234" t="s">
        <v>38</v>
      </c>
      <c r="O450" s="91"/>
      <c r="P450" s="235">
        <f>O450*H450</f>
        <v>0</v>
      </c>
      <c r="Q450" s="235">
        <v>0</v>
      </c>
      <c r="R450" s="235">
        <f>Q450*H450</f>
        <v>0</v>
      </c>
      <c r="S450" s="235">
        <v>0</v>
      </c>
      <c r="T450" s="236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7" t="s">
        <v>270</v>
      </c>
      <c r="AT450" s="237" t="s">
        <v>147</v>
      </c>
      <c r="AU450" s="237" t="s">
        <v>82</v>
      </c>
      <c r="AY450" s="17" t="s">
        <v>144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7" t="s">
        <v>80</v>
      </c>
      <c r="BK450" s="238">
        <f>ROUND(I450*H450,2)</f>
        <v>0</v>
      </c>
      <c r="BL450" s="17" t="s">
        <v>270</v>
      </c>
      <c r="BM450" s="237" t="s">
        <v>1526</v>
      </c>
    </row>
    <row r="451" s="2" customFormat="1">
      <c r="A451" s="38"/>
      <c r="B451" s="39"/>
      <c r="C451" s="40"/>
      <c r="D451" s="239" t="s">
        <v>154</v>
      </c>
      <c r="E451" s="40"/>
      <c r="F451" s="240" t="s">
        <v>853</v>
      </c>
      <c r="G451" s="40"/>
      <c r="H451" s="40"/>
      <c r="I451" s="241"/>
      <c r="J451" s="40"/>
      <c r="K451" s="40"/>
      <c r="L451" s="44"/>
      <c r="M451" s="242"/>
      <c r="N451" s="243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154</v>
      </c>
      <c r="AU451" s="17" t="s">
        <v>82</v>
      </c>
    </row>
    <row r="452" s="2" customFormat="1">
      <c r="A452" s="38"/>
      <c r="B452" s="39"/>
      <c r="C452" s="40"/>
      <c r="D452" s="244" t="s">
        <v>156</v>
      </c>
      <c r="E452" s="40"/>
      <c r="F452" s="245" t="s">
        <v>854</v>
      </c>
      <c r="G452" s="40"/>
      <c r="H452" s="40"/>
      <c r="I452" s="241"/>
      <c r="J452" s="40"/>
      <c r="K452" s="40"/>
      <c r="L452" s="44"/>
      <c r="M452" s="242"/>
      <c r="N452" s="243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156</v>
      </c>
      <c r="AU452" s="17" t="s">
        <v>82</v>
      </c>
    </row>
    <row r="453" s="2" customFormat="1" ht="24.15" customHeight="1">
      <c r="A453" s="38"/>
      <c r="B453" s="39"/>
      <c r="C453" s="226" t="s">
        <v>658</v>
      </c>
      <c r="D453" s="226" t="s">
        <v>147</v>
      </c>
      <c r="E453" s="227" t="s">
        <v>856</v>
      </c>
      <c r="F453" s="228" t="s">
        <v>857</v>
      </c>
      <c r="G453" s="229" t="s">
        <v>164</v>
      </c>
      <c r="H453" s="230">
        <v>16.129999999999999</v>
      </c>
      <c r="I453" s="231"/>
      <c r="J453" s="232">
        <f>ROUND(I453*H453,2)</f>
        <v>0</v>
      </c>
      <c r="K453" s="228" t="s">
        <v>151</v>
      </c>
      <c r="L453" s="44"/>
      <c r="M453" s="233" t="s">
        <v>1</v>
      </c>
      <c r="N453" s="234" t="s">
        <v>38</v>
      </c>
      <c r="O453" s="91"/>
      <c r="P453" s="235">
        <f>O453*H453</f>
        <v>0</v>
      </c>
      <c r="Q453" s="235">
        <v>0</v>
      </c>
      <c r="R453" s="235">
        <f>Q453*H453</f>
        <v>0</v>
      </c>
      <c r="S453" s="235">
        <v>0.018079999999999999</v>
      </c>
      <c r="T453" s="236">
        <f>S453*H453</f>
        <v>0.29163039999999996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7" t="s">
        <v>270</v>
      </c>
      <c r="AT453" s="237" t="s">
        <v>147</v>
      </c>
      <c r="AU453" s="237" t="s">
        <v>82</v>
      </c>
      <c r="AY453" s="17" t="s">
        <v>144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7" t="s">
        <v>80</v>
      </c>
      <c r="BK453" s="238">
        <f>ROUND(I453*H453,2)</f>
        <v>0</v>
      </c>
      <c r="BL453" s="17" t="s">
        <v>270</v>
      </c>
      <c r="BM453" s="237" t="s">
        <v>1527</v>
      </c>
    </row>
    <row r="454" s="2" customFormat="1">
      <c r="A454" s="38"/>
      <c r="B454" s="39"/>
      <c r="C454" s="40"/>
      <c r="D454" s="239" t="s">
        <v>154</v>
      </c>
      <c r="E454" s="40"/>
      <c r="F454" s="240" t="s">
        <v>859</v>
      </c>
      <c r="G454" s="40"/>
      <c r="H454" s="40"/>
      <c r="I454" s="241"/>
      <c r="J454" s="40"/>
      <c r="K454" s="40"/>
      <c r="L454" s="44"/>
      <c r="M454" s="242"/>
      <c r="N454" s="243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154</v>
      </c>
      <c r="AU454" s="17" t="s">
        <v>82</v>
      </c>
    </row>
    <row r="455" s="2" customFormat="1">
      <c r="A455" s="38"/>
      <c r="B455" s="39"/>
      <c r="C455" s="40"/>
      <c r="D455" s="244" t="s">
        <v>156</v>
      </c>
      <c r="E455" s="40"/>
      <c r="F455" s="245" t="s">
        <v>860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156</v>
      </c>
      <c r="AU455" s="17" t="s">
        <v>82</v>
      </c>
    </row>
    <row r="456" s="14" customFormat="1">
      <c r="A456" s="14"/>
      <c r="B456" s="256"/>
      <c r="C456" s="257"/>
      <c r="D456" s="239" t="s">
        <v>158</v>
      </c>
      <c r="E456" s="258" t="s">
        <v>1</v>
      </c>
      <c r="F456" s="259" t="s">
        <v>1528</v>
      </c>
      <c r="G456" s="257"/>
      <c r="H456" s="260">
        <v>16.129999999999999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158</v>
      </c>
      <c r="AU456" s="266" t="s">
        <v>82</v>
      </c>
      <c r="AV456" s="14" t="s">
        <v>82</v>
      </c>
      <c r="AW456" s="14" t="s">
        <v>30</v>
      </c>
      <c r="AX456" s="14" t="s">
        <v>73</v>
      </c>
      <c r="AY456" s="266" t="s">
        <v>144</v>
      </c>
    </row>
    <row r="457" s="15" customFormat="1">
      <c r="A457" s="15"/>
      <c r="B457" s="267"/>
      <c r="C457" s="268"/>
      <c r="D457" s="239" t="s">
        <v>158</v>
      </c>
      <c r="E457" s="269" t="s">
        <v>1</v>
      </c>
      <c r="F457" s="270" t="s">
        <v>161</v>
      </c>
      <c r="G457" s="268"/>
      <c r="H457" s="271">
        <v>16.129999999999999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158</v>
      </c>
      <c r="AU457" s="277" t="s">
        <v>82</v>
      </c>
      <c r="AV457" s="15" t="s">
        <v>152</v>
      </c>
      <c r="AW457" s="15" t="s">
        <v>30</v>
      </c>
      <c r="AX457" s="15" t="s">
        <v>80</v>
      </c>
      <c r="AY457" s="277" t="s">
        <v>144</v>
      </c>
    </row>
    <row r="458" s="2" customFormat="1" ht="24.15" customHeight="1">
      <c r="A458" s="38"/>
      <c r="B458" s="39"/>
      <c r="C458" s="226" t="s">
        <v>664</v>
      </c>
      <c r="D458" s="226" t="s">
        <v>147</v>
      </c>
      <c r="E458" s="227" t="s">
        <v>863</v>
      </c>
      <c r="F458" s="228" t="s">
        <v>864</v>
      </c>
      <c r="G458" s="229" t="s">
        <v>164</v>
      </c>
      <c r="H458" s="230">
        <v>16.129999999999999</v>
      </c>
      <c r="I458" s="231"/>
      <c r="J458" s="232">
        <f>ROUND(I458*H458,2)</f>
        <v>0</v>
      </c>
      <c r="K458" s="228" t="s">
        <v>151</v>
      </c>
      <c r="L458" s="44"/>
      <c r="M458" s="233" t="s">
        <v>1</v>
      </c>
      <c r="N458" s="234" t="s">
        <v>38</v>
      </c>
      <c r="O458" s="91"/>
      <c r="P458" s="235">
        <f>O458*H458</f>
        <v>0</v>
      </c>
      <c r="Q458" s="235">
        <v>0</v>
      </c>
      <c r="R458" s="235">
        <f>Q458*H458</f>
        <v>0</v>
      </c>
      <c r="S458" s="235">
        <v>0</v>
      </c>
      <c r="T458" s="23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7" t="s">
        <v>270</v>
      </c>
      <c r="AT458" s="237" t="s">
        <v>147</v>
      </c>
      <c r="AU458" s="237" t="s">
        <v>82</v>
      </c>
      <c r="AY458" s="17" t="s">
        <v>144</v>
      </c>
      <c r="BE458" s="238">
        <f>IF(N458="základní",J458,0)</f>
        <v>0</v>
      </c>
      <c r="BF458" s="238">
        <f>IF(N458="snížená",J458,0)</f>
        <v>0</v>
      </c>
      <c r="BG458" s="238">
        <f>IF(N458="zákl. přenesená",J458,0)</f>
        <v>0</v>
      </c>
      <c r="BH458" s="238">
        <f>IF(N458="sníž. přenesená",J458,0)</f>
        <v>0</v>
      </c>
      <c r="BI458" s="238">
        <f>IF(N458="nulová",J458,0)</f>
        <v>0</v>
      </c>
      <c r="BJ458" s="17" t="s">
        <v>80</v>
      </c>
      <c r="BK458" s="238">
        <f>ROUND(I458*H458,2)</f>
        <v>0</v>
      </c>
      <c r="BL458" s="17" t="s">
        <v>270</v>
      </c>
      <c r="BM458" s="237" t="s">
        <v>1529</v>
      </c>
    </row>
    <row r="459" s="2" customFormat="1">
      <c r="A459" s="38"/>
      <c r="B459" s="39"/>
      <c r="C459" s="40"/>
      <c r="D459" s="239" t="s">
        <v>154</v>
      </c>
      <c r="E459" s="40"/>
      <c r="F459" s="240" t="s">
        <v>853</v>
      </c>
      <c r="G459" s="40"/>
      <c r="H459" s="40"/>
      <c r="I459" s="241"/>
      <c r="J459" s="40"/>
      <c r="K459" s="40"/>
      <c r="L459" s="44"/>
      <c r="M459" s="242"/>
      <c r="N459" s="243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154</v>
      </c>
      <c r="AU459" s="17" t="s">
        <v>82</v>
      </c>
    </row>
    <row r="460" s="2" customFormat="1">
      <c r="A460" s="38"/>
      <c r="B460" s="39"/>
      <c r="C460" s="40"/>
      <c r="D460" s="244" t="s">
        <v>156</v>
      </c>
      <c r="E460" s="40"/>
      <c r="F460" s="245" t="s">
        <v>866</v>
      </c>
      <c r="G460" s="40"/>
      <c r="H460" s="40"/>
      <c r="I460" s="241"/>
      <c r="J460" s="40"/>
      <c r="K460" s="40"/>
      <c r="L460" s="44"/>
      <c r="M460" s="242"/>
      <c r="N460" s="243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156</v>
      </c>
      <c r="AU460" s="17" t="s">
        <v>82</v>
      </c>
    </row>
    <row r="461" s="2" customFormat="1" ht="24.15" customHeight="1">
      <c r="A461" s="38"/>
      <c r="B461" s="39"/>
      <c r="C461" s="226" t="s">
        <v>670</v>
      </c>
      <c r="D461" s="226" t="s">
        <v>147</v>
      </c>
      <c r="E461" s="227" t="s">
        <v>868</v>
      </c>
      <c r="F461" s="228" t="s">
        <v>869</v>
      </c>
      <c r="G461" s="229" t="s">
        <v>178</v>
      </c>
      <c r="H461" s="230">
        <v>243.27000000000001</v>
      </c>
      <c r="I461" s="231"/>
      <c r="J461" s="232">
        <f>ROUND(I461*H461,2)</f>
        <v>0</v>
      </c>
      <c r="K461" s="228" t="s">
        <v>151</v>
      </c>
      <c r="L461" s="44"/>
      <c r="M461" s="233" t="s">
        <v>1</v>
      </c>
      <c r="N461" s="234" t="s">
        <v>38</v>
      </c>
      <c r="O461" s="91"/>
      <c r="P461" s="235">
        <f>O461*H461</f>
        <v>0</v>
      </c>
      <c r="Q461" s="235">
        <v>0.075009999999999993</v>
      </c>
      <c r="R461" s="235">
        <f>Q461*H461</f>
        <v>18.247682699999999</v>
      </c>
      <c r="S461" s="235">
        <v>0</v>
      </c>
      <c r="T461" s="23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270</v>
      </c>
      <c r="AT461" s="237" t="s">
        <v>147</v>
      </c>
      <c r="AU461" s="237" t="s">
        <v>82</v>
      </c>
      <c r="AY461" s="17" t="s">
        <v>144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80</v>
      </c>
      <c r="BK461" s="238">
        <f>ROUND(I461*H461,2)</f>
        <v>0</v>
      </c>
      <c r="BL461" s="17" t="s">
        <v>270</v>
      </c>
      <c r="BM461" s="237" t="s">
        <v>1530</v>
      </c>
    </row>
    <row r="462" s="2" customFormat="1">
      <c r="A462" s="38"/>
      <c r="B462" s="39"/>
      <c r="C462" s="40"/>
      <c r="D462" s="239" t="s">
        <v>154</v>
      </c>
      <c r="E462" s="40"/>
      <c r="F462" s="240" t="s">
        <v>871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154</v>
      </c>
      <c r="AU462" s="17" t="s">
        <v>82</v>
      </c>
    </row>
    <row r="463" s="2" customFormat="1">
      <c r="A463" s="38"/>
      <c r="B463" s="39"/>
      <c r="C463" s="40"/>
      <c r="D463" s="244" t="s">
        <v>156</v>
      </c>
      <c r="E463" s="40"/>
      <c r="F463" s="245" t="s">
        <v>872</v>
      </c>
      <c r="G463" s="40"/>
      <c r="H463" s="40"/>
      <c r="I463" s="241"/>
      <c r="J463" s="40"/>
      <c r="K463" s="40"/>
      <c r="L463" s="44"/>
      <c r="M463" s="242"/>
      <c r="N463" s="243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156</v>
      </c>
      <c r="AU463" s="17" t="s">
        <v>82</v>
      </c>
    </row>
    <row r="464" s="13" customFormat="1">
      <c r="A464" s="13"/>
      <c r="B464" s="246"/>
      <c r="C464" s="247"/>
      <c r="D464" s="239" t="s">
        <v>158</v>
      </c>
      <c r="E464" s="248" t="s">
        <v>1</v>
      </c>
      <c r="F464" s="249" t="s">
        <v>676</v>
      </c>
      <c r="G464" s="247"/>
      <c r="H464" s="248" t="s">
        <v>1</v>
      </c>
      <c r="I464" s="250"/>
      <c r="J464" s="247"/>
      <c r="K464" s="247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158</v>
      </c>
      <c r="AU464" s="255" t="s">
        <v>82</v>
      </c>
      <c r="AV464" s="13" t="s">
        <v>80</v>
      </c>
      <c r="AW464" s="13" t="s">
        <v>30</v>
      </c>
      <c r="AX464" s="13" t="s">
        <v>73</v>
      </c>
      <c r="AY464" s="255" t="s">
        <v>144</v>
      </c>
    </row>
    <row r="465" s="14" customFormat="1">
      <c r="A465" s="14"/>
      <c r="B465" s="256"/>
      <c r="C465" s="257"/>
      <c r="D465" s="239" t="s">
        <v>158</v>
      </c>
      <c r="E465" s="258" t="s">
        <v>1</v>
      </c>
      <c r="F465" s="259" t="s">
        <v>1502</v>
      </c>
      <c r="G465" s="257"/>
      <c r="H465" s="260">
        <v>243.27000000000001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158</v>
      </c>
      <c r="AU465" s="266" t="s">
        <v>82</v>
      </c>
      <c r="AV465" s="14" t="s">
        <v>82</v>
      </c>
      <c r="AW465" s="14" t="s">
        <v>30</v>
      </c>
      <c r="AX465" s="14" t="s">
        <v>73</v>
      </c>
      <c r="AY465" s="266" t="s">
        <v>144</v>
      </c>
    </row>
    <row r="466" s="15" customFormat="1">
      <c r="A466" s="15"/>
      <c r="B466" s="267"/>
      <c r="C466" s="268"/>
      <c r="D466" s="239" t="s">
        <v>158</v>
      </c>
      <c r="E466" s="269" t="s">
        <v>1</v>
      </c>
      <c r="F466" s="270" t="s">
        <v>161</v>
      </c>
      <c r="G466" s="268"/>
      <c r="H466" s="271">
        <v>243.27000000000001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158</v>
      </c>
      <c r="AU466" s="277" t="s">
        <v>82</v>
      </c>
      <c r="AV466" s="15" t="s">
        <v>152</v>
      </c>
      <c r="AW466" s="15" t="s">
        <v>30</v>
      </c>
      <c r="AX466" s="15" t="s">
        <v>80</v>
      </c>
      <c r="AY466" s="277" t="s">
        <v>144</v>
      </c>
    </row>
    <row r="467" s="2" customFormat="1" ht="24.15" customHeight="1">
      <c r="A467" s="38"/>
      <c r="B467" s="39"/>
      <c r="C467" s="226" t="s">
        <v>678</v>
      </c>
      <c r="D467" s="226" t="s">
        <v>147</v>
      </c>
      <c r="E467" s="227" t="s">
        <v>874</v>
      </c>
      <c r="F467" s="228" t="s">
        <v>875</v>
      </c>
      <c r="G467" s="229" t="s">
        <v>164</v>
      </c>
      <c r="H467" s="230">
        <v>16.129999999999999</v>
      </c>
      <c r="I467" s="231"/>
      <c r="J467" s="232">
        <f>ROUND(I467*H467,2)</f>
        <v>0</v>
      </c>
      <c r="K467" s="228" t="s">
        <v>151</v>
      </c>
      <c r="L467" s="44"/>
      <c r="M467" s="233" t="s">
        <v>1</v>
      </c>
      <c r="N467" s="234" t="s">
        <v>38</v>
      </c>
      <c r="O467" s="91"/>
      <c r="P467" s="235">
        <f>O467*H467</f>
        <v>0</v>
      </c>
      <c r="Q467" s="235">
        <v>0.01451</v>
      </c>
      <c r="R467" s="235">
        <f>Q467*H467</f>
        <v>0.23404629999999999</v>
      </c>
      <c r="S467" s="235">
        <v>0</v>
      </c>
      <c r="T467" s="23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7" t="s">
        <v>270</v>
      </c>
      <c r="AT467" s="237" t="s">
        <v>147</v>
      </c>
      <c r="AU467" s="237" t="s">
        <v>82</v>
      </c>
      <c r="AY467" s="17" t="s">
        <v>144</v>
      </c>
      <c r="BE467" s="238">
        <f>IF(N467="základní",J467,0)</f>
        <v>0</v>
      </c>
      <c r="BF467" s="238">
        <f>IF(N467="snížená",J467,0)</f>
        <v>0</v>
      </c>
      <c r="BG467" s="238">
        <f>IF(N467="zákl. přenesená",J467,0)</f>
        <v>0</v>
      </c>
      <c r="BH467" s="238">
        <f>IF(N467="sníž. přenesená",J467,0)</f>
        <v>0</v>
      </c>
      <c r="BI467" s="238">
        <f>IF(N467="nulová",J467,0)</f>
        <v>0</v>
      </c>
      <c r="BJ467" s="17" t="s">
        <v>80</v>
      </c>
      <c r="BK467" s="238">
        <f>ROUND(I467*H467,2)</f>
        <v>0</v>
      </c>
      <c r="BL467" s="17" t="s">
        <v>270</v>
      </c>
      <c r="BM467" s="237" t="s">
        <v>1531</v>
      </c>
    </row>
    <row r="468" s="2" customFormat="1">
      <c r="A468" s="38"/>
      <c r="B468" s="39"/>
      <c r="C468" s="40"/>
      <c r="D468" s="239" t="s">
        <v>154</v>
      </c>
      <c r="E468" s="40"/>
      <c r="F468" s="240" t="s">
        <v>877</v>
      </c>
      <c r="G468" s="40"/>
      <c r="H468" s="40"/>
      <c r="I468" s="241"/>
      <c r="J468" s="40"/>
      <c r="K468" s="40"/>
      <c r="L468" s="44"/>
      <c r="M468" s="242"/>
      <c r="N468" s="243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154</v>
      </c>
      <c r="AU468" s="17" t="s">
        <v>82</v>
      </c>
    </row>
    <row r="469" s="2" customFormat="1">
      <c r="A469" s="38"/>
      <c r="B469" s="39"/>
      <c r="C469" s="40"/>
      <c r="D469" s="244" t="s">
        <v>156</v>
      </c>
      <c r="E469" s="40"/>
      <c r="F469" s="245" t="s">
        <v>878</v>
      </c>
      <c r="G469" s="40"/>
      <c r="H469" s="40"/>
      <c r="I469" s="241"/>
      <c r="J469" s="40"/>
      <c r="K469" s="40"/>
      <c r="L469" s="44"/>
      <c r="M469" s="242"/>
      <c r="N469" s="243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156</v>
      </c>
      <c r="AU469" s="17" t="s">
        <v>82</v>
      </c>
    </row>
    <row r="470" s="14" customFormat="1">
      <c r="A470" s="14"/>
      <c r="B470" s="256"/>
      <c r="C470" s="257"/>
      <c r="D470" s="239" t="s">
        <v>158</v>
      </c>
      <c r="E470" s="258" t="s">
        <v>1</v>
      </c>
      <c r="F470" s="259" t="s">
        <v>1528</v>
      </c>
      <c r="G470" s="257"/>
      <c r="H470" s="260">
        <v>16.129999999999999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158</v>
      </c>
      <c r="AU470" s="266" t="s">
        <v>82</v>
      </c>
      <c r="AV470" s="14" t="s">
        <v>82</v>
      </c>
      <c r="AW470" s="14" t="s">
        <v>30</v>
      </c>
      <c r="AX470" s="14" t="s">
        <v>73</v>
      </c>
      <c r="AY470" s="266" t="s">
        <v>144</v>
      </c>
    </row>
    <row r="471" s="15" customFormat="1">
      <c r="A471" s="15"/>
      <c r="B471" s="267"/>
      <c r="C471" s="268"/>
      <c r="D471" s="239" t="s">
        <v>158</v>
      </c>
      <c r="E471" s="269" t="s">
        <v>1</v>
      </c>
      <c r="F471" s="270" t="s">
        <v>161</v>
      </c>
      <c r="G471" s="268"/>
      <c r="H471" s="271">
        <v>16.129999999999999</v>
      </c>
      <c r="I471" s="272"/>
      <c r="J471" s="268"/>
      <c r="K471" s="268"/>
      <c r="L471" s="273"/>
      <c r="M471" s="274"/>
      <c r="N471" s="275"/>
      <c r="O471" s="275"/>
      <c r="P471" s="275"/>
      <c r="Q471" s="275"/>
      <c r="R471" s="275"/>
      <c r="S471" s="275"/>
      <c r="T471" s="27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7" t="s">
        <v>158</v>
      </c>
      <c r="AU471" s="277" t="s">
        <v>82</v>
      </c>
      <c r="AV471" s="15" t="s">
        <v>152</v>
      </c>
      <c r="AW471" s="15" t="s">
        <v>30</v>
      </c>
      <c r="AX471" s="15" t="s">
        <v>80</v>
      </c>
      <c r="AY471" s="277" t="s">
        <v>144</v>
      </c>
    </row>
    <row r="472" s="2" customFormat="1" ht="24.15" customHeight="1">
      <c r="A472" s="38"/>
      <c r="B472" s="39"/>
      <c r="C472" s="226" t="s">
        <v>683</v>
      </c>
      <c r="D472" s="226" t="s">
        <v>147</v>
      </c>
      <c r="E472" s="227" t="s">
        <v>880</v>
      </c>
      <c r="F472" s="228" t="s">
        <v>881</v>
      </c>
      <c r="G472" s="229" t="s">
        <v>178</v>
      </c>
      <c r="H472" s="230">
        <v>243.27000000000001</v>
      </c>
      <c r="I472" s="231"/>
      <c r="J472" s="232">
        <f>ROUND(I472*H472,2)</f>
        <v>0</v>
      </c>
      <c r="K472" s="228" t="s">
        <v>151</v>
      </c>
      <c r="L472" s="44"/>
      <c r="M472" s="233" t="s">
        <v>1</v>
      </c>
      <c r="N472" s="234" t="s">
        <v>38</v>
      </c>
      <c r="O472" s="91"/>
      <c r="P472" s="235">
        <f>O472*H472</f>
        <v>0</v>
      </c>
      <c r="Q472" s="235">
        <v>0.00025999999999999998</v>
      </c>
      <c r="R472" s="235">
        <f>Q472*H472</f>
        <v>0.063250199999999993</v>
      </c>
      <c r="S472" s="235">
        <v>0</v>
      </c>
      <c r="T472" s="236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7" t="s">
        <v>270</v>
      </c>
      <c r="AT472" s="237" t="s">
        <v>147</v>
      </c>
      <c r="AU472" s="237" t="s">
        <v>82</v>
      </c>
      <c r="AY472" s="17" t="s">
        <v>144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7" t="s">
        <v>80</v>
      </c>
      <c r="BK472" s="238">
        <f>ROUND(I472*H472,2)</f>
        <v>0</v>
      </c>
      <c r="BL472" s="17" t="s">
        <v>270</v>
      </c>
      <c r="BM472" s="237" t="s">
        <v>1532</v>
      </c>
    </row>
    <row r="473" s="2" customFormat="1">
      <c r="A473" s="38"/>
      <c r="B473" s="39"/>
      <c r="C473" s="40"/>
      <c r="D473" s="239" t="s">
        <v>154</v>
      </c>
      <c r="E473" s="40"/>
      <c r="F473" s="240" t="s">
        <v>883</v>
      </c>
      <c r="G473" s="40"/>
      <c r="H473" s="40"/>
      <c r="I473" s="241"/>
      <c r="J473" s="40"/>
      <c r="K473" s="40"/>
      <c r="L473" s="44"/>
      <c r="M473" s="242"/>
      <c r="N473" s="243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154</v>
      </c>
      <c r="AU473" s="17" t="s">
        <v>82</v>
      </c>
    </row>
    <row r="474" s="2" customFormat="1">
      <c r="A474" s="38"/>
      <c r="B474" s="39"/>
      <c r="C474" s="40"/>
      <c r="D474" s="244" t="s">
        <v>156</v>
      </c>
      <c r="E474" s="40"/>
      <c r="F474" s="245" t="s">
        <v>884</v>
      </c>
      <c r="G474" s="40"/>
      <c r="H474" s="40"/>
      <c r="I474" s="241"/>
      <c r="J474" s="40"/>
      <c r="K474" s="40"/>
      <c r="L474" s="44"/>
      <c r="M474" s="242"/>
      <c r="N474" s="243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156</v>
      </c>
      <c r="AU474" s="17" t="s">
        <v>82</v>
      </c>
    </row>
    <row r="475" s="13" customFormat="1">
      <c r="A475" s="13"/>
      <c r="B475" s="246"/>
      <c r="C475" s="247"/>
      <c r="D475" s="239" t="s">
        <v>158</v>
      </c>
      <c r="E475" s="248" t="s">
        <v>1</v>
      </c>
      <c r="F475" s="249" t="s">
        <v>676</v>
      </c>
      <c r="G475" s="247"/>
      <c r="H475" s="248" t="s">
        <v>1</v>
      </c>
      <c r="I475" s="250"/>
      <c r="J475" s="247"/>
      <c r="K475" s="247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158</v>
      </c>
      <c r="AU475" s="255" t="s">
        <v>82</v>
      </c>
      <c r="AV475" s="13" t="s">
        <v>80</v>
      </c>
      <c r="AW475" s="13" t="s">
        <v>30</v>
      </c>
      <c r="AX475" s="13" t="s">
        <v>73</v>
      </c>
      <c r="AY475" s="255" t="s">
        <v>144</v>
      </c>
    </row>
    <row r="476" s="14" customFormat="1">
      <c r="A476" s="14"/>
      <c r="B476" s="256"/>
      <c r="C476" s="257"/>
      <c r="D476" s="239" t="s">
        <v>158</v>
      </c>
      <c r="E476" s="258" t="s">
        <v>1</v>
      </c>
      <c r="F476" s="259" t="s">
        <v>1502</v>
      </c>
      <c r="G476" s="257"/>
      <c r="H476" s="260">
        <v>243.27000000000001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158</v>
      </c>
      <c r="AU476" s="266" t="s">
        <v>82</v>
      </c>
      <c r="AV476" s="14" t="s">
        <v>82</v>
      </c>
      <c r="AW476" s="14" t="s">
        <v>30</v>
      </c>
      <c r="AX476" s="14" t="s">
        <v>73</v>
      </c>
      <c r="AY476" s="266" t="s">
        <v>144</v>
      </c>
    </row>
    <row r="477" s="15" customFormat="1">
      <c r="A477" s="15"/>
      <c r="B477" s="267"/>
      <c r="C477" s="268"/>
      <c r="D477" s="239" t="s">
        <v>158</v>
      </c>
      <c r="E477" s="269" t="s">
        <v>1</v>
      </c>
      <c r="F477" s="270" t="s">
        <v>161</v>
      </c>
      <c r="G477" s="268"/>
      <c r="H477" s="271">
        <v>243.27000000000001</v>
      </c>
      <c r="I477" s="272"/>
      <c r="J477" s="268"/>
      <c r="K477" s="268"/>
      <c r="L477" s="273"/>
      <c r="M477" s="274"/>
      <c r="N477" s="275"/>
      <c r="O477" s="275"/>
      <c r="P477" s="275"/>
      <c r="Q477" s="275"/>
      <c r="R477" s="275"/>
      <c r="S477" s="275"/>
      <c r="T477" s="27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7" t="s">
        <v>158</v>
      </c>
      <c r="AU477" s="277" t="s">
        <v>82</v>
      </c>
      <c r="AV477" s="15" t="s">
        <v>152</v>
      </c>
      <c r="AW477" s="15" t="s">
        <v>30</v>
      </c>
      <c r="AX477" s="15" t="s">
        <v>80</v>
      </c>
      <c r="AY477" s="277" t="s">
        <v>144</v>
      </c>
    </row>
    <row r="478" s="2" customFormat="1" ht="21.75" customHeight="1">
      <c r="A478" s="38"/>
      <c r="B478" s="39"/>
      <c r="C478" s="226" t="s">
        <v>689</v>
      </c>
      <c r="D478" s="226" t="s">
        <v>147</v>
      </c>
      <c r="E478" s="227" t="s">
        <v>909</v>
      </c>
      <c r="F478" s="228" t="s">
        <v>910</v>
      </c>
      <c r="G478" s="229" t="s">
        <v>240</v>
      </c>
      <c r="H478" s="230">
        <v>315</v>
      </c>
      <c r="I478" s="231"/>
      <c r="J478" s="232">
        <f>ROUND(I478*H478,2)</f>
        <v>0</v>
      </c>
      <c r="K478" s="228" t="s">
        <v>151</v>
      </c>
      <c r="L478" s="44"/>
      <c r="M478" s="233" t="s">
        <v>1</v>
      </c>
      <c r="N478" s="234" t="s">
        <v>38</v>
      </c>
      <c r="O478" s="91"/>
      <c r="P478" s="235">
        <f>O478*H478</f>
        <v>0</v>
      </c>
      <c r="Q478" s="235">
        <v>0</v>
      </c>
      <c r="R478" s="235">
        <f>Q478*H478</f>
        <v>0</v>
      </c>
      <c r="S478" s="235">
        <v>0</v>
      </c>
      <c r="T478" s="236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7" t="s">
        <v>270</v>
      </c>
      <c r="AT478" s="237" t="s">
        <v>147</v>
      </c>
      <c r="AU478" s="237" t="s">
        <v>82</v>
      </c>
      <c r="AY478" s="17" t="s">
        <v>144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7" t="s">
        <v>80</v>
      </c>
      <c r="BK478" s="238">
        <f>ROUND(I478*H478,2)</f>
        <v>0</v>
      </c>
      <c r="BL478" s="17" t="s">
        <v>270</v>
      </c>
      <c r="BM478" s="237" t="s">
        <v>1533</v>
      </c>
    </row>
    <row r="479" s="2" customFormat="1">
      <c r="A479" s="38"/>
      <c r="B479" s="39"/>
      <c r="C479" s="40"/>
      <c r="D479" s="239" t="s">
        <v>154</v>
      </c>
      <c r="E479" s="40"/>
      <c r="F479" s="240" t="s">
        <v>912</v>
      </c>
      <c r="G479" s="40"/>
      <c r="H479" s="40"/>
      <c r="I479" s="241"/>
      <c r="J479" s="40"/>
      <c r="K479" s="40"/>
      <c r="L479" s="44"/>
      <c r="M479" s="242"/>
      <c r="N479" s="243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154</v>
      </c>
      <c r="AU479" s="17" t="s">
        <v>82</v>
      </c>
    </row>
    <row r="480" s="2" customFormat="1">
      <c r="A480" s="38"/>
      <c r="B480" s="39"/>
      <c r="C480" s="40"/>
      <c r="D480" s="244" t="s">
        <v>156</v>
      </c>
      <c r="E480" s="40"/>
      <c r="F480" s="245" t="s">
        <v>913</v>
      </c>
      <c r="G480" s="40"/>
      <c r="H480" s="40"/>
      <c r="I480" s="241"/>
      <c r="J480" s="40"/>
      <c r="K480" s="40"/>
      <c r="L480" s="44"/>
      <c r="M480" s="242"/>
      <c r="N480" s="243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156</v>
      </c>
      <c r="AU480" s="17" t="s">
        <v>82</v>
      </c>
    </row>
    <row r="481" s="13" customFormat="1">
      <c r="A481" s="13"/>
      <c r="B481" s="246"/>
      <c r="C481" s="247"/>
      <c r="D481" s="239" t="s">
        <v>158</v>
      </c>
      <c r="E481" s="248" t="s">
        <v>1</v>
      </c>
      <c r="F481" s="249" t="s">
        <v>914</v>
      </c>
      <c r="G481" s="247"/>
      <c r="H481" s="248" t="s">
        <v>1</v>
      </c>
      <c r="I481" s="250"/>
      <c r="J481" s="247"/>
      <c r="K481" s="247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158</v>
      </c>
      <c r="AU481" s="255" t="s">
        <v>82</v>
      </c>
      <c r="AV481" s="13" t="s">
        <v>80</v>
      </c>
      <c r="AW481" s="13" t="s">
        <v>30</v>
      </c>
      <c r="AX481" s="13" t="s">
        <v>73</v>
      </c>
      <c r="AY481" s="255" t="s">
        <v>144</v>
      </c>
    </row>
    <row r="482" s="14" customFormat="1">
      <c r="A482" s="14"/>
      <c r="B482" s="256"/>
      <c r="C482" s="257"/>
      <c r="D482" s="239" t="s">
        <v>158</v>
      </c>
      <c r="E482" s="258" t="s">
        <v>1</v>
      </c>
      <c r="F482" s="259" t="s">
        <v>1534</v>
      </c>
      <c r="G482" s="257"/>
      <c r="H482" s="260">
        <v>315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158</v>
      </c>
      <c r="AU482" s="266" t="s">
        <v>82</v>
      </c>
      <c r="AV482" s="14" t="s">
        <v>82</v>
      </c>
      <c r="AW482" s="14" t="s">
        <v>30</v>
      </c>
      <c r="AX482" s="14" t="s">
        <v>73</v>
      </c>
      <c r="AY482" s="266" t="s">
        <v>144</v>
      </c>
    </row>
    <row r="483" s="15" customFormat="1">
      <c r="A483" s="15"/>
      <c r="B483" s="267"/>
      <c r="C483" s="268"/>
      <c r="D483" s="239" t="s">
        <v>158</v>
      </c>
      <c r="E483" s="269" t="s">
        <v>1</v>
      </c>
      <c r="F483" s="270" t="s">
        <v>161</v>
      </c>
      <c r="G483" s="268"/>
      <c r="H483" s="271">
        <v>315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7" t="s">
        <v>158</v>
      </c>
      <c r="AU483" s="277" t="s">
        <v>82</v>
      </c>
      <c r="AV483" s="15" t="s">
        <v>152</v>
      </c>
      <c r="AW483" s="15" t="s">
        <v>30</v>
      </c>
      <c r="AX483" s="15" t="s">
        <v>80</v>
      </c>
      <c r="AY483" s="277" t="s">
        <v>144</v>
      </c>
    </row>
    <row r="484" s="2" customFormat="1" ht="24.15" customHeight="1">
      <c r="A484" s="38"/>
      <c r="B484" s="39"/>
      <c r="C484" s="278" t="s">
        <v>701</v>
      </c>
      <c r="D484" s="278" t="s">
        <v>361</v>
      </c>
      <c r="E484" s="279" t="s">
        <v>917</v>
      </c>
      <c r="F484" s="280" t="s">
        <v>918</v>
      </c>
      <c r="G484" s="281" t="s">
        <v>240</v>
      </c>
      <c r="H484" s="282">
        <v>315</v>
      </c>
      <c r="I484" s="283"/>
      <c r="J484" s="284">
        <f>ROUND(I484*H484,2)</f>
        <v>0</v>
      </c>
      <c r="K484" s="280" t="s">
        <v>151</v>
      </c>
      <c r="L484" s="285"/>
      <c r="M484" s="286" t="s">
        <v>1</v>
      </c>
      <c r="N484" s="287" t="s">
        <v>38</v>
      </c>
      <c r="O484" s="91"/>
      <c r="P484" s="235">
        <f>O484*H484</f>
        <v>0</v>
      </c>
      <c r="Q484" s="235">
        <v>0.00022000000000000001</v>
      </c>
      <c r="R484" s="235">
        <f>Q484*H484</f>
        <v>0.0693</v>
      </c>
      <c r="S484" s="235">
        <v>0</v>
      </c>
      <c r="T484" s="23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7" t="s">
        <v>376</v>
      </c>
      <c r="AT484" s="237" t="s">
        <v>361</v>
      </c>
      <c r="AU484" s="237" t="s">
        <v>82</v>
      </c>
      <c r="AY484" s="17" t="s">
        <v>144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7" t="s">
        <v>80</v>
      </c>
      <c r="BK484" s="238">
        <f>ROUND(I484*H484,2)</f>
        <v>0</v>
      </c>
      <c r="BL484" s="17" t="s">
        <v>270</v>
      </c>
      <c r="BM484" s="237" t="s">
        <v>1535</v>
      </c>
    </row>
    <row r="485" s="2" customFormat="1">
      <c r="A485" s="38"/>
      <c r="B485" s="39"/>
      <c r="C485" s="40"/>
      <c r="D485" s="239" t="s">
        <v>154</v>
      </c>
      <c r="E485" s="40"/>
      <c r="F485" s="240" t="s">
        <v>918</v>
      </c>
      <c r="G485" s="40"/>
      <c r="H485" s="40"/>
      <c r="I485" s="241"/>
      <c r="J485" s="40"/>
      <c r="K485" s="40"/>
      <c r="L485" s="44"/>
      <c r="M485" s="242"/>
      <c r="N485" s="243"/>
      <c r="O485" s="91"/>
      <c r="P485" s="91"/>
      <c r="Q485" s="91"/>
      <c r="R485" s="91"/>
      <c r="S485" s="91"/>
      <c r="T485" s="92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154</v>
      </c>
      <c r="AU485" s="17" t="s">
        <v>82</v>
      </c>
    </row>
    <row r="486" s="2" customFormat="1" ht="16.5" customHeight="1">
      <c r="A486" s="38"/>
      <c r="B486" s="39"/>
      <c r="C486" s="226" t="s">
        <v>708</v>
      </c>
      <c r="D486" s="226" t="s">
        <v>147</v>
      </c>
      <c r="E486" s="227" t="s">
        <v>921</v>
      </c>
      <c r="F486" s="228" t="s">
        <v>922</v>
      </c>
      <c r="G486" s="229" t="s">
        <v>178</v>
      </c>
      <c r="H486" s="230">
        <v>293.26999999999998</v>
      </c>
      <c r="I486" s="231"/>
      <c r="J486" s="232">
        <f>ROUND(I486*H486,2)</f>
        <v>0</v>
      </c>
      <c r="K486" s="228" t="s">
        <v>151</v>
      </c>
      <c r="L486" s="44"/>
      <c r="M486" s="233" t="s">
        <v>1</v>
      </c>
      <c r="N486" s="234" t="s">
        <v>38</v>
      </c>
      <c r="O486" s="91"/>
      <c r="P486" s="235">
        <f>O486*H486</f>
        <v>0</v>
      </c>
      <c r="Q486" s="235">
        <v>0.00025999999999999998</v>
      </c>
      <c r="R486" s="235">
        <f>Q486*H486</f>
        <v>0.07625019999999999</v>
      </c>
      <c r="S486" s="235">
        <v>0.00025999999999999998</v>
      </c>
      <c r="T486" s="236">
        <f>S486*H486</f>
        <v>0.07625019999999999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7" t="s">
        <v>270</v>
      </c>
      <c r="AT486" s="237" t="s">
        <v>147</v>
      </c>
      <c r="AU486" s="237" t="s">
        <v>82</v>
      </c>
      <c r="AY486" s="17" t="s">
        <v>144</v>
      </c>
      <c r="BE486" s="238">
        <f>IF(N486="základní",J486,0)</f>
        <v>0</v>
      </c>
      <c r="BF486" s="238">
        <f>IF(N486="snížená",J486,0)</f>
        <v>0</v>
      </c>
      <c r="BG486" s="238">
        <f>IF(N486="zákl. přenesená",J486,0)</f>
        <v>0</v>
      </c>
      <c r="BH486" s="238">
        <f>IF(N486="sníž. přenesená",J486,0)</f>
        <v>0</v>
      </c>
      <c r="BI486" s="238">
        <f>IF(N486="nulová",J486,0)</f>
        <v>0</v>
      </c>
      <c r="BJ486" s="17" t="s">
        <v>80</v>
      </c>
      <c r="BK486" s="238">
        <f>ROUND(I486*H486,2)</f>
        <v>0</v>
      </c>
      <c r="BL486" s="17" t="s">
        <v>270</v>
      </c>
      <c r="BM486" s="237" t="s">
        <v>1536</v>
      </c>
    </row>
    <row r="487" s="2" customFormat="1">
      <c r="A487" s="38"/>
      <c r="B487" s="39"/>
      <c r="C487" s="40"/>
      <c r="D487" s="239" t="s">
        <v>154</v>
      </c>
      <c r="E487" s="40"/>
      <c r="F487" s="240" t="s">
        <v>924</v>
      </c>
      <c r="G487" s="40"/>
      <c r="H487" s="40"/>
      <c r="I487" s="241"/>
      <c r="J487" s="40"/>
      <c r="K487" s="40"/>
      <c r="L487" s="44"/>
      <c r="M487" s="242"/>
      <c r="N487" s="243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154</v>
      </c>
      <c r="AU487" s="17" t="s">
        <v>82</v>
      </c>
    </row>
    <row r="488" s="2" customFormat="1">
      <c r="A488" s="38"/>
      <c r="B488" s="39"/>
      <c r="C488" s="40"/>
      <c r="D488" s="244" t="s">
        <v>156</v>
      </c>
      <c r="E488" s="40"/>
      <c r="F488" s="245" t="s">
        <v>925</v>
      </c>
      <c r="G488" s="40"/>
      <c r="H488" s="40"/>
      <c r="I488" s="241"/>
      <c r="J488" s="40"/>
      <c r="K488" s="40"/>
      <c r="L488" s="44"/>
      <c r="M488" s="242"/>
      <c r="N488" s="243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156</v>
      </c>
      <c r="AU488" s="17" t="s">
        <v>82</v>
      </c>
    </row>
    <row r="489" s="13" customFormat="1">
      <c r="A489" s="13"/>
      <c r="B489" s="246"/>
      <c r="C489" s="247"/>
      <c r="D489" s="239" t="s">
        <v>158</v>
      </c>
      <c r="E489" s="248" t="s">
        <v>1</v>
      </c>
      <c r="F489" s="249" t="s">
        <v>676</v>
      </c>
      <c r="G489" s="247"/>
      <c r="H489" s="248" t="s">
        <v>1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158</v>
      </c>
      <c r="AU489" s="255" t="s">
        <v>82</v>
      </c>
      <c r="AV489" s="13" t="s">
        <v>80</v>
      </c>
      <c r="AW489" s="13" t="s">
        <v>30</v>
      </c>
      <c r="AX489" s="13" t="s">
        <v>73</v>
      </c>
      <c r="AY489" s="255" t="s">
        <v>144</v>
      </c>
    </row>
    <row r="490" s="14" customFormat="1">
      <c r="A490" s="14"/>
      <c r="B490" s="256"/>
      <c r="C490" s="257"/>
      <c r="D490" s="239" t="s">
        <v>158</v>
      </c>
      <c r="E490" s="258" t="s">
        <v>1</v>
      </c>
      <c r="F490" s="259" t="s">
        <v>1537</v>
      </c>
      <c r="G490" s="257"/>
      <c r="H490" s="260">
        <v>293.26999999999998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158</v>
      </c>
      <c r="AU490" s="266" t="s">
        <v>82</v>
      </c>
      <c r="AV490" s="14" t="s">
        <v>82</v>
      </c>
      <c r="AW490" s="14" t="s">
        <v>30</v>
      </c>
      <c r="AX490" s="14" t="s">
        <v>73</v>
      </c>
      <c r="AY490" s="266" t="s">
        <v>144</v>
      </c>
    </row>
    <row r="491" s="15" customFormat="1">
      <c r="A491" s="15"/>
      <c r="B491" s="267"/>
      <c r="C491" s="268"/>
      <c r="D491" s="239" t="s">
        <v>158</v>
      </c>
      <c r="E491" s="269" t="s">
        <v>1</v>
      </c>
      <c r="F491" s="270" t="s">
        <v>161</v>
      </c>
      <c r="G491" s="268"/>
      <c r="H491" s="271">
        <v>293.26999999999998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7" t="s">
        <v>158</v>
      </c>
      <c r="AU491" s="277" t="s">
        <v>82</v>
      </c>
      <c r="AV491" s="15" t="s">
        <v>152</v>
      </c>
      <c r="AW491" s="15" t="s">
        <v>30</v>
      </c>
      <c r="AX491" s="15" t="s">
        <v>80</v>
      </c>
      <c r="AY491" s="277" t="s">
        <v>144</v>
      </c>
    </row>
    <row r="492" s="2" customFormat="1" ht="33" customHeight="1">
      <c r="A492" s="38"/>
      <c r="B492" s="39"/>
      <c r="C492" s="226" t="s">
        <v>714</v>
      </c>
      <c r="D492" s="226" t="s">
        <v>147</v>
      </c>
      <c r="E492" s="227" t="s">
        <v>928</v>
      </c>
      <c r="F492" s="228" t="s">
        <v>929</v>
      </c>
      <c r="G492" s="229" t="s">
        <v>323</v>
      </c>
      <c r="H492" s="230">
        <v>18.690999999999999</v>
      </c>
      <c r="I492" s="231"/>
      <c r="J492" s="232">
        <f>ROUND(I492*H492,2)</f>
        <v>0</v>
      </c>
      <c r="K492" s="228" t="s">
        <v>151</v>
      </c>
      <c r="L492" s="44"/>
      <c r="M492" s="233" t="s">
        <v>1</v>
      </c>
      <c r="N492" s="234" t="s">
        <v>38</v>
      </c>
      <c r="O492" s="91"/>
      <c r="P492" s="235">
        <f>O492*H492</f>
        <v>0</v>
      </c>
      <c r="Q492" s="235">
        <v>0</v>
      </c>
      <c r="R492" s="235">
        <f>Q492*H492</f>
        <v>0</v>
      </c>
      <c r="S492" s="235">
        <v>0</v>
      </c>
      <c r="T492" s="236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7" t="s">
        <v>270</v>
      </c>
      <c r="AT492" s="237" t="s">
        <v>147</v>
      </c>
      <c r="AU492" s="237" t="s">
        <v>82</v>
      </c>
      <c r="AY492" s="17" t="s">
        <v>144</v>
      </c>
      <c r="BE492" s="238">
        <f>IF(N492="základní",J492,0)</f>
        <v>0</v>
      </c>
      <c r="BF492" s="238">
        <f>IF(N492="snížená",J492,0)</f>
        <v>0</v>
      </c>
      <c r="BG492" s="238">
        <f>IF(N492="zákl. přenesená",J492,0)</f>
        <v>0</v>
      </c>
      <c r="BH492" s="238">
        <f>IF(N492="sníž. přenesená",J492,0)</f>
        <v>0</v>
      </c>
      <c r="BI492" s="238">
        <f>IF(N492="nulová",J492,0)</f>
        <v>0</v>
      </c>
      <c r="BJ492" s="17" t="s">
        <v>80</v>
      </c>
      <c r="BK492" s="238">
        <f>ROUND(I492*H492,2)</f>
        <v>0</v>
      </c>
      <c r="BL492" s="17" t="s">
        <v>270</v>
      </c>
      <c r="BM492" s="237" t="s">
        <v>1538</v>
      </c>
    </row>
    <row r="493" s="2" customFormat="1">
      <c r="A493" s="38"/>
      <c r="B493" s="39"/>
      <c r="C493" s="40"/>
      <c r="D493" s="239" t="s">
        <v>154</v>
      </c>
      <c r="E493" s="40"/>
      <c r="F493" s="240" t="s">
        <v>931</v>
      </c>
      <c r="G493" s="40"/>
      <c r="H493" s="40"/>
      <c r="I493" s="241"/>
      <c r="J493" s="40"/>
      <c r="K493" s="40"/>
      <c r="L493" s="44"/>
      <c r="M493" s="242"/>
      <c r="N493" s="243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154</v>
      </c>
      <c r="AU493" s="17" t="s">
        <v>82</v>
      </c>
    </row>
    <row r="494" s="2" customFormat="1">
      <c r="A494" s="38"/>
      <c r="B494" s="39"/>
      <c r="C494" s="40"/>
      <c r="D494" s="244" t="s">
        <v>156</v>
      </c>
      <c r="E494" s="40"/>
      <c r="F494" s="245" t="s">
        <v>932</v>
      </c>
      <c r="G494" s="40"/>
      <c r="H494" s="40"/>
      <c r="I494" s="241"/>
      <c r="J494" s="40"/>
      <c r="K494" s="40"/>
      <c r="L494" s="44"/>
      <c r="M494" s="242"/>
      <c r="N494" s="243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156</v>
      </c>
      <c r="AU494" s="17" t="s">
        <v>82</v>
      </c>
    </row>
    <row r="495" s="12" customFormat="1" ht="22.8" customHeight="1">
      <c r="A495" s="12"/>
      <c r="B495" s="210"/>
      <c r="C495" s="211"/>
      <c r="D495" s="212" t="s">
        <v>72</v>
      </c>
      <c r="E495" s="224" t="s">
        <v>954</v>
      </c>
      <c r="F495" s="224" t="s">
        <v>955</v>
      </c>
      <c r="G495" s="211"/>
      <c r="H495" s="211"/>
      <c r="I495" s="214"/>
      <c r="J495" s="225">
        <f>BK495</f>
        <v>0</v>
      </c>
      <c r="K495" s="211"/>
      <c r="L495" s="216"/>
      <c r="M495" s="217"/>
      <c r="N495" s="218"/>
      <c r="O495" s="218"/>
      <c r="P495" s="219">
        <f>SUM(P496:P506)</f>
        <v>0</v>
      </c>
      <c r="Q495" s="218"/>
      <c r="R495" s="219">
        <f>SUM(R496:R506)</f>
        <v>0.19266984000000001</v>
      </c>
      <c r="S495" s="218"/>
      <c r="T495" s="220">
        <f>SUM(T496:T506)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1" t="s">
        <v>82</v>
      </c>
      <c r="AT495" s="222" t="s">
        <v>72</v>
      </c>
      <c r="AU495" s="222" t="s">
        <v>80</v>
      </c>
      <c r="AY495" s="221" t="s">
        <v>144</v>
      </c>
      <c r="BK495" s="223">
        <f>SUM(BK496:BK506)</f>
        <v>0</v>
      </c>
    </row>
    <row r="496" s="2" customFormat="1" ht="24.15" customHeight="1">
      <c r="A496" s="38"/>
      <c r="B496" s="39"/>
      <c r="C496" s="226" t="s">
        <v>720</v>
      </c>
      <c r="D496" s="226" t="s">
        <v>147</v>
      </c>
      <c r="E496" s="227" t="s">
        <v>957</v>
      </c>
      <c r="F496" s="228" t="s">
        <v>958</v>
      </c>
      <c r="G496" s="229" t="s">
        <v>178</v>
      </c>
      <c r="H496" s="230">
        <v>437.88600000000002</v>
      </c>
      <c r="I496" s="231"/>
      <c r="J496" s="232">
        <f>ROUND(I496*H496,2)</f>
        <v>0</v>
      </c>
      <c r="K496" s="228" t="s">
        <v>151</v>
      </c>
      <c r="L496" s="44"/>
      <c r="M496" s="233" t="s">
        <v>1</v>
      </c>
      <c r="N496" s="234" t="s">
        <v>38</v>
      </c>
      <c r="O496" s="91"/>
      <c r="P496" s="235">
        <f>O496*H496</f>
        <v>0</v>
      </c>
      <c r="Q496" s="235">
        <v>0.00044000000000000002</v>
      </c>
      <c r="R496" s="235">
        <f>Q496*H496</f>
        <v>0.19266984000000001</v>
      </c>
      <c r="S496" s="235">
        <v>0</v>
      </c>
      <c r="T496" s="236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7" t="s">
        <v>270</v>
      </c>
      <c r="AT496" s="237" t="s">
        <v>147</v>
      </c>
      <c r="AU496" s="237" t="s">
        <v>82</v>
      </c>
      <c r="AY496" s="17" t="s">
        <v>144</v>
      </c>
      <c r="BE496" s="238">
        <f>IF(N496="základní",J496,0)</f>
        <v>0</v>
      </c>
      <c r="BF496" s="238">
        <f>IF(N496="snížená",J496,0)</f>
        <v>0</v>
      </c>
      <c r="BG496" s="238">
        <f>IF(N496="zákl. přenesená",J496,0)</f>
        <v>0</v>
      </c>
      <c r="BH496" s="238">
        <f>IF(N496="sníž. přenesená",J496,0)</f>
        <v>0</v>
      </c>
      <c r="BI496" s="238">
        <f>IF(N496="nulová",J496,0)</f>
        <v>0</v>
      </c>
      <c r="BJ496" s="17" t="s">
        <v>80</v>
      </c>
      <c r="BK496" s="238">
        <f>ROUND(I496*H496,2)</f>
        <v>0</v>
      </c>
      <c r="BL496" s="17" t="s">
        <v>270</v>
      </c>
      <c r="BM496" s="237" t="s">
        <v>1539</v>
      </c>
    </row>
    <row r="497" s="2" customFormat="1">
      <c r="A497" s="38"/>
      <c r="B497" s="39"/>
      <c r="C497" s="40"/>
      <c r="D497" s="239" t="s">
        <v>154</v>
      </c>
      <c r="E497" s="40"/>
      <c r="F497" s="240" t="s">
        <v>960</v>
      </c>
      <c r="G497" s="40"/>
      <c r="H497" s="40"/>
      <c r="I497" s="241"/>
      <c r="J497" s="40"/>
      <c r="K497" s="40"/>
      <c r="L497" s="44"/>
      <c r="M497" s="242"/>
      <c r="N497" s="243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154</v>
      </c>
      <c r="AU497" s="17" t="s">
        <v>82</v>
      </c>
    </row>
    <row r="498" s="2" customFormat="1">
      <c r="A498" s="38"/>
      <c r="B498" s="39"/>
      <c r="C498" s="40"/>
      <c r="D498" s="244" t="s">
        <v>156</v>
      </c>
      <c r="E498" s="40"/>
      <c r="F498" s="245" t="s">
        <v>961</v>
      </c>
      <c r="G498" s="40"/>
      <c r="H498" s="40"/>
      <c r="I498" s="241"/>
      <c r="J498" s="40"/>
      <c r="K498" s="40"/>
      <c r="L498" s="44"/>
      <c r="M498" s="242"/>
      <c r="N498" s="243"/>
      <c r="O498" s="91"/>
      <c r="P498" s="91"/>
      <c r="Q498" s="91"/>
      <c r="R498" s="91"/>
      <c r="S498" s="91"/>
      <c r="T498" s="92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156</v>
      </c>
      <c r="AU498" s="17" t="s">
        <v>82</v>
      </c>
    </row>
    <row r="499" s="13" customFormat="1">
      <c r="A499" s="13"/>
      <c r="B499" s="246"/>
      <c r="C499" s="247"/>
      <c r="D499" s="239" t="s">
        <v>158</v>
      </c>
      <c r="E499" s="248" t="s">
        <v>1</v>
      </c>
      <c r="F499" s="249" t="s">
        <v>258</v>
      </c>
      <c r="G499" s="247"/>
      <c r="H499" s="248" t="s">
        <v>1</v>
      </c>
      <c r="I499" s="250"/>
      <c r="J499" s="247"/>
      <c r="K499" s="247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158</v>
      </c>
      <c r="AU499" s="255" t="s">
        <v>82</v>
      </c>
      <c r="AV499" s="13" t="s">
        <v>80</v>
      </c>
      <c r="AW499" s="13" t="s">
        <v>30</v>
      </c>
      <c r="AX499" s="13" t="s">
        <v>73</v>
      </c>
      <c r="AY499" s="255" t="s">
        <v>144</v>
      </c>
    </row>
    <row r="500" s="14" customFormat="1">
      <c r="A500" s="14"/>
      <c r="B500" s="256"/>
      <c r="C500" s="257"/>
      <c r="D500" s="239" t="s">
        <v>158</v>
      </c>
      <c r="E500" s="258" t="s">
        <v>1</v>
      </c>
      <c r="F500" s="259" t="s">
        <v>1430</v>
      </c>
      <c r="G500" s="257"/>
      <c r="H500" s="260">
        <v>437.88600000000002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158</v>
      </c>
      <c r="AU500" s="266" t="s">
        <v>82</v>
      </c>
      <c r="AV500" s="14" t="s">
        <v>82</v>
      </c>
      <c r="AW500" s="14" t="s">
        <v>30</v>
      </c>
      <c r="AX500" s="14" t="s">
        <v>73</v>
      </c>
      <c r="AY500" s="266" t="s">
        <v>144</v>
      </c>
    </row>
    <row r="501" s="15" customFormat="1">
      <c r="A501" s="15"/>
      <c r="B501" s="267"/>
      <c r="C501" s="268"/>
      <c r="D501" s="239" t="s">
        <v>158</v>
      </c>
      <c r="E501" s="269" t="s">
        <v>1</v>
      </c>
      <c r="F501" s="270" t="s">
        <v>161</v>
      </c>
      <c r="G501" s="268"/>
      <c r="H501" s="271">
        <v>437.88600000000002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7" t="s">
        <v>158</v>
      </c>
      <c r="AU501" s="277" t="s">
        <v>82</v>
      </c>
      <c r="AV501" s="15" t="s">
        <v>152</v>
      </c>
      <c r="AW501" s="15" t="s">
        <v>30</v>
      </c>
      <c r="AX501" s="15" t="s">
        <v>80</v>
      </c>
      <c r="AY501" s="277" t="s">
        <v>144</v>
      </c>
    </row>
    <row r="502" s="2" customFormat="1" ht="24.15" customHeight="1">
      <c r="A502" s="38"/>
      <c r="B502" s="39"/>
      <c r="C502" s="226" t="s">
        <v>726</v>
      </c>
      <c r="D502" s="226" t="s">
        <v>147</v>
      </c>
      <c r="E502" s="227" t="s">
        <v>967</v>
      </c>
      <c r="F502" s="228" t="s">
        <v>968</v>
      </c>
      <c r="G502" s="229" t="s">
        <v>178</v>
      </c>
      <c r="H502" s="230">
        <v>62.399999999999999</v>
      </c>
      <c r="I502" s="231"/>
      <c r="J502" s="232">
        <f>ROUND(I502*H502,2)</f>
        <v>0</v>
      </c>
      <c r="K502" s="228" t="s">
        <v>1</v>
      </c>
      <c r="L502" s="44"/>
      <c r="M502" s="233" t="s">
        <v>1</v>
      </c>
      <c r="N502" s="234" t="s">
        <v>38</v>
      </c>
      <c r="O502" s="91"/>
      <c r="P502" s="235">
        <f>O502*H502</f>
        <v>0</v>
      </c>
      <c r="Q502" s="235">
        <v>0</v>
      </c>
      <c r="R502" s="235">
        <f>Q502*H502</f>
        <v>0</v>
      </c>
      <c r="S502" s="235">
        <v>0</v>
      </c>
      <c r="T502" s="236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7" t="s">
        <v>270</v>
      </c>
      <c r="AT502" s="237" t="s">
        <v>147</v>
      </c>
      <c r="AU502" s="237" t="s">
        <v>82</v>
      </c>
      <c r="AY502" s="17" t="s">
        <v>144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7" t="s">
        <v>80</v>
      </c>
      <c r="BK502" s="238">
        <f>ROUND(I502*H502,2)</f>
        <v>0</v>
      </c>
      <c r="BL502" s="17" t="s">
        <v>270</v>
      </c>
      <c r="BM502" s="237" t="s">
        <v>1540</v>
      </c>
    </row>
    <row r="503" s="2" customFormat="1">
      <c r="A503" s="38"/>
      <c r="B503" s="39"/>
      <c r="C503" s="40"/>
      <c r="D503" s="239" t="s">
        <v>154</v>
      </c>
      <c r="E503" s="40"/>
      <c r="F503" s="240" t="s">
        <v>968</v>
      </c>
      <c r="G503" s="40"/>
      <c r="H503" s="40"/>
      <c r="I503" s="241"/>
      <c r="J503" s="40"/>
      <c r="K503" s="40"/>
      <c r="L503" s="44"/>
      <c r="M503" s="242"/>
      <c r="N503" s="243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154</v>
      </c>
      <c r="AU503" s="17" t="s">
        <v>82</v>
      </c>
    </row>
    <row r="504" s="13" customFormat="1">
      <c r="A504" s="13"/>
      <c r="B504" s="246"/>
      <c r="C504" s="247"/>
      <c r="D504" s="239" t="s">
        <v>158</v>
      </c>
      <c r="E504" s="248" t="s">
        <v>1</v>
      </c>
      <c r="F504" s="249" t="s">
        <v>182</v>
      </c>
      <c r="G504" s="247"/>
      <c r="H504" s="248" t="s">
        <v>1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158</v>
      </c>
      <c r="AU504" s="255" t="s">
        <v>82</v>
      </c>
      <c r="AV504" s="13" t="s">
        <v>80</v>
      </c>
      <c r="AW504" s="13" t="s">
        <v>30</v>
      </c>
      <c r="AX504" s="13" t="s">
        <v>73</v>
      </c>
      <c r="AY504" s="255" t="s">
        <v>144</v>
      </c>
    </row>
    <row r="505" s="14" customFormat="1">
      <c r="A505" s="14"/>
      <c r="B505" s="256"/>
      <c r="C505" s="257"/>
      <c r="D505" s="239" t="s">
        <v>158</v>
      </c>
      <c r="E505" s="258" t="s">
        <v>1</v>
      </c>
      <c r="F505" s="259" t="s">
        <v>1419</v>
      </c>
      <c r="G505" s="257"/>
      <c r="H505" s="260">
        <v>62.399999999999999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158</v>
      </c>
      <c r="AU505" s="266" t="s">
        <v>82</v>
      </c>
      <c r="AV505" s="14" t="s">
        <v>82</v>
      </c>
      <c r="AW505" s="14" t="s">
        <v>30</v>
      </c>
      <c r="AX505" s="14" t="s">
        <v>73</v>
      </c>
      <c r="AY505" s="266" t="s">
        <v>144</v>
      </c>
    </row>
    <row r="506" s="15" customFormat="1">
      <c r="A506" s="15"/>
      <c r="B506" s="267"/>
      <c r="C506" s="268"/>
      <c r="D506" s="239" t="s">
        <v>158</v>
      </c>
      <c r="E506" s="269" t="s">
        <v>1</v>
      </c>
      <c r="F506" s="270" t="s">
        <v>161</v>
      </c>
      <c r="G506" s="268"/>
      <c r="H506" s="271">
        <v>62.399999999999999</v>
      </c>
      <c r="I506" s="272"/>
      <c r="J506" s="268"/>
      <c r="K506" s="268"/>
      <c r="L506" s="273"/>
      <c r="M506" s="274"/>
      <c r="N506" s="275"/>
      <c r="O506" s="275"/>
      <c r="P506" s="275"/>
      <c r="Q506" s="275"/>
      <c r="R506" s="275"/>
      <c r="S506" s="275"/>
      <c r="T506" s="27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7" t="s">
        <v>158</v>
      </c>
      <c r="AU506" s="277" t="s">
        <v>82</v>
      </c>
      <c r="AV506" s="15" t="s">
        <v>152</v>
      </c>
      <c r="AW506" s="15" t="s">
        <v>30</v>
      </c>
      <c r="AX506" s="15" t="s">
        <v>80</v>
      </c>
      <c r="AY506" s="277" t="s">
        <v>144</v>
      </c>
    </row>
    <row r="507" s="12" customFormat="1" ht="25.92" customHeight="1">
      <c r="A507" s="12"/>
      <c r="B507" s="210"/>
      <c r="C507" s="211"/>
      <c r="D507" s="212" t="s">
        <v>72</v>
      </c>
      <c r="E507" s="213" t="s">
        <v>970</v>
      </c>
      <c r="F507" s="213" t="s">
        <v>971</v>
      </c>
      <c r="G507" s="211"/>
      <c r="H507" s="211"/>
      <c r="I507" s="214"/>
      <c r="J507" s="215">
        <f>BK507</f>
        <v>0</v>
      </c>
      <c r="K507" s="211"/>
      <c r="L507" s="216"/>
      <c r="M507" s="217"/>
      <c r="N507" s="218"/>
      <c r="O507" s="218"/>
      <c r="P507" s="219">
        <f>SUM(P508:P515)</f>
        <v>0</v>
      </c>
      <c r="Q507" s="218"/>
      <c r="R507" s="219">
        <f>SUM(R508:R515)</f>
        <v>0</v>
      </c>
      <c r="S507" s="218"/>
      <c r="T507" s="220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1" t="s">
        <v>152</v>
      </c>
      <c r="AT507" s="222" t="s">
        <v>72</v>
      </c>
      <c r="AU507" s="222" t="s">
        <v>73</v>
      </c>
      <c r="AY507" s="221" t="s">
        <v>144</v>
      </c>
      <c r="BK507" s="223">
        <f>SUM(BK508:BK515)</f>
        <v>0</v>
      </c>
    </row>
    <row r="508" s="2" customFormat="1" ht="16.5" customHeight="1">
      <c r="A508" s="38"/>
      <c r="B508" s="39"/>
      <c r="C508" s="226" t="s">
        <v>733</v>
      </c>
      <c r="D508" s="226" t="s">
        <v>147</v>
      </c>
      <c r="E508" s="227" t="s">
        <v>973</v>
      </c>
      <c r="F508" s="228" t="s">
        <v>974</v>
      </c>
      <c r="G508" s="229" t="s">
        <v>975</v>
      </c>
      <c r="H508" s="230">
        <v>24</v>
      </c>
      <c r="I508" s="231"/>
      <c r="J508" s="232">
        <f>ROUND(I508*H508,2)</f>
        <v>0</v>
      </c>
      <c r="K508" s="228" t="s">
        <v>1</v>
      </c>
      <c r="L508" s="44"/>
      <c r="M508" s="233" t="s">
        <v>1</v>
      </c>
      <c r="N508" s="234" t="s">
        <v>38</v>
      </c>
      <c r="O508" s="91"/>
      <c r="P508" s="235">
        <f>O508*H508</f>
        <v>0</v>
      </c>
      <c r="Q508" s="235">
        <v>0</v>
      </c>
      <c r="R508" s="235">
        <f>Q508*H508</f>
        <v>0</v>
      </c>
      <c r="S508" s="235">
        <v>0</v>
      </c>
      <c r="T508" s="23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7" t="s">
        <v>976</v>
      </c>
      <c r="AT508" s="237" t="s">
        <v>147</v>
      </c>
      <c r="AU508" s="237" t="s">
        <v>80</v>
      </c>
      <c r="AY508" s="17" t="s">
        <v>144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7" t="s">
        <v>80</v>
      </c>
      <c r="BK508" s="238">
        <f>ROUND(I508*H508,2)</f>
        <v>0</v>
      </c>
      <c r="BL508" s="17" t="s">
        <v>976</v>
      </c>
      <c r="BM508" s="237" t="s">
        <v>1541</v>
      </c>
    </row>
    <row r="509" s="2" customFormat="1">
      <c r="A509" s="38"/>
      <c r="B509" s="39"/>
      <c r="C509" s="40"/>
      <c r="D509" s="239" t="s">
        <v>154</v>
      </c>
      <c r="E509" s="40"/>
      <c r="F509" s="240" t="s">
        <v>974</v>
      </c>
      <c r="G509" s="40"/>
      <c r="H509" s="40"/>
      <c r="I509" s="241"/>
      <c r="J509" s="40"/>
      <c r="K509" s="40"/>
      <c r="L509" s="44"/>
      <c r="M509" s="242"/>
      <c r="N509" s="243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154</v>
      </c>
      <c r="AU509" s="17" t="s">
        <v>80</v>
      </c>
    </row>
    <row r="510" s="2" customFormat="1" ht="16.5" customHeight="1">
      <c r="A510" s="38"/>
      <c r="B510" s="39"/>
      <c r="C510" s="226" t="s">
        <v>740</v>
      </c>
      <c r="D510" s="226" t="s">
        <v>147</v>
      </c>
      <c r="E510" s="227" t="s">
        <v>979</v>
      </c>
      <c r="F510" s="228" t="s">
        <v>980</v>
      </c>
      <c r="G510" s="229" t="s">
        <v>975</v>
      </c>
      <c r="H510" s="230">
        <v>50</v>
      </c>
      <c r="I510" s="231"/>
      <c r="J510" s="232">
        <f>ROUND(I510*H510,2)</f>
        <v>0</v>
      </c>
      <c r="K510" s="228" t="s">
        <v>151</v>
      </c>
      <c r="L510" s="44"/>
      <c r="M510" s="233" t="s">
        <v>1</v>
      </c>
      <c r="N510" s="234" t="s">
        <v>38</v>
      </c>
      <c r="O510" s="91"/>
      <c r="P510" s="235">
        <f>O510*H510</f>
        <v>0</v>
      </c>
      <c r="Q510" s="235">
        <v>0</v>
      </c>
      <c r="R510" s="235">
        <f>Q510*H510</f>
        <v>0</v>
      </c>
      <c r="S510" s="235">
        <v>0</v>
      </c>
      <c r="T510" s="236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7" t="s">
        <v>976</v>
      </c>
      <c r="AT510" s="237" t="s">
        <v>147</v>
      </c>
      <c r="AU510" s="237" t="s">
        <v>80</v>
      </c>
      <c r="AY510" s="17" t="s">
        <v>144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7" t="s">
        <v>80</v>
      </c>
      <c r="BK510" s="238">
        <f>ROUND(I510*H510,2)</f>
        <v>0</v>
      </c>
      <c r="BL510" s="17" t="s">
        <v>976</v>
      </c>
      <c r="BM510" s="237" t="s">
        <v>1542</v>
      </c>
    </row>
    <row r="511" s="2" customFormat="1">
      <c r="A511" s="38"/>
      <c r="B511" s="39"/>
      <c r="C511" s="40"/>
      <c r="D511" s="239" t="s">
        <v>154</v>
      </c>
      <c r="E511" s="40"/>
      <c r="F511" s="240" t="s">
        <v>982</v>
      </c>
      <c r="G511" s="40"/>
      <c r="H511" s="40"/>
      <c r="I511" s="241"/>
      <c r="J511" s="40"/>
      <c r="K511" s="40"/>
      <c r="L511" s="44"/>
      <c r="M511" s="242"/>
      <c r="N511" s="243"/>
      <c r="O511" s="91"/>
      <c r="P511" s="91"/>
      <c r="Q511" s="91"/>
      <c r="R511" s="91"/>
      <c r="S511" s="91"/>
      <c r="T511" s="92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154</v>
      </c>
      <c r="AU511" s="17" t="s">
        <v>80</v>
      </c>
    </row>
    <row r="512" s="2" customFormat="1">
      <c r="A512" s="38"/>
      <c r="B512" s="39"/>
      <c r="C512" s="40"/>
      <c r="D512" s="244" t="s">
        <v>156</v>
      </c>
      <c r="E512" s="40"/>
      <c r="F512" s="245" t="s">
        <v>983</v>
      </c>
      <c r="G512" s="40"/>
      <c r="H512" s="40"/>
      <c r="I512" s="241"/>
      <c r="J512" s="40"/>
      <c r="K512" s="40"/>
      <c r="L512" s="44"/>
      <c r="M512" s="242"/>
      <c r="N512" s="243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156</v>
      </c>
      <c r="AU512" s="17" t="s">
        <v>80</v>
      </c>
    </row>
    <row r="513" s="13" customFormat="1">
      <c r="A513" s="13"/>
      <c r="B513" s="246"/>
      <c r="C513" s="247"/>
      <c r="D513" s="239" t="s">
        <v>158</v>
      </c>
      <c r="E513" s="248" t="s">
        <v>1</v>
      </c>
      <c r="F513" s="249" t="s">
        <v>984</v>
      </c>
      <c r="G513" s="247"/>
      <c r="H513" s="248" t="s">
        <v>1</v>
      </c>
      <c r="I513" s="250"/>
      <c r="J513" s="247"/>
      <c r="K513" s="247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158</v>
      </c>
      <c r="AU513" s="255" t="s">
        <v>80</v>
      </c>
      <c r="AV513" s="13" t="s">
        <v>80</v>
      </c>
      <c r="AW513" s="13" t="s">
        <v>30</v>
      </c>
      <c r="AX513" s="13" t="s">
        <v>73</v>
      </c>
      <c r="AY513" s="255" t="s">
        <v>144</v>
      </c>
    </row>
    <row r="514" s="14" customFormat="1">
      <c r="A514" s="14"/>
      <c r="B514" s="256"/>
      <c r="C514" s="257"/>
      <c r="D514" s="239" t="s">
        <v>158</v>
      </c>
      <c r="E514" s="258" t="s">
        <v>1</v>
      </c>
      <c r="F514" s="259" t="s">
        <v>1270</v>
      </c>
      <c r="G514" s="257"/>
      <c r="H514" s="260">
        <v>50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158</v>
      </c>
      <c r="AU514" s="266" t="s">
        <v>80</v>
      </c>
      <c r="AV514" s="14" t="s">
        <v>82</v>
      </c>
      <c r="AW514" s="14" t="s">
        <v>30</v>
      </c>
      <c r="AX514" s="14" t="s">
        <v>73</v>
      </c>
      <c r="AY514" s="266" t="s">
        <v>144</v>
      </c>
    </row>
    <row r="515" s="15" customFormat="1">
      <c r="A515" s="15"/>
      <c r="B515" s="267"/>
      <c r="C515" s="268"/>
      <c r="D515" s="239" t="s">
        <v>158</v>
      </c>
      <c r="E515" s="269" t="s">
        <v>1</v>
      </c>
      <c r="F515" s="270" t="s">
        <v>161</v>
      </c>
      <c r="G515" s="268"/>
      <c r="H515" s="271">
        <v>50</v>
      </c>
      <c r="I515" s="272"/>
      <c r="J515" s="268"/>
      <c r="K515" s="268"/>
      <c r="L515" s="273"/>
      <c r="M515" s="289"/>
      <c r="N515" s="290"/>
      <c r="O515" s="290"/>
      <c r="P515" s="290"/>
      <c r="Q515" s="290"/>
      <c r="R515" s="290"/>
      <c r="S515" s="290"/>
      <c r="T515" s="29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7" t="s">
        <v>158</v>
      </c>
      <c r="AU515" s="277" t="s">
        <v>80</v>
      </c>
      <c r="AV515" s="15" t="s">
        <v>152</v>
      </c>
      <c r="AW515" s="15" t="s">
        <v>30</v>
      </c>
      <c r="AX515" s="15" t="s">
        <v>80</v>
      </c>
      <c r="AY515" s="277" t="s">
        <v>144</v>
      </c>
    </row>
    <row r="516" s="2" customFormat="1" ht="6.96" customHeight="1">
      <c r="A516" s="38"/>
      <c r="B516" s="66"/>
      <c r="C516" s="67"/>
      <c r="D516" s="67"/>
      <c r="E516" s="67"/>
      <c r="F516" s="67"/>
      <c r="G516" s="67"/>
      <c r="H516" s="67"/>
      <c r="I516" s="67"/>
      <c r="J516" s="67"/>
      <c r="K516" s="67"/>
      <c r="L516" s="44"/>
      <c r="M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</sheetData>
  <sheetProtection sheet="1" autoFilter="0" formatColumns="0" formatRows="0" objects="1" scenarios="1" spinCount="100000" saltValue="KalIbrpsG74k/PiVsUPkdmghTJ8Q7+mp0P3m8zK290a/pj87BJD2kyyjkL0yUdGQ6sm/ZE8CYheq/cUs1XDpYA==" hashValue="RrdtpRmTgPsqyFZoN7AWA6CJonmP6mwXb45Yo+o7ggJLh3Pgj25UpwUtXJBLbqZjxe1DYSFkNhIgITILfwsYig==" algorithmName="SHA-512" password="CC35"/>
  <autoFilter ref="C132:K5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hyperlinks>
    <hyperlink ref="F142" r:id="rId1" display="https://podminky.urs.cz/item/CS_URS_2024_02/317235811"/>
    <hyperlink ref="F149" r:id="rId2" display="https://podminky.urs.cz/item/CS_URS_2024_02/413231231"/>
    <hyperlink ref="F156" r:id="rId3" display="https://podminky.urs.cz/item/CS_URS_2024_02/622325459"/>
    <hyperlink ref="F163" r:id="rId4" display="https://podminky.urs.cz/item/CS_URS_2024_02/941111131"/>
    <hyperlink ref="F170" r:id="rId5" display="https://podminky.urs.cz/item/CS_URS_2024_02/941111231"/>
    <hyperlink ref="F174" r:id="rId6" display="https://podminky.urs.cz/item/CS_URS_2024_02/941111831"/>
    <hyperlink ref="F177" r:id="rId7" display="https://podminky.urs.cz/item/CS_URS_2024_02/941121311"/>
    <hyperlink ref="F180" r:id="rId8" display="https://podminky.urs.cz/item/CS_URS_2024_02/949101112"/>
    <hyperlink ref="F186" r:id="rId9" display="https://podminky.urs.cz/item/CS_URS_2024_02/952902601"/>
    <hyperlink ref="F192" r:id="rId10" display="https://podminky.urs.cz/item/CS_URS_2024_02/952902611"/>
    <hyperlink ref="F198" r:id="rId11" display="https://podminky.urs.cz/item/CS_URS_2024_02/952903001"/>
    <hyperlink ref="F204" r:id="rId12" display="https://podminky.urs.cz/item/CS_URS_2024_02/964061331"/>
    <hyperlink ref="F210" r:id="rId13" display="https://podminky.urs.cz/item/CS_URS_2024_02/978019391"/>
    <hyperlink ref="F216" r:id="rId14" display="https://podminky.urs.cz/item/CS_URS_2024_02/985221021"/>
    <hyperlink ref="F222" r:id="rId15" display="https://podminky.urs.cz/item/CS_URS_2024_02/993111111"/>
    <hyperlink ref="F225" r:id="rId16" display="https://podminky.urs.cz/item/CS_URS_2024_02/993111119"/>
    <hyperlink ref="F229" r:id="rId17" display="https://podminky.urs.cz/item/CS_URS_2024_02/997013211"/>
    <hyperlink ref="F232" r:id="rId18" display="https://podminky.urs.cz/item/CS_URS_2024_02/997013219"/>
    <hyperlink ref="F236" r:id="rId19" display="https://podminky.urs.cz/item/CS_URS_2024_02/997013312"/>
    <hyperlink ref="F239" r:id="rId20" display="https://podminky.urs.cz/item/CS_URS_2024_02/997013322"/>
    <hyperlink ref="F243" r:id="rId21" display="https://podminky.urs.cz/item/CS_URS_2024_02/997013501"/>
    <hyperlink ref="F246" r:id="rId22" display="https://podminky.urs.cz/item/CS_URS_2024_02/997013509"/>
    <hyperlink ref="F273" r:id="rId23" display="https://podminky.urs.cz/item/CS_URS_2024_02/998011009"/>
    <hyperlink ref="F278" r:id="rId24" display="https://podminky.urs.cz/item/CS_URS_2024_02/762083121"/>
    <hyperlink ref="F284" r:id="rId25" display="https://podminky.urs.cz/item/CS_URS_2024_02/762311003"/>
    <hyperlink ref="F293" r:id="rId26" display="https://podminky.urs.cz/item/CS_URS_2024_02/762331931"/>
    <hyperlink ref="F310" r:id="rId27" display="https://podminky.urs.cz/item/CS_URS_2024_02/762332921"/>
    <hyperlink ref="F316" r:id="rId28" display="https://podminky.urs.cz/item/CS_URS_2024_02/762332933"/>
    <hyperlink ref="F354" r:id="rId29" display="https://podminky.urs.cz/item/CS_URS_2024_02/762333913"/>
    <hyperlink ref="F371" r:id="rId30" display="https://podminky.urs.cz/item/CS_URS_2024_02/762342311"/>
    <hyperlink ref="F382" r:id="rId31" display="https://podminky.urs.cz/item/CS_URS_2024_02/762342812"/>
    <hyperlink ref="F388" r:id="rId32" display="https://podminky.urs.cz/item/CS_URS_2024_02/762381012"/>
    <hyperlink ref="F393" r:id="rId33" display="https://podminky.urs.cz/item/CS_URS_2024_02/762395000"/>
    <hyperlink ref="F398" r:id="rId34" display="https://podminky.urs.cz/item/CS_URS_2024_02/998762112"/>
    <hyperlink ref="F402" r:id="rId35" display="https://podminky.urs.cz/item/CS_URS_2024_02/764004801"/>
    <hyperlink ref="F408" r:id="rId36" display="https://podminky.urs.cz/item/CS_URS_2024_02/764004861"/>
    <hyperlink ref="F414" r:id="rId37" display="https://podminky.urs.cz/item/CS_URS_2024_02/764314612"/>
    <hyperlink ref="F423" r:id="rId38" display="https://podminky.urs.cz/item/CS_URS_2024_02/764511405"/>
    <hyperlink ref="F430" r:id="rId39" display="https://podminky.urs.cz/item/CS_URS_2024_02/764511445"/>
    <hyperlink ref="F435" r:id="rId40" display="https://podminky.urs.cz/item/CS_URS_2024_02/764518423"/>
    <hyperlink ref="F442" r:id="rId41" display="https://podminky.urs.cz/item/CS_URS_2024_02/998764122"/>
    <hyperlink ref="F446" r:id="rId42" display="https://podminky.urs.cz/item/CS_URS_2024_02/765111825"/>
    <hyperlink ref="F452" r:id="rId43" display="https://podminky.urs.cz/item/CS_URS_2024_02/765111831"/>
    <hyperlink ref="F455" r:id="rId44" display="https://podminky.urs.cz/item/CS_URS_2024_02/765111865"/>
    <hyperlink ref="F460" r:id="rId45" display="https://podminky.urs.cz/item/CS_URS_2024_02/765111881"/>
    <hyperlink ref="F463" r:id="rId46" display="https://podminky.urs.cz/item/CS_URS_2024_02/765114061"/>
    <hyperlink ref="F469" r:id="rId47" display="https://podminky.urs.cz/item/CS_URS_2024_02/765114351"/>
    <hyperlink ref="F474" r:id="rId48" display="https://podminky.urs.cz/item/CS_URS_2024_02/765114585"/>
    <hyperlink ref="F480" r:id="rId49" display="https://podminky.urs.cz/item/CS_URS_2024_02/765115401"/>
    <hyperlink ref="F488" r:id="rId50" display="https://podminky.urs.cz/item/CS_URS_2024_02/765192001"/>
    <hyperlink ref="F494" r:id="rId51" display="https://podminky.urs.cz/item/CS_URS_2024_02/998765112"/>
    <hyperlink ref="F498" r:id="rId52" display="https://podminky.urs.cz/item/CS_URS_2024_02/783223121"/>
    <hyperlink ref="F512" r:id="rId53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1543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21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21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21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ROUND((SUM(BE129:BE229)),  2)</f>
        <v>0</v>
      </c>
      <c r="G35" s="38"/>
      <c r="H35" s="38"/>
      <c r="I35" s="164">
        <v>0.20999999999999999</v>
      </c>
      <c r="J35" s="163">
        <f>ROUND(((SUM(BE129:BE229))*I35),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ROUND((SUM(BF129:BF229)),  2)</f>
        <v>0</v>
      </c>
      <c r="G36" s="38"/>
      <c r="H36" s="38"/>
      <c r="I36" s="164">
        <v>0.12</v>
      </c>
      <c r="J36" s="163">
        <f>ROUND(((SUM(BF129:BF229))*I36),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ROUND((SUM(BG129:BG229)),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ROUND((SUM(BH129:BH229)),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ROUND((SUM(BI129:BI229)),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006 - Hromosvod Bílina objekty č.p.1 CH,I,J,K,L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116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118</v>
      </c>
      <c r="E100" s="196"/>
      <c r="F100" s="196"/>
      <c r="G100" s="196"/>
      <c r="H100" s="196"/>
      <c r="I100" s="196"/>
      <c r="J100" s="197">
        <f>J131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122</v>
      </c>
      <c r="E101" s="191"/>
      <c r="F101" s="191"/>
      <c r="G101" s="191"/>
      <c r="H101" s="191"/>
      <c r="I101" s="191"/>
      <c r="J101" s="192">
        <f>J138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1544</v>
      </c>
      <c r="E102" s="196"/>
      <c r="F102" s="196"/>
      <c r="G102" s="196"/>
      <c r="H102" s="196"/>
      <c r="I102" s="196"/>
      <c r="J102" s="197">
        <f>J139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1545</v>
      </c>
      <c r="E103" s="191"/>
      <c r="F103" s="191"/>
      <c r="G103" s="191"/>
      <c r="H103" s="191"/>
      <c r="I103" s="191"/>
      <c r="J103" s="192">
        <f>J168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1546</v>
      </c>
      <c r="E104" s="196"/>
      <c r="F104" s="196"/>
      <c r="G104" s="196"/>
      <c r="H104" s="196"/>
      <c r="I104" s="196"/>
      <c r="J104" s="197">
        <f>J169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1547</v>
      </c>
      <c r="E105" s="196"/>
      <c r="F105" s="196"/>
      <c r="G105" s="196"/>
      <c r="H105" s="196"/>
      <c r="I105" s="196"/>
      <c r="J105" s="197">
        <f>J200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1548</v>
      </c>
      <c r="E106" s="191"/>
      <c r="F106" s="191"/>
      <c r="G106" s="191"/>
      <c r="H106" s="191"/>
      <c r="I106" s="191"/>
      <c r="J106" s="192">
        <f>J226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33"/>
      <c r="D107" s="195" t="s">
        <v>1549</v>
      </c>
      <c r="E107" s="196"/>
      <c r="F107" s="196"/>
      <c r="G107" s="196"/>
      <c r="H107" s="196"/>
      <c r="I107" s="196"/>
      <c r="J107" s="197">
        <f>J227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3" t="str">
        <f>E7</f>
        <v>Bílina - oprava střech objektů bývalého pivovaru - rev 07.05.25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107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3" t="s">
        <v>108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109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006 - Hromosvod Bílina objekty č.p.1 CH,I,J,K,L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22. 11. 2024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 xml:space="preserve"> </v>
      </c>
      <c r="G125" s="40"/>
      <c r="H125" s="40"/>
      <c r="I125" s="32" t="s">
        <v>29</v>
      </c>
      <c r="J125" s="36" t="str">
        <f>E23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IF(E20="","",E20)</f>
        <v>Vyplň údaj</v>
      </c>
      <c r="G126" s="40"/>
      <c r="H126" s="40"/>
      <c r="I126" s="32" t="s">
        <v>31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99"/>
      <c r="B128" s="200"/>
      <c r="C128" s="201" t="s">
        <v>130</v>
      </c>
      <c r="D128" s="202" t="s">
        <v>58</v>
      </c>
      <c r="E128" s="202" t="s">
        <v>54</v>
      </c>
      <c r="F128" s="202" t="s">
        <v>55</v>
      </c>
      <c r="G128" s="202" t="s">
        <v>131</v>
      </c>
      <c r="H128" s="202" t="s">
        <v>132</v>
      </c>
      <c r="I128" s="202" t="s">
        <v>133</v>
      </c>
      <c r="J128" s="202" t="s">
        <v>113</v>
      </c>
      <c r="K128" s="203" t="s">
        <v>134</v>
      </c>
      <c r="L128" s="204"/>
      <c r="M128" s="100" t="s">
        <v>1</v>
      </c>
      <c r="N128" s="101" t="s">
        <v>37</v>
      </c>
      <c r="O128" s="101" t="s">
        <v>135</v>
      </c>
      <c r="P128" s="101" t="s">
        <v>136</v>
      </c>
      <c r="Q128" s="101" t="s">
        <v>137</v>
      </c>
      <c r="R128" s="101" t="s">
        <v>138</v>
      </c>
      <c r="S128" s="101" t="s">
        <v>139</v>
      </c>
      <c r="T128" s="102" t="s">
        <v>140</v>
      </c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</row>
    <row r="129" s="2" customFormat="1" ht="22.8" customHeight="1">
      <c r="A129" s="38"/>
      <c r="B129" s="39"/>
      <c r="C129" s="107" t="s">
        <v>141</v>
      </c>
      <c r="D129" s="40"/>
      <c r="E129" s="40"/>
      <c r="F129" s="40"/>
      <c r="G129" s="40"/>
      <c r="H129" s="40"/>
      <c r="I129" s="40"/>
      <c r="J129" s="205">
        <f>BK129</f>
        <v>0</v>
      </c>
      <c r="K129" s="40"/>
      <c r="L129" s="44"/>
      <c r="M129" s="103"/>
      <c r="N129" s="206"/>
      <c r="O129" s="104"/>
      <c r="P129" s="207">
        <f>P130+P138+P168+P226</f>
        <v>0</v>
      </c>
      <c r="Q129" s="104"/>
      <c r="R129" s="207">
        <f>R130+R138+R168+R226</f>
        <v>5.8344649999999998</v>
      </c>
      <c r="S129" s="104"/>
      <c r="T129" s="208">
        <f>T130+T138+T168+T226</f>
        <v>4.9500000000000002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115</v>
      </c>
      <c r="BK129" s="209">
        <f>BK130+BK138+BK168+BK226</f>
        <v>0</v>
      </c>
    </row>
    <row r="130" s="12" customFormat="1" ht="25.92" customHeight="1">
      <c r="A130" s="12"/>
      <c r="B130" s="210"/>
      <c r="C130" s="211"/>
      <c r="D130" s="212" t="s">
        <v>72</v>
      </c>
      <c r="E130" s="213" t="s">
        <v>142</v>
      </c>
      <c r="F130" s="213" t="s">
        <v>143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</f>
        <v>0</v>
      </c>
      <c r="Q130" s="218"/>
      <c r="R130" s="219">
        <f>R131</f>
        <v>5.177295</v>
      </c>
      <c r="S130" s="218"/>
      <c r="T130" s="22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72</v>
      </c>
      <c r="AU130" s="222" t="s">
        <v>73</v>
      </c>
      <c r="AY130" s="221" t="s">
        <v>144</v>
      </c>
      <c r="BK130" s="223">
        <f>BK131</f>
        <v>0</v>
      </c>
    </row>
    <row r="131" s="12" customFormat="1" ht="22.8" customHeight="1">
      <c r="A131" s="12"/>
      <c r="B131" s="210"/>
      <c r="C131" s="211"/>
      <c r="D131" s="212" t="s">
        <v>72</v>
      </c>
      <c r="E131" s="224" t="s">
        <v>174</v>
      </c>
      <c r="F131" s="224" t="s">
        <v>175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SUM(P132:P137)</f>
        <v>0</v>
      </c>
      <c r="Q131" s="218"/>
      <c r="R131" s="219">
        <f>SUM(R132:R137)</f>
        <v>5.177295</v>
      </c>
      <c r="S131" s="218"/>
      <c r="T131" s="220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72</v>
      </c>
      <c r="AU131" s="222" t="s">
        <v>80</v>
      </c>
      <c r="AY131" s="221" t="s">
        <v>144</v>
      </c>
      <c r="BK131" s="223">
        <f>SUM(BK132:BK137)</f>
        <v>0</v>
      </c>
    </row>
    <row r="132" s="2" customFormat="1" ht="24.15" customHeight="1">
      <c r="A132" s="38"/>
      <c r="B132" s="39"/>
      <c r="C132" s="226" t="s">
        <v>80</v>
      </c>
      <c r="D132" s="226" t="s">
        <v>147</v>
      </c>
      <c r="E132" s="227" t="s">
        <v>1550</v>
      </c>
      <c r="F132" s="228" t="s">
        <v>1551</v>
      </c>
      <c r="G132" s="229" t="s">
        <v>150</v>
      </c>
      <c r="H132" s="230">
        <v>2.25</v>
      </c>
      <c r="I132" s="231"/>
      <c r="J132" s="232">
        <f>ROUND(I132*H132,2)</f>
        <v>0</v>
      </c>
      <c r="K132" s="228" t="s">
        <v>151</v>
      </c>
      <c r="L132" s="44"/>
      <c r="M132" s="233" t="s">
        <v>1</v>
      </c>
      <c r="N132" s="234" t="s">
        <v>38</v>
      </c>
      <c r="O132" s="91"/>
      <c r="P132" s="235">
        <f>O132*H132</f>
        <v>0</v>
      </c>
      <c r="Q132" s="235">
        <v>2.3010199999999998</v>
      </c>
      <c r="R132" s="235">
        <f>Q132*H132</f>
        <v>5.177295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152</v>
      </c>
      <c r="AT132" s="237" t="s">
        <v>147</v>
      </c>
      <c r="AU132" s="237" t="s">
        <v>82</v>
      </c>
      <c r="AY132" s="17" t="s">
        <v>144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152</v>
      </c>
      <c r="BM132" s="237" t="s">
        <v>1552</v>
      </c>
    </row>
    <row r="133" s="2" customFormat="1">
      <c r="A133" s="38"/>
      <c r="B133" s="39"/>
      <c r="C133" s="40"/>
      <c r="D133" s="239" t="s">
        <v>154</v>
      </c>
      <c r="E133" s="40"/>
      <c r="F133" s="240" t="s">
        <v>1553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154</v>
      </c>
      <c r="AU133" s="17" t="s">
        <v>82</v>
      </c>
    </row>
    <row r="134" s="2" customFormat="1">
      <c r="A134" s="38"/>
      <c r="B134" s="39"/>
      <c r="C134" s="40"/>
      <c r="D134" s="244" t="s">
        <v>156</v>
      </c>
      <c r="E134" s="40"/>
      <c r="F134" s="245" t="s">
        <v>1554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156</v>
      </c>
      <c r="AU134" s="17" t="s">
        <v>82</v>
      </c>
    </row>
    <row r="135" s="13" customFormat="1">
      <c r="A135" s="13"/>
      <c r="B135" s="246"/>
      <c r="C135" s="247"/>
      <c r="D135" s="239" t="s">
        <v>158</v>
      </c>
      <c r="E135" s="248" t="s">
        <v>1</v>
      </c>
      <c r="F135" s="249" t="s">
        <v>1555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158</v>
      </c>
      <c r="AU135" s="255" t="s">
        <v>82</v>
      </c>
      <c r="AV135" s="13" t="s">
        <v>80</v>
      </c>
      <c r="AW135" s="13" t="s">
        <v>30</v>
      </c>
      <c r="AX135" s="13" t="s">
        <v>73</v>
      </c>
      <c r="AY135" s="255" t="s">
        <v>144</v>
      </c>
    </row>
    <row r="136" s="14" customFormat="1">
      <c r="A136" s="14"/>
      <c r="B136" s="256"/>
      <c r="C136" s="257"/>
      <c r="D136" s="239" t="s">
        <v>158</v>
      </c>
      <c r="E136" s="258" t="s">
        <v>1</v>
      </c>
      <c r="F136" s="259" t="s">
        <v>1556</v>
      </c>
      <c r="G136" s="257"/>
      <c r="H136" s="260">
        <v>2.25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158</v>
      </c>
      <c r="AU136" s="266" t="s">
        <v>82</v>
      </c>
      <c r="AV136" s="14" t="s">
        <v>82</v>
      </c>
      <c r="AW136" s="14" t="s">
        <v>30</v>
      </c>
      <c r="AX136" s="14" t="s">
        <v>73</v>
      </c>
      <c r="AY136" s="266" t="s">
        <v>144</v>
      </c>
    </row>
    <row r="137" s="15" customFormat="1">
      <c r="A137" s="15"/>
      <c r="B137" s="267"/>
      <c r="C137" s="268"/>
      <c r="D137" s="239" t="s">
        <v>158</v>
      </c>
      <c r="E137" s="269" t="s">
        <v>1</v>
      </c>
      <c r="F137" s="270" t="s">
        <v>161</v>
      </c>
      <c r="G137" s="268"/>
      <c r="H137" s="271">
        <v>2.25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7" t="s">
        <v>158</v>
      </c>
      <c r="AU137" s="277" t="s">
        <v>82</v>
      </c>
      <c r="AV137" s="15" t="s">
        <v>152</v>
      </c>
      <c r="AW137" s="15" t="s">
        <v>30</v>
      </c>
      <c r="AX137" s="15" t="s">
        <v>80</v>
      </c>
      <c r="AY137" s="277" t="s">
        <v>144</v>
      </c>
    </row>
    <row r="138" s="12" customFormat="1" ht="25.92" customHeight="1">
      <c r="A138" s="12"/>
      <c r="B138" s="210"/>
      <c r="C138" s="211"/>
      <c r="D138" s="212" t="s">
        <v>72</v>
      </c>
      <c r="E138" s="213" t="s">
        <v>398</v>
      </c>
      <c r="F138" s="213" t="s">
        <v>399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P139</f>
        <v>0</v>
      </c>
      <c r="Q138" s="218"/>
      <c r="R138" s="219">
        <f>R139</f>
        <v>0.31475000000000003</v>
      </c>
      <c r="S138" s="218"/>
      <c r="T138" s="22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82</v>
      </c>
      <c r="AT138" s="222" t="s">
        <v>72</v>
      </c>
      <c r="AU138" s="222" t="s">
        <v>73</v>
      </c>
      <c r="AY138" s="221" t="s">
        <v>144</v>
      </c>
      <c r="BK138" s="223">
        <f>BK139</f>
        <v>0</v>
      </c>
    </row>
    <row r="139" s="12" customFormat="1" ht="22.8" customHeight="1">
      <c r="A139" s="12"/>
      <c r="B139" s="210"/>
      <c r="C139" s="211"/>
      <c r="D139" s="212" t="s">
        <v>72</v>
      </c>
      <c r="E139" s="224" t="s">
        <v>1557</v>
      </c>
      <c r="F139" s="224" t="s">
        <v>1558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SUM(P140:P167)</f>
        <v>0</v>
      </c>
      <c r="Q139" s="218"/>
      <c r="R139" s="219">
        <f>SUM(R140:R167)</f>
        <v>0.31475000000000003</v>
      </c>
      <c r="S139" s="218"/>
      <c r="T139" s="220">
        <f>SUM(T140:T167)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82</v>
      </c>
      <c r="AT139" s="222" t="s">
        <v>72</v>
      </c>
      <c r="AU139" s="222" t="s">
        <v>80</v>
      </c>
      <c r="AY139" s="221" t="s">
        <v>144</v>
      </c>
      <c r="BK139" s="223">
        <f>SUM(BK140:BK167)</f>
        <v>0</v>
      </c>
    </row>
    <row r="140" s="2" customFormat="1" ht="24.15" customHeight="1">
      <c r="A140" s="38"/>
      <c r="B140" s="39"/>
      <c r="C140" s="226" t="s">
        <v>82</v>
      </c>
      <c r="D140" s="226" t="s">
        <v>147</v>
      </c>
      <c r="E140" s="227" t="s">
        <v>1559</v>
      </c>
      <c r="F140" s="228" t="s">
        <v>1560</v>
      </c>
      <c r="G140" s="229" t="s">
        <v>164</v>
      </c>
      <c r="H140" s="230">
        <v>257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270</v>
      </c>
      <c r="AT140" s="237" t="s">
        <v>147</v>
      </c>
      <c r="AU140" s="237" t="s">
        <v>82</v>
      </c>
      <c r="AY140" s="17" t="s">
        <v>144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270</v>
      </c>
      <c r="BM140" s="237" t="s">
        <v>1561</v>
      </c>
    </row>
    <row r="141" s="2" customFormat="1">
      <c r="A141" s="38"/>
      <c r="B141" s="39"/>
      <c r="C141" s="40"/>
      <c r="D141" s="239" t="s">
        <v>154</v>
      </c>
      <c r="E141" s="40"/>
      <c r="F141" s="240" t="s">
        <v>1562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154</v>
      </c>
      <c r="AU141" s="17" t="s">
        <v>82</v>
      </c>
    </row>
    <row r="142" s="2" customFormat="1" ht="16.5" customHeight="1">
      <c r="A142" s="38"/>
      <c r="B142" s="39"/>
      <c r="C142" s="278" t="s">
        <v>145</v>
      </c>
      <c r="D142" s="278" t="s">
        <v>361</v>
      </c>
      <c r="E142" s="279" t="s">
        <v>1563</v>
      </c>
      <c r="F142" s="280" t="s">
        <v>1564</v>
      </c>
      <c r="G142" s="281" t="s">
        <v>1565</v>
      </c>
      <c r="H142" s="282">
        <v>269.85000000000002</v>
      </c>
      <c r="I142" s="283"/>
      <c r="J142" s="284">
        <f>ROUND(I142*H142,2)</f>
        <v>0</v>
      </c>
      <c r="K142" s="280" t="s">
        <v>1</v>
      </c>
      <c r="L142" s="285"/>
      <c r="M142" s="286" t="s">
        <v>1</v>
      </c>
      <c r="N142" s="287" t="s">
        <v>38</v>
      </c>
      <c r="O142" s="91"/>
      <c r="P142" s="235">
        <f>O142*H142</f>
        <v>0</v>
      </c>
      <c r="Q142" s="235">
        <v>0.001</v>
      </c>
      <c r="R142" s="235">
        <f>Q142*H142</f>
        <v>0.26985000000000003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376</v>
      </c>
      <c r="AT142" s="237" t="s">
        <v>361</v>
      </c>
      <c r="AU142" s="237" t="s">
        <v>82</v>
      </c>
      <c r="AY142" s="17" t="s">
        <v>144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80</v>
      </c>
      <c r="BK142" s="238">
        <f>ROUND(I142*H142,2)</f>
        <v>0</v>
      </c>
      <c r="BL142" s="17" t="s">
        <v>270</v>
      </c>
      <c r="BM142" s="237" t="s">
        <v>1566</v>
      </c>
    </row>
    <row r="143" s="2" customFormat="1">
      <c r="A143" s="38"/>
      <c r="B143" s="39"/>
      <c r="C143" s="40"/>
      <c r="D143" s="239" t="s">
        <v>154</v>
      </c>
      <c r="E143" s="40"/>
      <c r="F143" s="240" t="s">
        <v>1564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154</v>
      </c>
      <c r="AU143" s="17" t="s">
        <v>82</v>
      </c>
    </row>
    <row r="144" s="14" customFormat="1">
      <c r="A144" s="14"/>
      <c r="B144" s="256"/>
      <c r="C144" s="257"/>
      <c r="D144" s="239" t="s">
        <v>158</v>
      </c>
      <c r="E144" s="258" t="s">
        <v>1</v>
      </c>
      <c r="F144" s="259" t="s">
        <v>1567</v>
      </c>
      <c r="G144" s="257"/>
      <c r="H144" s="260">
        <v>269.85000000000002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158</v>
      </c>
      <c r="AU144" s="266" t="s">
        <v>82</v>
      </c>
      <c r="AV144" s="14" t="s">
        <v>82</v>
      </c>
      <c r="AW144" s="14" t="s">
        <v>30</v>
      </c>
      <c r="AX144" s="14" t="s">
        <v>80</v>
      </c>
      <c r="AY144" s="266" t="s">
        <v>144</v>
      </c>
    </row>
    <row r="145" s="2" customFormat="1" ht="24.15" customHeight="1">
      <c r="A145" s="38"/>
      <c r="B145" s="39"/>
      <c r="C145" s="226" t="s">
        <v>152</v>
      </c>
      <c r="D145" s="226" t="s">
        <v>147</v>
      </c>
      <c r="E145" s="227" t="s">
        <v>1568</v>
      </c>
      <c r="F145" s="228" t="s">
        <v>1569</v>
      </c>
      <c r="G145" s="229" t="s">
        <v>164</v>
      </c>
      <c r="H145" s="230">
        <v>270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38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270</v>
      </c>
      <c r="AT145" s="237" t="s">
        <v>147</v>
      </c>
      <c r="AU145" s="237" t="s">
        <v>82</v>
      </c>
      <c r="AY145" s="17" t="s">
        <v>144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270</v>
      </c>
      <c r="BM145" s="237" t="s">
        <v>1570</v>
      </c>
    </row>
    <row r="146" s="2" customFormat="1">
      <c r="A146" s="38"/>
      <c r="B146" s="39"/>
      <c r="C146" s="40"/>
      <c r="D146" s="239" t="s">
        <v>154</v>
      </c>
      <c r="E146" s="40"/>
      <c r="F146" s="240" t="s">
        <v>1571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154</v>
      </c>
      <c r="AU146" s="17" t="s">
        <v>82</v>
      </c>
    </row>
    <row r="147" s="14" customFormat="1">
      <c r="A147" s="14"/>
      <c r="B147" s="256"/>
      <c r="C147" s="257"/>
      <c r="D147" s="239" t="s">
        <v>158</v>
      </c>
      <c r="E147" s="258" t="s">
        <v>1</v>
      </c>
      <c r="F147" s="259" t="s">
        <v>1572</v>
      </c>
      <c r="G147" s="257"/>
      <c r="H147" s="260">
        <v>270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158</v>
      </c>
      <c r="AU147" s="266" t="s">
        <v>82</v>
      </c>
      <c r="AV147" s="14" t="s">
        <v>82</v>
      </c>
      <c r="AW147" s="14" t="s">
        <v>30</v>
      </c>
      <c r="AX147" s="14" t="s">
        <v>73</v>
      </c>
      <c r="AY147" s="266" t="s">
        <v>144</v>
      </c>
    </row>
    <row r="148" s="15" customFormat="1">
      <c r="A148" s="15"/>
      <c r="B148" s="267"/>
      <c r="C148" s="268"/>
      <c r="D148" s="239" t="s">
        <v>158</v>
      </c>
      <c r="E148" s="269" t="s">
        <v>1</v>
      </c>
      <c r="F148" s="270" t="s">
        <v>161</v>
      </c>
      <c r="G148" s="268"/>
      <c r="H148" s="271">
        <v>270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158</v>
      </c>
      <c r="AU148" s="277" t="s">
        <v>82</v>
      </c>
      <c r="AV148" s="15" t="s">
        <v>152</v>
      </c>
      <c r="AW148" s="15" t="s">
        <v>30</v>
      </c>
      <c r="AX148" s="15" t="s">
        <v>80</v>
      </c>
      <c r="AY148" s="277" t="s">
        <v>144</v>
      </c>
    </row>
    <row r="149" s="2" customFormat="1" ht="16.5" customHeight="1">
      <c r="A149" s="38"/>
      <c r="B149" s="39"/>
      <c r="C149" s="278" t="s">
        <v>184</v>
      </c>
      <c r="D149" s="278" t="s">
        <v>361</v>
      </c>
      <c r="E149" s="279" t="s">
        <v>1573</v>
      </c>
      <c r="F149" s="280" t="s">
        <v>1574</v>
      </c>
      <c r="G149" s="281" t="s">
        <v>1565</v>
      </c>
      <c r="H149" s="282">
        <v>40.5</v>
      </c>
      <c r="I149" s="283"/>
      <c r="J149" s="284">
        <f>ROUND(I149*H149,2)</f>
        <v>0</v>
      </c>
      <c r="K149" s="280" t="s">
        <v>1</v>
      </c>
      <c r="L149" s="285"/>
      <c r="M149" s="286" t="s">
        <v>1</v>
      </c>
      <c r="N149" s="287" t="s">
        <v>38</v>
      </c>
      <c r="O149" s="91"/>
      <c r="P149" s="235">
        <f>O149*H149</f>
        <v>0</v>
      </c>
      <c r="Q149" s="235">
        <v>0.001</v>
      </c>
      <c r="R149" s="235">
        <f>Q149*H149</f>
        <v>0.040500000000000001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376</v>
      </c>
      <c r="AT149" s="237" t="s">
        <v>361</v>
      </c>
      <c r="AU149" s="237" t="s">
        <v>82</v>
      </c>
      <c r="AY149" s="17" t="s">
        <v>144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80</v>
      </c>
      <c r="BK149" s="238">
        <f>ROUND(I149*H149,2)</f>
        <v>0</v>
      </c>
      <c r="BL149" s="17" t="s">
        <v>270</v>
      </c>
      <c r="BM149" s="237" t="s">
        <v>1575</v>
      </c>
    </row>
    <row r="150" s="2" customFormat="1">
      <c r="A150" s="38"/>
      <c r="B150" s="39"/>
      <c r="C150" s="40"/>
      <c r="D150" s="239" t="s">
        <v>154</v>
      </c>
      <c r="E150" s="40"/>
      <c r="F150" s="240" t="s">
        <v>1574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154</v>
      </c>
      <c r="AU150" s="17" t="s">
        <v>82</v>
      </c>
    </row>
    <row r="151" s="14" customFormat="1">
      <c r="A151" s="14"/>
      <c r="B151" s="256"/>
      <c r="C151" s="257"/>
      <c r="D151" s="239" t="s">
        <v>158</v>
      </c>
      <c r="E151" s="258" t="s">
        <v>1</v>
      </c>
      <c r="F151" s="259" t="s">
        <v>1576</v>
      </c>
      <c r="G151" s="257"/>
      <c r="H151" s="260">
        <v>40.5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158</v>
      </c>
      <c r="AU151" s="266" t="s">
        <v>82</v>
      </c>
      <c r="AV151" s="14" t="s">
        <v>82</v>
      </c>
      <c r="AW151" s="14" t="s">
        <v>30</v>
      </c>
      <c r="AX151" s="14" t="s">
        <v>73</v>
      </c>
      <c r="AY151" s="266" t="s">
        <v>144</v>
      </c>
    </row>
    <row r="152" s="13" customFormat="1">
      <c r="A152" s="13"/>
      <c r="B152" s="246"/>
      <c r="C152" s="247"/>
      <c r="D152" s="239" t="s">
        <v>158</v>
      </c>
      <c r="E152" s="248" t="s">
        <v>1</v>
      </c>
      <c r="F152" s="249" t="s">
        <v>1577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158</v>
      </c>
      <c r="AU152" s="255" t="s">
        <v>82</v>
      </c>
      <c r="AV152" s="13" t="s">
        <v>80</v>
      </c>
      <c r="AW152" s="13" t="s">
        <v>30</v>
      </c>
      <c r="AX152" s="13" t="s">
        <v>73</v>
      </c>
      <c r="AY152" s="255" t="s">
        <v>144</v>
      </c>
    </row>
    <row r="153" s="15" customFormat="1">
      <c r="A153" s="15"/>
      <c r="B153" s="267"/>
      <c r="C153" s="268"/>
      <c r="D153" s="239" t="s">
        <v>158</v>
      </c>
      <c r="E153" s="269" t="s">
        <v>1</v>
      </c>
      <c r="F153" s="270" t="s">
        <v>161</v>
      </c>
      <c r="G153" s="268"/>
      <c r="H153" s="271">
        <v>40.5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158</v>
      </c>
      <c r="AU153" s="277" t="s">
        <v>82</v>
      </c>
      <c r="AV153" s="15" t="s">
        <v>152</v>
      </c>
      <c r="AW153" s="15" t="s">
        <v>30</v>
      </c>
      <c r="AX153" s="15" t="s">
        <v>80</v>
      </c>
      <c r="AY153" s="277" t="s">
        <v>144</v>
      </c>
    </row>
    <row r="154" s="2" customFormat="1" ht="16.5" customHeight="1">
      <c r="A154" s="38"/>
      <c r="B154" s="39"/>
      <c r="C154" s="226" t="s">
        <v>174</v>
      </c>
      <c r="D154" s="226" t="s">
        <v>147</v>
      </c>
      <c r="E154" s="227" t="s">
        <v>1578</v>
      </c>
      <c r="F154" s="228" t="s">
        <v>1579</v>
      </c>
      <c r="G154" s="229" t="s">
        <v>240</v>
      </c>
      <c r="H154" s="230">
        <v>2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38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270</v>
      </c>
      <c r="AT154" s="237" t="s">
        <v>147</v>
      </c>
      <c r="AU154" s="237" t="s">
        <v>82</v>
      </c>
      <c r="AY154" s="17" t="s">
        <v>144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270</v>
      </c>
      <c r="BM154" s="237" t="s">
        <v>1580</v>
      </c>
    </row>
    <row r="155" s="2" customFormat="1">
      <c r="A155" s="38"/>
      <c r="B155" s="39"/>
      <c r="C155" s="40"/>
      <c r="D155" s="239" t="s">
        <v>154</v>
      </c>
      <c r="E155" s="40"/>
      <c r="F155" s="240" t="s">
        <v>1581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154</v>
      </c>
      <c r="AU155" s="17" t="s">
        <v>82</v>
      </c>
    </row>
    <row r="156" s="2" customFormat="1" ht="24.15" customHeight="1">
      <c r="A156" s="38"/>
      <c r="B156" s="39"/>
      <c r="C156" s="278" t="s">
        <v>197</v>
      </c>
      <c r="D156" s="278" t="s">
        <v>361</v>
      </c>
      <c r="E156" s="279" t="s">
        <v>1582</v>
      </c>
      <c r="F156" s="280" t="s">
        <v>1583</v>
      </c>
      <c r="G156" s="281" t="s">
        <v>240</v>
      </c>
      <c r="H156" s="282">
        <v>2</v>
      </c>
      <c r="I156" s="283"/>
      <c r="J156" s="284">
        <f>ROUND(I156*H156,2)</f>
        <v>0</v>
      </c>
      <c r="K156" s="280" t="s">
        <v>1</v>
      </c>
      <c r="L156" s="285"/>
      <c r="M156" s="286" t="s">
        <v>1</v>
      </c>
      <c r="N156" s="287" t="s">
        <v>38</v>
      </c>
      <c r="O156" s="91"/>
      <c r="P156" s="235">
        <f>O156*H156</f>
        <v>0</v>
      </c>
      <c r="Q156" s="235">
        <v>0.001</v>
      </c>
      <c r="R156" s="235">
        <f>Q156*H156</f>
        <v>0.002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376</v>
      </c>
      <c r="AT156" s="237" t="s">
        <v>361</v>
      </c>
      <c r="AU156" s="237" t="s">
        <v>82</v>
      </c>
      <c r="AY156" s="17" t="s">
        <v>144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80</v>
      </c>
      <c r="BK156" s="238">
        <f>ROUND(I156*H156,2)</f>
        <v>0</v>
      </c>
      <c r="BL156" s="17" t="s">
        <v>270</v>
      </c>
      <c r="BM156" s="237" t="s">
        <v>1584</v>
      </c>
    </row>
    <row r="157" s="2" customFormat="1">
      <c r="A157" s="38"/>
      <c r="B157" s="39"/>
      <c r="C157" s="40"/>
      <c r="D157" s="239" t="s">
        <v>154</v>
      </c>
      <c r="E157" s="40"/>
      <c r="F157" s="240" t="s">
        <v>1583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154</v>
      </c>
      <c r="AU157" s="17" t="s">
        <v>82</v>
      </c>
    </row>
    <row r="158" s="2" customFormat="1" ht="24.15" customHeight="1">
      <c r="A158" s="38"/>
      <c r="B158" s="39"/>
      <c r="C158" s="278" t="s">
        <v>203</v>
      </c>
      <c r="D158" s="278" t="s">
        <v>361</v>
      </c>
      <c r="E158" s="279" t="s">
        <v>1585</v>
      </c>
      <c r="F158" s="280" t="s">
        <v>1586</v>
      </c>
      <c r="G158" s="281" t="s">
        <v>240</v>
      </c>
      <c r="H158" s="282">
        <v>2</v>
      </c>
      <c r="I158" s="283"/>
      <c r="J158" s="284">
        <f>ROUND(I158*H158,2)</f>
        <v>0</v>
      </c>
      <c r="K158" s="280" t="s">
        <v>1</v>
      </c>
      <c r="L158" s="285"/>
      <c r="M158" s="286" t="s">
        <v>1</v>
      </c>
      <c r="N158" s="287" t="s">
        <v>38</v>
      </c>
      <c r="O158" s="91"/>
      <c r="P158" s="235">
        <f>O158*H158</f>
        <v>0</v>
      </c>
      <c r="Q158" s="235">
        <v>0.0011999999999999999</v>
      </c>
      <c r="R158" s="235">
        <f>Q158*H158</f>
        <v>0.0023999999999999998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376</v>
      </c>
      <c r="AT158" s="237" t="s">
        <v>361</v>
      </c>
      <c r="AU158" s="237" t="s">
        <v>82</v>
      </c>
      <c r="AY158" s="17" t="s">
        <v>144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80</v>
      </c>
      <c r="BK158" s="238">
        <f>ROUND(I158*H158,2)</f>
        <v>0</v>
      </c>
      <c r="BL158" s="17" t="s">
        <v>270</v>
      </c>
      <c r="BM158" s="237" t="s">
        <v>1587</v>
      </c>
    </row>
    <row r="159" s="2" customFormat="1">
      <c r="A159" s="38"/>
      <c r="B159" s="39"/>
      <c r="C159" s="40"/>
      <c r="D159" s="239" t="s">
        <v>154</v>
      </c>
      <c r="E159" s="40"/>
      <c r="F159" s="240" t="s">
        <v>1586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154</v>
      </c>
      <c r="AU159" s="17" t="s">
        <v>82</v>
      </c>
    </row>
    <row r="160" s="2" customFormat="1" ht="16.5" customHeight="1">
      <c r="A160" s="38"/>
      <c r="B160" s="39"/>
      <c r="C160" s="278" t="s">
        <v>211</v>
      </c>
      <c r="D160" s="278" t="s">
        <v>361</v>
      </c>
      <c r="E160" s="279" t="s">
        <v>1588</v>
      </c>
      <c r="F160" s="280" t="s">
        <v>1589</v>
      </c>
      <c r="G160" s="281" t="s">
        <v>1590</v>
      </c>
      <c r="H160" s="282">
        <v>2</v>
      </c>
      <c r="I160" s="283"/>
      <c r="J160" s="284">
        <f>ROUND(I160*H160,2)</f>
        <v>0</v>
      </c>
      <c r="K160" s="280" t="s">
        <v>1</v>
      </c>
      <c r="L160" s="285"/>
      <c r="M160" s="286" t="s">
        <v>1</v>
      </c>
      <c r="N160" s="287" t="s">
        <v>38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376</v>
      </c>
      <c r="AT160" s="237" t="s">
        <v>361</v>
      </c>
      <c r="AU160" s="237" t="s">
        <v>82</v>
      </c>
      <c r="AY160" s="17" t="s">
        <v>144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80</v>
      </c>
      <c r="BK160" s="238">
        <f>ROUND(I160*H160,2)</f>
        <v>0</v>
      </c>
      <c r="BL160" s="17" t="s">
        <v>270</v>
      </c>
      <c r="BM160" s="237" t="s">
        <v>1591</v>
      </c>
    </row>
    <row r="161" s="2" customFormat="1">
      <c r="A161" s="38"/>
      <c r="B161" s="39"/>
      <c r="C161" s="40"/>
      <c r="D161" s="239" t="s">
        <v>154</v>
      </c>
      <c r="E161" s="40"/>
      <c r="F161" s="240" t="s">
        <v>1589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154</v>
      </c>
      <c r="AU161" s="17" t="s">
        <v>82</v>
      </c>
    </row>
    <row r="162" s="2" customFormat="1" ht="24.15" customHeight="1">
      <c r="A162" s="38"/>
      <c r="B162" s="39"/>
      <c r="C162" s="226" t="s">
        <v>225</v>
      </c>
      <c r="D162" s="226" t="s">
        <v>147</v>
      </c>
      <c r="E162" s="227" t="s">
        <v>1592</v>
      </c>
      <c r="F162" s="228" t="s">
        <v>1593</v>
      </c>
      <c r="G162" s="229" t="s">
        <v>240</v>
      </c>
      <c r="H162" s="230">
        <v>32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38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270</v>
      </c>
      <c r="AT162" s="237" t="s">
        <v>147</v>
      </c>
      <c r="AU162" s="237" t="s">
        <v>82</v>
      </c>
      <c r="AY162" s="17" t="s">
        <v>144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80</v>
      </c>
      <c r="BK162" s="238">
        <f>ROUND(I162*H162,2)</f>
        <v>0</v>
      </c>
      <c r="BL162" s="17" t="s">
        <v>270</v>
      </c>
      <c r="BM162" s="237" t="s">
        <v>1594</v>
      </c>
    </row>
    <row r="163" s="2" customFormat="1">
      <c r="A163" s="38"/>
      <c r="B163" s="39"/>
      <c r="C163" s="40"/>
      <c r="D163" s="239" t="s">
        <v>154</v>
      </c>
      <c r="E163" s="40"/>
      <c r="F163" s="240" t="s">
        <v>1595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154</v>
      </c>
      <c r="AU163" s="17" t="s">
        <v>82</v>
      </c>
    </row>
    <row r="164" s="2" customFormat="1" ht="16.5" customHeight="1">
      <c r="A164" s="38"/>
      <c r="B164" s="39"/>
      <c r="C164" s="226" t="s">
        <v>232</v>
      </c>
      <c r="D164" s="226" t="s">
        <v>147</v>
      </c>
      <c r="E164" s="227" t="s">
        <v>1596</v>
      </c>
      <c r="F164" s="228" t="s">
        <v>1597</v>
      </c>
      <c r="G164" s="229" t="s">
        <v>240</v>
      </c>
      <c r="H164" s="230">
        <v>18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38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270</v>
      </c>
      <c r="AT164" s="237" t="s">
        <v>147</v>
      </c>
      <c r="AU164" s="237" t="s">
        <v>82</v>
      </c>
      <c r="AY164" s="17" t="s">
        <v>144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80</v>
      </c>
      <c r="BK164" s="238">
        <f>ROUND(I164*H164,2)</f>
        <v>0</v>
      </c>
      <c r="BL164" s="17" t="s">
        <v>270</v>
      </c>
      <c r="BM164" s="237" t="s">
        <v>1598</v>
      </c>
    </row>
    <row r="165" s="2" customFormat="1">
      <c r="A165" s="38"/>
      <c r="B165" s="39"/>
      <c r="C165" s="40"/>
      <c r="D165" s="239" t="s">
        <v>154</v>
      </c>
      <c r="E165" s="40"/>
      <c r="F165" s="240" t="s">
        <v>1597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154</v>
      </c>
      <c r="AU165" s="17" t="s">
        <v>82</v>
      </c>
    </row>
    <row r="166" s="2" customFormat="1" ht="21.75" customHeight="1">
      <c r="A166" s="38"/>
      <c r="B166" s="39"/>
      <c r="C166" s="226" t="s">
        <v>8</v>
      </c>
      <c r="D166" s="226" t="s">
        <v>147</v>
      </c>
      <c r="E166" s="227" t="s">
        <v>1599</v>
      </c>
      <c r="F166" s="228" t="s">
        <v>1600</v>
      </c>
      <c r="G166" s="229" t="s">
        <v>240</v>
      </c>
      <c r="H166" s="230">
        <v>2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38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270</v>
      </c>
      <c r="AT166" s="237" t="s">
        <v>147</v>
      </c>
      <c r="AU166" s="237" t="s">
        <v>82</v>
      </c>
      <c r="AY166" s="17" t="s">
        <v>144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80</v>
      </c>
      <c r="BK166" s="238">
        <f>ROUND(I166*H166,2)</f>
        <v>0</v>
      </c>
      <c r="BL166" s="17" t="s">
        <v>270</v>
      </c>
      <c r="BM166" s="237" t="s">
        <v>1601</v>
      </c>
    </row>
    <row r="167" s="2" customFormat="1">
      <c r="A167" s="38"/>
      <c r="B167" s="39"/>
      <c r="C167" s="40"/>
      <c r="D167" s="239" t="s">
        <v>154</v>
      </c>
      <c r="E167" s="40"/>
      <c r="F167" s="240" t="s">
        <v>1602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154</v>
      </c>
      <c r="AU167" s="17" t="s">
        <v>82</v>
      </c>
    </row>
    <row r="168" s="12" customFormat="1" ht="25.92" customHeight="1">
      <c r="A168" s="12"/>
      <c r="B168" s="210"/>
      <c r="C168" s="211"/>
      <c r="D168" s="212" t="s">
        <v>72</v>
      </c>
      <c r="E168" s="213" t="s">
        <v>361</v>
      </c>
      <c r="F168" s="213" t="s">
        <v>1603</v>
      </c>
      <c r="G168" s="211"/>
      <c r="H168" s="211"/>
      <c r="I168" s="214"/>
      <c r="J168" s="215">
        <f>BK168</f>
        <v>0</v>
      </c>
      <c r="K168" s="211"/>
      <c r="L168" s="216"/>
      <c r="M168" s="217"/>
      <c r="N168" s="218"/>
      <c r="O168" s="218"/>
      <c r="P168" s="219">
        <f>P169+P200</f>
        <v>0</v>
      </c>
      <c r="Q168" s="218"/>
      <c r="R168" s="219">
        <f>R169+R200</f>
        <v>0.34242</v>
      </c>
      <c r="S168" s="218"/>
      <c r="T168" s="220">
        <f>T169+T200</f>
        <v>4.9500000000000002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145</v>
      </c>
      <c r="AT168" s="222" t="s">
        <v>72</v>
      </c>
      <c r="AU168" s="222" t="s">
        <v>73</v>
      </c>
      <c r="AY168" s="221" t="s">
        <v>144</v>
      </c>
      <c r="BK168" s="223">
        <f>BK169+BK200</f>
        <v>0</v>
      </c>
    </row>
    <row r="169" s="12" customFormat="1" ht="22.8" customHeight="1">
      <c r="A169" s="12"/>
      <c r="B169" s="210"/>
      <c r="C169" s="211"/>
      <c r="D169" s="212" t="s">
        <v>72</v>
      </c>
      <c r="E169" s="224" t="s">
        <v>1604</v>
      </c>
      <c r="F169" s="224" t="s">
        <v>1605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SUM(P170:P199)</f>
        <v>0</v>
      </c>
      <c r="Q169" s="218"/>
      <c r="R169" s="219">
        <f>SUM(R170:R199)</f>
        <v>0.34200000000000003</v>
      </c>
      <c r="S169" s="218"/>
      <c r="T169" s="220">
        <f>SUM(T170:T199)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145</v>
      </c>
      <c r="AT169" s="222" t="s">
        <v>72</v>
      </c>
      <c r="AU169" s="222" t="s">
        <v>80</v>
      </c>
      <c r="AY169" s="221" t="s">
        <v>144</v>
      </c>
      <c r="BK169" s="223">
        <f>SUM(BK170:BK199)</f>
        <v>0</v>
      </c>
    </row>
    <row r="170" s="2" customFormat="1" ht="24.15" customHeight="1">
      <c r="A170" s="38"/>
      <c r="B170" s="39"/>
      <c r="C170" s="226" t="s">
        <v>244</v>
      </c>
      <c r="D170" s="226" t="s">
        <v>147</v>
      </c>
      <c r="E170" s="227" t="s">
        <v>1606</v>
      </c>
      <c r="F170" s="228" t="s">
        <v>1607</v>
      </c>
      <c r="G170" s="229" t="s">
        <v>164</v>
      </c>
      <c r="H170" s="230">
        <v>130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38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726</v>
      </c>
      <c r="AT170" s="237" t="s">
        <v>147</v>
      </c>
      <c r="AU170" s="237" t="s">
        <v>82</v>
      </c>
      <c r="AY170" s="17" t="s">
        <v>144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80</v>
      </c>
      <c r="BK170" s="238">
        <f>ROUND(I170*H170,2)</f>
        <v>0</v>
      </c>
      <c r="BL170" s="17" t="s">
        <v>726</v>
      </c>
      <c r="BM170" s="237" t="s">
        <v>1608</v>
      </c>
    </row>
    <row r="171" s="2" customFormat="1">
      <c r="A171" s="38"/>
      <c r="B171" s="39"/>
      <c r="C171" s="40"/>
      <c r="D171" s="239" t="s">
        <v>154</v>
      </c>
      <c r="E171" s="40"/>
      <c r="F171" s="240" t="s">
        <v>1609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154</v>
      </c>
      <c r="AU171" s="17" t="s">
        <v>82</v>
      </c>
    </row>
    <row r="172" s="2" customFormat="1" ht="16.5" customHeight="1">
      <c r="A172" s="38"/>
      <c r="B172" s="39"/>
      <c r="C172" s="278" t="s">
        <v>252</v>
      </c>
      <c r="D172" s="278" t="s">
        <v>361</v>
      </c>
      <c r="E172" s="279" t="s">
        <v>1610</v>
      </c>
      <c r="F172" s="280" t="s">
        <v>1611</v>
      </c>
      <c r="G172" s="281" t="s">
        <v>1565</v>
      </c>
      <c r="H172" s="282">
        <v>130</v>
      </c>
      <c r="I172" s="283"/>
      <c r="J172" s="284">
        <f>ROUND(I172*H172,2)</f>
        <v>0</v>
      </c>
      <c r="K172" s="280" t="s">
        <v>1</v>
      </c>
      <c r="L172" s="285"/>
      <c r="M172" s="286" t="s">
        <v>1</v>
      </c>
      <c r="N172" s="287" t="s">
        <v>38</v>
      </c>
      <c r="O172" s="91"/>
      <c r="P172" s="235">
        <f>O172*H172</f>
        <v>0</v>
      </c>
      <c r="Q172" s="235">
        <v>0.001</v>
      </c>
      <c r="R172" s="235">
        <f>Q172*H172</f>
        <v>0.13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1612</v>
      </c>
      <c r="AT172" s="237" t="s">
        <v>361</v>
      </c>
      <c r="AU172" s="237" t="s">
        <v>82</v>
      </c>
      <c r="AY172" s="17" t="s">
        <v>144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80</v>
      </c>
      <c r="BK172" s="238">
        <f>ROUND(I172*H172,2)</f>
        <v>0</v>
      </c>
      <c r="BL172" s="17" t="s">
        <v>1612</v>
      </c>
      <c r="BM172" s="237" t="s">
        <v>1613</v>
      </c>
    </row>
    <row r="173" s="2" customFormat="1">
      <c r="A173" s="38"/>
      <c r="B173" s="39"/>
      <c r="C173" s="40"/>
      <c r="D173" s="239" t="s">
        <v>154</v>
      </c>
      <c r="E173" s="40"/>
      <c r="F173" s="240" t="s">
        <v>1611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154</v>
      </c>
      <c r="AU173" s="17" t="s">
        <v>82</v>
      </c>
    </row>
    <row r="174" s="2" customFormat="1" ht="16.5" customHeight="1">
      <c r="A174" s="38"/>
      <c r="B174" s="39"/>
      <c r="C174" s="226" t="s">
        <v>260</v>
      </c>
      <c r="D174" s="226" t="s">
        <v>147</v>
      </c>
      <c r="E174" s="227" t="s">
        <v>1614</v>
      </c>
      <c r="F174" s="228" t="s">
        <v>1615</v>
      </c>
      <c r="G174" s="229" t="s">
        <v>240</v>
      </c>
      <c r="H174" s="230">
        <v>90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726</v>
      </c>
      <c r="AT174" s="237" t="s">
        <v>147</v>
      </c>
      <c r="AU174" s="237" t="s">
        <v>82</v>
      </c>
      <c r="AY174" s="17" t="s">
        <v>144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726</v>
      </c>
      <c r="BM174" s="237" t="s">
        <v>1616</v>
      </c>
    </row>
    <row r="175" s="2" customFormat="1">
      <c r="A175" s="38"/>
      <c r="B175" s="39"/>
      <c r="C175" s="40"/>
      <c r="D175" s="239" t="s">
        <v>154</v>
      </c>
      <c r="E175" s="40"/>
      <c r="F175" s="240" t="s">
        <v>1617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154</v>
      </c>
      <c r="AU175" s="17" t="s">
        <v>82</v>
      </c>
    </row>
    <row r="176" s="2" customFormat="1" ht="16.5" customHeight="1">
      <c r="A176" s="38"/>
      <c r="B176" s="39"/>
      <c r="C176" s="278" t="s">
        <v>270</v>
      </c>
      <c r="D176" s="278" t="s">
        <v>361</v>
      </c>
      <c r="E176" s="279" t="s">
        <v>1618</v>
      </c>
      <c r="F176" s="280" t="s">
        <v>1619</v>
      </c>
      <c r="G176" s="281" t="s">
        <v>240</v>
      </c>
      <c r="H176" s="282">
        <v>90</v>
      </c>
      <c r="I176" s="283"/>
      <c r="J176" s="284">
        <f>ROUND(I176*H176,2)</f>
        <v>0</v>
      </c>
      <c r="K176" s="280" t="s">
        <v>1</v>
      </c>
      <c r="L176" s="285"/>
      <c r="M176" s="286" t="s">
        <v>1</v>
      </c>
      <c r="N176" s="287" t="s">
        <v>38</v>
      </c>
      <c r="O176" s="91"/>
      <c r="P176" s="235">
        <f>O176*H176</f>
        <v>0</v>
      </c>
      <c r="Q176" s="235">
        <v>0.00023000000000000001</v>
      </c>
      <c r="R176" s="235">
        <f>Q176*H176</f>
        <v>0.0207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1612</v>
      </c>
      <c r="AT176" s="237" t="s">
        <v>361</v>
      </c>
      <c r="AU176" s="237" t="s">
        <v>82</v>
      </c>
      <c r="AY176" s="17" t="s">
        <v>144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80</v>
      </c>
      <c r="BK176" s="238">
        <f>ROUND(I176*H176,2)</f>
        <v>0</v>
      </c>
      <c r="BL176" s="17" t="s">
        <v>1612</v>
      </c>
      <c r="BM176" s="237" t="s">
        <v>1620</v>
      </c>
    </row>
    <row r="177" s="2" customFormat="1">
      <c r="A177" s="38"/>
      <c r="B177" s="39"/>
      <c r="C177" s="40"/>
      <c r="D177" s="239" t="s">
        <v>154</v>
      </c>
      <c r="E177" s="40"/>
      <c r="F177" s="240" t="s">
        <v>1619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154</v>
      </c>
      <c r="AU177" s="17" t="s">
        <v>82</v>
      </c>
    </row>
    <row r="178" s="2" customFormat="1" ht="21.75" customHeight="1">
      <c r="A178" s="38"/>
      <c r="B178" s="39"/>
      <c r="C178" s="226" t="s">
        <v>278</v>
      </c>
      <c r="D178" s="226" t="s">
        <v>147</v>
      </c>
      <c r="E178" s="227" t="s">
        <v>1621</v>
      </c>
      <c r="F178" s="228" t="s">
        <v>1622</v>
      </c>
      <c r="G178" s="229" t="s">
        <v>240</v>
      </c>
      <c r="H178" s="230">
        <v>170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38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726</v>
      </c>
      <c r="AT178" s="237" t="s">
        <v>147</v>
      </c>
      <c r="AU178" s="237" t="s">
        <v>82</v>
      </c>
      <c r="AY178" s="17" t="s">
        <v>144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80</v>
      </c>
      <c r="BK178" s="238">
        <f>ROUND(I178*H178,2)</f>
        <v>0</v>
      </c>
      <c r="BL178" s="17" t="s">
        <v>726</v>
      </c>
      <c r="BM178" s="237" t="s">
        <v>1623</v>
      </c>
    </row>
    <row r="179" s="2" customFormat="1">
      <c r="A179" s="38"/>
      <c r="B179" s="39"/>
      <c r="C179" s="40"/>
      <c r="D179" s="239" t="s">
        <v>154</v>
      </c>
      <c r="E179" s="40"/>
      <c r="F179" s="240" t="s">
        <v>1624</v>
      </c>
      <c r="G179" s="40"/>
      <c r="H179" s="40"/>
      <c r="I179" s="241"/>
      <c r="J179" s="40"/>
      <c r="K179" s="40"/>
      <c r="L179" s="44"/>
      <c r="M179" s="242"/>
      <c r="N179" s="24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154</v>
      </c>
      <c r="AU179" s="17" t="s">
        <v>82</v>
      </c>
    </row>
    <row r="180" s="2" customFormat="1" ht="16.5" customHeight="1">
      <c r="A180" s="38"/>
      <c r="B180" s="39"/>
      <c r="C180" s="226" t="s">
        <v>285</v>
      </c>
      <c r="D180" s="226" t="s">
        <v>147</v>
      </c>
      <c r="E180" s="227" t="s">
        <v>1625</v>
      </c>
      <c r="F180" s="228" t="s">
        <v>1626</v>
      </c>
      <c r="G180" s="229" t="s">
        <v>240</v>
      </c>
      <c r="H180" s="230">
        <v>80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38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726</v>
      </c>
      <c r="AT180" s="237" t="s">
        <v>147</v>
      </c>
      <c r="AU180" s="237" t="s">
        <v>82</v>
      </c>
      <c r="AY180" s="17" t="s">
        <v>144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80</v>
      </c>
      <c r="BK180" s="238">
        <f>ROUND(I180*H180,2)</f>
        <v>0</v>
      </c>
      <c r="BL180" s="17" t="s">
        <v>726</v>
      </c>
      <c r="BM180" s="237" t="s">
        <v>1627</v>
      </c>
    </row>
    <row r="181" s="2" customFormat="1">
      <c r="A181" s="38"/>
      <c r="B181" s="39"/>
      <c r="C181" s="40"/>
      <c r="D181" s="239" t="s">
        <v>154</v>
      </c>
      <c r="E181" s="40"/>
      <c r="F181" s="240" t="s">
        <v>1628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154</v>
      </c>
      <c r="AU181" s="17" t="s">
        <v>82</v>
      </c>
    </row>
    <row r="182" s="2" customFormat="1" ht="16.5" customHeight="1">
      <c r="A182" s="38"/>
      <c r="B182" s="39"/>
      <c r="C182" s="278" t="s">
        <v>293</v>
      </c>
      <c r="D182" s="278" t="s">
        <v>361</v>
      </c>
      <c r="E182" s="279" t="s">
        <v>1629</v>
      </c>
      <c r="F182" s="280" t="s">
        <v>1630</v>
      </c>
      <c r="G182" s="281" t="s">
        <v>240</v>
      </c>
      <c r="H182" s="282">
        <v>90</v>
      </c>
      <c r="I182" s="283"/>
      <c r="J182" s="284">
        <f>ROUND(I182*H182,2)</f>
        <v>0</v>
      </c>
      <c r="K182" s="280" t="s">
        <v>1</v>
      </c>
      <c r="L182" s="285"/>
      <c r="M182" s="286" t="s">
        <v>1</v>
      </c>
      <c r="N182" s="287" t="s">
        <v>38</v>
      </c>
      <c r="O182" s="91"/>
      <c r="P182" s="235">
        <f>O182*H182</f>
        <v>0</v>
      </c>
      <c r="Q182" s="235">
        <v>0.00042999999999999999</v>
      </c>
      <c r="R182" s="235">
        <f>Q182*H182</f>
        <v>0.038699999999999998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1612</v>
      </c>
      <c r="AT182" s="237" t="s">
        <v>361</v>
      </c>
      <c r="AU182" s="237" t="s">
        <v>82</v>
      </c>
      <c r="AY182" s="17" t="s">
        <v>144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80</v>
      </c>
      <c r="BK182" s="238">
        <f>ROUND(I182*H182,2)</f>
        <v>0</v>
      </c>
      <c r="BL182" s="17" t="s">
        <v>1612</v>
      </c>
      <c r="BM182" s="237" t="s">
        <v>1631</v>
      </c>
    </row>
    <row r="183" s="2" customFormat="1">
      <c r="A183" s="38"/>
      <c r="B183" s="39"/>
      <c r="C183" s="40"/>
      <c r="D183" s="239" t="s">
        <v>154</v>
      </c>
      <c r="E183" s="40"/>
      <c r="F183" s="240" t="s">
        <v>1630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154</v>
      </c>
      <c r="AU183" s="17" t="s">
        <v>82</v>
      </c>
    </row>
    <row r="184" s="2" customFormat="1" ht="24.15" customHeight="1">
      <c r="A184" s="38"/>
      <c r="B184" s="39"/>
      <c r="C184" s="226" t="s">
        <v>299</v>
      </c>
      <c r="D184" s="226" t="s">
        <v>147</v>
      </c>
      <c r="E184" s="227" t="s">
        <v>1632</v>
      </c>
      <c r="F184" s="228" t="s">
        <v>1633</v>
      </c>
      <c r="G184" s="229" t="s">
        <v>240</v>
      </c>
      <c r="H184" s="230">
        <v>7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38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726</v>
      </c>
      <c r="AT184" s="237" t="s">
        <v>147</v>
      </c>
      <c r="AU184" s="237" t="s">
        <v>82</v>
      </c>
      <c r="AY184" s="17" t="s">
        <v>144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80</v>
      </c>
      <c r="BK184" s="238">
        <f>ROUND(I184*H184,2)</f>
        <v>0</v>
      </c>
      <c r="BL184" s="17" t="s">
        <v>726</v>
      </c>
      <c r="BM184" s="237" t="s">
        <v>1634</v>
      </c>
    </row>
    <row r="185" s="2" customFormat="1">
      <c r="A185" s="38"/>
      <c r="B185" s="39"/>
      <c r="C185" s="40"/>
      <c r="D185" s="239" t="s">
        <v>154</v>
      </c>
      <c r="E185" s="40"/>
      <c r="F185" s="240" t="s">
        <v>1635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154</v>
      </c>
      <c r="AU185" s="17" t="s">
        <v>82</v>
      </c>
    </row>
    <row r="186" s="2" customFormat="1" ht="16.5" customHeight="1">
      <c r="A186" s="38"/>
      <c r="B186" s="39"/>
      <c r="C186" s="278" t="s">
        <v>7</v>
      </c>
      <c r="D186" s="278" t="s">
        <v>361</v>
      </c>
      <c r="E186" s="279" t="s">
        <v>1636</v>
      </c>
      <c r="F186" s="280" t="s">
        <v>1637</v>
      </c>
      <c r="G186" s="281" t="s">
        <v>240</v>
      </c>
      <c r="H186" s="282">
        <v>7</v>
      </c>
      <c r="I186" s="283"/>
      <c r="J186" s="284">
        <f>ROUND(I186*H186,2)</f>
        <v>0</v>
      </c>
      <c r="K186" s="280" t="s">
        <v>1</v>
      </c>
      <c r="L186" s="285"/>
      <c r="M186" s="286" t="s">
        <v>1</v>
      </c>
      <c r="N186" s="287" t="s">
        <v>38</v>
      </c>
      <c r="O186" s="91"/>
      <c r="P186" s="235">
        <f>O186*H186</f>
        <v>0</v>
      </c>
      <c r="Q186" s="235">
        <v>0.017000000000000001</v>
      </c>
      <c r="R186" s="235">
        <f>Q186*H186</f>
        <v>0.11900000000000001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1612</v>
      </c>
      <c r="AT186" s="237" t="s">
        <v>361</v>
      </c>
      <c r="AU186" s="237" t="s">
        <v>82</v>
      </c>
      <c r="AY186" s="17" t="s">
        <v>144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80</v>
      </c>
      <c r="BK186" s="238">
        <f>ROUND(I186*H186,2)</f>
        <v>0</v>
      </c>
      <c r="BL186" s="17" t="s">
        <v>1612</v>
      </c>
      <c r="BM186" s="237" t="s">
        <v>1638</v>
      </c>
    </row>
    <row r="187" s="2" customFormat="1">
      <c r="A187" s="38"/>
      <c r="B187" s="39"/>
      <c r="C187" s="40"/>
      <c r="D187" s="239" t="s">
        <v>154</v>
      </c>
      <c r="E187" s="40"/>
      <c r="F187" s="240" t="s">
        <v>1637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154</v>
      </c>
      <c r="AU187" s="17" t="s">
        <v>82</v>
      </c>
    </row>
    <row r="188" s="2" customFormat="1" ht="33" customHeight="1">
      <c r="A188" s="38"/>
      <c r="B188" s="39"/>
      <c r="C188" s="226" t="s">
        <v>312</v>
      </c>
      <c r="D188" s="226" t="s">
        <v>147</v>
      </c>
      <c r="E188" s="227" t="s">
        <v>1639</v>
      </c>
      <c r="F188" s="228" t="s">
        <v>1640</v>
      </c>
      <c r="G188" s="229" t="s">
        <v>240</v>
      </c>
      <c r="H188" s="230">
        <v>8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38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726</v>
      </c>
      <c r="AT188" s="237" t="s">
        <v>147</v>
      </c>
      <c r="AU188" s="237" t="s">
        <v>82</v>
      </c>
      <c r="AY188" s="17" t="s">
        <v>144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80</v>
      </c>
      <c r="BK188" s="238">
        <f>ROUND(I188*H188,2)</f>
        <v>0</v>
      </c>
      <c r="BL188" s="17" t="s">
        <v>726</v>
      </c>
      <c r="BM188" s="237" t="s">
        <v>1641</v>
      </c>
    </row>
    <row r="189" s="2" customFormat="1">
      <c r="A189" s="38"/>
      <c r="B189" s="39"/>
      <c r="C189" s="40"/>
      <c r="D189" s="239" t="s">
        <v>154</v>
      </c>
      <c r="E189" s="40"/>
      <c r="F189" s="240" t="s">
        <v>1642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154</v>
      </c>
      <c r="AU189" s="17" t="s">
        <v>82</v>
      </c>
    </row>
    <row r="190" s="2" customFormat="1" ht="21.75" customHeight="1">
      <c r="A190" s="38"/>
      <c r="B190" s="39"/>
      <c r="C190" s="278" t="s">
        <v>320</v>
      </c>
      <c r="D190" s="278" t="s">
        <v>361</v>
      </c>
      <c r="E190" s="279" t="s">
        <v>1643</v>
      </c>
      <c r="F190" s="280" t="s">
        <v>1644</v>
      </c>
      <c r="G190" s="281" t="s">
        <v>240</v>
      </c>
      <c r="H190" s="282">
        <v>8</v>
      </c>
      <c r="I190" s="283"/>
      <c r="J190" s="284">
        <f>ROUND(I190*H190,2)</f>
        <v>0</v>
      </c>
      <c r="K190" s="280" t="s">
        <v>1</v>
      </c>
      <c r="L190" s="285"/>
      <c r="M190" s="286" t="s">
        <v>1</v>
      </c>
      <c r="N190" s="287" t="s">
        <v>38</v>
      </c>
      <c r="O190" s="91"/>
      <c r="P190" s="235">
        <f>O190*H190</f>
        <v>0</v>
      </c>
      <c r="Q190" s="235">
        <v>0.0041999999999999997</v>
      </c>
      <c r="R190" s="235">
        <f>Q190*H190</f>
        <v>0.033599999999999998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1612</v>
      </c>
      <c r="AT190" s="237" t="s">
        <v>361</v>
      </c>
      <c r="AU190" s="237" t="s">
        <v>82</v>
      </c>
      <c r="AY190" s="17" t="s">
        <v>144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80</v>
      </c>
      <c r="BK190" s="238">
        <f>ROUND(I190*H190,2)</f>
        <v>0</v>
      </c>
      <c r="BL190" s="17" t="s">
        <v>1612</v>
      </c>
      <c r="BM190" s="237" t="s">
        <v>1645</v>
      </c>
    </row>
    <row r="191" s="2" customFormat="1">
      <c r="A191" s="38"/>
      <c r="B191" s="39"/>
      <c r="C191" s="40"/>
      <c r="D191" s="239" t="s">
        <v>154</v>
      </c>
      <c r="E191" s="40"/>
      <c r="F191" s="240" t="s">
        <v>1644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154</v>
      </c>
      <c r="AU191" s="17" t="s">
        <v>82</v>
      </c>
    </row>
    <row r="192" s="2" customFormat="1" ht="24.15" customHeight="1">
      <c r="A192" s="38"/>
      <c r="B192" s="39"/>
      <c r="C192" s="226" t="s">
        <v>327</v>
      </c>
      <c r="D192" s="226" t="s">
        <v>147</v>
      </c>
      <c r="E192" s="227" t="s">
        <v>1646</v>
      </c>
      <c r="F192" s="228" t="s">
        <v>1647</v>
      </c>
      <c r="G192" s="229" t="s">
        <v>240</v>
      </c>
      <c r="H192" s="230">
        <v>16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38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726</v>
      </c>
      <c r="AT192" s="237" t="s">
        <v>147</v>
      </c>
      <c r="AU192" s="237" t="s">
        <v>82</v>
      </c>
      <c r="AY192" s="17" t="s">
        <v>144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80</v>
      </c>
      <c r="BK192" s="238">
        <f>ROUND(I192*H192,2)</f>
        <v>0</v>
      </c>
      <c r="BL192" s="17" t="s">
        <v>726</v>
      </c>
      <c r="BM192" s="237" t="s">
        <v>1648</v>
      </c>
    </row>
    <row r="193" s="2" customFormat="1">
      <c r="A193" s="38"/>
      <c r="B193" s="39"/>
      <c r="C193" s="40"/>
      <c r="D193" s="239" t="s">
        <v>154</v>
      </c>
      <c r="E193" s="40"/>
      <c r="F193" s="240" t="s">
        <v>1649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154</v>
      </c>
      <c r="AU193" s="17" t="s">
        <v>82</v>
      </c>
    </row>
    <row r="194" s="2" customFormat="1" ht="16.5" customHeight="1">
      <c r="A194" s="38"/>
      <c r="B194" s="39"/>
      <c r="C194" s="278" t="s">
        <v>334</v>
      </c>
      <c r="D194" s="278" t="s">
        <v>361</v>
      </c>
      <c r="E194" s="279" t="s">
        <v>1650</v>
      </c>
      <c r="F194" s="280" t="s">
        <v>1651</v>
      </c>
      <c r="G194" s="281" t="s">
        <v>240</v>
      </c>
      <c r="H194" s="282">
        <v>16</v>
      </c>
      <c r="I194" s="283"/>
      <c r="J194" s="284">
        <f>ROUND(I194*H194,2)</f>
        <v>0</v>
      </c>
      <c r="K194" s="280" t="s">
        <v>1</v>
      </c>
      <c r="L194" s="285"/>
      <c r="M194" s="286" t="s">
        <v>1</v>
      </c>
      <c r="N194" s="287" t="s">
        <v>38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1612</v>
      </c>
      <c r="AT194" s="237" t="s">
        <v>361</v>
      </c>
      <c r="AU194" s="237" t="s">
        <v>82</v>
      </c>
      <c r="AY194" s="17" t="s">
        <v>144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80</v>
      </c>
      <c r="BK194" s="238">
        <f>ROUND(I194*H194,2)</f>
        <v>0</v>
      </c>
      <c r="BL194" s="17" t="s">
        <v>1612</v>
      </c>
      <c r="BM194" s="237" t="s">
        <v>1652</v>
      </c>
    </row>
    <row r="195" s="2" customFormat="1">
      <c r="A195" s="38"/>
      <c r="B195" s="39"/>
      <c r="C195" s="40"/>
      <c r="D195" s="239" t="s">
        <v>154</v>
      </c>
      <c r="E195" s="40"/>
      <c r="F195" s="240" t="s">
        <v>1651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154</v>
      </c>
      <c r="AU195" s="17" t="s">
        <v>82</v>
      </c>
    </row>
    <row r="196" s="2" customFormat="1" ht="24.15" customHeight="1">
      <c r="A196" s="38"/>
      <c r="B196" s="39"/>
      <c r="C196" s="226" t="s">
        <v>340</v>
      </c>
      <c r="D196" s="226" t="s">
        <v>147</v>
      </c>
      <c r="E196" s="227" t="s">
        <v>1653</v>
      </c>
      <c r="F196" s="228" t="s">
        <v>1654</v>
      </c>
      <c r="G196" s="229" t="s">
        <v>164</v>
      </c>
      <c r="H196" s="230">
        <v>150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38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726</v>
      </c>
      <c r="AT196" s="237" t="s">
        <v>147</v>
      </c>
      <c r="AU196" s="237" t="s">
        <v>82</v>
      </c>
      <c r="AY196" s="17" t="s">
        <v>144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80</v>
      </c>
      <c r="BK196" s="238">
        <f>ROUND(I196*H196,2)</f>
        <v>0</v>
      </c>
      <c r="BL196" s="17" t="s">
        <v>726</v>
      </c>
      <c r="BM196" s="237" t="s">
        <v>1655</v>
      </c>
    </row>
    <row r="197" s="2" customFormat="1">
      <c r="A197" s="38"/>
      <c r="B197" s="39"/>
      <c r="C197" s="40"/>
      <c r="D197" s="239" t="s">
        <v>154</v>
      </c>
      <c r="E197" s="40"/>
      <c r="F197" s="240" t="s">
        <v>1656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154</v>
      </c>
      <c r="AU197" s="17" t="s">
        <v>82</v>
      </c>
    </row>
    <row r="198" s="2" customFormat="1" ht="24.15" customHeight="1">
      <c r="A198" s="38"/>
      <c r="B198" s="39"/>
      <c r="C198" s="226" t="s">
        <v>347</v>
      </c>
      <c r="D198" s="226" t="s">
        <v>147</v>
      </c>
      <c r="E198" s="227" t="s">
        <v>1657</v>
      </c>
      <c r="F198" s="228" t="s">
        <v>1658</v>
      </c>
      <c r="G198" s="229" t="s">
        <v>1659</v>
      </c>
      <c r="H198" s="230">
        <v>6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38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726</v>
      </c>
      <c r="AT198" s="237" t="s">
        <v>147</v>
      </c>
      <c r="AU198" s="237" t="s">
        <v>82</v>
      </c>
      <c r="AY198" s="17" t="s">
        <v>144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80</v>
      </c>
      <c r="BK198" s="238">
        <f>ROUND(I198*H198,2)</f>
        <v>0</v>
      </c>
      <c r="BL198" s="17" t="s">
        <v>726</v>
      </c>
      <c r="BM198" s="237" t="s">
        <v>1660</v>
      </c>
    </row>
    <row r="199" s="2" customFormat="1">
      <c r="A199" s="38"/>
      <c r="B199" s="39"/>
      <c r="C199" s="40"/>
      <c r="D199" s="239" t="s">
        <v>154</v>
      </c>
      <c r="E199" s="40"/>
      <c r="F199" s="240" t="s">
        <v>1661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154</v>
      </c>
      <c r="AU199" s="17" t="s">
        <v>82</v>
      </c>
    </row>
    <row r="200" s="12" customFormat="1" ht="22.8" customHeight="1">
      <c r="A200" s="12"/>
      <c r="B200" s="210"/>
      <c r="C200" s="211"/>
      <c r="D200" s="212" t="s">
        <v>72</v>
      </c>
      <c r="E200" s="224" t="s">
        <v>1662</v>
      </c>
      <c r="F200" s="224" t="s">
        <v>1663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SUM(P201:P225)</f>
        <v>0</v>
      </c>
      <c r="Q200" s="218"/>
      <c r="R200" s="219">
        <f>SUM(R201:R225)</f>
        <v>0.00042000000000000002</v>
      </c>
      <c r="S200" s="218"/>
      <c r="T200" s="220">
        <f>SUM(T201:T225)</f>
        <v>4.9500000000000002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145</v>
      </c>
      <c r="AT200" s="222" t="s">
        <v>72</v>
      </c>
      <c r="AU200" s="222" t="s">
        <v>80</v>
      </c>
      <c r="AY200" s="221" t="s">
        <v>144</v>
      </c>
      <c r="BK200" s="223">
        <f>SUM(BK201:BK225)</f>
        <v>0</v>
      </c>
    </row>
    <row r="201" s="2" customFormat="1" ht="24.15" customHeight="1">
      <c r="A201" s="38"/>
      <c r="B201" s="39"/>
      <c r="C201" s="226" t="s">
        <v>353</v>
      </c>
      <c r="D201" s="226" t="s">
        <v>147</v>
      </c>
      <c r="E201" s="227" t="s">
        <v>1664</v>
      </c>
      <c r="F201" s="228" t="s">
        <v>1665</v>
      </c>
      <c r="G201" s="229" t="s">
        <v>164</v>
      </c>
      <c r="H201" s="230">
        <v>96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38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726</v>
      </c>
      <c r="AT201" s="237" t="s">
        <v>147</v>
      </c>
      <c r="AU201" s="237" t="s">
        <v>82</v>
      </c>
      <c r="AY201" s="17" t="s">
        <v>144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80</v>
      </c>
      <c r="BK201" s="238">
        <f>ROUND(I201*H201,2)</f>
        <v>0</v>
      </c>
      <c r="BL201" s="17" t="s">
        <v>726</v>
      </c>
      <c r="BM201" s="237" t="s">
        <v>1666</v>
      </c>
    </row>
    <row r="202" s="2" customFormat="1">
      <c r="A202" s="38"/>
      <c r="B202" s="39"/>
      <c r="C202" s="40"/>
      <c r="D202" s="239" t="s">
        <v>154</v>
      </c>
      <c r="E202" s="40"/>
      <c r="F202" s="240" t="s">
        <v>1667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154</v>
      </c>
      <c r="AU202" s="17" t="s">
        <v>82</v>
      </c>
    </row>
    <row r="203" s="2" customFormat="1" ht="24.15" customHeight="1">
      <c r="A203" s="38"/>
      <c r="B203" s="39"/>
      <c r="C203" s="226" t="s">
        <v>360</v>
      </c>
      <c r="D203" s="226" t="s">
        <v>147</v>
      </c>
      <c r="E203" s="227" t="s">
        <v>1668</v>
      </c>
      <c r="F203" s="228" t="s">
        <v>1669</v>
      </c>
      <c r="G203" s="229" t="s">
        <v>164</v>
      </c>
      <c r="H203" s="230">
        <v>115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38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726</v>
      </c>
      <c r="AT203" s="237" t="s">
        <v>147</v>
      </c>
      <c r="AU203" s="237" t="s">
        <v>82</v>
      </c>
      <c r="AY203" s="17" t="s">
        <v>144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80</v>
      </c>
      <c r="BK203" s="238">
        <f>ROUND(I203*H203,2)</f>
        <v>0</v>
      </c>
      <c r="BL203" s="17" t="s">
        <v>726</v>
      </c>
      <c r="BM203" s="237" t="s">
        <v>1670</v>
      </c>
    </row>
    <row r="204" s="2" customFormat="1">
      <c r="A204" s="38"/>
      <c r="B204" s="39"/>
      <c r="C204" s="40"/>
      <c r="D204" s="239" t="s">
        <v>154</v>
      </c>
      <c r="E204" s="40"/>
      <c r="F204" s="240" t="s">
        <v>1671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154</v>
      </c>
      <c r="AU204" s="17" t="s">
        <v>82</v>
      </c>
    </row>
    <row r="205" s="2" customFormat="1" ht="24.15" customHeight="1">
      <c r="A205" s="38"/>
      <c r="B205" s="39"/>
      <c r="C205" s="226" t="s">
        <v>366</v>
      </c>
      <c r="D205" s="226" t="s">
        <v>147</v>
      </c>
      <c r="E205" s="227" t="s">
        <v>1672</v>
      </c>
      <c r="F205" s="228" t="s">
        <v>1673</v>
      </c>
      <c r="G205" s="229" t="s">
        <v>164</v>
      </c>
      <c r="H205" s="230">
        <v>96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726</v>
      </c>
      <c r="AT205" s="237" t="s">
        <v>147</v>
      </c>
      <c r="AU205" s="237" t="s">
        <v>82</v>
      </c>
      <c r="AY205" s="17" t="s">
        <v>144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726</v>
      </c>
      <c r="BM205" s="237" t="s">
        <v>1674</v>
      </c>
    </row>
    <row r="206" s="2" customFormat="1">
      <c r="A206" s="38"/>
      <c r="B206" s="39"/>
      <c r="C206" s="40"/>
      <c r="D206" s="239" t="s">
        <v>154</v>
      </c>
      <c r="E206" s="40"/>
      <c r="F206" s="240" t="s">
        <v>1675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154</v>
      </c>
      <c r="AU206" s="17" t="s">
        <v>82</v>
      </c>
    </row>
    <row r="207" s="2" customFormat="1" ht="24.15" customHeight="1">
      <c r="A207" s="38"/>
      <c r="B207" s="39"/>
      <c r="C207" s="226" t="s">
        <v>371</v>
      </c>
      <c r="D207" s="226" t="s">
        <v>147</v>
      </c>
      <c r="E207" s="227" t="s">
        <v>1676</v>
      </c>
      <c r="F207" s="228" t="s">
        <v>1677</v>
      </c>
      <c r="G207" s="229" t="s">
        <v>164</v>
      </c>
      <c r="H207" s="230">
        <v>115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38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726</v>
      </c>
      <c r="AT207" s="237" t="s">
        <v>147</v>
      </c>
      <c r="AU207" s="237" t="s">
        <v>82</v>
      </c>
      <c r="AY207" s="17" t="s">
        <v>144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80</v>
      </c>
      <c r="BK207" s="238">
        <f>ROUND(I207*H207,2)</f>
        <v>0</v>
      </c>
      <c r="BL207" s="17" t="s">
        <v>726</v>
      </c>
      <c r="BM207" s="237" t="s">
        <v>1678</v>
      </c>
    </row>
    <row r="208" s="2" customFormat="1">
      <c r="A208" s="38"/>
      <c r="B208" s="39"/>
      <c r="C208" s="40"/>
      <c r="D208" s="239" t="s">
        <v>154</v>
      </c>
      <c r="E208" s="40"/>
      <c r="F208" s="240" t="s">
        <v>1679</v>
      </c>
      <c r="G208" s="40"/>
      <c r="H208" s="40"/>
      <c r="I208" s="241"/>
      <c r="J208" s="40"/>
      <c r="K208" s="40"/>
      <c r="L208" s="44"/>
      <c r="M208" s="242"/>
      <c r="N208" s="24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154</v>
      </c>
      <c r="AU208" s="17" t="s">
        <v>82</v>
      </c>
    </row>
    <row r="209" s="2" customFormat="1" ht="33" customHeight="1">
      <c r="A209" s="38"/>
      <c r="B209" s="39"/>
      <c r="C209" s="226" t="s">
        <v>376</v>
      </c>
      <c r="D209" s="226" t="s">
        <v>147</v>
      </c>
      <c r="E209" s="227" t="s">
        <v>1680</v>
      </c>
      <c r="F209" s="228" t="s">
        <v>1681</v>
      </c>
      <c r="G209" s="229" t="s">
        <v>164</v>
      </c>
      <c r="H209" s="230">
        <v>14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38</v>
      </c>
      <c r="O209" s="91"/>
      <c r="P209" s="235">
        <f>O209*H209</f>
        <v>0</v>
      </c>
      <c r="Q209" s="235">
        <v>3.0000000000000001E-05</v>
      </c>
      <c r="R209" s="235">
        <f>Q209*H209</f>
        <v>0.00042000000000000002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726</v>
      </c>
      <c r="AT209" s="237" t="s">
        <v>147</v>
      </c>
      <c r="AU209" s="237" t="s">
        <v>82</v>
      </c>
      <c r="AY209" s="17" t="s">
        <v>144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80</v>
      </c>
      <c r="BK209" s="238">
        <f>ROUND(I209*H209,2)</f>
        <v>0</v>
      </c>
      <c r="BL209" s="17" t="s">
        <v>726</v>
      </c>
      <c r="BM209" s="237" t="s">
        <v>1682</v>
      </c>
    </row>
    <row r="210" s="2" customFormat="1">
      <c r="A210" s="38"/>
      <c r="B210" s="39"/>
      <c r="C210" s="40"/>
      <c r="D210" s="239" t="s">
        <v>154</v>
      </c>
      <c r="E210" s="40"/>
      <c r="F210" s="240" t="s">
        <v>1683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154</v>
      </c>
      <c r="AU210" s="17" t="s">
        <v>82</v>
      </c>
    </row>
    <row r="211" s="14" customFormat="1">
      <c r="A211" s="14"/>
      <c r="B211" s="256"/>
      <c r="C211" s="257"/>
      <c r="D211" s="239" t="s">
        <v>158</v>
      </c>
      <c r="E211" s="258" t="s">
        <v>1</v>
      </c>
      <c r="F211" s="259" t="s">
        <v>203</v>
      </c>
      <c r="G211" s="257"/>
      <c r="H211" s="260">
        <v>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158</v>
      </c>
      <c r="AU211" s="266" t="s">
        <v>82</v>
      </c>
      <c r="AV211" s="14" t="s">
        <v>82</v>
      </c>
      <c r="AW211" s="14" t="s">
        <v>30</v>
      </c>
      <c r="AX211" s="14" t="s">
        <v>73</v>
      </c>
      <c r="AY211" s="266" t="s">
        <v>144</v>
      </c>
    </row>
    <row r="212" s="13" customFormat="1">
      <c r="A212" s="13"/>
      <c r="B212" s="246"/>
      <c r="C212" s="247"/>
      <c r="D212" s="239" t="s">
        <v>158</v>
      </c>
      <c r="E212" s="248" t="s">
        <v>1</v>
      </c>
      <c r="F212" s="249" t="s">
        <v>1684</v>
      </c>
      <c r="G212" s="247"/>
      <c r="H212" s="248" t="s">
        <v>1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158</v>
      </c>
      <c r="AU212" s="255" t="s">
        <v>82</v>
      </c>
      <c r="AV212" s="13" t="s">
        <v>80</v>
      </c>
      <c r="AW212" s="13" t="s">
        <v>30</v>
      </c>
      <c r="AX212" s="13" t="s">
        <v>73</v>
      </c>
      <c r="AY212" s="255" t="s">
        <v>144</v>
      </c>
    </row>
    <row r="213" s="14" customFormat="1">
      <c r="A213" s="14"/>
      <c r="B213" s="256"/>
      <c r="C213" s="257"/>
      <c r="D213" s="239" t="s">
        <v>158</v>
      </c>
      <c r="E213" s="258" t="s">
        <v>1</v>
      </c>
      <c r="F213" s="259" t="s">
        <v>174</v>
      </c>
      <c r="G213" s="257"/>
      <c r="H213" s="260">
        <v>6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158</v>
      </c>
      <c r="AU213" s="266" t="s">
        <v>82</v>
      </c>
      <c r="AV213" s="14" t="s">
        <v>82</v>
      </c>
      <c r="AW213" s="14" t="s">
        <v>30</v>
      </c>
      <c r="AX213" s="14" t="s">
        <v>73</v>
      </c>
      <c r="AY213" s="266" t="s">
        <v>144</v>
      </c>
    </row>
    <row r="214" s="13" customFormat="1">
      <c r="A214" s="13"/>
      <c r="B214" s="246"/>
      <c r="C214" s="247"/>
      <c r="D214" s="239" t="s">
        <v>158</v>
      </c>
      <c r="E214" s="248" t="s">
        <v>1</v>
      </c>
      <c r="F214" s="249" t="s">
        <v>1685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158</v>
      </c>
      <c r="AU214" s="255" t="s">
        <v>82</v>
      </c>
      <c r="AV214" s="13" t="s">
        <v>80</v>
      </c>
      <c r="AW214" s="13" t="s">
        <v>30</v>
      </c>
      <c r="AX214" s="13" t="s">
        <v>73</v>
      </c>
      <c r="AY214" s="255" t="s">
        <v>144</v>
      </c>
    </row>
    <row r="215" s="15" customFormat="1">
      <c r="A215" s="15"/>
      <c r="B215" s="267"/>
      <c r="C215" s="268"/>
      <c r="D215" s="239" t="s">
        <v>158</v>
      </c>
      <c r="E215" s="269" t="s">
        <v>1</v>
      </c>
      <c r="F215" s="270" t="s">
        <v>161</v>
      </c>
      <c r="G215" s="268"/>
      <c r="H215" s="271">
        <v>14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158</v>
      </c>
      <c r="AU215" s="277" t="s">
        <v>82</v>
      </c>
      <c r="AV215" s="15" t="s">
        <v>152</v>
      </c>
      <c r="AW215" s="15" t="s">
        <v>30</v>
      </c>
      <c r="AX215" s="15" t="s">
        <v>80</v>
      </c>
      <c r="AY215" s="277" t="s">
        <v>144</v>
      </c>
    </row>
    <row r="216" s="2" customFormat="1" ht="24.15" customHeight="1">
      <c r="A216" s="38"/>
      <c r="B216" s="39"/>
      <c r="C216" s="226" t="s">
        <v>381</v>
      </c>
      <c r="D216" s="226" t="s">
        <v>147</v>
      </c>
      <c r="E216" s="227" t="s">
        <v>1686</v>
      </c>
      <c r="F216" s="228" t="s">
        <v>1687</v>
      </c>
      <c r="G216" s="229" t="s">
        <v>164</v>
      </c>
      <c r="H216" s="230">
        <v>211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38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726</v>
      </c>
      <c r="AT216" s="237" t="s">
        <v>147</v>
      </c>
      <c r="AU216" s="237" t="s">
        <v>82</v>
      </c>
      <c r="AY216" s="17" t="s">
        <v>144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80</v>
      </c>
      <c r="BK216" s="238">
        <f>ROUND(I216*H216,2)</f>
        <v>0</v>
      </c>
      <c r="BL216" s="17" t="s">
        <v>726</v>
      </c>
      <c r="BM216" s="237" t="s">
        <v>1688</v>
      </c>
    </row>
    <row r="217" s="2" customFormat="1">
      <c r="A217" s="38"/>
      <c r="B217" s="39"/>
      <c r="C217" s="40"/>
      <c r="D217" s="239" t="s">
        <v>154</v>
      </c>
      <c r="E217" s="40"/>
      <c r="F217" s="240" t="s">
        <v>1689</v>
      </c>
      <c r="G217" s="40"/>
      <c r="H217" s="40"/>
      <c r="I217" s="241"/>
      <c r="J217" s="40"/>
      <c r="K217" s="40"/>
      <c r="L217" s="44"/>
      <c r="M217" s="242"/>
      <c r="N217" s="24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154</v>
      </c>
      <c r="AU217" s="17" t="s">
        <v>82</v>
      </c>
    </row>
    <row r="218" s="2" customFormat="1" ht="24.15" customHeight="1">
      <c r="A218" s="38"/>
      <c r="B218" s="39"/>
      <c r="C218" s="226" t="s">
        <v>386</v>
      </c>
      <c r="D218" s="226" t="s">
        <v>147</v>
      </c>
      <c r="E218" s="227" t="s">
        <v>1690</v>
      </c>
      <c r="F218" s="228" t="s">
        <v>1691</v>
      </c>
      <c r="G218" s="229" t="s">
        <v>323</v>
      </c>
      <c r="H218" s="230">
        <v>12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38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726</v>
      </c>
      <c r="AT218" s="237" t="s">
        <v>147</v>
      </c>
      <c r="AU218" s="237" t="s">
        <v>82</v>
      </c>
      <c r="AY218" s="17" t="s">
        <v>144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80</v>
      </c>
      <c r="BK218" s="238">
        <f>ROUND(I218*H218,2)</f>
        <v>0</v>
      </c>
      <c r="BL218" s="17" t="s">
        <v>726</v>
      </c>
      <c r="BM218" s="237" t="s">
        <v>1692</v>
      </c>
    </row>
    <row r="219" s="2" customFormat="1">
      <c r="A219" s="38"/>
      <c r="B219" s="39"/>
      <c r="C219" s="40"/>
      <c r="D219" s="239" t="s">
        <v>154</v>
      </c>
      <c r="E219" s="40"/>
      <c r="F219" s="240" t="s">
        <v>1693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154</v>
      </c>
      <c r="AU219" s="17" t="s">
        <v>82</v>
      </c>
    </row>
    <row r="220" s="2" customFormat="1" ht="24.15" customHeight="1">
      <c r="A220" s="38"/>
      <c r="B220" s="39"/>
      <c r="C220" s="226" t="s">
        <v>392</v>
      </c>
      <c r="D220" s="226" t="s">
        <v>147</v>
      </c>
      <c r="E220" s="227" t="s">
        <v>1694</v>
      </c>
      <c r="F220" s="228" t="s">
        <v>1695</v>
      </c>
      <c r="G220" s="229" t="s">
        <v>178</v>
      </c>
      <c r="H220" s="230">
        <v>15</v>
      </c>
      <c r="I220" s="231"/>
      <c r="J220" s="232">
        <f>ROUND(I220*H220,2)</f>
        <v>0</v>
      </c>
      <c r="K220" s="228" t="s">
        <v>151</v>
      </c>
      <c r="L220" s="44"/>
      <c r="M220" s="233" t="s">
        <v>1</v>
      </c>
      <c r="N220" s="234" t="s">
        <v>38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0.33000000000000002</v>
      </c>
      <c r="T220" s="236">
        <f>S220*H220</f>
        <v>4.9500000000000002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726</v>
      </c>
      <c r="AT220" s="237" t="s">
        <v>147</v>
      </c>
      <c r="AU220" s="237" t="s">
        <v>82</v>
      </c>
      <c r="AY220" s="17" t="s">
        <v>144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80</v>
      </c>
      <c r="BK220" s="238">
        <f>ROUND(I220*H220,2)</f>
        <v>0</v>
      </c>
      <c r="BL220" s="17" t="s">
        <v>726</v>
      </c>
      <c r="BM220" s="237" t="s">
        <v>1696</v>
      </c>
    </row>
    <row r="221" s="2" customFormat="1">
      <c r="A221" s="38"/>
      <c r="B221" s="39"/>
      <c r="C221" s="40"/>
      <c r="D221" s="239" t="s">
        <v>154</v>
      </c>
      <c r="E221" s="40"/>
      <c r="F221" s="240" t="s">
        <v>1697</v>
      </c>
      <c r="G221" s="40"/>
      <c r="H221" s="40"/>
      <c r="I221" s="241"/>
      <c r="J221" s="40"/>
      <c r="K221" s="40"/>
      <c r="L221" s="44"/>
      <c r="M221" s="242"/>
      <c r="N221" s="24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154</v>
      </c>
      <c r="AU221" s="17" t="s">
        <v>82</v>
      </c>
    </row>
    <row r="222" s="2" customFormat="1">
      <c r="A222" s="38"/>
      <c r="B222" s="39"/>
      <c r="C222" s="40"/>
      <c r="D222" s="244" t="s">
        <v>156</v>
      </c>
      <c r="E222" s="40"/>
      <c r="F222" s="245" t="s">
        <v>1698</v>
      </c>
      <c r="G222" s="40"/>
      <c r="H222" s="40"/>
      <c r="I222" s="241"/>
      <c r="J222" s="40"/>
      <c r="K222" s="40"/>
      <c r="L222" s="44"/>
      <c r="M222" s="242"/>
      <c r="N222" s="243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156</v>
      </c>
      <c r="AU222" s="17" t="s">
        <v>82</v>
      </c>
    </row>
    <row r="223" s="13" customFormat="1">
      <c r="A223" s="13"/>
      <c r="B223" s="246"/>
      <c r="C223" s="247"/>
      <c r="D223" s="239" t="s">
        <v>158</v>
      </c>
      <c r="E223" s="248" t="s">
        <v>1</v>
      </c>
      <c r="F223" s="249" t="s">
        <v>1555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158</v>
      </c>
      <c r="AU223" s="255" t="s">
        <v>82</v>
      </c>
      <c r="AV223" s="13" t="s">
        <v>80</v>
      </c>
      <c r="AW223" s="13" t="s">
        <v>30</v>
      </c>
      <c r="AX223" s="13" t="s">
        <v>73</v>
      </c>
      <c r="AY223" s="255" t="s">
        <v>144</v>
      </c>
    </row>
    <row r="224" s="14" customFormat="1">
      <c r="A224" s="14"/>
      <c r="B224" s="256"/>
      <c r="C224" s="257"/>
      <c r="D224" s="239" t="s">
        <v>158</v>
      </c>
      <c r="E224" s="258" t="s">
        <v>1</v>
      </c>
      <c r="F224" s="259" t="s">
        <v>1699</v>
      </c>
      <c r="G224" s="257"/>
      <c r="H224" s="260">
        <v>15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158</v>
      </c>
      <c r="AU224" s="266" t="s">
        <v>82</v>
      </c>
      <c r="AV224" s="14" t="s">
        <v>82</v>
      </c>
      <c r="AW224" s="14" t="s">
        <v>30</v>
      </c>
      <c r="AX224" s="14" t="s">
        <v>73</v>
      </c>
      <c r="AY224" s="266" t="s">
        <v>144</v>
      </c>
    </row>
    <row r="225" s="15" customFormat="1">
      <c r="A225" s="15"/>
      <c r="B225" s="267"/>
      <c r="C225" s="268"/>
      <c r="D225" s="239" t="s">
        <v>158</v>
      </c>
      <c r="E225" s="269" t="s">
        <v>1</v>
      </c>
      <c r="F225" s="270" t="s">
        <v>161</v>
      </c>
      <c r="G225" s="268"/>
      <c r="H225" s="271">
        <v>15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158</v>
      </c>
      <c r="AU225" s="277" t="s">
        <v>82</v>
      </c>
      <c r="AV225" s="15" t="s">
        <v>152</v>
      </c>
      <c r="AW225" s="15" t="s">
        <v>30</v>
      </c>
      <c r="AX225" s="15" t="s">
        <v>80</v>
      </c>
      <c r="AY225" s="277" t="s">
        <v>144</v>
      </c>
    </row>
    <row r="226" s="12" customFormat="1" ht="25.92" customHeight="1">
      <c r="A226" s="12"/>
      <c r="B226" s="210"/>
      <c r="C226" s="211"/>
      <c r="D226" s="212" t="s">
        <v>72</v>
      </c>
      <c r="E226" s="213" t="s">
        <v>1700</v>
      </c>
      <c r="F226" s="213" t="s">
        <v>1701</v>
      </c>
      <c r="G226" s="211"/>
      <c r="H226" s="211"/>
      <c r="I226" s="214"/>
      <c r="J226" s="215">
        <f>BK226</f>
        <v>0</v>
      </c>
      <c r="K226" s="211"/>
      <c r="L226" s="216"/>
      <c r="M226" s="217"/>
      <c r="N226" s="218"/>
      <c r="O226" s="218"/>
      <c r="P226" s="219">
        <f>P227</f>
        <v>0</v>
      </c>
      <c r="Q226" s="218"/>
      <c r="R226" s="219">
        <f>R227</f>
        <v>0</v>
      </c>
      <c r="S226" s="218"/>
      <c r="T226" s="220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1" t="s">
        <v>184</v>
      </c>
      <c r="AT226" s="222" t="s">
        <v>72</v>
      </c>
      <c r="AU226" s="222" t="s">
        <v>73</v>
      </c>
      <c r="AY226" s="221" t="s">
        <v>144</v>
      </c>
      <c r="BK226" s="223">
        <f>BK227</f>
        <v>0</v>
      </c>
    </row>
    <row r="227" s="12" customFormat="1" ht="22.8" customHeight="1">
      <c r="A227" s="12"/>
      <c r="B227" s="210"/>
      <c r="C227" s="211"/>
      <c r="D227" s="212" t="s">
        <v>72</v>
      </c>
      <c r="E227" s="224" t="s">
        <v>1702</v>
      </c>
      <c r="F227" s="224" t="s">
        <v>1703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SUM(P228:P229)</f>
        <v>0</v>
      </c>
      <c r="Q227" s="218"/>
      <c r="R227" s="219">
        <f>SUM(R228:R229)</f>
        <v>0</v>
      </c>
      <c r="S227" s="218"/>
      <c r="T227" s="220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184</v>
      </c>
      <c r="AT227" s="222" t="s">
        <v>72</v>
      </c>
      <c r="AU227" s="222" t="s">
        <v>80</v>
      </c>
      <c r="AY227" s="221" t="s">
        <v>144</v>
      </c>
      <c r="BK227" s="223">
        <f>SUM(BK228:BK229)</f>
        <v>0</v>
      </c>
    </row>
    <row r="228" s="2" customFormat="1" ht="16.5" customHeight="1">
      <c r="A228" s="38"/>
      <c r="B228" s="39"/>
      <c r="C228" s="226" t="s">
        <v>402</v>
      </c>
      <c r="D228" s="226" t="s">
        <v>147</v>
      </c>
      <c r="E228" s="227" t="s">
        <v>1704</v>
      </c>
      <c r="F228" s="228" t="s">
        <v>1705</v>
      </c>
      <c r="G228" s="229" t="s">
        <v>1659</v>
      </c>
      <c r="H228" s="230">
        <v>4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38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1706</v>
      </c>
      <c r="AT228" s="237" t="s">
        <v>147</v>
      </c>
      <c r="AU228" s="237" t="s">
        <v>82</v>
      </c>
      <c r="AY228" s="17" t="s">
        <v>144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80</v>
      </c>
      <c r="BK228" s="238">
        <f>ROUND(I228*H228,2)</f>
        <v>0</v>
      </c>
      <c r="BL228" s="17" t="s">
        <v>1706</v>
      </c>
      <c r="BM228" s="237" t="s">
        <v>1707</v>
      </c>
    </row>
    <row r="229" s="2" customFormat="1">
      <c r="A229" s="38"/>
      <c r="B229" s="39"/>
      <c r="C229" s="40"/>
      <c r="D229" s="239" t="s">
        <v>154</v>
      </c>
      <c r="E229" s="40"/>
      <c r="F229" s="240" t="s">
        <v>1705</v>
      </c>
      <c r="G229" s="40"/>
      <c r="H229" s="40"/>
      <c r="I229" s="241"/>
      <c r="J229" s="40"/>
      <c r="K229" s="40"/>
      <c r="L229" s="44"/>
      <c r="M229" s="292"/>
      <c r="N229" s="293"/>
      <c r="O229" s="294"/>
      <c r="P229" s="294"/>
      <c r="Q229" s="294"/>
      <c r="R229" s="294"/>
      <c r="S229" s="294"/>
      <c r="T229" s="29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154</v>
      </c>
      <c r="AU229" s="17" t="s">
        <v>82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3huuvZFbl+DE92FGNfjbWP1ibvl6P7osAyK96lwhs2kW+LZUztJqMLoqtspISgHhW0EXlqH6ocgH/bvA+6akFQ==" hashValue="M3uISNCphxgQYLxXtQMmAFRxbX7uGC79IZ/b8xRV07wTnZKFOmrl4xiESkXYhxqXKFTB6AwOqL9GYBHgjFk0WQ==" algorithmName="SHA-512" password="CC35"/>
  <autoFilter ref="C128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4_02/631312141"/>
    <hyperlink ref="F222" r:id="rId2" display="https://podminky.urs.cz/item/CS_URS_2024_02/46807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106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107</v>
      </c>
      <c r="L8" s="20"/>
    </row>
    <row r="9" s="2" customFormat="1" ht="16.5" customHeight="1">
      <c r="A9" s="38"/>
      <c r="B9" s="44"/>
      <c r="C9" s="38"/>
      <c r="D9" s="38"/>
      <c r="E9" s="151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109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1708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ROUND((SUM(BE124:BE158)),  2)</f>
        <v>0</v>
      </c>
      <c r="G35" s="38"/>
      <c r="H35" s="38"/>
      <c r="I35" s="164">
        <v>0.20999999999999999</v>
      </c>
      <c r="J35" s="163">
        <f>ROUND(((SUM(BE124:BE158))*I35),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ROUND((SUM(BF124:BF158)),  2)</f>
        <v>0</v>
      </c>
      <c r="G36" s="38"/>
      <c r="H36" s="38"/>
      <c r="I36" s="164">
        <v>0.12</v>
      </c>
      <c r="J36" s="163">
        <f>ROUND(((SUM(BF124:BF158))*I36),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ROUND((SUM(BG124:BG158)),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ROUND((SUM(BH124:BH158)),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ROUND((SUM(BI124:BI158)),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109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999 - vedlejší a ostatní náklady stavby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112</v>
      </c>
      <c r="D96" s="185"/>
      <c r="E96" s="185"/>
      <c r="F96" s="185"/>
      <c r="G96" s="185"/>
      <c r="H96" s="185"/>
      <c r="I96" s="185"/>
      <c r="J96" s="186" t="s">
        <v>113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114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115</v>
      </c>
    </row>
    <row r="99" s="9" customFormat="1" ht="24.96" customHeight="1">
      <c r="A99" s="9"/>
      <c r="B99" s="188"/>
      <c r="C99" s="189"/>
      <c r="D99" s="190" t="s">
        <v>1548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1709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1710</v>
      </c>
      <c r="E101" s="196"/>
      <c r="F101" s="196"/>
      <c r="G101" s="196"/>
      <c r="H101" s="196"/>
      <c r="I101" s="196"/>
      <c r="J101" s="197">
        <f>J142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1711</v>
      </c>
      <c r="E102" s="196"/>
      <c r="F102" s="196"/>
      <c r="G102" s="196"/>
      <c r="H102" s="196"/>
      <c r="I102" s="196"/>
      <c r="J102" s="197">
        <f>J152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Bílina - oprava střech objektů bývalého pivovaru - rev 07.05.25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107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108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999 - vedlejší a ostatní náklady stavby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22. 11. 2024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130</v>
      </c>
      <c r="D123" s="202" t="s">
        <v>58</v>
      </c>
      <c r="E123" s="202" t="s">
        <v>54</v>
      </c>
      <c r="F123" s="202" t="s">
        <v>55</v>
      </c>
      <c r="G123" s="202" t="s">
        <v>131</v>
      </c>
      <c r="H123" s="202" t="s">
        <v>132</v>
      </c>
      <c r="I123" s="202" t="s">
        <v>133</v>
      </c>
      <c r="J123" s="202" t="s">
        <v>113</v>
      </c>
      <c r="K123" s="203" t="s">
        <v>134</v>
      </c>
      <c r="L123" s="204"/>
      <c r="M123" s="100" t="s">
        <v>1</v>
      </c>
      <c r="N123" s="101" t="s">
        <v>37</v>
      </c>
      <c r="O123" s="101" t="s">
        <v>135</v>
      </c>
      <c r="P123" s="101" t="s">
        <v>136</v>
      </c>
      <c r="Q123" s="101" t="s">
        <v>137</v>
      </c>
      <c r="R123" s="101" t="s">
        <v>138</v>
      </c>
      <c r="S123" s="101" t="s">
        <v>139</v>
      </c>
      <c r="T123" s="102" t="s">
        <v>140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141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115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1700</v>
      </c>
      <c r="F125" s="213" t="s">
        <v>1701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P126+SUM(P127:P132)+P142+P152</f>
        <v>0</v>
      </c>
      <c r="Q125" s="218"/>
      <c r="R125" s="219">
        <f>R126+SUM(R127:R132)+R142+R152</f>
        <v>0</v>
      </c>
      <c r="S125" s="218"/>
      <c r="T125" s="220">
        <f>T126+SUM(T127:T132)+T142+T152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184</v>
      </c>
      <c r="AT125" s="222" t="s">
        <v>72</v>
      </c>
      <c r="AU125" s="222" t="s">
        <v>73</v>
      </c>
      <c r="AY125" s="221" t="s">
        <v>144</v>
      </c>
      <c r="BK125" s="223">
        <f>BK126+SUM(BK127:BK132)+BK142+BK152</f>
        <v>0</v>
      </c>
    </row>
    <row r="126" s="2" customFormat="1" ht="16.5" customHeight="1">
      <c r="A126" s="38"/>
      <c r="B126" s="39"/>
      <c r="C126" s="226" t="s">
        <v>80</v>
      </c>
      <c r="D126" s="226" t="s">
        <v>147</v>
      </c>
      <c r="E126" s="227" t="s">
        <v>1712</v>
      </c>
      <c r="F126" s="228" t="s">
        <v>1713</v>
      </c>
      <c r="G126" s="229" t="s">
        <v>1714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152</v>
      </c>
      <c r="AT126" s="237" t="s">
        <v>147</v>
      </c>
      <c r="AU126" s="237" t="s">
        <v>80</v>
      </c>
      <c r="AY126" s="17" t="s">
        <v>144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80</v>
      </c>
      <c r="BK126" s="238">
        <f>ROUND(I126*H126,2)</f>
        <v>0</v>
      </c>
      <c r="BL126" s="17" t="s">
        <v>152</v>
      </c>
      <c r="BM126" s="237" t="s">
        <v>1715</v>
      </c>
    </row>
    <row r="127" s="2" customFormat="1">
      <c r="A127" s="38"/>
      <c r="B127" s="39"/>
      <c r="C127" s="40"/>
      <c r="D127" s="239" t="s">
        <v>154</v>
      </c>
      <c r="E127" s="40"/>
      <c r="F127" s="240" t="s">
        <v>1713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154</v>
      </c>
      <c r="AU127" s="17" t="s">
        <v>80</v>
      </c>
    </row>
    <row r="128" s="2" customFormat="1" ht="16.5" customHeight="1">
      <c r="A128" s="38"/>
      <c r="B128" s="39"/>
      <c r="C128" s="226" t="s">
        <v>82</v>
      </c>
      <c r="D128" s="226" t="s">
        <v>147</v>
      </c>
      <c r="E128" s="227" t="s">
        <v>1716</v>
      </c>
      <c r="F128" s="228" t="s">
        <v>1717</v>
      </c>
      <c r="G128" s="229" t="s">
        <v>1714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152</v>
      </c>
      <c r="AT128" s="237" t="s">
        <v>147</v>
      </c>
      <c r="AU128" s="237" t="s">
        <v>80</v>
      </c>
      <c r="AY128" s="17" t="s">
        <v>144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152</v>
      </c>
      <c r="BM128" s="237" t="s">
        <v>1718</v>
      </c>
    </row>
    <row r="129" s="2" customFormat="1">
      <c r="A129" s="38"/>
      <c r="B129" s="39"/>
      <c r="C129" s="40"/>
      <c r="D129" s="239" t="s">
        <v>154</v>
      </c>
      <c r="E129" s="40"/>
      <c r="F129" s="240" t="s">
        <v>1717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154</v>
      </c>
      <c r="AU129" s="17" t="s">
        <v>80</v>
      </c>
    </row>
    <row r="130" s="2" customFormat="1" ht="16.5" customHeight="1">
      <c r="A130" s="38"/>
      <c r="B130" s="39"/>
      <c r="C130" s="226" t="s">
        <v>145</v>
      </c>
      <c r="D130" s="226" t="s">
        <v>147</v>
      </c>
      <c r="E130" s="227" t="s">
        <v>1719</v>
      </c>
      <c r="F130" s="228" t="s">
        <v>1720</v>
      </c>
      <c r="G130" s="229" t="s">
        <v>1714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152</v>
      </c>
      <c r="AT130" s="237" t="s">
        <v>147</v>
      </c>
      <c r="AU130" s="237" t="s">
        <v>80</v>
      </c>
      <c r="AY130" s="17" t="s">
        <v>144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152</v>
      </c>
      <c r="BM130" s="237" t="s">
        <v>1721</v>
      </c>
    </row>
    <row r="131" s="2" customFormat="1">
      <c r="A131" s="38"/>
      <c r="B131" s="39"/>
      <c r="C131" s="40"/>
      <c r="D131" s="239" t="s">
        <v>154</v>
      </c>
      <c r="E131" s="40"/>
      <c r="F131" s="240" t="s">
        <v>1720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154</v>
      </c>
      <c r="AU131" s="17" t="s">
        <v>80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1722</v>
      </c>
      <c r="F132" s="224" t="s">
        <v>1723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SUM(P133:P141)</f>
        <v>0</v>
      </c>
      <c r="Q132" s="218"/>
      <c r="R132" s="219">
        <f>SUM(R133:R141)</f>
        <v>0</v>
      </c>
      <c r="S132" s="218"/>
      <c r="T132" s="220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184</v>
      </c>
      <c r="AT132" s="222" t="s">
        <v>72</v>
      </c>
      <c r="AU132" s="222" t="s">
        <v>80</v>
      </c>
      <c r="AY132" s="221" t="s">
        <v>144</v>
      </c>
      <c r="BK132" s="223">
        <f>SUM(BK133:BK141)</f>
        <v>0</v>
      </c>
    </row>
    <row r="133" s="2" customFormat="1" ht="16.5" customHeight="1">
      <c r="A133" s="38"/>
      <c r="B133" s="39"/>
      <c r="C133" s="226" t="s">
        <v>152</v>
      </c>
      <c r="D133" s="226" t="s">
        <v>147</v>
      </c>
      <c r="E133" s="227" t="s">
        <v>1724</v>
      </c>
      <c r="F133" s="228" t="s">
        <v>1723</v>
      </c>
      <c r="G133" s="229" t="s">
        <v>1725</v>
      </c>
      <c r="H133" s="230">
        <v>2.5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152</v>
      </c>
      <c r="AT133" s="237" t="s">
        <v>147</v>
      </c>
      <c r="AU133" s="237" t="s">
        <v>82</v>
      </c>
      <c r="AY133" s="17" t="s">
        <v>144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152</v>
      </c>
      <c r="BM133" s="237" t="s">
        <v>1726</v>
      </c>
    </row>
    <row r="134" s="2" customFormat="1">
      <c r="A134" s="38"/>
      <c r="B134" s="39"/>
      <c r="C134" s="40"/>
      <c r="D134" s="239" t="s">
        <v>154</v>
      </c>
      <c r="E134" s="40"/>
      <c r="F134" s="240" t="s">
        <v>1723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154</v>
      </c>
      <c r="AU134" s="17" t="s">
        <v>82</v>
      </c>
    </row>
    <row r="135" s="2" customFormat="1" ht="16.5" customHeight="1">
      <c r="A135" s="38"/>
      <c r="B135" s="39"/>
      <c r="C135" s="226" t="s">
        <v>184</v>
      </c>
      <c r="D135" s="226" t="s">
        <v>147</v>
      </c>
      <c r="E135" s="227" t="s">
        <v>1727</v>
      </c>
      <c r="F135" s="228" t="s">
        <v>1728</v>
      </c>
      <c r="G135" s="229" t="s">
        <v>1714</v>
      </c>
      <c r="H135" s="230">
        <v>1</v>
      </c>
      <c r="I135" s="231"/>
      <c r="J135" s="232">
        <f>ROUND(I135*H135,2)</f>
        <v>0</v>
      </c>
      <c r="K135" s="228" t="s">
        <v>151</v>
      </c>
      <c r="L135" s="44"/>
      <c r="M135" s="233" t="s">
        <v>1</v>
      </c>
      <c r="N135" s="234" t="s">
        <v>38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1706</v>
      </c>
      <c r="AT135" s="237" t="s">
        <v>147</v>
      </c>
      <c r="AU135" s="237" t="s">
        <v>82</v>
      </c>
      <c r="AY135" s="17" t="s">
        <v>144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80</v>
      </c>
      <c r="BK135" s="238">
        <f>ROUND(I135*H135,2)</f>
        <v>0</v>
      </c>
      <c r="BL135" s="17" t="s">
        <v>1706</v>
      </c>
      <c r="BM135" s="237" t="s">
        <v>1729</v>
      </c>
    </row>
    <row r="136" s="2" customFormat="1">
      <c r="A136" s="38"/>
      <c r="B136" s="39"/>
      <c r="C136" s="40"/>
      <c r="D136" s="239" t="s">
        <v>154</v>
      </c>
      <c r="E136" s="40"/>
      <c r="F136" s="240" t="s">
        <v>1728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154</v>
      </c>
      <c r="AU136" s="17" t="s">
        <v>82</v>
      </c>
    </row>
    <row r="137" s="2" customFormat="1">
      <c r="A137" s="38"/>
      <c r="B137" s="39"/>
      <c r="C137" s="40"/>
      <c r="D137" s="244" t="s">
        <v>156</v>
      </c>
      <c r="E137" s="40"/>
      <c r="F137" s="245" t="s">
        <v>1730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156</v>
      </c>
      <c r="AU137" s="17" t="s">
        <v>82</v>
      </c>
    </row>
    <row r="138" s="2" customFormat="1" ht="16.5" customHeight="1">
      <c r="A138" s="38"/>
      <c r="B138" s="39"/>
      <c r="C138" s="226" t="s">
        <v>174</v>
      </c>
      <c r="D138" s="226" t="s">
        <v>147</v>
      </c>
      <c r="E138" s="227" t="s">
        <v>1731</v>
      </c>
      <c r="F138" s="228" t="s">
        <v>1732</v>
      </c>
      <c r="G138" s="229" t="s">
        <v>1714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1706</v>
      </c>
      <c r="AT138" s="237" t="s">
        <v>147</v>
      </c>
      <c r="AU138" s="237" t="s">
        <v>82</v>
      </c>
      <c r="AY138" s="17" t="s">
        <v>144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1706</v>
      </c>
      <c r="BM138" s="237" t="s">
        <v>1733</v>
      </c>
    </row>
    <row r="139" s="2" customFormat="1">
      <c r="A139" s="38"/>
      <c r="B139" s="39"/>
      <c r="C139" s="40"/>
      <c r="D139" s="239" t="s">
        <v>154</v>
      </c>
      <c r="E139" s="40"/>
      <c r="F139" s="240" t="s">
        <v>1732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154</v>
      </c>
      <c r="AU139" s="17" t="s">
        <v>82</v>
      </c>
    </row>
    <row r="140" s="2" customFormat="1" ht="16.5" customHeight="1">
      <c r="A140" s="38"/>
      <c r="B140" s="39"/>
      <c r="C140" s="226" t="s">
        <v>197</v>
      </c>
      <c r="D140" s="226" t="s">
        <v>147</v>
      </c>
      <c r="E140" s="227" t="s">
        <v>1734</v>
      </c>
      <c r="F140" s="228" t="s">
        <v>1735</v>
      </c>
      <c r="G140" s="229" t="s">
        <v>1714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38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1706</v>
      </c>
      <c r="AT140" s="237" t="s">
        <v>147</v>
      </c>
      <c r="AU140" s="237" t="s">
        <v>82</v>
      </c>
      <c r="AY140" s="17" t="s">
        <v>144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1706</v>
      </c>
      <c r="BM140" s="237" t="s">
        <v>1736</v>
      </c>
    </row>
    <row r="141" s="2" customFormat="1">
      <c r="A141" s="38"/>
      <c r="B141" s="39"/>
      <c r="C141" s="40"/>
      <c r="D141" s="239" t="s">
        <v>154</v>
      </c>
      <c r="E141" s="40"/>
      <c r="F141" s="240" t="s">
        <v>1735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154</v>
      </c>
      <c r="AU141" s="17" t="s">
        <v>82</v>
      </c>
    </row>
    <row r="142" s="12" customFormat="1" ht="22.8" customHeight="1">
      <c r="A142" s="12"/>
      <c r="B142" s="210"/>
      <c r="C142" s="211"/>
      <c r="D142" s="212" t="s">
        <v>72</v>
      </c>
      <c r="E142" s="224" t="s">
        <v>1737</v>
      </c>
      <c r="F142" s="224" t="s">
        <v>1738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SUM(P143:P151)</f>
        <v>0</v>
      </c>
      <c r="Q142" s="218"/>
      <c r="R142" s="219">
        <f>SUM(R143:R151)</f>
        <v>0</v>
      </c>
      <c r="S142" s="218"/>
      <c r="T142" s="22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184</v>
      </c>
      <c r="AT142" s="222" t="s">
        <v>72</v>
      </c>
      <c r="AU142" s="222" t="s">
        <v>80</v>
      </c>
      <c r="AY142" s="221" t="s">
        <v>144</v>
      </c>
      <c r="BK142" s="223">
        <f>SUM(BK143:BK151)</f>
        <v>0</v>
      </c>
    </row>
    <row r="143" s="2" customFormat="1" ht="16.5" customHeight="1">
      <c r="A143" s="38"/>
      <c r="B143" s="39"/>
      <c r="C143" s="226" t="s">
        <v>203</v>
      </c>
      <c r="D143" s="226" t="s">
        <v>147</v>
      </c>
      <c r="E143" s="227" t="s">
        <v>1739</v>
      </c>
      <c r="F143" s="228" t="s">
        <v>1738</v>
      </c>
      <c r="G143" s="229" t="s">
        <v>1725</v>
      </c>
      <c r="H143" s="230">
        <v>3</v>
      </c>
      <c r="I143" s="231"/>
      <c r="J143" s="232">
        <f>ROUND(I143*H143,2)</f>
        <v>0</v>
      </c>
      <c r="K143" s="228" t="s">
        <v>151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1706</v>
      </c>
      <c r="AT143" s="237" t="s">
        <v>147</v>
      </c>
      <c r="AU143" s="237" t="s">
        <v>82</v>
      </c>
      <c r="AY143" s="17" t="s">
        <v>144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1706</v>
      </c>
      <c r="BM143" s="237" t="s">
        <v>1740</v>
      </c>
    </row>
    <row r="144" s="2" customFormat="1">
      <c r="A144" s="38"/>
      <c r="B144" s="39"/>
      <c r="C144" s="40"/>
      <c r="D144" s="239" t="s">
        <v>154</v>
      </c>
      <c r="E144" s="40"/>
      <c r="F144" s="240" t="s">
        <v>1738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154</v>
      </c>
      <c r="AU144" s="17" t="s">
        <v>82</v>
      </c>
    </row>
    <row r="145" s="2" customFormat="1">
      <c r="A145" s="38"/>
      <c r="B145" s="39"/>
      <c r="C145" s="40"/>
      <c r="D145" s="244" t="s">
        <v>156</v>
      </c>
      <c r="E145" s="40"/>
      <c r="F145" s="245" t="s">
        <v>1741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156</v>
      </c>
      <c r="AU145" s="17" t="s">
        <v>82</v>
      </c>
    </row>
    <row r="146" s="2" customFormat="1" ht="16.5" customHeight="1">
      <c r="A146" s="38"/>
      <c r="B146" s="39"/>
      <c r="C146" s="226" t="s">
        <v>211</v>
      </c>
      <c r="D146" s="226" t="s">
        <v>147</v>
      </c>
      <c r="E146" s="227" t="s">
        <v>1742</v>
      </c>
      <c r="F146" s="228" t="s">
        <v>1743</v>
      </c>
      <c r="G146" s="229" t="s">
        <v>1744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152</v>
      </c>
      <c r="AT146" s="237" t="s">
        <v>147</v>
      </c>
      <c r="AU146" s="237" t="s">
        <v>82</v>
      </c>
      <c r="AY146" s="17" t="s">
        <v>144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152</v>
      </c>
      <c r="BM146" s="237" t="s">
        <v>1745</v>
      </c>
    </row>
    <row r="147" s="2" customFormat="1">
      <c r="A147" s="38"/>
      <c r="B147" s="39"/>
      <c r="C147" s="40"/>
      <c r="D147" s="239" t="s">
        <v>154</v>
      </c>
      <c r="E147" s="40"/>
      <c r="F147" s="240" t="s">
        <v>1743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154</v>
      </c>
      <c r="AU147" s="17" t="s">
        <v>82</v>
      </c>
    </row>
    <row r="148" s="13" customFormat="1">
      <c r="A148" s="13"/>
      <c r="B148" s="246"/>
      <c r="C148" s="247"/>
      <c r="D148" s="239" t="s">
        <v>158</v>
      </c>
      <c r="E148" s="248" t="s">
        <v>1</v>
      </c>
      <c r="F148" s="249" t="s">
        <v>1746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158</v>
      </c>
      <c r="AU148" s="255" t="s">
        <v>82</v>
      </c>
      <c r="AV148" s="13" t="s">
        <v>80</v>
      </c>
      <c r="AW148" s="13" t="s">
        <v>30</v>
      </c>
      <c r="AX148" s="13" t="s">
        <v>73</v>
      </c>
      <c r="AY148" s="255" t="s">
        <v>144</v>
      </c>
    </row>
    <row r="149" s="13" customFormat="1">
      <c r="A149" s="13"/>
      <c r="B149" s="246"/>
      <c r="C149" s="247"/>
      <c r="D149" s="239" t="s">
        <v>158</v>
      </c>
      <c r="E149" s="248" t="s">
        <v>1</v>
      </c>
      <c r="F149" s="249" t="s">
        <v>1747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158</v>
      </c>
      <c r="AU149" s="255" t="s">
        <v>82</v>
      </c>
      <c r="AV149" s="13" t="s">
        <v>80</v>
      </c>
      <c r="AW149" s="13" t="s">
        <v>30</v>
      </c>
      <c r="AX149" s="13" t="s">
        <v>73</v>
      </c>
      <c r="AY149" s="255" t="s">
        <v>144</v>
      </c>
    </row>
    <row r="150" s="14" customFormat="1">
      <c r="A150" s="14"/>
      <c r="B150" s="256"/>
      <c r="C150" s="257"/>
      <c r="D150" s="239" t="s">
        <v>158</v>
      </c>
      <c r="E150" s="258" t="s">
        <v>1</v>
      </c>
      <c r="F150" s="259" t="s">
        <v>80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158</v>
      </c>
      <c r="AU150" s="266" t="s">
        <v>82</v>
      </c>
      <c r="AV150" s="14" t="s">
        <v>82</v>
      </c>
      <c r="AW150" s="14" t="s">
        <v>30</v>
      </c>
      <c r="AX150" s="14" t="s">
        <v>73</v>
      </c>
      <c r="AY150" s="266" t="s">
        <v>144</v>
      </c>
    </row>
    <row r="151" s="15" customFormat="1">
      <c r="A151" s="15"/>
      <c r="B151" s="267"/>
      <c r="C151" s="268"/>
      <c r="D151" s="239" t="s">
        <v>158</v>
      </c>
      <c r="E151" s="269" t="s">
        <v>1</v>
      </c>
      <c r="F151" s="270" t="s">
        <v>161</v>
      </c>
      <c r="G151" s="268"/>
      <c r="H151" s="271">
        <v>1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158</v>
      </c>
      <c r="AU151" s="277" t="s">
        <v>82</v>
      </c>
      <c r="AV151" s="15" t="s">
        <v>152</v>
      </c>
      <c r="AW151" s="15" t="s">
        <v>30</v>
      </c>
      <c r="AX151" s="15" t="s">
        <v>80</v>
      </c>
      <c r="AY151" s="277" t="s">
        <v>144</v>
      </c>
    </row>
    <row r="152" s="12" customFormat="1" ht="22.8" customHeight="1">
      <c r="A152" s="12"/>
      <c r="B152" s="210"/>
      <c r="C152" s="211"/>
      <c r="D152" s="212" t="s">
        <v>72</v>
      </c>
      <c r="E152" s="224" t="s">
        <v>1748</v>
      </c>
      <c r="F152" s="224" t="s">
        <v>1749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SUM(P153:P158)</f>
        <v>0</v>
      </c>
      <c r="Q152" s="218"/>
      <c r="R152" s="219">
        <f>SUM(R153:R158)</f>
        <v>0</v>
      </c>
      <c r="S152" s="218"/>
      <c r="T152" s="22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184</v>
      </c>
      <c r="AT152" s="222" t="s">
        <v>72</v>
      </c>
      <c r="AU152" s="222" t="s">
        <v>80</v>
      </c>
      <c r="AY152" s="221" t="s">
        <v>144</v>
      </c>
      <c r="BK152" s="223">
        <f>SUM(BK153:BK158)</f>
        <v>0</v>
      </c>
    </row>
    <row r="153" s="2" customFormat="1" ht="16.5" customHeight="1">
      <c r="A153" s="38"/>
      <c r="B153" s="39"/>
      <c r="C153" s="226" t="s">
        <v>225</v>
      </c>
      <c r="D153" s="226" t="s">
        <v>147</v>
      </c>
      <c r="E153" s="227" t="s">
        <v>1750</v>
      </c>
      <c r="F153" s="228" t="s">
        <v>1751</v>
      </c>
      <c r="G153" s="229" t="s">
        <v>1725</v>
      </c>
      <c r="H153" s="230">
        <v>10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38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152</v>
      </c>
      <c r="AT153" s="237" t="s">
        <v>147</v>
      </c>
      <c r="AU153" s="237" t="s">
        <v>82</v>
      </c>
      <c r="AY153" s="17" t="s">
        <v>144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152</v>
      </c>
      <c r="BM153" s="237" t="s">
        <v>1752</v>
      </c>
    </row>
    <row r="154" s="2" customFormat="1">
      <c r="A154" s="38"/>
      <c r="B154" s="39"/>
      <c r="C154" s="40"/>
      <c r="D154" s="239" t="s">
        <v>154</v>
      </c>
      <c r="E154" s="40"/>
      <c r="F154" s="240" t="s">
        <v>1751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154</v>
      </c>
      <c r="AU154" s="17" t="s">
        <v>82</v>
      </c>
    </row>
    <row r="155" s="2" customFormat="1" ht="16.5" customHeight="1">
      <c r="A155" s="38"/>
      <c r="B155" s="39"/>
      <c r="C155" s="226" t="s">
        <v>232</v>
      </c>
      <c r="D155" s="226" t="s">
        <v>147</v>
      </c>
      <c r="E155" s="227" t="s">
        <v>1753</v>
      </c>
      <c r="F155" s="228" t="s">
        <v>1754</v>
      </c>
      <c r="G155" s="229" t="s">
        <v>1725</v>
      </c>
      <c r="H155" s="230">
        <v>2</v>
      </c>
      <c r="I155" s="231"/>
      <c r="J155" s="232">
        <f>ROUND(I155*H155,2)</f>
        <v>0</v>
      </c>
      <c r="K155" s="228" t="s">
        <v>1755</v>
      </c>
      <c r="L155" s="44"/>
      <c r="M155" s="233" t="s">
        <v>1</v>
      </c>
      <c r="N155" s="234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1706</v>
      </c>
      <c r="AT155" s="237" t="s">
        <v>147</v>
      </c>
      <c r="AU155" s="237" t="s">
        <v>82</v>
      </c>
      <c r="AY155" s="17" t="s">
        <v>144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1706</v>
      </c>
      <c r="BM155" s="237" t="s">
        <v>1756</v>
      </c>
    </row>
    <row r="156" s="2" customFormat="1">
      <c r="A156" s="38"/>
      <c r="B156" s="39"/>
      <c r="C156" s="40"/>
      <c r="D156" s="239" t="s">
        <v>154</v>
      </c>
      <c r="E156" s="40"/>
      <c r="F156" s="240" t="s">
        <v>1754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154</v>
      </c>
      <c r="AU156" s="17" t="s">
        <v>82</v>
      </c>
    </row>
    <row r="157" s="2" customFormat="1">
      <c r="A157" s="38"/>
      <c r="B157" s="39"/>
      <c r="C157" s="40"/>
      <c r="D157" s="244" t="s">
        <v>156</v>
      </c>
      <c r="E157" s="40"/>
      <c r="F157" s="245" t="s">
        <v>1757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156</v>
      </c>
      <c r="AU157" s="17" t="s">
        <v>82</v>
      </c>
    </row>
    <row r="158" s="14" customFormat="1">
      <c r="A158" s="14"/>
      <c r="B158" s="256"/>
      <c r="C158" s="257"/>
      <c r="D158" s="239" t="s">
        <v>158</v>
      </c>
      <c r="E158" s="257"/>
      <c r="F158" s="259" t="s">
        <v>1758</v>
      </c>
      <c r="G158" s="257"/>
      <c r="H158" s="260">
        <v>2</v>
      </c>
      <c r="I158" s="261"/>
      <c r="J158" s="257"/>
      <c r="K158" s="257"/>
      <c r="L158" s="262"/>
      <c r="M158" s="296"/>
      <c r="N158" s="297"/>
      <c r="O158" s="297"/>
      <c r="P158" s="297"/>
      <c r="Q158" s="297"/>
      <c r="R158" s="297"/>
      <c r="S158" s="297"/>
      <c r="T158" s="29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158</v>
      </c>
      <c r="AU158" s="266" t="s">
        <v>82</v>
      </c>
      <c r="AV158" s="14" t="s">
        <v>82</v>
      </c>
      <c r="AW158" s="14" t="s">
        <v>4</v>
      </c>
      <c r="AX158" s="14" t="s">
        <v>80</v>
      </c>
      <c r="AY158" s="266" t="s">
        <v>144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xoQP9WuzCXXxHWbj8IebLJwQUJqUWRIc3+Sfi7ASjRMnxteBYqzFnKr3B1fCtt1jgRcXJksdHS3tNlwo5kllXg==" hashValue="Upil/fsvvFiNttsQTVKDVYBayy+FlWKs83ABYc94faNmy5VgEnQtgJ0LGMEI76ImrA+yUNlbrV6Un1L7JMjQ6g==" algorithmName="SHA-512" password="CC35"/>
  <autoFilter ref="C123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37" r:id="rId1" display="https://podminky.urs.cz/item/CS_URS_2024_02/031303000"/>
    <hyperlink ref="F145" r:id="rId2" display="https://podminky.urs.cz/item/CS_URS_2024_02/070001000"/>
    <hyperlink ref="F157" r:id="rId3" display="https://podminky.urs.cz/item/CS_URS_2024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BAZANT-PC\František Bažant</dc:creator>
  <cp:lastModifiedBy>BAZANT-PC\František Bažant</cp:lastModifiedBy>
  <dcterms:created xsi:type="dcterms:W3CDTF">2025-05-07T11:26:48Z</dcterms:created>
  <dcterms:modified xsi:type="dcterms:W3CDTF">2025-05-07T11:26:57Z</dcterms:modified>
</cp:coreProperties>
</file>