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Vybourání původního ..." sheetId="2" r:id="rId2"/>
    <sheet name="02 - Nové oplocení" sheetId="3" r:id="rId3"/>
    <sheet name="03 - VRN a ostatní náklady" sheetId="4" r:id="rId4"/>
    <sheet name="Seznam figur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'01 - Vybourání původního ...'!$C$123:$K$175</definedName>
    <definedName name="_xlnm.Print_Area" localSheetId="1">'01 - Vybourání původního ...'!$C$4:$J$76,'01 - Vybourání původního ...'!$C$82:$J$103,'01 - Vybourání původního ...'!$C$109:$J$175</definedName>
    <definedName name="_xlnm.Print_Titles" localSheetId="1">'01 - Vybourání původního ...'!$123:$123</definedName>
    <definedName name="_xlnm._FilterDatabase" localSheetId="2" hidden="1">'02 - Nové oplocení'!$C$128:$K$534</definedName>
    <definedName name="_xlnm.Print_Area" localSheetId="2">'02 - Nové oplocení'!$C$4:$J$76,'02 - Nové oplocení'!$C$82:$J$108,'02 - Nové oplocení'!$C$114:$J$534</definedName>
    <definedName name="_xlnm.Print_Titles" localSheetId="2">'02 - Nové oplocení'!$128:$128</definedName>
    <definedName name="_xlnm._FilterDatabase" localSheetId="3" hidden="1">'03 - VRN a ostatní náklady'!$C$122:$K$132</definedName>
    <definedName name="_xlnm.Print_Area" localSheetId="3">'03 - VRN a ostatní náklady'!$C$4:$J$76,'03 - VRN a ostatní náklady'!$C$82:$J$102,'03 - VRN a ostatní náklady'!$C$108:$J$132</definedName>
    <definedName name="_xlnm.Print_Titles" localSheetId="3">'03 - VRN a ostatní náklady'!$122:$122</definedName>
    <definedName name="_xlnm.Print_Area" localSheetId="4">'Seznam figur'!$C$4:$G$154</definedName>
    <definedName name="_xlnm.Print_Titles" localSheetId="4">'Seznam figur'!$9:$9</definedName>
  </definedNames>
  <calcPr/>
</workbook>
</file>

<file path=xl/calcChain.xml><?xml version="1.0" encoding="utf-8"?>
<calcChain xmlns="http://schemas.openxmlformats.org/spreadsheetml/2006/main">
  <c i="5" l="1" r="D7"/>
  <c i="4" r="J39"/>
  <c r="J38"/>
  <c i="1" r="AY98"/>
  <c i="4" r="J37"/>
  <c i="1" r="AX98"/>
  <c i="4"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T125"/>
  <c r="R126"/>
  <c r="R125"/>
  <c r="P126"/>
  <c r="P125"/>
  <c r="J120"/>
  <c r="J119"/>
  <c r="F119"/>
  <c r="F117"/>
  <c r="E115"/>
  <c r="J94"/>
  <c r="J93"/>
  <c r="F93"/>
  <c r="F91"/>
  <c r="E89"/>
  <c r="J20"/>
  <c r="E20"/>
  <c r="F94"/>
  <c r="J19"/>
  <c r="J14"/>
  <c r="J91"/>
  <c r="E7"/>
  <c r="E111"/>
  <c i="3" r="J39"/>
  <c r="J38"/>
  <c i="1" r="AY97"/>
  <c i="3" r="J37"/>
  <c i="1" r="AX97"/>
  <c i="3" r="BI534"/>
  <c r="BH534"/>
  <c r="BG534"/>
  <c r="BF534"/>
  <c r="T534"/>
  <c r="R534"/>
  <c r="P534"/>
  <c r="BI530"/>
  <c r="BH530"/>
  <c r="BG530"/>
  <c r="BF530"/>
  <c r="T530"/>
  <c r="R530"/>
  <c r="P530"/>
  <c r="BI526"/>
  <c r="BH526"/>
  <c r="BG526"/>
  <c r="BF526"/>
  <c r="T526"/>
  <c r="R526"/>
  <c r="P526"/>
  <c r="BI523"/>
  <c r="BH523"/>
  <c r="BG523"/>
  <c r="BF523"/>
  <c r="T523"/>
  <c r="T522"/>
  <c r="R523"/>
  <c r="R522"/>
  <c r="P523"/>
  <c r="P522"/>
  <c r="BI520"/>
  <c r="BH520"/>
  <c r="BG520"/>
  <c r="BF520"/>
  <c r="T520"/>
  <c r="R520"/>
  <c r="P520"/>
  <c r="BI519"/>
  <c r="BH519"/>
  <c r="BG519"/>
  <c r="BF519"/>
  <c r="T519"/>
  <c r="R519"/>
  <c r="P519"/>
  <c r="BI515"/>
  <c r="BH515"/>
  <c r="BG515"/>
  <c r="BF515"/>
  <c r="T515"/>
  <c r="R515"/>
  <c r="P515"/>
  <c r="BI509"/>
  <c r="BH509"/>
  <c r="BG509"/>
  <c r="BF509"/>
  <c r="T509"/>
  <c r="R509"/>
  <c r="P509"/>
  <c r="BI498"/>
  <c r="BH498"/>
  <c r="BG498"/>
  <c r="BF498"/>
  <c r="T498"/>
  <c r="R498"/>
  <c r="P498"/>
  <c r="BI493"/>
  <c r="BH493"/>
  <c r="BG493"/>
  <c r="BF493"/>
  <c r="T493"/>
  <c r="R493"/>
  <c r="P493"/>
  <c r="BI491"/>
  <c r="BH491"/>
  <c r="BG491"/>
  <c r="BF491"/>
  <c r="T491"/>
  <c r="R491"/>
  <c r="P491"/>
  <c r="BI480"/>
  <c r="BH480"/>
  <c r="BG480"/>
  <c r="BF480"/>
  <c r="T480"/>
  <c r="R480"/>
  <c r="P480"/>
  <c r="BI477"/>
  <c r="BH477"/>
  <c r="BG477"/>
  <c r="BF477"/>
  <c r="T477"/>
  <c r="R477"/>
  <c r="P477"/>
  <c r="BI471"/>
  <c r="BH471"/>
  <c r="BG471"/>
  <c r="BF471"/>
  <c r="T471"/>
  <c r="R471"/>
  <c r="P471"/>
  <c r="BI469"/>
  <c r="BH469"/>
  <c r="BG469"/>
  <c r="BF469"/>
  <c r="T469"/>
  <c r="R469"/>
  <c r="P469"/>
  <c r="BI467"/>
  <c r="BH467"/>
  <c r="BG467"/>
  <c r="BF467"/>
  <c r="T467"/>
  <c r="R467"/>
  <c r="P467"/>
  <c r="BI454"/>
  <c r="BH454"/>
  <c r="BG454"/>
  <c r="BF454"/>
  <c r="T454"/>
  <c r="R454"/>
  <c r="P454"/>
  <c r="BI451"/>
  <c r="BH451"/>
  <c r="BG451"/>
  <c r="BF451"/>
  <c r="T451"/>
  <c r="R451"/>
  <c r="P451"/>
  <c r="BI450"/>
  <c r="BH450"/>
  <c r="BG450"/>
  <c r="BF450"/>
  <c r="T450"/>
  <c r="R450"/>
  <c r="P450"/>
  <c r="BI449"/>
  <c r="BH449"/>
  <c r="BG449"/>
  <c r="BF449"/>
  <c r="T449"/>
  <c r="R449"/>
  <c r="P449"/>
  <c r="BI448"/>
  <c r="BH448"/>
  <c r="BG448"/>
  <c r="BF448"/>
  <c r="T448"/>
  <c r="R448"/>
  <c r="P448"/>
  <c r="BI442"/>
  <c r="BH442"/>
  <c r="BG442"/>
  <c r="BF442"/>
  <c r="T442"/>
  <c r="R442"/>
  <c r="P442"/>
  <c r="BI440"/>
  <c r="BH440"/>
  <c r="BG440"/>
  <c r="BF440"/>
  <c r="T440"/>
  <c r="R440"/>
  <c r="P440"/>
  <c r="BI438"/>
  <c r="BH438"/>
  <c r="BG438"/>
  <c r="BF438"/>
  <c r="T438"/>
  <c r="R438"/>
  <c r="P438"/>
  <c r="BI419"/>
  <c r="BH419"/>
  <c r="BG419"/>
  <c r="BF419"/>
  <c r="T419"/>
  <c r="R419"/>
  <c r="P419"/>
  <c r="BI409"/>
  <c r="BH409"/>
  <c r="BG409"/>
  <c r="BF409"/>
  <c r="T409"/>
  <c r="R409"/>
  <c r="P409"/>
  <c r="BI400"/>
  <c r="BH400"/>
  <c r="BG400"/>
  <c r="BF400"/>
  <c r="T400"/>
  <c r="R400"/>
  <c r="P400"/>
  <c r="BI390"/>
  <c r="BH390"/>
  <c r="BG390"/>
  <c r="BF390"/>
  <c r="T390"/>
  <c r="R390"/>
  <c r="P390"/>
  <c r="BI388"/>
  <c r="BH388"/>
  <c r="BG388"/>
  <c r="BF388"/>
  <c r="T388"/>
  <c r="R388"/>
  <c r="P388"/>
  <c r="BI382"/>
  <c r="BH382"/>
  <c r="BG382"/>
  <c r="BF382"/>
  <c r="T382"/>
  <c r="R382"/>
  <c r="P382"/>
  <c r="BI370"/>
  <c r="BH370"/>
  <c r="BG370"/>
  <c r="BF370"/>
  <c r="T370"/>
  <c r="R370"/>
  <c r="P370"/>
  <c r="BI369"/>
  <c r="BH369"/>
  <c r="BG369"/>
  <c r="BF369"/>
  <c r="T369"/>
  <c r="R369"/>
  <c r="P369"/>
  <c r="BI363"/>
  <c r="BH363"/>
  <c r="BG363"/>
  <c r="BF363"/>
  <c r="T363"/>
  <c r="R363"/>
  <c r="P363"/>
  <c r="BI362"/>
  <c r="BH362"/>
  <c r="BG362"/>
  <c r="BF362"/>
  <c r="T362"/>
  <c r="R362"/>
  <c r="P362"/>
  <c r="BI358"/>
  <c r="BH358"/>
  <c r="BG358"/>
  <c r="BF358"/>
  <c r="T358"/>
  <c r="R358"/>
  <c r="P358"/>
  <c r="BI354"/>
  <c r="BH354"/>
  <c r="BG354"/>
  <c r="BF354"/>
  <c r="T354"/>
  <c r="R354"/>
  <c r="P354"/>
  <c r="BI353"/>
  <c r="BH353"/>
  <c r="BG353"/>
  <c r="BF353"/>
  <c r="T353"/>
  <c r="R353"/>
  <c r="P353"/>
  <c r="BI347"/>
  <c r="BH347"/>
  <c r="BG347"/>
  <c r="BF347"/>
  <c r="T347"/>
  <c r="R347"/>
  <c r="P347"/>
  <c r="BI341"/>
  <c r="BH341"/>
  <c r="BG341"/>
  <c r="BF341"/>
  <c r="T341"/>
  <c r="R341"/>
  <c r="P341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25"/>
  <c r="BH325"/>
  <c r="BG325"/>
  <c r="BF325"/>
  <c r="T325"/>
  <c r="R325"/>
  <c r="P325"/>
  <c r="BI324"/>
  <c r="BH324"/>
  <c r="BG324"/>
  <c r="BF324"/>
  <c r="T324"/>
  <c r="R324"/>
  <c r="P324"/>
  <c r="BI318"/>
  <c r="BH318"/>
  <c r="BG318"/>
  <c r="BF318"/>
  <c r="T318"/>
  <c r="R318"/>
  <c r="P318"/>
  <c r="BI312"/>
  <c r="BH312"/>
  <c r="BG312"/>
  <c r="BF312"/>
  <c r="T312"/>
  <c r="R312"/>
  <c r="P312"/>
  <c r="BI311"/>
  <c r="BH311"/>
  <c r="BG311"/>
  <c r="BF311"/>
  <c r="T311"/>
  <c r="R311"/>
  <c r="P311"/>
  <c r="BI305"/>
  <c r="BH305"/>
  <c r="BG305"/>
  <c r="BF305"/>
  <c r="T305"/>
  <c r="R305"/>
  <c r="P305"/>
  <c r="BI304"/>
  <c r="BH304"/>
  <c r="BG304"/>
  <c r="BF304"/>
  <c r="T304"/>
  <c r="R304"/>
  <c r="P304"/>
  <c r="BI300"/>
  <c r="BH300"/>
  <c r="BG300"/>
  <c r="BF300"/>
  <c r="T300"/>
  <c r="R300"/>
  <c r="P300"/>
  <c r="BI295"/>
  <c r="BH295"/>
  <c r="BG295"/>
  <c r="BF295"/>
  <c r="T295"/>
  <c r="R295"/>
  <c r="P295"/>
  <c r="BI289"/>
  <c r="BH289"/>
  <c r="BG289"/>
  <c r="BF289"/>
  <c r="T289"/>
  <c r="R289"/>
  <c r="P289"/>
  <c r="BI285"/>
  <c r="BH285"/>
  <c r="BG285"/>
  <c r="BF285"/>
  <c r="T285"/>
  <c r="R285"/>
  <c r="P285"/>
  <c r="BI273"/>
  <c r="BH273"/>
  <c r="BG273"/>
  <c r="BF273"/>
  <c r="T273"/>
  <c r="R273"/>
  <c r="P273"/>
  <c r="BI267"/>
  <c r="BH267"/>
  <c r="BG267"/>
  <c r="BF267"/>
  <c r="T267"/>
  <c r="R267"/>
  <c r="P267"/>
  <c r="BI261"/>
  <c r="BH261"/>
  <c r="BG261"/>
  <c r="BF261"/>
  <c r="T261"/>
  <c r="R261"/>
  <c r="P261"/>
  <c r="BI257"/>
  <c r="BH257"/>
  <c r="BG257"/>
  <c r="BF257"/>
  <c r="T257"/>
  <c r="R257"/>
  <c r="P257"/>
  <c r="BI255"/>
  <c r="BH255"/>
  <c r="BG255"/>
  <c r="BF255"/>
  <c r="T255"/>
  <c r="R255"/>
  <c r="P255"/>
  <c r="BI249"/>
  <c r="BH249"/>
  <c r="BG249"/>
  <c r="BF249"/>
  <c r="T249"/>
  <c r="R249"/>
  <c r="P249"/>
  <c r="BI245"/>
  <c r="BH245"/>
  <c r="BG245"/>
  <c r="BF245"/>
  <c r="T245"/>
  <c r="R245"/>
  <c r="P245"/>
  <c r="BI241"/>
  <c r="BH241"/>
  <c r="BG241"/>
  <c r="BF241"/>
  <c r="T241"/>
  <c r="R241"/>
  <c r="P241"/>
  <c r="BI213"/>
  <c r="BH213"/>
  <c r="BG213"/>
  <c r="BF213"/>
  <c r="T213"/>
  <c r="R213"/>
  <c r="P213"/>
  <c r="BI205"/>
  <c r="BH205"/>
  <c r="BG205"/>
  <c r="BF205"/>
  <c r="T205"/>
  <c r="R205"/>
  <c r="P205"/>
  <c r="BI203"/>
  <c r="BH203"/>
  <c r="BG203"/>
  <c r="BF203"/>
  <c r="T203"/>
  <c r="R203"/>
  <c r="P203"/>
  <c r="BI186"/>
  <c r="BH186"/>
  <c r="BG186"/>
  <c r="BF186"/>
  <c r="T186"/>
  <c r="R186"/>
  <c r="P186"/>
  <c r="BI173"/>
  <c r="BH173"/>
  <c r="BG173"/>
  <c r="BF173"/>
  <c r="T173"/>
  <c r="R173"/>
  <c r="P173"/>
  <c r="BI161"/>
  <c r="BH161"/>
  <c r="BG161"/>
  <c r="BF161"/>
  <c r="T161"/>
  <c r="R161"/>
  <c r="P161"/>
  <c r="BI153"/>
  <c r="BH153"/>
  <c r="BG153"/>
  <c r="BF153"/>
  <c r="T153"/>
  <c r="R153"/>
  <c r="P153"/>
  <c r="BI145"/>
  <c r="BH145"/>
  <c r="BG145"/>
  <c r="BF145"/>
  <c r="T145"/>
  <c r="R145"/>
  <c r="P145"/>
  <c r="BI132"/>
  <c r="BH132"/>
  <c r="BG132"/>
  <c r="BF132"/>
  <c r="T132"/>
  <c r="R132"/>
  <c r="P132"/>
  <c r="J126"/>
  <c r="J125"/>
  <c r="F125"/>
  <c r="F123"/>
  <c r="E121"/>
  <c r="J94"/>
  <c r="J93"/>
  <c r="F93"/>
  <c r="F91"/>
  <c r="E89"/>
  <c r="J20"/>
  <c r="E20"/>
  <c r="F126"/>
  <c r="J19"/>
  <c r="J14"/>
  <c r="J123"/>
  <c r="E7"/>
  <c r="E85"/>
  <c i="2" r="J39"/>
  <c r="J38"/>
  <c i="1" r="AY96"/>
  <c i="2" r="J37"/>
  <c i="1" r="AX96"/>
  <c i="2" r="BI173"/>
  <c r="BH173"/>
  <c r="BG173"/>
  <c r="BF173"/>
  <c r="T173"/>
  <c r="R173"/>
  <c r="P173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1"/>
  <c r="BH141"/>
  <c r="BG141"/>
  <c r="BF141"/>
  <c r="T141"/>
  <c r="R141"/>
  <c r="P141"/>
  <c r="BI137"/>
  <c r="BH137"/>
  <c r="BG137"/>
  <c r="BF137"/>
  <c r="T137"/>
  <c r="R137"/>
  <c r="P137"/>
  <c r="BI127"/>
  <c r="BH127"/>
  <c r="BG127"/>
  <c r="BF127"/>
  <c r="T127"/>
  <c r="T126"/>
  <c r="R127"/>
  <c r="R126"/>
  <c r="P127"/>
  <c r="P126"/>
  <c r="J121"/>
  <c r="J120"/>
  <c r="F120"/>
  <c r="F118"/>
  <c r="E116"/>
  <c r="J94"/>
  <c r="J93"/>
  <c r="F93"/>
  <c r="F91"/>
  <c r="E89"/>
  <c r="J20"/>
  <c r="E20"/>
  <c r="F94"/>
  <c r="J19"/>
  <c r="J14"/>
  <c r="J118"/>
  <c r="E7"/>
  <c r="E85"/>
  <c i="1" r="L90"/>
  <c r="AM90"/>
  <c r="AM89"/>
  <c r="L89"/>
  <c r="AM87"/>
  <c r="L87"/>
  <c r="L85"/>
  <c r="L84"/>
  <c i="2" r="J165"/>
  <c r="BK159"/>
  <c r="BK137"/>
  <c i="3" r="BK285"/>
  <c r="J245"/>
  <c r="J451"/>
  <c r="BK520"/>
  <c r="J442"/>
  <c i="4" r="BK132"/>
  <c i="2" r="J167"/>
  <c r="BK165"/>
  <c i="3" r="BK400"/>
  <c r="J261"/>
  <c r="BK358"/>
  <c r="BK261"/>
  <c r="J480"/>
  <c r="J255"/>
  <c r="J331"/>
  <c r="BK333"/>
  <c r="J334"/>
  <c r="J498"/>
  <c r="J530"/>
  <c r="J382"/>
  <c r="J519"/>
  <c r="BK161"/>
  <c i="2" r="J151"/>
  <c r="BK169"/>
  <c r="J169"/>
  <c r="J159"/>
  <c i="3" r="BK519"/>
  <c r="BK305"/>
  <c r="BK440"/>
  <c r="BK353"/>
  <c r="J257"/>
  <c r="J311"/>
  <c r="J440"/>
  <c r="J332"/>
  <c r="J241"/>
  <c r="J341"/>
  <c r="BK526"/>
  <c r="BK390"/>
  <c r="BK173"/>
  <c r="BK273"/>
  <c r="J132"/>
  <c r="BK318"/>
  <c r="J493"/>
  <c r="J370"/>
  <c r="J267"/>
  <c r="BK304"/>
  <c r="BK347"/>
  <c i="4" r="BK129"/>
  <c r="BK128"/>
  <c i="2" r="BK127"/>
  <c r="BK162"/>
  <c i="1" r="AS95"/>
  <c i="3" r="J333"/>
  <c r="BK388"/>
  <c r="J335"/>
  <c r="J509"/>
  <c r="BK438"/>
  <c r="BK325"/>
  <c r="BK530"/>
  <c r="BK153"/>
  <c r="BK448"/>
  <c r="J388"/>
  <c r="BK335"/>
  <c i="4" r="J130"/>
  <c i="3" r="J347"/>
  <c r="J289"/>
  <c r="J358"/>
  <c r="J471"/>
  <c r="J477"/>
  <c r="J203"/>
  <c r="J354"/>
  <c r="BK449"/>
  <c r="BK469"/>
  <c i="4" r="J131"/>
  <c i="2" r="J162"/>
  <c r="BK173"/>
  <c r="J137"/>
  <c i="3" r="BK334"/>
  <c r="BK369"/>
  <c r="J205"/>
  <c r="BK442"/>
  <c r="BK289"/>
  <c r="J325"/>
  <c r="J467"/>
  <c r="BK186"/>
  <c r="BK257"/>
  <c r="J526"/>
  <c r="J161"/>
  <c r="BK213"/>
  <c r="J186"/>
  <c i="4" r="J132"/>
  <c i="2" r="BK166"/>
  <c r="J173"/>
  <c r="BK141"/>
  <c r="J166"/>
  <c r="J127"/>
  <c i="3" r="J390"/>
  <c r="BK467"/>
  <c r="BK362"/>
  <c r="J300"/>
  <c r="BK450"/>
  <c r="J305"/>
  <c r="J448"/>
  <c r="BK249"/>
  <c r="J304"/>
  <c r="J520"/>
  <c r="J409"/>
  <c r="BK534"/>
  <c r="BK245"/>
  <c r="J491"/>
  <c r="J363"/>
  <c r="J515"/>
  <c r="J469"/>
  <c r="J273"/>
  <c r="J318"/>
  <c r="J153"/>
  <c i="4" r="J129"/>
  <c r="BK130"/>
  <c i="2" r="F37"/>
  <c i="3" r="BK491"/>
  <c r="J353"/>
  <c r="J450"/>
  <c r="BK515"/>
  <c r="BK145"/>
  <c r="J534"/>
  <c r="BK312"/>
  <c r="BK477"/>
  <c r="BK332"/>
  <c i="4" r="BK126"/>
  <c i="3" r="BK471"/>
  <c r="BK370"/>
  <c r="BK498"/>
  <c r="BK493"/>
  <c r="BK382"/>
  <c r="BK132"/>
  <c r="BK300"/>
  <c r="J419"/>
  <c r="J438"/>
  <c r="J173"/>
  <c r="J362"/>
  <c r="BK509"/>
  <c r="J324"/>
  <c r="J285"/>
  <c i="4" r="J128"/>
  <c i="2" r="J141"/>
  <c r="BK167"/>
  <c i="3" r="BK331"/>
  <c r="BK409"/>
  <c r="BK454"/>
  <c r="BK341"/>
  <c r="BK480"/>
  <c r="J295"/>
  <c r="J249"/>
  <c r="BK241"/>
  <c r="BK451"/>
  <c r="J213"/>
  <c r="BK295"/>
  <c r="BK363"/>
  <c i="4" r="BK131"/>
  <c i="2" r="BK155"/>
  <c r="J155"/>
  <c r="BK151"/>
  <c i="3" r="BK354"/>
  <c r="J400"/>
  <c r="BK324"/>
  <c r="BK205"/>
  <c r="BK419"/>
  <c r="BK267"/>
  <c r="J369"/>
  <c r="J523"/>
  <c r="BK255"/>
  <c r="J312"/>
  <c r="J145"/>
  <c r="J449"/>
  <c r="BK311"/>
  <c r="J454"/>
  <c r="BK523"/>
  <c r="BK203"/>
  <c i="4" r="J126"/>
  <c i="2" l="1" r="BK161"/>
  <c r="J161"/>
  <c r="J102"/>
  <c i="3" r="P299"/>
  <c i="2" r="R161"/>
  <c i="3" r="T131"/>
  <c r="BK453"/>
  <c r="J453"/>
  <c r="J103"/>
  <c i="2" r="T161"/>
  <c i="3" r="R131"/>
  <c r="BK479"/>
  <c r="J479"/>
  <c r="J104"/>
  <c i="2" r="R136"/>
  <c r="R125"/>
  <c r="R124"/>
  <c i="3" r="BK131"/>
  <c r="P244"/>
  <c r="T479"/>
  <c i="2" r="P161"/>
  <c i="3" r="T244"/>
  <c r="P453"/>
  <c r="R525"/>
  <c r="R524"/>
  <c r="T299"/>
  <c r="P525"/>
  <c r="P524"/>
  <c i="2" r="BK136"/>
  <c r="J136"/>
  <c r="J101"/>
  <c i="3" r="R244"/>
  <c r="T453"/>
  <c i="2" r="T136"/>
  <c r="T125"/>
  <c r="T124"/>
  <c i="3" r="BK299"/>
  <c r="J299"/>
  <c r="J102"/>
  <c r="R453"/>
  <c r="T525"/>
  <c r="T524"/>
  <c i="4" r="BK127"/>
  <c r="J127"/>
  <c r="J101"/>
  <c i="3" r="R299"/>
  <c r="BK525"/>
  <c r="J525"/>
  <c r="J107"/>
  <c i="4" r="P127"/>
  <c r="P124"/>
  <c r="P123"/>
  <c i="1" r="AU98"/>
  <c i="3" r="BK244"/>
  <c r="J244"/>
  <c r="J101"/>
  <c r="R479"/>
  <c i="4" r="R127"/>
  <c r="R124"/>
  <c r="R123"/>
  <c i="2" r="P136"/>
  <c r="P125"/>
  <c r="P124"/>
  <c i="1" r="AU96"/>
  <c i="3" r="P131"/>
  <c r="P130"/>
  <c r="P129"/>
  <c i="1" r="AU97"/>
  <c i="3" r="P479"/>
  <c i="4" r="T127"/>
  <c r="T124"/>
  <c r="T123"/>
  <c i="2" r="BK126"/>
  <c r="J126"/>
  <c r="J100"/>
  <c i="3" r="BK522"/>
  <c r="J522"/>
  <c r="J105"/>
  <c i="4" r="BK125"/>
  <c r="BK124"/>
  <c r="J124"/>
  <c r="J99"/>
  <c i="3" r="J131"/>
  <c r="J100"/>
  <c i="4" r="F120"/>
  <c r="E85"/>
  <c r="BE126"/>
  <c r="J117"/>
  <c r="BE132"/>
  <c r="BE131"/>
  <c i="3" r="BK524"/>
  <c r="J524"/>
  <c r="J106"/>
  <c i="4" r="BE128"/>
  <c r="BE130"/>
  <c r="BE129"/>
  <c i="3" r="F94"/>
  <c r="BE331"/>
  <c r="BE333"/>
  <c i="2" r="BK125"/>
  <c r="J125"/>
  <c r="J99"/>
  <c i="3" r="E117"/>
  <c r="BE153"/>
  <c r="BE205"/>
  <c r="BE255"/>
  <c r="BE295"/>
  <c r="BE477"/>
  <c r="BE534"/>
  <c r="BE300"/>
  <c r="BE419"/>
  <c r="BE438"/>
  <c r="BE450"/>
  <c r="BE526"/>
  <c r="BE173"/>
  <c r="BE186"/>
  <c r="BE245"/>
  <c r="BE285"/>
  <c r="BE324"/>
  <c r="BE332"/>
  <c r="BE515"/>
  <c r="BE523"/>
  <c r="BE305"/>
  <c r="BE341"/>
  <c r="BE388"/>
  <c r="BE467"/>
  <c r="BE493"/>
  <c r="BE132"/>
  <c r="BE161"/>
  <c r="BE257"/>
  <c r="BE304"/>
  <c r="BE469"/>
  <c r="BE509"/>
  <c r="BE519"/>
  <c r="BE520"/>
  <c r="BE530"/>
  <c r="BE145"/>
  <c r="BE213"/>
  <c r="BE249"/>
  <c r="BE261"/>
  <c r="BE312"/>
  <c r="BE318"/>
  <c r="BE334"/>
  <c r="BE353"/>
  <c r="BE358"/>
  <c r="BE390"/>
  <c r="BE451"/>
  <c r="BE311"/>
  <c r="BE369"/>
  <c r="BE370"/>
  <c r="BE400"/>
  <c r="BE409"/>
  <c r="BE440"/>
  <c r="BE449"/>
  <c r="BE267"/>
  <c r="BE325"/>
  <c r="BE335"/>
  <c r="BE354"/>
  <c r="BE363"/>
  <c r="BE442"/>
  <c r="BE471"/>
  <c r="BE480"/>
  <c r="J91"/>
  <c r="BE241"/>
  <c r="BE273"/>
  <c r="BE289"/>
  <c r="BE382"/>
  <c r="BE448"/>
  <c r="BE498"/>
  <c r="BE203"/>
  <c r="BE347"/>
  <c r="BE362"/>
  <c r="BE454"/>
  <c r="BE491"/>
  <c i="2" r="E112"/>
  <c r="F121"/>
  <c r="BE127"/>
  <c r="BE141"/>
  <c r="BE162"/>
  <c r="BE167"/>
  <c r="J91"/>
  <c r="BE137"/>
  <c r="BE151"/>
  <c r="BE166"/>
  <c r="BE169"/>
  <c r="BE173"/>
  <c r="BE155"/>
  <c r="BE159"/>
  <c r="BE165"/>
  <c i="1" r="BB96"/>
  <c i="2" r="F38"/>
  <c i="1" r="BC96"/>
  <c i="2" r="F36"/>
  <c i="1" r="BA96"/>
  <c i="4" r="F39"/>
  <c i="1" r="BD98"/>
  <c i="3" r="J36"/>
  <c i="1" r="AW97"/>
  <c i="4" r="F36"/>
  <c i="1" r="BA98"/>
  <c i="3" r="F37"/>
  <c i="1" r="BB97"/>
  <c i="3" r="F36"/>
  <c i="1" r="BA97"/>
  <c i="2" r="J36"/>
  <c i="1" r="AW96"/>
  <c i="4" r="J36"/>
  <c i="1" r="AW98"/>
  <c r="AS94"/>
  <c i="4" r="F38"/>
  <c i="1" r="BC98"/>
  <c i="4" r="F37"/>
  <c i="1" r="BB98"/>
  <c i="2" r="F39"/>
  <c i="1" r="BD96"/>
  <c i="3" r="F39"/>
  <c i="1" r="BD97"/>
  <c i="3" r="F38"/>
  <c i="1" r="BC97"/>
  <c i="3" l="1" r="BK130"/>
  <c r="J130"/>
  <c r="J99"/>
  <c r="R130"/>
  <c r="R129"/>
  <c r="T130"/>
  <c r="T129"/>
  <c i="4" r="J125"/>
  <c r="J100"/>
  <c r="BK123"/>
  <c r="J123"/>
  <c r="J98"/>
  <c i="3" r="BK129"/>
  <c r="J129"/>
  <c i="2" r="BK124"/>
  <c r="J124"/>
  <c r="J98"/>
  <c i="3" r="F35"/>
  <c i="1" r="AZ97"/>
  <c r="AU95"/>
  <c r="AU94"/>
  <c i="2" r="F35"/>
  <c i="1" r="AZ96"/>
  <c r="BB95"/>
  <c r="BB94"/>
  <c r="W31"/>
  <c i="3" r="J32"/>
  <c i="1" r="AG97"/>
  <c i="4" r="J35"/>
  <c i="1" r="AV98"/>
  <c r="AT98"/>
  <c i="4" r="F35"/>
  <c i="1" r="AZ98"/>
  <c r="BC95"/>
  <c r="BC94"/>
  <c r="AY94"/>
  <c i="2" r="J35"/>
  <c i="1" r="AV96"/>
  <c r="AT96"/>
  <c r="BA95"/>
  <c r="BA94"/>
  <c r="AW94"/>
  <c r="AK30"/>
  <c i="3" r="J35"/>
  <c i="1" r="AV97"/>
  <c r="AT97"/>
  <c r="BD95"/>
  <c r="BD94"/>
  <c r="W33"/>
  <c l="1" r="AN97"/>
  <c i="3" r="J98"/>
  <c r="J41"/>
  <c i="4" r="J32"/>
  <c i="1" r="AG98"/>
  <c r="AY95"/>
  <c r="W32"/>
  <c r="AW95"/>
  <c i="2" r="J32"/>
  <c i="1" r="AG96"/>
  <c r="W30"/>
  <c r="AX95"/>
  <c r="AX94"/>
  <c r="AZ95"/>
  <c r="AZ94"/>
  <c r="W29"/>
  <c i="4" l="1" r="J41"/>
  <c i="2" r="J41"/>
  <c i="1" r="AN96"/>
  <c r="AN98"/>
  <c r="AG95"/>
  <c r="AG94"/>
  <c r="AK26"/>
  <c r="AV95"/>
  <c r="AT95"/>
  <c r="AN95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<sst xmlns="http://schemas.openxmlformats.org/spreadsheetml/2006/main">
  <si>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</si>
  <si>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</si>
  <si>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</si>
  <si>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</si>
  <si>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</si>
  <si>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{9fc434fa-e465-49ab-b54b-d036fdf22e5d}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</si>
  <si>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</si>
  <si>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</si>
  <si>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</si>
  <si>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</si>
  <si>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</si>
  <si>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</si>
  <si>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</si>
  <si>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</si>
  <si>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001c21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</si>
  <si>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</si>
  <si>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</si>
  <si>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Správní objekt tenisových kurtů Kyselka, Bílina - revize 2</t>
  </si>
  <si>
    <t>KSO:</t>
  </si>
  <si>
    <t>CC-CZ:</t>
  </si>
  <si>
    <t>Místo:</t>
  </si>
  <si>
    <t>Bílina</t>
  </si>
  <si>
    <t>Datum:</t>
  </si>
  <si>
    <t>17. 2. 2025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</si>
  <si>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</si>
  <si>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</si>
  <si>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</si>
  <si>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</si>
  <si>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</si>
  <si>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</si>
  <si>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</si>
  <si>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</si>
  <si>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</si>
  <si>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</si>
  <si>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</si>
  <si>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</si>
  <si>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</si>
  <si>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</si>
  <si>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</si>
  <si>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</si>
  <si>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</si>
  <si>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</si>
  <si>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</si>
  <si>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</si>
  <si>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</si>
  <si>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</si>
  <si>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</si>
  <si>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</si>
  <si>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</si>
  <si>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</si>
  <si>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</si>
  <si>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</si>
  <si>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</si>
  <si>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</si>
  <si>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</si>
  <si>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</si>
  <si>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</si>
  <si>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</si>
  <si>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</si>
  <si>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</si>
  <si>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</si>
  <si>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</si>
  <si>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</si>
  <si>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</si>
  <si>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</si>
  <si>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</si>
  <si>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</si>
  <si>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</si>
  <si>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</si>
  <si>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</si>
  <si>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</si>
  <si>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</si>
  <si>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</si>
  <si>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</si>
  <si>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</si>
  <si>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</si>
  <si>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</si>
  <si>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</si>
  <si>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</si>
  <si>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012</t>
  </si>
  <si>
    <t>Oplocení - P3, P4 a P5</t>
  </si>
  <si>
    <t>STA</t>
  </si>
  <si>
    <t>1</t>
  </si>
  <si>
    <t>{4dbc635b-fa33-423a-8872-16efc7be3489}</t>
  </si>
  <si>
    <t>2</t>
  </si>
  <si>
    <t>/</t>
  </si>
  <si>
    <t>01</t>
  </si>
  <si>
    <t>Vybourání původního oplocení</t>
  </si>
  <si>
    <t>Soupis</t>
  </si>
  <si>
    <t>{be6f5390-494b-4ce1-ae5a-73a18e35ec13}</t>
  </si>
  <si>
    <t>02</t>
  </si>
  <si>
    <t>Nové oplocení</t>
  </si>
  <si>
    <t>{f16aad65-cd01-47e3-b3a5-8318a0fa71b0}</t>
  </si>
  <si>
    <t>03</t>
  </si>
  <si>
    <t>VRN a ostatní náklady</t>
  </si>
  <si>
    <t>{58ee8fdf-dac1-4cee-b0b1-91e0bf4ae2c2}</t>
  </si>
  <si>
    <t>KRYCÍ LIST SOUPISU PRACÍ</t>
  </si>
  <si>
    <t>Objekt:</t>
  </si>
  <si>
    <t>012 - Oplocení - P3, P4 a P5</t>
  </si>
  <si>
    <t>Soupis:</t>
  </si>
  <si>
    <t>01 - Vybourání původního oplocení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</si>
  <si>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</si>
  <si>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</si>
  <si>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</si>
  <si>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</si>
  <si>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</si>
  <si>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</si>
  <si>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</si>
  <si>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</si>
  <si>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</si>
  <si>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</si>
  <si>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</si>
  <si>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</si>
  <si>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</si>
  <si>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</si>
  <si>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</si>
  <si>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</si>
  <si>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</si>
  <si>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</si>
  <si>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</si>
  <si>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</si>
  <si>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</si>
  <si>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</si>
  <si>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</si>
  <si>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</si>
  <si>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</si>
  <si>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</si>
  <si>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</si>
  <si>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129951121</t>
  </si>
  <si>
    <t>Bourání konstrukcí v odkopávkách a prokopávkách strojně s přemístěním suti na hromady na vzdálenost do 20 m nebo s naložením na dopravní prostředek z betonu prostého neprokládaného</t>
  </si>
  <si>
    <t>m3</t>
  </si>
  <si>
    <t>4</t>
  </si>
  <si>
    <t>-929118069</t>
  </si>
  <si>
    <t>VV</t>
  </si>
  <si>
    <t>P3 - P5 základ Tvar 1</t>
  </si>
  <si>
    <t>0,3*0,8*(13,05+24,1)</t>
  </si>
  <si>
    <t>Mezisoučet</t>
  </si>
  <si>
    <t>3</t>
  </si>
  <si>
    <t>P3 - P5 základ Tvar 2</t>
  </si>
  <si>
    <t>0,15*0,4*(34,427)</t>
  </si>
  <si>
    <t>0,15*0,4*(52,45)</t>
  </si>
  <si>
    <t>Součet</t>
  </si>
  <si>
    <t>9</t>
  </si>
  <si>
    <t>Ostatní konstrukce a práce, bourání</t>
  </si>
  <si>
    <t>962033121R</t>
  </si>
  <si>
    <t>Bourání zdiva nadzákladového ze železobetonových bloků</t>
  </si>
  <si>
    <t>1112424635</t>
  </si>
  <si>
    <t>P5 - opěrná zeď Tvar 1</t>
  </si>
  <si>
    <t>0,3*1,4*(13,05+24,1)</t>
  </si>
  <si>
    <t>966071721</t>
  </si>
  <si>
    <t>Bourání plotových sloupků a vzpěr ocelových trubkových nebo profilovaných výšky do 2,50 m odřezáním</t>
  </si>
  <si>
    <t>kus</t>
  </si>
  <si>
    <t>794185016</t>
  </si>
  <si>
    <t>P5 - tvar 1</t>
  </si>
  <si>
    <t>(13,05+24,1)/2</t>
  </si>
  <si>
    <t>0,425</t>
  </si>
  <si>
    <t>P3, P5 - Tvar 2</t>
  </si>
  <si>
    <t>(34,427+52,45)/2</t>
  </si>
  <si>
    <t>0,561</t>
  </si>
  <si>
    <t>966071822</t>
  </si>
  <si>
    <t>Rozebrání oplocení z pletiva drátěného se čtvercovými oky, výšky přes 1,6 do 2,0 m</t>
  </si>
  <si>
    <t>m</t>
  </si>
  <si>
    <t>613981462</t>
  </si>
  <si>
    <t>P5 - Tvar 1</t>
  </si>
  <si>
    <t>13,05+24,1</t>
  </si>
  <si>
    <t>5</t>
  </si>
  <si>
    <t>966071823</t>
  </si>
  <si>
    <t>Rozebrání oplocení z pletiva drátěného se čtvercovými oky, výšky přes 2,0 do 4,0 m</t>
  </si>
  <si>
    <t>-845364773</t>
  </si>
  <si>
    <t>34,427+52,45</t>
  </si>
  <si>
    <t>6</t>
  </si>
  <si>
    <t>966073813</t>
  </si>
  <si>
    <t>Rozebrání vrat a vrátek k oplocení plochy jednotlivě přes 10 do 20 m2</t>
  </si>
  <si>
    <t>-1486018164</t>
  </si>
  <si>
    <t>997</t>
  </si>
  <si>
    <t>Přesun sutě</t>
  </si>
  <si>
    <t>7</t>
  </si>
  <si>
    <t>997013111</t>
  </si>
  <si>
    <t>Vnitrostaveništní doprava suti a vybouraných hmot vodorovně do 50 m s naložením základní pro budovy a haly výšky do 6 m</t>
  </si>
  <si>
    <t>t</t>
  </si>
  <si>
    <t>-1919181559</t>
  </si>
  <si>
    <t>71,169-33,203</t>
  </si>
  <si>
    <t>8</t>
  </si>
  <si>
    <t>997002611</t>
  </si>
  <si>
    <t>Nakládání suti a vybouraných hmot na dopravní prostředek pro vodorovné přemístění</t>
  </si>
  <si>
    <t>1876472925</t>
  </si>
  <si>
    <t>997013501</t>
  </si>
  <si>
    <t>Odvoz suti a vybouraných hmot na skládku nebo meziskládku se složením, na vzdálenost do 1 km</t>
  </si>
  <si>
    <t>-964140726</t>
  </si>
  <si>
    <t>10</t>
  </si>
  <si>
    <t>997013509</t>
  </si>
  <si>
    <t>Odvoz suti a vybouraných hmot na skládku nebo meziskládku se složením, na vzdálenost Příplatek k ceně za každý další započatý 1 km přes 1 km</t>
  </si>
  <si>
    <t>-1087025044</t>
  </si>
  <si>
    <t>71,169*9 "Přepočtené koeficientem množství</t>
  </si>
  <si>
    <t>11</t>
  </si>
  <si>
    <t>997013862</t>
  </si>
  <si>
    <t>Poplatek za uložení stavebního odpadu na recyklační skládce (skládkovné) z armovaného betonu zatříděného do Katalogu odpadů pod kódem 17 01 01</t>
  </si>
  <si>
    <t>30553264</t>
  </si>
  <si>
    <t>71,169</t>
  </si>
  <si>
    <t>-1,298</t>
  </si>
  <si>
    <t>997013R</t>
  </si>
  <si>
    <t>Odpočet za výkup ve sběrně kovů (cena se záporným znaménkem)</t>
  </si>
  <si>
    <t>kg</t>
  </si>
  <si>
    <t>-368994692</t>
  </si>
  <si>
    <t>504+93+302+400</t>
  </si>
  <si>
    <t>Pl1</t>
  </si>
  <si>
    <t>Pletivo - délka</t>
  </si>
  <si>
    <t>123,69</t>
  </si>
  <si>
    <t>Plb1</t>
  </si>
  <si>
    <t>Plot z betonových bloků - plocha</t>
  </si>
  <si>
    <t>41,84</t>
  </si>
  <si>
    <t>Sk1</t>
  </si>
  <si>
    <t>Odvoz zeminy na skládku</t>
  </si>
  <si>
    <t>61,636</t>
  </si>
  <si>
    <t>V1</t>
  </si>
  <si>
    <t>Výkop rýh</t>
  </si>
  <si>
    <t>56,045</t>
  </si>
  <si>
    <t>V2</t>
  </si>
  <si>
    <t>Výkop rýh, jam, schodů</t>
  </si>
  <si>
    <t>83,656</t>
  </si>
  <si>
    <t>Vsch1</t>
  </si>
  <si>
    <t>Výkop jámy pro vyrovnávací schody</t>
  </si>
  <si>
    <t>3,78</t>
  </si>
  <si>
    <t>Vsch2</t>
  </si>
  <si>
    <t>Výkop rýhy pro palisády a vsaky</t>
  </si>
  <si>
    <t>7,582</t>
  </si>
  <si>
    <t>Z1</t>
  </si>
  <si>
    <t>Základ z prostého betonu</t>
  </si>
  <si>
    <t>21,472</t>
  </si>
  <si>
    <t>Oopr1</t>
  </si>
  <si>
    <t>Odkopávka na zemní pláň pro opravu antuky kolem plotu</t>
  </si>
  <si>
    <t>13,202</t>
  </si>
  <si>
    <t>02 - Nové oplocení</t>
  </si>
  <si>
    <t>Aopr1</t>
  </si>
  <si>
    <t>Oprava antuky kolem plotu</t>
  </si>
  <si>
    <t>132,018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</si>
  <si>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</si>
  <si>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</si>
  <si>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</si>
  <si>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998 - Přesun hmot</t>
  </si>
  <si>
    <t>PSV - Práce a dodávky PSV</t>
  </si>
  <si>
    <t xml:space="preserve">    711 - Izolace proti vodě, vlhkosti a plynům</t>
  </si>
  <si>
    <t>122251101</t>
  </si>
  <si>
    <t>Odkopávky a prokopávky nezapažené strojně v hornině třídy těžitelnosti I skupiny 3 do 20 m3</t>
  </si>
  <si>
    <t>441994494</t>
  </si>
  <si>
    <t>Odkopávka na zemní pláň pro opravu antukového povrchu</t>
  </si>
  <si>
    <t>P3</t>
  </si>
  <si>
    <t>1*0,1*34,418</t>
  </si>
  <si>
    <t>P4</t>
  </si>
  <si>
    <t>1*0,1*4,2</t>
  </si>
  <si>
    <t>P5</t>
  </si>
  <si>
    <t>1*0,1*51,2</t>
  </si>
  <si>
    <t>1*0,1*42,2</t>
  </si>
  <si>
    <t>131111333</t>
  </si>
  <si>
    <t>Vrtání jamek ručním motorovým vrtákem průměru přes 200 do 300 mm</t>
  </si>
  <si>
    <t>1030378497</t>
  </si>
  <si>
    <t>1,2*14</t>
  </si>
  <si>
    <t>P4 - brána</t>
  </si>
  <si>
    <t>1,3*2</t>
  </si>
  <si>
    <t>0,9*19</t>
  </si>
  <si>
    <t>131251100</t>
  </si>
  <si>
    <t>Hloubení nezapažených jam a zářezů strojně s urovnáním dna do předepsaného profilu a spádu v hornině třídy těžitelnosti I skupiny 3 do 20 m3</t>
  </si>
  <si>
    <t>-622708677</t>
  </si>
  <si>
    <t>Vyrovnávací rampa C</t>
  </si>
  <si>
    <t>1,5*4,64*0,35</t>
  </si>
  <si>
    <t>Vysrovnávací rampa D</t>
  </si>
  <si>
    <t>1,5*2,56*0,35</t>
  </si>
  <si>
    <t>132251101</t>
  </si>
  <si>
    <t>Hloubení nezapažených rýh šířky do 800 mm strojně s urovnáním dna do předepsaného profilu a spádu v hornině třídy těžitelnosti I skupiny 3 do 20 m3</t>
  </si>
  <si>
    <t>-268429904</t>
  </si>
  <si>
    <t>Vyrovnávací rampa C - rýha pro palisádu</t>
  </si>
  <si>
    <t>0,30*0,54*4,64</t>
  </si>
  <si>
    <t>Vyrovnávací rampa D - rýha pro palisádu</t>
  </si>
  <si>
    <t>0,30*0,54*2,56</t>
  </si>
  <si>
    <t>P5 - Trativod</t>
  </si>
  <si>
    <t>0,6*1*10</t>
  </si>
  <si>
    <t>132251102</t>
  </si>
  <si>
    <t>Hloubení nezapažených rýh šířky do 800 mm strojně s urovnáním dna do předepsaného profilu a spádu v hornině třídy těžitelnosti I skupiny 3 přes 20 do 50 m3</t>
  </si>
  <si>
    <t>-518368449</t>
  </si>
  <si>
    <t>P5 - základ s opěrnou stěnou</t>
  </si>
  <si>
    <t>0,4*2,91*6,2</t>
  </si>
  <si>
    <t>0,4*2,42*17,8</t>
  </si>
  <si>
    <t>0,4*1,58*(0,2+0,2)</t>
  </si>
  <si>
    <t>0,4*1,43*7,4</t>
  </si>
  <si>
    <t>0,4*1,48*(6,8+0,20)</t>
  </si>
  <si>
    <t>(0,5+0,7)*0,85/2*(42,2+0,20)</t>
  </si>
  <si>
    <t>P5 - výkop pro žb nos</t>
  </si>
  <si>
    <t>0,4*0,2*16,8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</si>
  <si>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</si>
  <si>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</si>
  <si>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1281802655</t>
  </si>
  <si>
    <t>Odkopávka pro opravu antuky</t>
  </si>
  <si>
    <t>Výkop vyrovnávacích ramp</t>
  </si>
  <si>
    <t>Vrtané jamky</t>
  </si>
  <si>
    <t>(PI*0,15*0,15*1,2)*13</t>
  </si>
  <si>
    <t>(PI*0,3*0,3*1,3)*2</t>
  </si>
  <si>
    <t>(PI*0,15*0,15*0,9)*19</t>
  </si>
  <si>
    <t>167151101</t>
  </si>
  <si>
    <t>Nakládání, skládání a překládání neulehlého výkopku nebo sypaniny strojně nakládání, množství do 100 m3, z horniny třídy těžitelnosti I, skupiny 1 až 3</t>
  </si>
  <si>
    <t>-671329427</t>
  </si>
  <si>
    <t>174151103</t>
  </si>
  <si>
    <t>Zásyp sypaninou z jakékoliv horniny strojně s uložením výkopku ve vrstvách se zhutněním zářezů se šikmými stěnami pro podzemní vedení a kolem objektů zřízených v těchto zářezech</t>
  </si>
  <si>
    <t>-1440536816</t>
  </si>
  <si>
    <t>Výkop rýh a jamek</t>
  </si>
  <si>
    <t>Odvoz zeminy</t>
  </si>
  <si>
    <t>-(Sk1)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</si>
  <si>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</si>
  <si>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</si>
  <si>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-1732296508</t>
  </si>
  <si>
    <t>výkop pro základ odvoz</t>
  </si>
  <si>
    <t>Výkop pro beton do vrtaných jam - odvoz</t>
  </si>
  <si>
    <t>(PI*0,15*0,15*0,85)*13</t>
  </si>
  <si>
    <t>(PI*0,30*0,30*0,90)*2</t>
  </si>
  <si>
    <t>(PI*0,15*0,15*0,85)*19</t>
  </si>
  <si>
    <t>P5 - výkop pro zeď odvoz</t>
  </si>
  <si>
    <t>0,85*0,2*42,2</t>
  </si>
  <si>
    <t>P5 - výkop pro drenáž - odvoz</t>
  </si>
  <si>
    <t>0,5*0,3*(42,2+4)</t>
  </si>
  <si>
    <t>P5 - výkop pro žlab a obrubník - odvoz</t>
  </si>
  <si>
    <t>0,4*0,3*42,2</t>
  </si>
  <si>
    <t>Výkop pro vyrovnávací rampu C a D</t>
  </si>
  <si>
    <t>1,582</t>
  </si>
  <si>
    <t>P3, P4, P5 - Odkop pro opravu antuky</t>
  </si>
  <si>
    <t>171201231</t>
  </si>
  <si>
    <t>Poplatek za uložení stavebního odpadu na recyklační skládce (skládkovné) zeminy a kamení zatříděného do Katalogu odpadů pod kódem 17 05 04</t>
  </si>
  <si>
    <t>-1284175941</t>
  </si>
  <si>
    <t>Sk1*1,7</t>
  </si>
  <si>
    <t>Zakládání</t>
  </si>
  <si>
    <t>211531111</t>
  </si>
  <si>
    <t>Výplň kamenivem do rýh odvodňovacích žeber nebo trativodů bez zhutnění, s úpravou povrchu výplně kamenivem hrubým drceným frakce 16 až 63 mm</t>
  </si>
  <si>
    <t>932349472</t>
  </si>
  <si>
    <t>P5 - vsak drenáže</t>
  </si>
  <si>
    <t>0,6*0,6*10</t>
  </si>
  <si>
    <t>211971110</t>
  </si>
  <si>
    <t>Zřízení opláštění výplně z geotextilie odvodňovacích žeber nebo trativodů v rýze nebo zářezu se stěnami šikmými o sklonu do 1:2</t>
  </si>
  <si>
    <t>m2</t>
  </si>
  <si>
    <t>-1927395801</t>
  </si>
  <si>
    <t>P5 - drenáž</t>
  </si>
  <si>
    <t>(0,5+0,3+0,5+0,3)*(4+42,2+1)</t>
  </si>
  <si>
    <t>P5 - vsak</t>
  </si>
  <si>
    <t>(0,6*4)*10</t>
  </si>
  <si>
    <t>13</t>
  </si>
  <si>
    <t>M</t>
  </si>
  <si>
    <t>69311081</t>
  </si>
  <si>
    <t>geotextilie netkaná separační, ochranná, filtrační, drenážní PES 300g/m2</t>
  </si>
  <si>
    <t>-2099779402</t>
  </si>
  <si>
    <t>99,52*1,1845 "Přepočtené koeficientem množství</t>
  </si>
  <si>
    <t>14</t>
  </si>
  <si>
    <t>212312111</t>
  </si>
  <si>
    <t>Lože pro trativody z betonu prostého</t>
  </si>
  <si>
    <t>-327308283</t>
  </si>
  <si>
    <t>0,5*0,12*(4+42,2)</t>
  </si>
  <si>
    <t>15</t>
  </si>
  <si>
    <t>212752101R</t>
  </si>
  <si>
    <t>Trativody z drenážních trubek pro liniové stavby se zřízením štěrkového lože pod trubky a s jejich obsypem v otevřeném výkopu, trubka DN 100</t>
  </si>
  <si>
    <t>419256506</t>
  </si>
  <si>
    <t>4+42,2+1</t>
  </si>
  <si>
    <t>16</t>
  </si>
  <si>
    <t>271542211</t>
  </si>
  <si>
    <t>Podsyp pod základové konstrukce se zhutněním a urovnáním povrchu ze štěrkodrtě netříděné</t>
  </si>
  <si>
    <t>774541301</t>
  </si>
  <si>
    <t>4,64*1,5*0,25</t>
  </si>
  <si>
    <t>Vyrovnávací rampa D</t>
  </si>
  <si>
    <t>2,56*1,5*0,25</t>
  </si>
  <si>
    <t>17</t>
  </si>
  <si>
    <t>274321311</t>
  </si>
  <si>
    <t>Základy z betonu železového (bez výztuže) pasy z betonu bez zvláštních nároků na prostředí tř. C 16/20</t>
  </si>
  <si>
    <t>96706740</t>
  </si>
  <si>
    <t>0,4*1,4*6,2</t>
  </si>
  <si>
    <t>0,4*1,3*17,8</t>
  </si>
  <si>
    <t>0,4*1,3*(0,2+0,2)</t>
  </si>
  <si>
    <t>0,4*1,2*7,4</t>
  </si>
  <si>
    <t>0,4*1,3*(6,8+0,20)</t>
  </si>
  <si>
    <t>P5 - žb nos</t>
  </si>
  <si>
    <t>18</t>
  </si>
  <si>
    <t>274353111</t>
  </si>
  <si>
    <t>Bednění kotevních otvorů a prostupů v základových konstrukcích v pasech včetně polohového zajištění a odbednění, popř. ztraceného bednění z pletiva apod. průřezu přes 0,01 do 0,02 m2, hl. do 0,50 m</t>
  </si>
  <si>
    <t>-1164310635</t>
  </si>
  <si>
    <t>19</t>
  </si>
  <si>
    <t>279113132</t>
  </si>
  <si>
    <t>Základové zdi z tvárnic ztraceného bednění včetně výplně z betonu bez zvláštních nároků na vliv prostředí třídy C 16/20, tloušťky zdiva přes 150 do 200 mm</t>
  </si>
  <si>
    <t>756881549</t>
  </si>
  <si>
    <t>0,23*(24+14,2)</t>
  </si>
  <si>
    <t>0,2*4</t>
  </si>
  <si>
    <t>20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</si>
  <si>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</si>
  <si>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</si>
  <si>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1575496049</t>
  </si>
  <si>
    <t>1,084*1,08</t>
  </si>
  <si>
    <t>Svislé a kompletní konstrukce</t>
  </si>
  <si>
    <t>33817101R</t>
  </si>
  <si>
    <t>Osazování sloupků plotových ocelových v přes 3 do 5 m se zalitím MC</t>
  </si>
  <si>
    <t>-541180773</t>
  </si>
  <si>
    <t>22</t>
  </si>
  <si>
    <t>55342201</t>
  </si>
  <si>
    <t>sloupek plotový, průměr 60 mm, tl. min 2 mm, zinkováno, prášková barva tmavě šedá, výšky do 490 cm</t>
  </si>
  <si>
    <t>-1298089473</t>
  </si>
  <si>
    <t>23</t>
  </si>
  <si>
    <t>33817102R</t>
  </si>
  <si>
    <t>Osazování sloupků plotových ocelových v přes 3 do 5 m se zabetonováním do 0,08 m3 do připravených jamek</t>
  </si>
  <si>
    <t>-668194475</t>
  </si>
  <si>
    <t>24</t>
  </si>
  <si>
    <t>-1674342568</t>
  </si>
  <si>
    <t>25</t>
  </si>
  <si>
    <t>5534200</t>
  </si>
  <si>
    <t xml:space="preserve">Čepička sloupku průměr 60 mm </t>
  </si>
  <si>
    <t>-1401526968</t>
  </si>
  <si>
    <t>18+20</t>
  </si>
  <si>
    <t>26</t>
  </si>
  <si>
    <t>338171115</t>
  </si>
  <si>
    <t>Montáž sloupků a vzpěr plotových ocelových trubkových nebo profilovaných výšky do 2 m ukotvením k pevnému podkladu</t>
  </si>
  <si>
    <t>-1935503918</t>
  </si>
  <si>
    <t>27</t>
  </si>
  <si>
    <t>5534201</t>
  </si>
  <si>
    <t>vzpěra plotová průměr 48 mm, tl. min 1,5mm, zinkováno, prášková barva tmavě šedá</t>
  </si>
  <si>
    <t>661297131</t>
  </si>
  <si>
    <t>28</t>
  </si>
  <si>
    <t>33817103R</t>
  </si>
  <si>
    <t>Montáž vzpěr plotových ocelových trubkových výšky přes 2 m ukotvení k pevnému podkladu</t>
  </si>
  <si>
    <t>461765920</t>
  </si>
  <si>
    <t>29</t>
  </si>
  <si>
    <t>5534202</t>
  </si>
  <si>
    <t>vzpěra plotová průměr 48 mm, tl. min 1,5mm, zinkováno, prášková barva tmavě šedá, přes 2 m</t>
  </si>
  <si>
    <t>-492043551</t>
  </si>
  <si>
    <t>30</t>
  </si>
  <si>
    <t>55342203</t>
  </si>
  <si>
    <t>objímka pro uchycení vzpěry na sloupek D 60-70mm</t>
  </si>
  <si>
    <t>-498580778</t>
  </si>
  <si>
    <t>31</t>
  </si>
  <si>
    <t>55342195</t>
  </si>
  <si>
    <t>hlava plotové vzpěry D 40-50mm pro svařované pletivo v návinu povrchová úprava Pz a komaxit</t>
  </si>
  <si>
    <t>1741105289</t>
  </si>
  <si>
    <t>32</t>
  </si>
  <si>
    <t>5534204</t>
  </si>
  <si>
    <t>patka pod vzpěru</t>
  </si>
  <si>
    <t>-133394204</t>
  </si>
  <si>
    <t>33</t>
  </si>
  <si>
    <t>339921132</t>
  </si>
  <si>
    <t>Osazování palisád betonových v řadě se zabetonováním výšky palisády přes 500 do 1000 mm</t>
  </si>
  <si>
    <t>1800160805</t>
  </si>
  <si>
    <t>4,64</t>
  </si>
  <si>
    <t>2,56*2</t>
  </si>
  <si>
    <t>34</t>
  </si>
  <si>
    <t>59229007</t>
  </si>
  <si>
    <t>palisáda hranatá betonová 160x160mm v 600mm přírodní</t>
  </si>
  <si>
    <t>-1345556926</t>
  </si>
  <si>
    <t>Vyrovnávací schody C</t>
  </si>
  <si>
    <t>Vyrovnávací schody D</t>
  </si>
  <si>
    <t>16*2</t>
  </si>
  <si>
    <t>35</t>
  </si>
  <si>
    <t>348101270</t>
  </si>
  <si>
    <t>Osazení vrat nebo vrátek k oplocení na sloupky ocelové, plochy jednotlivě přes 15 m2</t>
  </si>
  <si>
    <t>1235797414</t>
  </si>
  <si>
    <t>36</t>
  </si>
  <si>
    <t>313001</t>
  </si>
  <si>
    <t>Brána 1 - otočná dvoukřídlá brána, svařovaná a šroubovaná konstrukce, světlá šířka 3 800 mm, výška 4 100 mm, 2x spodní pole pevná výplň - perforovaný plech Rv 1,5/3 mm, tl. 2 mm, 4x horní pole pletivová výplň, zámek: klika - klika nerez, cylindrový bezpeč</t>
  </si>
  <si>
    <t>-1316050868</t>
  </si>
  <si>
    <t>37</t>
  </si>
  <si>
    <t>313002</t>
  </si>
  <si>
    <t>Brána 2 - otočná dvoukřídlá brána, svařovaná a šroubovaná konstrukce, světlá šířka 4 200 mm, výška 4 100 mm, 4x pole pletivová výplň, zámek: klika - klika nerez, cylindrový bezpečnostní zámek, kování: 2x zástrč + protikus v zemi, min 3 panty na křídlo, ba</t>
  </si>
  <si>
    <t>517897659</t>
  </si>
  <si>
    <t>38</t>
  </si>
  <si>
    <t>348121211</t>
  </si>
  <si>
    <t>Osazení podhrabových desek na ocelové sloupky, délky desek do 2 m</t>
  </si>
  <si>
    <t>1215065941</t>
  </si>
  <si>
    <t>39</t>
  </si>
  <si>
    <t>59233101</t>
  </si>
  <si>
    <t>deska plotová betonová 1480x300x50mm</t>
  </si>
  <si>
    <t>1644453675</t>
  </si>
  <si>
    <t>40</t>
  </si>
  <si>
    <t>348121221</t>
  </si>
  <si>
    <t>Osazení podhrabových desek na ocelové sloupky, délky desek přes 2 do 3 m</t>
  </si>
  <si>
    <t>1758655291</t>
  </si>
  <si>
    <t>41</t>
  </si>
  <si>
    <t>59232501</t>
  </si>
  <si>
    <t xml:space="preserve">betonová podhrabová deska 2450x300x50mm </t>
  </si>
  <si>
    <t>-40845979</t>
  </si>
  <si>
    <t>42</t>
  </si>
  <si>
    <t>348262044</t>
  </si>
  <si>
    <t>Ploty z betonových bloků - systém suchého zdění plotová zeď šířky do 200 mm jednořadá ze samostatných bloků (nekombinovaná), pohledové plochy přes 0,04 do 0,08 m2 hladkých přírodních (šedých)</t>
  </si>
  <si>
    <t>-1327108392</t>
  </si>
  <si>
    <t>1,6*7,2</t>
  </si>
  <si>
    <t>1,2*2,4</t>
  </si>
  <si>
    <t>1,4*2,4*3</t>
  </si>
  <si>
    <t>1,0*2,4*3</t>
  </si>
  <si>
    <t>0,6*2</t>
  </si>
  <si>
    <t>0,8*(0,4+2,4*2)</t>
  </si>
  <si>
    <t>0,6*2,4*2</t>
  </si>
  <si>
    <t>0,8*2,4</t>
  </si>
  <si>
    <t>43</t>
  </si>
  <si>
    <t>348262404</t>
  </si>
  <si>
    <t>Ploty z betonových bloků - systém suchého zdění ukončení plotové zdi krycí deskou lepenou mrazuvzdorným lepidlem hladkou přírodní (šedou)</t>
  </si>
  <si>
    <t>-1733633396</t>
  </si>
  <si>
    <t>14,2</t>
  </si>
  <si>
    <t>44</t>
  </si>
  <si>
    <t>348262501R</t>
  </si>
  <si>
    <t>Ploty z betonových bloků - systém suchého zdění - výplň z betonu C16/20 plotové zdi, bez výztuže</t>
  </si>
  <si>
    <t>129768224</t>
  </si>
  <si>
    <t>45</t>
  </si>
  <si>
    <t>348401140</t>
  </si>
  <si>
    <t>Montáž oplocení z pletiva strojového s napínacími dráty přes 2,0 do 4,0 m</t>
  </si>
  <si>
    <t>984764970</t>
  </si>
  <si>
    <t>34,42</t>
  </si>
  <si>
    <t>51,07</t>
  </si>
  <si>
    <t>46</t>
  </si>
  <si>
    <t>3132701</t>
  </si>
  <si>
    <t>Tenisové pletivo se čtvercovými oky 50x50 mm, pozinkovaný a poplastovaný drát 2,5 mm, barva antracit - šedá, v. do 3000 mm</t>
  </si>
  <si>
    <t>-2137273513</t>
  </si>
  <si>
    <t>2,4*3</t>
  </si>
  <si>
    <t>2,4*4</t>
  </si>
  <si>
    <t>Prostřih</t>
  </si>
  <si>
    <t>16,8*0,05</t>
  </si>
  <si>
    <t>47</t>
  </si>
  <si>
    <t>3132702</t>
  </si>
  <si>
    <t>Tenisové pletivo se čtvercovými oky 50x50 mm, pozinkovaný a poplastovaný drát 2,5 mm, barva antracit - šedá, v. do 3500 mm</t>
  </si>
  <si>
    <t>1075323810</t>
  </si>
  <si>
    <t>21,6*0,05</t>
  </si>
  <si>
    <t>48</t>
  </si>
  <si>
    <t>3132703</t>
  </si>
  <si>
    <t>Tenisové pletivo se čtvercovými oky 50x50 mm, pozinkovaný a poplastovaný drát 2,5 mm, barva antracit - šedá, v. do 4000 mm</t>
  </si>
  <si>
    <t>-718770348</t>
  </si>
  <si>
    <t>2,55*6</t>
  </si>
  <si>
    <t>1,27</t>
  </si>
  <si>
    <t>2,55*7</t>
  </si>
  <si>
    <t>2,55*2</t>
  </si>
  <si>
    <t>2,55*3</t>
  </si>
  <si>
    <t>2,65</t>
  </si>
  <si>
    <t>2,55*8</t>
  </si>
  <si>
    <t>2,42</t>
  </si>
  <si>
    <t>85,39*0,05</t>
  </si>
  <si>
    <t>49</t>
  </si>
  <si>
    <t>348401350</t>
  </si>
  <si>
    <t>Montáž oplocení z pletiva doplňujících konstrukcí rozvinutí, uchycení a napnutí drátu napínacího</t>
  </si>
  <si>
    <t>-2002901803</t>
  </si>
  <si>
    <t>Pl1*4</t>
  </si>
  <si>
    <t>50</t>
  </si>
  <si>
    <t>15619100</t>
  </si>
  <si>
    <t>drát kruhový poplastovaný napínací 2,5/3,5mm</t>
  </si>
  <si>
    <t>-484588864</t>
  </si>
  <si>
    <t>494,76*1,05 "Přepočtené koeficientem množství</t>
  </si>
  <si>
    <t>51</t>
  </si>
  <si>
    <t>313011</t>
  </si>
  <si>
    <t>Napínák Zn, poplastovaný, barva antracit</t>
  </si>
  <si>
    <t>34661634</t>
  </si>
  <si>
    <t>52</t>
  </si>
  <si>
    <t>313012</t>
  </si>
  <si>
    <t>Objímka na sloupek 60 mm, barva antracit</t>
  </si>
  <si>
    <t>-945946281</t>
  </si>
  <si>
    <t>53</t>
  </si>
  <si>
    <t>313013</t>
  </si>
  <si>
    <t>Napínací tyč poplastovaná, barva antracit</t>
  </si>
  <si>
    <t>983193886</t>
  </si>
  <si>
    <t>54</t>
  </si>
  <si>
    <t>313014</t>
  </si>
  <si>
    <t>Ostatní drobný materiál k motáži pletiva - vázací drát, příchytky šrouby apod.</t>
  </si>
  <si>
    <t>soubor</t>
  </si>
  <si>
    <t>427834814</t>
  </si>
  <si>
    <t>55</t>
  </si>
  <si>
    <t>348401360</t>
  </si>
  <si>
    <t>Montáž oplocení z pletiva doplňujících konstrukcí rozvinutí, uchycení a napnutí drátu přiháčkování pletiva k napínacímu drátu</t>
  </si>
  <si>
    <t>-308882572</t>
  </si>
  <si>
    <t>Komunikace pozemní</t>
  </si>
  <si>
    <t>56</t>
  </si>
  <si>
    <t>56436112R</t>
  </si>
  <si>
    <t>Podklad ploch pro tělovýchovu ze škváry jedno a dvouvrstvý s rozprostřením hmot, vlhčením a zhutněním tl. do 250 mm - hrubá netříděná škvára</t>
  </si>
  <si>
    <t>-1680131132</t>
  </si>
  <si>
    <t>Oprav antukového povrchu kolem plotu</t>
  </si>
  <si>
    <t>1*34,418</t>
  </si>
  <si>
    <t>1*4,2</t>
  </si>
  <si>
    <t>1*51,2</t>
  </si>
  <si>
    <t>1*42,2</t>
  </si>
  <si>
    <t>57</t>
  </si>
  <si>
    <t>58911611R</t>
  </si>
  <si>
    <t>Kryt ploch pro tělovýchovu jednovrstvový nebo dvouvrstvový s rozprostřením hmot, vlhčením a zhutněním - míchaná směs jemné škváry s příměsí mletých cihel v poměru 1:6 - 1:8, tl. 80 mm</t>
  </si>
  <si>
    <t>-1526475916</t>
  </si>
  <si>
    <t>58</t>
  </si>
  <si>
    <t>589116113</t>
  </si>
  <si>
    <t>Kryt ploch pro tělovýchovu jednovrstvový nebo dvouvrstvový s rozprostřením hmot, vlhčením a zhutněním antukový, o tl. do 20 mm</t>
  </si>
  <si>
    <t>807112015</t>
  </si>
  <si>
    <t>59</t>
  </si>
  <si>
    <t>596211210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</si>
  <si>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</t>
  </si>
  <si>
    <t>-1368599507</t>
  </si>
  <si>
    <t>1,5*4,44</t>
  </si>
  <si>
    <t>1,5*2,36</t>
  </si>
  <si>
    <t>60</t>
  </si>
  <si>
    <t>59245000</t>
  </si>
  <si>
    <t>dlažba zámková betonová tvaru I 200x165mm tl 40mm přírodní</t>
  </si>
  <si>
    <t>-1229629393</t>
  </si>
  <si>
    <t>10,2*1,03 "Přepočtené koeficientem množství</t>
  </si>
  <si>
    <t>61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</si>
  <si>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</si>
  <si>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</si>
  <si>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1648736111</t>
  </si>
  <si>
    <t>P5 - betonový žlab</t>
  </si>
  <si>
    <t>42,2</t>
  </si>
  <si>
    <t>1,5*2</t>
  </si>
  <si>
    <t>62</t>
  </si>
  <si>
    <t>59217016</t>
  </si>
  <si>
    <t>obrubník betonový chodníkový 1000x80x250mm</t>
  </si>
  <si>
    <t>722127803</t>
  </si>
  <si>
    <t>42,2*1,03 "Přepočtené koeficientem množství</t>
  </si>
  <si>
    <t>63</t>
  </si>
  <si>
    <t>59217017</t>
  </si>
  <si>
    <t>obrubník betonový chodníkový 1000x100x250mm</t>
  </si>
  <si>
    <t>1089179100</t>
  </si>
  <si>
    <t>6*1,03 "Přepočtené koeficientem množství</t>
  </si>
  <si>
    <t>64</t>
  </si>
  <si>
    <t>916991121</t>
  </si>
  <si>
    <t>Lože pod obrubníky, krajníky nebo obruby z dlažebních kostek z betonu prostého</t>
  </si>
  <si>
    <t>1427200579</t>
  </si>
  <si>
    <t>0,4*0,10*42,2</t>
  </si>
  <si>
    <t>0,4*0,1*1,5*2</t>
  </si>
  <si>
    <t>65</t>
  </si>
  <si>
    <t>916991121R1</t>
  </si>
  <si>
    <t>Lože s opěrou pod palisádu z betonu prostého C 16/20</t>
  </si>
  <si>
    <t>313651219</t>
  </si>
  <si>
    <t>0,3*0,3*4,64</t>
  </si>
  <si>
    <t>0,3*0,3*2,56*2</t>
  </si>
  <si>
    <t>66</t>
  </si>
  <si>
    <t>919131R</t>
  </si>
  <si>
    <t>Montáž dilatačních trnů včetně vyvrtání</t>
  </si>
  <si>
    <t>-1718009776</t>
  </si>
  <si>
    <t>67</t>
  </si>
  <si>
    <t>935112111</t>
  </si>
  <si>
    <t>Osazení betonového příkopového žlabu s vyplněním a zatřením spár cementovou maltou s ložem tl. 100 mm z betonu prostého z betonových příkopových tvárnic šířky do 500 mm</t>
  </si>
  <si>
    <t>784375202</t>
  </si>
  <si>
    <t>68</t>
  </si>
  <si>
    <t>59227724</t>
  </si>
  <si>
    <t>žlab dvouvrstvý vibrolisovaný pro povrchové odvodnění betonový 70/100x280x210mm</t>
  </si>
  <si>
    <t>-854577785</t>
  </si>
  <si>
    <t>998</t>
  </si>
  <si>
    <t>Přesun hmot</t>
  </si>
  <si>
    <t>69</t>
  </si>
  <si>
    <t>998232111</t>
  </si>
  <si>
    <t>Přesun hmot pro oplocení se svislou nosnou konstrukcí zděnou z cihel, tvárnic, bloků, popř. kovovou nebo dřevěnou vodorovná dopravní vzdálenost do 50 m, pro oplocení výšky přes 3 do 10 m</t>
  </si>
  <si>
    <t>1550302536</t>
  </si>
  <si>
    <t>PSV</t>
  </si>
  <si>
    <t>Práce a dodávky PSV</t>
  </si>
  <si>
    <t>711</t>
  </si>
  <si>
    <t>Izolace proti vodě, vlhkosti a plynům</t>
  </si>
  <si>
    <t>70</t>
  </si>
  <si>
    <t>711161122</t>
  </si>
  <si>
    <t>Izolace proti zemní vlhkosti a beztlakové vodě nopovými fóliemi na ploše vodorovné V vrstva ochranná, odvětrávací a drenážní s nakašírovanou filtrační textilií výška nopu 8,0 mm, tl. fólie do 0,6 mm</t>
  </si>
  <si>
    <t>-1569826027</t>
  </si>
  <si>
    <t>0,85*42,2</t>
  </si>
  <si>
    <t>71</t>
  </si>
  <si>
    <t>711161222</t>
  </si>
  <si>
    <t>Izolace proti zemní vlhkosti a beztlakové vodě nopovými fóliemi na ploše svislé S vrstva ochranná, odvětrávací a drenážní s nakašírovanou filtrační textilií výška nopu 8,0 mm, tl. fólie do 0,6 mm</t>
  </si>
  <si>
    <t>-1897708517</t>
  </si>
  <si>
    <t>0,25*42,2</t>
  </si>
  <si>
    <t>72</t>
  </si>
  <si>
    <t>998711201</t>
  </si>
  <si>
    <t>Přesun hmot pro izolace proti vodě, vlhkosti a plynům stanovený procentní sazbou (%) z ceny vodorovná dopravní vzdálenost do 50 m základní v objektech výšky do 6 m</t>
  </si>
  <si>
    <t>%</t>
  </si>
  <si>
    <t>-1069029106</t>
  </si>
  <si>
    <t>03 - VRN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</si>
  <si>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</si>
  <si>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</si>
  <si>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</si>
  <si>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</t>
  </si>
  <si>
    <t>Vedlejší rozpočtové náklady</t>
  </si>
  <si>
    <t>VRN1</t>
  </si>
  <si>
    <t>Průzkumné, geodetické a projektové práce</t>
  </si>
  <si>
    <t>012002000</t>
  </si>
  <si>
    <t>Geodetické práce</t>
  </si>
  <si>
    <t>1024</t>
  </si>
  <si>
    <t>1736783621</t>
  </si>
  <si>
    <t>VRN3</t>
  </si>
  <si>
    <t>Zařízení staveniště</t>
  </si>
  <si>
    <t>030001000</t>
  </si>
  <si>
    <t>1670162962</t>
  </si>
  <si>
    <t>012164000</t>
  </si>
  <si>
    <t>Vytyčení a zaměření inženýrských sítí</t>
  </si>
  <si>
    <t>kpl</t>
  </si>
  <si>
    <t>1914133022</t>
  </si>
  <si>
    <t>013254000</t>
  </si>
  <si>
    <t>Dokumentace skutečného provedení stavby</t>
  </si>
  <si>
    <t>-1272583230</t>
  </si>
  <si>
    <t>031303000</t>
  </si>
  <si>
    <t>Náklady na zábor</t>
  </si>
  <si>
    <t>1134968830</t>
  </si>
  <si>
    <t>034002000</t>
  </si>
  <si>
    <t>Zabezpečení staveniště</t>
  </si>
  <si>
    <t>60245686</t>
  </si>
  <si>
    <t>SEZNAM FIGUR</t>
  </si>
  <si>
    <t>Výměra</t>
  </si>
  <si>
    <t>012/ 02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</si>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</sst>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2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2" fillId="0" borderId="19" xfId="0" applyFont="1" applyBorder="1" applyAlignment="1" applyProtection="1">
      <alignment vertical="center"/>
    </xf>
    <xf numFmtId="0" fontId="12" fillId="0" borderId="20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vertical="center"/>
    </xf>
    <xf numFmtId="0" fontId="37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31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34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35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36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37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38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39</v>
      </c>
      <c r="E29" s="48"/>
      <c r="F29" s="33" t="s">
        <v>40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41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42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43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44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46</v>
      </c>
      <c r="U35" s="55"/>
      <c r="V35" s="55"/>
      <c r="W35" s="55"/>
      <c r="X35" s="57" t="s">
        <v>47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48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49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50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51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50</v>
      </c>
      <c r="AI60" s="43"/>
      <c r="AJ60" s="43"/>
      <c r="AK60" s="43"/>
      <c r="AL60" s="43"/>
      <c r="AM60" s="65" t="s">
        <v>51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52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53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50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51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50</v>
      </c>
      <c r="AI75" s="43"/>
      <c r="AJ75" s="43"/>
      <c r="AK75" s="43"/>
      <c r="AL75" s="43"/>
      <c r="AM75" s="65" t="s">
        <v>51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54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001c21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Správní objekt tenisových kurtů Kyselka, Bílina - revize 2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Bílina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17. 2. 2025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55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32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56</v>
      </c>
      <c r="D92" s="95"/>
      <c r="E92" s="95"/>
      <c r="F92" s="95"/>
      <c r="G92" s="95"/>
      <c r="H92" s="96"/>
      <c r="I92" s="97" t="s">
        <v>57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58</v>
      </c>
      <c r="AH92" s="95"/>
      <c r="AI92" s="95"/>
      <c r="AJ92" s="95"/>
      <c r="AK92" s="95"/>
      <c r="AL92" s="95"/>
      <c r="AM92" s="95"/>
      <c r="AN92" s="97" t="s">
        <v>59</v>
      </c>
      <c r="AO92" s="95"/>
      <c r="AP92" s="99"/>
      <c r="AQ92" s="100" t="s">
        <v>60</v>
      </c>
      <c r="AR92" s="45"/>
      <c r="AS92" s="101" t="s">
        <v>61</v>
      </c>
      <c r="AT92" s="102" t="s">
        <v>62</v>
      </c>
      <c r="AU92" s="102" t="s">
        <v>63</v>
      </c>
      <c r="AV92" s="102" t="s">
        <v>64</v>
      </c>
      <c r="AW92" s="102" t="s">
        <v>65</v>
      </c>
      <c r="AX92" s="102" t="s">
        <v>66</v>
      </c>
      <c r="AY92" s="102" t="s">
        <v>67</v>
      </c>
      <c r="AZ92" s="102" t="s">
        <v>68</v>
      </c>
      <c r="BA92" s="102" t="s">
        <v>69</v>
      </c>
      <c r="BB92" s="102" t="s">
        <v>70</v>
      </c>
      <c r="BC92" s="102" t="s">
        <v>71</v>
      </c>
      <c r="BD92" s="103" t="s">
        <v>72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73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ROUND(AS95,2)</f>
        <v>0</v>
      </c>
      <c r="AT94" s="115">
        <f>ROUND(SUM(AV94:AW94),2)</f>
        <v>0</v>
      </c>
      <c r="AU94" s="116">
        <f>ROUND(AU95,5)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ROUND(AZ95,2)</f>
        <v>0</v>
      </c>
      <c r="BA94" s="115">
        <f>ROUND(BA95,2)</f>
        <v>0</v>
      </c>
      <c r="BB94" s="115">
        <f>ROUND(BB95,2)</f>
        <v>0</v>
      </c>
      <c r="BC94" s="115">
        <f>ROUND(BC95,2)</f>
        <v>0</v>
      </c>
      <c r="BD94" s="117">
        <f>ROUND(BD95,2)</f>
        <v>0</v>
      </c>
      <c r="BE94" s="6"/>
      <c r="BS94" s="118" t="s">
        <v>74</v>
      </c>
      <c r="BT94" s="118" t="s">
        <v>75</v>
      </c>
      <c r="BU94" s="119" t="s">
        <v>76</v>
      </c>
      <c r="BV94" s="118" t="s">
        <v>77</v>
      </c>
      <c r="BW94" s="118" t="s">
        <v>5</v>
      </c>
      <c r="BX94" s="118" t="s">
        <v>78</v>
      </c>
      <c r="CL94" s="118" t="s">
        <v>1</v>
      </c>
    </row>
    <row r="95" s="7" customFormat="1" ht="16.5" customHeight="1">
      <c r="A95" s="7"/>
      <c r="B95" s="120"/>
      <c r="C95" s="121"/>
      <c r="D95" s="122" t="s">
        <v>79</v>
      </c>
      <c r="E95" s="122"/>
      <c r="F95" s="122"/>
      <c r="G95" s="122"/>
      <c r="H95" s="122"/>
      <c r="I95" s="123"/>
      <c r="J95" s="122" t="s">
        <v>80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ROUND(SUM(AG96:AG98),2)</f>
        <v>0</v>
      </c>
      <c r="AH95" s="123"/>
      <c r="AI95" s="123"/>
      <c r="AJ95" s="123"/>
      <c r="AK95" s="123"/>
      <c r="AL95" s="123"/>
      <c r="AM95" s="123"/>
      <c r="AN95" s="125">
        <f>SUM(AG95,AT95)</f>
        <v>0</v>
      </c>
      <c r="AO95" s="123"/>
      <c r="AP95" s="123"/>
      <c r="AQ95" s="126" t="s">
        <v>81</v>
      </c>
      <c r="AR95" s="127"/>
      <c r="AS95" s="128">
        <f>ROUND(SUM(AS96:AS98),2)</f>
        <v>0</v>
      </c>
      <c r="AT95" s="129">
        <f>ROUND(SUM(AV95:AW95),2)</f>
        <v>0</v>
      </c>
      <c r="AU95" s="130">
        <f>ROUND(SUM(AU96:AU98),5)</f>
        <v>0</v>
      </c>
      <c r="AV95" s="129">
        <f>ROUND(AZ95*L29,2)</f>
        <v>0</v>
      </c>
      <c r="AW95" s="129">
        <f>ROUND(BA95*L30,2)</f>
        <v>0</v>
      </c>
      <c r="AX95" s="129">
        <f>ROUND(BB95*L29,2)</f>
        <v>0</v>
      </c>
      <c r="AY95" s="129">
        <f>ROUND(BC95*L30,2)</f>
        <v>0</v>
      </c>
      <c r="AZ95" s="129">
        <f>ROUND(SUM(AZ96:AZ98),2)</f>
        <v>0</v>
      </c>
      <c r="BA95" s="129">
        <f>ROUND(SUM(BA96:BA98),2)</f>
        <v>0</v>
      </c>
      <c r="BB95" s="129">
        <f>ROUND(SUM(BB96:BB98),2)</f>
        <v>0</v>
      </c>
      <c r="BC95" s="129">
        <f>ROUND(SUM(BC96:BC98),2)</f>
        <v>0</v>
      </c>
      <c r="BD95" s="131">
        <f>ROUND(SUM(BD96:BD98),2)</f>
        <v>0</v>
      </c>
      <c r="BE95" s="7"/>
      <c r="BS95" s="132" t="s">
        <v>74</v>
      </c>
      <c r="BT95" s="132" t="s">
        <v>82</v>
      </c>
      <c r="BU95" s="132" t="s">
        <v>76</v>
      </c>
      <c r="BV95" s="132" t="s">
        <v>77</v>
      </c>
      <c r="BW95" s="132" t="s">
        <v>83</v>
      </c>
      <c r="BX95" s="132" t="s">
        <v>5</v>
      </c>
      <c r="CL95" s="132" t="s">
        <v>1</v>
      </c>
      <c r="CM95" s="132" t="s">
        <v>84</v>
      </c>
    </row>
    <row r="96" s="4" customFormat="1" ht="16.5" customHeight="1">
      <c r="A96" s="133" t="s">
        <v>85</v>
      </c>
      <c r="B96" s="71"/>
      <c r="C96" s="134"/>
      <c r="D96" s="134"/>
      <c r="E96" s="135" t="s">
        <v>86</v>
      </c>
      <c r="F96" s="135"/>
      <c r="G96" s="135"/>
      <c r="H96" s="135"/>
      <c r="I96" s="135"/>
      <c r="J96" s="134"/>
      <c r="K96" s="135" t="s">
        <v>87</v>
      </c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6">
        <f>'01 - Vybourání původního ...'!J32</f>
        <v>0</v>
      </c>
      <c r="AH96" s="134"/>
      <c r="AI96" s="134"/>
      <c r="AJ96" s="134"/>
      <c r="AK96" s="134"/>
      <c r="AL96" s="134"/>
      <c r="AM96" s="134"/>
      <c r="AN96" s="136">
        <f>SUM(AG96,AT96)</f>
        <v>0</v>
      </c>
      <c r="AO96" s="134"/>
      <c r="AP96" s="134"/>
      <c r="AQ96" s="137" t="s">
        <v>88</v>
      </c>
      <c r="AR96" s="73"/>
      <c r="AS96" s="138">
        <v>0</v>
      </c>
      <c r="AT96" s="139">
        <f>ROUND(SUM(AV96:AW96),2)</f>
        <v>0</v>
      </c>
      <c r="AU96" s="140">
        <f>'01 - Vybourání původního ...'!P124</f>
        <v>0</v>
      </c>
      <c r="AV96" s="139">
        <f>'01 - Vybourání původního ...'!J35</f>
        <v>0</v>
      </c>
      <c r="AW96" s="139">
        <f>'01 - Vybourání původního ...'!J36</f>
        <v>0</v>
      </c>
      <c r="AX96" s="139">
        <f>'01 - Vybourání původního ...'!J37</f>
        <v>0</v>
      </c>
      <c r="AY96" s="139">
        <f>'01 - Vybourání původního ...'!J38</f>
        <v>0</v>
      </c>
      <c r="AZ96" s="139">
        <f>'01 - Vybourání původního ...'!F35</f>
        <v>0</v>
      </c>
      <c r="BA96" s="139">
        <f>'01 - Vybourání původního ...'!F36</f>
        <v>0</v>
      </c>
      <c r="BB96" s="139">
        <f>'01 - Vybourání původního ...'!F37</f>
        <v>0</v>
      </c>
      <c r="BC96" s="139">
        <f>'01 - Vybourání původního ...'!F38</f>
        <v>0</v>
      </c>
      <c r="BD96" s="141">
        <f>'01 - Vybourání původního ...'!F39</f>
        <v>0</v>
      </c>
      <c r="BE96" s="4"/>
      <c r="BT96" s="142" t="s">
        <v>84</v>
      </c>
      <c r="BV96" s="142" t="s">
        <v>77</v>
      </c>
      <c r="BW96" s="142" t="s">
        <v>89</v>
      </c>
      <c r="BX96" s="142" t="s">
        <v>83</v>
      </c>
      <c r="CL96" s="142" t="s">
        <v>1</v>
      </c>
    </row>
    <row r="97" s="4" customFormat="1" ht="16.5" customHeight="1">
      <c r="A97" s="133" t="s">
        <v>85</v>
      </c>
      <c r="B97" s="71"/>
      <c r="C97" s="134"/>
      <c r="D97" s="134"/>
      <c r="E97" s="135" t="s">
        <v>90</v>
      </c>
      <c r="F97" s="135"/>
      <c r="G97" s="135"/>
      <c r="H97" s="135"/>
      <c r="I97" s="135"/>
      <c r="J97" s="134"/>
      <c r="K97" s="135" t="s">
        <v>91</v>
      </c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6">
        <f>'02 - Nové oplocení'!J32</f>
        <v>0</v>
      </c>
      <c r="AH97" s="134"/>
      <c r="AI97" s="134"/>
      <c r="AJ97" s="134"/>
      <c r="AK97" s="134"/>
      <c r="AL97" s="134"/>
      <c r="AM97" s="134"/>
      <c r="AN97" s="136">
        <f>SUM(AG97,AT97)</f>
        <v>0</v>
      </c>
      <c r="AO97" s="134"/>
      <c r="AP97" s="134"/>
      <c r="AQ97" s="137" t="s">
        <v>88</v>
      </c>
      <c r="AR97" s="73"/>
      <c r="AS97" s="138">
        <v>0</v>
      </c>
      <c r="AT97" s="139">
        <f>ROUND(SUM(AV97:AW97),2)</f>
        <v>0</v>
      </c>
      <c r="AU97" s="140">
        <f>'02 - Nové oplocení'!P129</f>
        <v>0</v>
      </c>
      <c r="AV97" s="139">
        <f>'02 - Nové oplocení'!J35</f>
        <v>0</v>
      </c>
      <c r="AW97" s="139">
        <f>'02 - Nové oplocení'!J36</f>
        <v>0</v>
      </c>
      <c r="AX97" s="139">
        <f>'02 - Nové oplocení'!J37</f>
        <v>0</v>
      </c>
      <c r="AY97" s="139">
        <f>'02 - Nové oplocení'!J38</f>
        <v>0</v>
      </c>
      <c r="AZ97" s="139">
        <f>'02 - Nové oplocení'!F35</f>
        <v>0</v>
      </c>
      <c r="BA97" s="139">
        <f>'02 - Nové oplocení'!F36</f>
        <v>0</v>
      </c>
      <c r="BB97" s="139">
        <f>'02 - Nové oplocení'!F37</f>
        <v>0</v>
      </c>
      <c r="BC97" s="139">
        <f>'02 - Nové oplocení'!F38</f>
        <v>0</v>
      </c>
      <c r="BD97" s="141">
        <f>'02 - Nové oplocení'!F39</f>
        <v>0</v>
      </c>
      <c r="BE97" s="4"/>
      <c r="BT97" s="142" t="s">
        <v>84</v>
      </c>
      <c r="BV97" s="142" t="s">
        <v>77</v>
      </c>
      <c r="BW97" s="142" t="s">
        <v>92</v>
      </c>
      <c r="BX97" s="142" t="s">
        <v>83</v>
      </c>
      <c r="CL97" s="142" t="s">
        <v>1</v>
      </c>
    </row>
    <row r="98" s="4" customFormat="1" ht="16.5" customHeight="1">
      <c r="A98" s="133" t="s">
        <v>85</v>
      </c>
      <c r="B98" s="71"/>
      <c r="C98" s="134"/>
      <c r="D98" s="134"/>
      <c r="E98" s="135" t="s">
        <v>93</v>
      </c>
      <c r="F98" s="135"/>
      <c r="G98" s="135"/>
      <c r="H98" s="135"/>
      <c r="I98" s="135"/>
      <c r="J98" s="134"/>
      <c r="K98" s="135" t="s">
        <v>94</v>
      </c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6">
        <f>'03 - VRN a ostatní náklady'!J32</f>
        <v>0</v>
      </c>
      <c r="AH98" s="134"/>
      <c r="AI98" s="134"/>
      <c r="AJ98" s="134"/>
      <c r="AK98" s="134"/>
      <c r="AL98" s="134"/>
      <c r="AM98" s="134"/>
      <c r="AN98" s="136">
        <f>SUM(AG98,AT98)</f>
        <v>0</v>
      </c>
      <c r="AO98" s="134"/>
      <c r="AP98" s="134"/>
      <c r="AQ98" s="137" t="s">
        <v>88</v>
      </c>
      <c r="AR98" s="73"/>
      <c r="AS98" s="143">
        <v>0</v>
      </c>
      <c r="AT98" s="144">
        <f>ROUND(SUM(AV98:AW98),2)</f>
        <v>0</v>
      </c>
      <c r="AU98" s="145">
        <f>'03 - VRN a ostatní náklady'!P123</f>
        <v>0</v>
      </c>
      <c r="AV98" s="144">
        <f>'03 - VRN a ostatní náklady'!J35</f>
        <v>0</v>
      </c>
      <c r="AW98" s="144">
        <f>'03 - VRN a ostatní náklady'!J36</f>
        <v>0</v>
      </c>
      <c r="AX98" s="144">
        <f>'03 - VRN a ostatní náklady'!J37</f>
        <v>0</v>
      </c>
      <c r="AY98" s="144">
        <f>'03 - VRN a ostatní náklady'!J38</f>
        <v>0</v>
      </c>
      <c r="AZ98" s="144">
        <f>'03 - VRN a ostatní náklady'!F35</f>
        <v>0</v>
      </c>
      <c r="BA98" s="144">
        <f>'03 - VRN a ostatní náklady'!F36</f>
        <v>0</v>
      </c>
      <c r="BB98" s="144">
        <f>'03 - VRN a ostatní náklady'!F37</f>
        <v>0</v>
      </c>
      <c r="BC98" s="144">
        <f>'03 - VRN a ostatní náklady'!F38</f>
        <v>0</v>
      </c>
      <c r="BD98" s="146">
        <f>'03 - VRN a ostatní náklady'!F39</f>
        <v>0</v>
      </c>
      <c r="BE98" s="4"/>
      <c r="BT98" s="142" t="s">
        <v>84</v>
      </c>
      <c r="BV98" s="142" t="s">
        <v>77</v>
      </c>
      <c r="BW98" s="142" t="s">
        <v>95</v>
      </c>
      <c r="BX98" s="142" t="s">
        <v>83</v>
      </c>
      <c r="CL98" s="142" t="s">
        <v>1</v>
      </c>
    </row>
    <row r="99" s="2" customFormat="1" ht="30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45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</sheetData>
  <sheetProtection sheet="1" formatColumns="0" formatRows="0" objects="1" scenarios="1" spinCount="100000" saltValue="myPD2O0axeWTK+inyy6f2siIr0jF+CqdkyRYundLjOFZFMRsCQectJdhmoHTp6Elh0l/sqkq87dKk3U4pVT+UQ==" hashValue="4ky71RZB4pPWHYq2aj2vCRKIS/00SpxmCuOKkd3SD5c816+jvCC3nx39SmdrgvnKqr1ppDVhtz0rDzy2CENouA==" algorithmName="SHA-512" password="CC35"/>
  <mergeCells count="54">
    <mergeCell ref="L85:AJ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01 - Vybourání původního ...'!C2" display="/"/>
    <hyperlink ref="A97" location="'02 - Nové oplocení'!C2" display="/"/>
    <hyperlink ref="A98" location="'03 - VRN a ostatn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84</v>
      </c>
    </row>
    <row r="4" s="1" customFormat="1" ht="24.96" customHeight="1">
      <c r="B4" s="21"/>
      <c r="D4" s="149" t="s">
        <v>96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Správní objekt tenisových kurtů Kyselka, Bílina - revize 2</v>
      </c>
      <c r="F7" s="151"/>
      <c r="G7" s="151"/>
      <c r="H7" s="151"/>
      <c r="L7" s="21"/>
    </row>
    <row r="8" s="1" customFormat="1" ht="12" customHeight="1">
      <c r="B8" s="21"/>
      <c r="D8" s="151" t="s">
        <v>97</v>
      </c>
      <c r="L8" s="21"/>
    </row>
    <row r="9" s="2" customFormat="1" ht="16.5" customHeight="1">
      <c r="A9" s="39"/>
      <c r="B9" s="45"/>
      <c r="C9" s="39"/>
      <c r="D9" s="39"/>
      <c r="E9" s="152" t="s">
        <v>98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99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100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17. 2. 2025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26</v>
      </c>
      <c r="F23" s="39"/>
      <c r="G23" s="39"/>
      <c r="H23" s="39"/>
      <c r="I23" s="151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32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26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33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35</v>
      </c>
      <c r="E32" s="39"/>
      <c r="F32" s="39"/>
      <c r="G32" s="39"/>
      <c r="H32" s="39"/>
      <c r="I32" s="39"/>
      <c r="J32" s="161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37</v>
      </c>
      <c r="G34" s="39"/>
      <c r="H34" s="39"/>
      <c r="I34" s="162" t="s">
        <v>36</v>
      </c>
      <c r="J34" s="162" t="s">
        <v>38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39</v>
      </c>
      <c r="E35" s="151" t="s">
        <v>40</v>
      </c>
      <c r="F35" s="164">
        <f>ROUND((SUM(BE124:BE175)),  2)</f>
        <v>0</v>
      </c>
      <c r="G35" s="39"/>
      <c r="H35" s="39"/>
      <c r="I35" s="165">
        <v>0.20999999999999999</v>
      </c>
      <c r="J35" s="164">
        <f>ROUND(((SUM(BE124:BE175))*I35),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41</v>
      </c>
      <c r="F36" s="164">
        <f>ROUND((SUM(BF124:BF175)),  2)</f>
        <v>0</v>
      </c>
      <c r="G36" s="39"/>
      <c r="H36" s="39"/>
      <c r="I36" s="165">
        <v>0.12</v>
      </c>
      <c r="J36" s="164">
        <f>ROUND(((SUM(BF124:BF175))*I36),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42</v>
      </c>
      <c r="F37" s="164">
        <f>ROUND((SUM(BG124:BG175)),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43</v>
      </c>
      <c r="F38" s="164">
        <f>ROUND((SUM(BH124:BH175)),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44</v>
      </c>
      <c r="F39" s="164">
        <f>ROUND((SUM(BI124:BI175)),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45</v>
      </c>
      <c r="E41" s="168"/>
      <c r="F41" s="168"/>
      <c r="G41" s="169" t="s">
        <v>46</v>
      </c>
      <c r="H41" s="170" t="s">
        <v>47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48</v>
      </c>
      <c r="E50" s="174"/>
      <c r="F50" s="174"/>
      <c r="G50" s="173" t="s">
        <v>49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50</v>
      </c>
      <c r="E61" s="176"/>
      <c r="F61" s="177" t="s">
        <v>51</v>
      </c>
      <c r="G61" s="175" t="s">
        <v>50</v>
      </c>
      <c r="H61" s="176"/>
      <c r="I61" s="176"/>
      <c r="J61" s="178" t="s">
        <v>51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52</v>
      </c>
      <c r="E65" s="179"/>
      <c r="F65" s="179"/>
      <c r="G65" s="173" t="s">
        <v>53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50</v>
      </c>
      <c r="E76" s="176"/>
      <c r="F76" s="177" t="s">
        <v>51</v>
      </c>
      <c r="G76" s="175" t="s">
        <v>50</v>
      </c>
      <c r="H76" s="176"/>
      <c r="I76" s="176"/>
      <c r="J76" s="178" t="s">
        <v>51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Správní objekt tenisových kurtů Kyselka, Bílina - revize 2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97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98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99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01 - Vybourání původního oplocení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Bílina</v>
      </c>
      <c r="G91" s="41"/>
      <c r="H91" s="41"/>
      <c r="I91" s="33" t="s">
        <v>22</v>
      </c>
      <c r="J91" s="80" t="str">
        <f>IF(J14="","",J14)</f>
        <v>17. 2. 2025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30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32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102</v>
      </c>
      <c r="D96" s="186"/>
      <c r="E96" s="186"/>
      <c r="F96" s="186"/>
      <c r="G96" s="186"/>
      <c r="H96" s="186"/>
      <c r="I96" s="186"/>
      <c r="J96" s="187" t="s">
        <v>103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104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105</v>
      </c>
    </row>
    <row r="99" s="9" customFormat="1" ht="24.96" customHeight="1">
      <c r="A99" s="9"/>
      <c r="B99" s="189"/>
      <c r="C99" s="190"/>
      <c r="D99" s="191" t="s">
        <v>106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107</v>
      </c>
      <c r="E100" s="197"/>
      <c r="F100" s="197"/>
      <c r="G100" s="197"/>
      <c r="H100" s="197"/>
      <c r="I100" s="197"/>
      <c r="J100" s="198">
        <f>J126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108</v>
      </c>
      <c r="E101" s="197"/>
      <c r="F101" s="197"/>
      <c r="G101" s="197"/>
      <c r="H101" s="197"/>
      <c r="I101" s="197"/>
      <c r="J101" s="198">
        <f>J136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109</v>
      </c>
      <c r="E102" s="197"/>
      <c r="F102" s="197"/>
      <c r="G102" s="197"/>
      <c r="H102" s="197"/>
      <c r="I102" s="197"/>
      <c r="J102" s="198">
        <f>J161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110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4" t="str">
        <f>E7</f>
        <v>Správní objekt tenisových kurtů Kyselka, Bílina - revize 2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97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4" t="s">
        <v>98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99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01 - Vybourání původního oplocení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>Bílina</v>
      </c>
      <c r="G118" s="41"/>
      <c r="H118" s="41"/>
      <c r="I118" s="33" t="s">
        <v>22</v>
      </c>
      <c r="J118" s="80" t="str">
        <f>IF(J14="","",J14)</f>
        <v>17. 2. 2025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E17</f>
        <v xml:space="preserve"> </v>
      </c>
      <c r="G120" s="41"/>
      <c r="H120" s="41"/>
      <c r="I120" s="33" t="s">
        <v>30</v>
      </c>
      <c r="J120" s="37" t="str">
        <f>E23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IF(E20="","",E20)</f>
        <v>Vyplň údaj</v>
      </c>
      <c r="G121" s="41"/>
      <c r="H121" s="41"/>
      <c r="I121" s="33" t="s">
        <v>32</v>
      </c>
      <c r="J121" s="37" t="str">
        <f>E26</f>
        <v xml:space="preserve">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0"/>
      <c r="B123" s="201"/>
      <c r="C123" s="202" t="s">
        <v>111</v>
      </c>
      <c r="D123" s="203" t="s">
        <v>60</v>
      </c>
      <c r="E123" s="203" t="s">
        <v>56</v>
      </c>
      <c r="F123" s="203" t="s">
        <v>57</v>
      </c>
      <c r="G123" s="203" t="s">
        <v>112</v>
      </c>
      <c r="H123" s="203" t="s">
        <v>113</v>
      </c>
      <c r="I123" s="203" t="s">
        <v>114</v>
      </c>
      <c r="J123" s="204" t="s">
        <v>103</v>
      </c>
      <c r="K123" s="205" t="s">
        <v>115</v>
      </c>
      <c r="L123" s="206"/>
      <c r="M123" s="101" t="s">
        <v>1</v>
      </c>
      <c r="N123" s="102" t="s">
        <v>39</v>
      </c>
      <c r="O123" s="102" t="s">
        <v>116</v>
      </c>
      <c r="P123" s="102" t="s">
        <v>117</v>
      </c>
      <c r="Q123" s="102" t="s">
        <v>118</v>
      </c>
      <c r="R123" s="102" t="s">
        <v>119</v>
      </c>
      <c r="S123" s="102" t="s">
        <v>120</v>
      </c>
      <c r="T123" s="103" t="s">
        <v>121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9"/>
      <c r="B124" s="40"/>
      <c r="C124" s="108" t="s">
        <v>122</v>
      </c>
      <c r="D124" s="41"/>
      <c r="E124" s="41"/>
      <c r="F124" s="41"/>
      <c r="G124" s="41"/>
      <c r="H124" s="41"/>
      <c r="I124" s="41"/>
      <c r="J124" s="207">
        <f>BK124</f>
        <v>0</v>
      </c>
      <c r="K124" s="41"/>
      <c r="L124" s="45"/>
      <c r="M124" s="104"/>
      <c r="N124" s="208"/>
      <c r="O124" s="105"/>
      <c r="P124" s="209">
        <f>P125</f>
        <v>0</v>
      </c>
      <c r="Q124" s="105"/>
      <c r="R124" s="209">
        <f>R125</f>
        <v>0</v>
      </c>
      <c r="S124" s="105"/>
      <c r="T124" s="210">
        <f>T125</f>
        <v>71.168663960000004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74</v>
      </c>
      <c r="AU124" s="18" t="s">
        <v>105</v>
      </c>
      <c r="BK124" s="211">
        <f>BK125</f>
        <v>0</v>
      </c>
    </row>
    <row r="125" s="12" customFormat="1" ht="25.92" customHeight="1">
      <c r="A125" s="12"/>
      <c r="B125" s="212"/>
      <c r="C125" s="213"/>
      <c r="D125" s="214" t="s">
        <v>74</v>
      </c>
      <c r="E125" s="215" t="s">
        <v>123</v>
      </c>
      <c r="F125" s="215" t="s">
        <v>124</v>
      </c>
      <c r="G125" s="213"/>
      <c r="H125" s="213"/>
      <c r="I125" s="216"/>
      <c r="J125" s="217">
        <f>BK125</f>
        <v>0</v>
      </c>
      <c r="K125" s="213"/>
      <c r="L125" s="218"/>
      <c r="M125" s="219"/>
      <c r="N125" s="220"/>
      <c r="O125" s="220"/>
      <c r="P125" s="221">
        <f>P126+P136+P161</f>
        <v>0</v>
      </c>
      <c r="Q125" s="220"/>
      <c r="R125" s="221">
        <f>R126+R136+R161</f>
        <v>0</v>
      </c>
      <c r="S125" s="220"/>
      <c r="T125" s="222">
        <f>T126+T136+T161</f>
        <v>71.168663960000004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3" t="s">
        <v>82</v>
      </c>
      <c r="AT125" s="224" t="s">
        <v>74</v>
      </c>
      <c r="AU125" s="224" t="s">
        <v>75</v>
      </c>
      <c r="AY125" s="223" t="s">
        <v>125</v>
      </c>
      <c r="BK125" s="225">
        <f>BK126+BK136+BK161</f>
        <v>0</v>
      </c>
    </row>
    <row r="126" s="12" customFormat="1" ht="22.8" customHeight="1">
      <c r="A126" s="12"/>
      <c r="B126" s="212"/>
      <c r="C126" s="213"/>
      <c r="D126" s="214" t="s">
        <v>74</v>
      </c>
      <c r="E126" s="226" t="s">
        <v>82</v>
      </c>
      <c r="F126" s="226" t="s">
        <v>126</v>
      </c>
      <c r="G126" s="213"/>
      <c r="H126" s="213"/>
      <c r="I126" s="216"/>
      <c r="J126" s="227">
        <f>BK126</f>
        <v>0</v>
      </c>
      <c r="K126" s="213"/>
      <c r="L126" s="218"/>
      <c r="M126" s="219"/>
      <c r="N126" s="220"/>
      <c r="O126" s="220"/>
      <c r="P126" s="221">
        <f>SUM(P127:P135)</f>
        <v>0</v>
      </c>
      <c r="Q126" s="220"/>
      <c r="R126" s="221">
        <f>SUM(R127:R135)</f>
        <v>0</v>
      </c>
      <c r="S126" s="220"/>
      <c r="T126" s="222">
        <f>SUM(T127:T135)</f>
        <v>33.203150000000001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3" t="s">
        <v>82</v>
      </c>
      <c r="AT126" s="224" t="s">
        <v>74</v>
      </c>
      <c r="AU126" s="224" t="s">
        <v>82</v>
      </c>
      <c r="AY126" s="223" t="s">
        <v>125</v>
      </c>
      <c r="BK126" s="225">
        <f>SUM(BK127:BK135)</f>
        <v>0</v>
      </c>
    </row>
    <row r="127" s="2" customFormat="1" ht="55.5" customHeight="1">
      <c r="A127" s="39"/>
      <c r="B127" s="40"/>
      <c r="C127" s="228" t="s">
        <v>82</v>
      </c>
      <c r="D127" s="228" t="s">
        <v>127</v>
      </c>
      <c r="E127" s="229" t="s">
        <v>128</v>
      </c>
      <c r="F127" s="230" t="s">
        <v>129</v>
      </c>
      <c r="G127" s="231" t="s">
        <v>130</v>
      </c>
      <c r="H127" s="232">
        <v>14.129</v>
      </c>
      <c r="I127" s="233"/>
      <c r="J127" s="234">
        <f>ROUND(I127*H127,2)</f>
        <v>0</v>
      </c>
      <c r="K127" s="235"/>
      <c r="L127" s="45"/>
      <c r="M127" s="236" t="s">
        <v>1</v>
      </c>
      <c r="N127" s="237" t="s">
        <v>40</v>
      </c>
      <c r="O127" s="92"/>
      <c r="P127" s="238">
        <f>O127*H127</f>
        <v>0</v>
      </c>
      <c r="Q127" s="238">
        <v>0</v>
      </c>
      <c r="R127" s="238">
        <f>Q127*H127</f>
        <v>0</v>
      </c>
      <c r="S127" s="238">
        <v>2.3500000000000001</v>
      </c>
      <c r="T127" s="239">
        <f>S127*H127</f>
        <v>33.203150000000001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0" t="s">
        <v>131</v>
      </c>
      <c r="AT127" s="240" t="s">
        <v>127</v>
      </c>
      <c r="AU127" s="240" t="s">
        <v>84</v>
      </c>
      <c r="AY127" s="18" t="s">
        <v>125</v>
      </c>
      <c r="BE127" s="241">
        <f>IF(N127="základní",J127,0)</f>
        <v>0</v>
      </c>
      <c r="BF127" s="241">
        <f>IF(N127="snížená",J127,0)</f>
        <v>0</v>
      </c>
      <c r="BG127" s="241">
        <f>IF(N127="zákl. přenesená",J127,0)</f>
        <v>0</v>
      </c>
      <c r="BH127" s="241">
        <f>IF(N127="sníž. přenesená",J127,0)</f>
        <v>0</v>
      </c>
      <c r="BI127" s="241">
        <f>IF(N127="nulová",J127,0)</f>
        <v>0</v>
      </c>
      <c r="BJ127" s="18" t="s">
        <v>82</v>
      </c>
      <c r="BK127" s="241">
        <f>ROUND(I127*H127,2)</f>
        <v>0</v>
      </c>
      <c r="BL127" s="18" t="s">
        <v>131</v>
      </c>
      <c r="BM127" s="240" t="s">
        <v>132</v>
      </c>
    </row>
    <row r="128" s="13" customFormat="1">
      <c r="A128" s="13"/>
      <c r="B128" s="242"/>
      <c r="C128" s="243"/>
      <c r="D128" s="244" t="s">
        <v>133</v>
      </c>
      <c r="E128" s="245" t="s">
        <v>1</v>
      </c>
      <c r="F128" s="246" t="s">
        <v>134</v>
      </c>
      <c r="G128" s="243"/>
      <c r="H128" s="245" t="s">
        <v>1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2" t="s">
        <v>133</v>
      </c>
      <c r="AU128" s="252" t="s">
        <v>84</v>
      </c>
      <c r="AV128" s="13" t="s">
        <v>82</v>
      </c>
      <c r="AW128" s="13" t="s">
        <v>31</v>
      </c>
      <c r="AX128" s="13" t="s">
        <v>75</v>
      </c>
      <c r="AY128" s="252" t="s">
        <v>125</v>
      </c>
    </row>
    <row r="129" s="14" customFormat="1">
      <c r="A129" s="14"/>
      <c r="B129" s="253"/>
      <c r="C129" s="254"/>
      <c r="D129" s="244" t="s">
        <v>133</v>
      </c>
      <c r="E129" s="255" t="s">
        <v>1</v>
      </c>
      <c r="F129" s="256" t="s">
        <v>135</v>
      </c>
      <c r="G129" s="254"/>
      <c r="H129" s="257">
        <v>8.9160000000000004</v>
      </c>
      <c r="I129" s="258"/>
      <c r="J129" s="254"/>
      <c r="K129" s="254"/>
      <c r="L129" s="259"/>
      <c r="M129" s="260"/>
      <c r="N129" s="261"/>
      <c r="O129" s="261"/>
      <c r="P129" s="261"/>
      <c r="Q129" s="261"/>
      <c r="R129" s="261"/>
      <c r="S129" s="261"/>
      <c r="T129" s="26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3" t="s">
        <v>133</v>
      </c>
      <c r="AU129" s="263" t="s">
        <v>84</v>
      </c>
      <c r="AV129" s="14" t="s">
        <v>84</v>
      </c>
      <c r="AW129" s="14" t="s">
        <v>31</v>
      </c>
      <c r="AX129" s="14" t="s">
        <v>75</v>
      </c>
      <c r="AY129" s="263" t="s">
        <v>125</v>
      </c>
    </row>
    <row r="130" s="15" customFormat="1">
      <c r="A130" s="15"/>
      <c r="B130" s="264"/>
      <c r="C130" s="265"/>
      <c r="D130" s="244" t="s">
        <v>133</v>
      </c>
      <c r="E130" s="266" t="s">
        <v>1</v>
      </c>
      <c r="F130" s="267" t="s">
        <v>136</v>
      </c>
      <c r="G130" s="265"/>
      <c r="H130" s="268">
        <v>8.9160000000000004</v>
      </c>
      <c r="I130" s="269"/>
      <c r="J130" s="265"/>
      <c r="K130" s="265"/>
      <c r="L130" s="270"/>
      <c r="M130" s="271"/>
      <c r="N130" s="272"/>
      <c r="O130" s="272"/>
      <c r="P130" s="272"/>
      <c r="Q130" s="272"/>
      <c r="R130" s="272"/>
      <c r="S130" s="272"/>
      <c r="T130" s="273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74" t="s">
        <v>133</v>
      </c>
      <c r="AU130" s="274" t="s">
        <v>84</v>
      </c>
      <c r="AV130" s="15" t="s">
        <v>137</v>
      </c>
      <c r="AW130" s="15" t="s">
        <v>31</v>
      </c>
      <c r="AX130" s="15" t="s">
        <v>75</v>
      </c>
      <c r="AY130" s="274" t="s">
        <v>125</v>
      </c>
    </row>
    <row r="131" s="13" customFormat="1">
      <c r="A131" s="13"/>
      <c r="B131" s="242"/>
      <c r="C131" s="243"/>
      <c r="D131" s="244" t="s">
        <v>133</v>
      </c>
      <c r="E131" s="245" t="s">
        <v>1</v>
      </c>
      <c r="F131" s="246" t="s">
        <v>138</v>
      </c>
      <c r="G131" s="243"/>
      <c r="H131" s="245" t="s">
        <v>1</v>
      </c>
      <c r="I131" s="247"/>
      <c r="J131" s="243"/>
      <c r="K131" s="243"/>
      <c r="L131" s="248"/>
      <c r="M131" s="249"/>
      <c r="N131" s="250"/>
      <c r="O131" s="250"/>
      <c r="P131" s="250"/>
      <c r="Q131" s="250"/>
      <c r="R131" s="250"/>
      <c r="S131" s="250"/>
      <c r="T131" s="25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2" t="s">
        <v>133</v>
      </c>
      <c r="AU131" s="252" t="s">
        <v>84</v>
      </c>
      <c r="AV131" s="13" t="s">
        <v>82</v>
      </c>
      <c r="AW131" s="13" t="s">
        <v>31</v>
      </c>
      <c r="AX131" s="13" t="s">
        <v>75</v>
      </c>
      <c r="AY131" s="252" t="s">
        <v>125</v>
      </c>
    </row>
    <row r="132" s="14" customFormat="1">
      <c r="A132" s="14"/>
      <c r="B132" s="253"/>
      <c r="C132" s="254"/>
      <c r="D132" s="244" t="s">
        <v>133</v>
      </c>
      <c r="E132" s="255" t="s">
        <v>1</v>
      </c>
      <c r="F132" s="256" t="s">
        <v>139</v>
      </c>
      <c r="G132" s="254"/>
      <c r="H132" s="257">
        <v>2.0659999999999998</v>
      </c>
      <c r="I132" s="258"/>
      <c r="J132" s="254"/>
      <c r="K132" s="254"/>
      <c r="L132" s="259"/>
      <c r="M132" s="260"/>
      <c r="N132" s="261"/>
      <c r="O132" s="261"/>
      <c r="P132" s="261"/>
      <c r="Q132" s="261"/>
      <c r="R132" s="261"/>
      <c r="S132" s="261"/>
      <c r="T132" s="26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3" t="s">
        <v>133</v>
      </c>
      <c r="AU132" s="263" t="s">
        <v>84</v>
      </c>
      <c r="AV132" s="14" t="s">
        <v>84</v>
      </c>
      <c r="AW132" s="14" t="s">
        <v>31</v>
      </c>
      <c r="AX132" s="14" t="s">
        <v>75</v>
      </c>
      <c r="AY132" s="263" t="s">
        <v>125</v>
      </c>
    </row>
    <row r="133" s="14" customFormat="1">
      <c r="A133" s="14"/>
      <c r="B133" s="253"/>
      <c r="C133" s="254"/>
      <c r="D133" s="244" t="s">
        <v>133</v>
      </c>
      <c r="E133" s="255" t="s">
        <v>1</v>
      </c>
      <c r="F133" s="256" t="s">
        <v>140</v>
      </c>
      <c r="G133" s="254"/>
      <c r="H133" s="257">
        <v>3.1469999999999998</v>
      </c>
      <c r="I133" s="258"/>
      <c r="J133" s="254"/>
      <c r="K133" s="254"/>
      <c r="L133" s="259"/>
      <c r="M133" s="260"/>
      <c r="N133" s="261"/>
      <c r="O133" s="261"/>
      <c r="P133" s="261"/>
      <c r="Q133" s="261"/>
      <c r="R133" s="261"/>
      <c r="S133" s="261"/>
      <c r="T133" s="26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3" t="s">
        <v>133</v>
      </c>
      <c r="AU133" s="263" t="s">
        <v>84</v>
      </c>
      <c r="AV133" s="14" t="s">
        <v>84</v>
      </c>
      <c r="AW133" s="14" t="s">
        <v>31</v>
      </c>
      <c r="AX133" s="14" t="s">
        <v>75</v>
      </c>
      <c r="AY133" s="263" t="s">
        <v>125</v>
      </c>
    </row>
    <row r="134" s="15" customFormat="1">
      <c r="A134" s="15"/>
      <c r="B134" s="264"/>
      <c r="C134" s="265"/>
      <c r="D134" s="244" t="s">
        <v>133</v>
      </c>
      <c r="E134" s="266" t="s">
        <v>1</v>
      </c>
      <c r="F134" s="267" t="s">
        <v>136</v>
      </c>
      <c r="G134" s="265"/>
      <c r="H134" s="268">
        <v>5.2129999999999992</v>
      </c>
      <c r="I134" s="269"/>
      <c r="J134" s="265"/>
      <c r="K134" s="265"/>
      <c r="L134" s="270"/>
      <c r="M134" s="271"/>
      <c r="N134" s="272"/>
      <c r="O134" s="272"/>
      <c r="P134" s="272"/>
      <c r="Q134" s="272"/>
      <c r="R134" s="272"/>
      <c r="S134" s="272"/>
      <c r="T134" s="273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4" t="s">
        <v>133</v>
      </c>
      <c r="AU134" s="274" t="s">
        <v>84</v>
      </c>
      <c r="AV134" s="15" t="s">
        <v>137</v>
      </c>
      <c r="AW134" s="15" t="s">
        <v>31</v>
      </c>
      <c r="AX134" s="15" t="s">
        <v>75</v>
      </c>
      <c r="AY134" s="274" t="s">
        <v>125</v>
      </c>
    </row>
    <row r="135" s="16" customFormat="1">
      <c r="A135" s="16"/>
      <c r="B135" s="275"/>
      <c r="C135" s="276"/>
      <c r="D135" s="244" t="s">
        <v>133</v>
      </c>
      <c r="E135" s="277" t="s">
        <v>1</v>
      </c>
      <c r="F135" s="278" t="s">
        <v>141</v>
      </c>
      <c r="G135" s="276"/>
      <c r="H135" s="279">
        <v>14.129</v>
      </c>
      <c r="I135" s="280"/>
      <c r="J135" s="276"/>
      <c r="K135" s="276"/>
      <c r="L135" s="281"/>
      <c r="M135" s="282"/>
      <c r="N135" s="283"/>
      <c r="O135" s="283"/>
      <c r="P135" s="283"/>
      <c r="Q135" s="283"/>
      <c r="R135" s="283"/>
      <c r="S135" s="283"/>
      <c r="T135" s="284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T135" s="285" t="s">
        <v>133</v>
      </c>
      <c r="AU135" s="285" t="s">
        <v>84</v>
      </c>
      <c r="AV135" s="16" t="s">
        <v>131</v>
      </c>
      <c r="AW135" s="16" t="s">
        <v>31</v>
      </c>
      <c r="AX135" s="16" t="s">
        <v>82</v>
      </c>
      <c r="AY135" s="285" t="s">
        <v>125</v>
      </c>
    </row>
    <row r="136" s="12" customFormat="1" ht="22.8" customHeight="1">
      <c r="A136" s="12"/>
      <c r="B136" s="212"/>
      <c r="C136" s="213"/>
      <c r="D136" s="214" t="s">
        <v>74</v>
      </c>
      <c r="E136" s="226" t="s">
        <v>142</v>
      </c>
      <c r="F136" s="226" t="s">
        <v>143</v>
      </c>
      <c r="G136" s="213"/>
      <c r="H136" s="213"/>
      <c r="I136" s="216"/>
      <c r="J136" s="227">
        <f>BK136</f>
        <v>0</v>
      </c>
      <c r="K136" s="213"/>
      <c r="L136" s="218"/>
      <c r="M136" s="219"/>
      <c r="N136" s="220"/>
      <c r="O136" s="220"/>
      <c r="P136" s="221">
        <f>SUM(P137:P160)</f>
        <v>0</v>
      </c>
      <c r="Q136" s="220"/>
      <c r="R136" s="221">
        <f>SUM(R137:R160)</f>
        <v>0</v>
      </c>
      <c r="S136" s="220"/>
      <c r="T136" s="222">
        <f>SUM(T137:T160)</f>
        <v>37.965513960000003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3" t="s">
        <v>82</v>
      </c>
      <c r="AT136" s="224" t="s">
        <v>74</v>
      </c>
      <c r="AU136" s="224" t="s">
        <v>82</v>
      </c>
      <c r="AY136" s="223" t="s">
        <v>125</v>
      </c>
      <c r="BK136" s="225">
        <f>SUM(BK137:BK160)</f>
        <v>0</v>
      </c>
    </row>
    <row r="137" s="2" customFormat="1" ht="24.15" customHeight="1">
      <c r="A137" s="39"/>
      <c r="B137" s="40"/>
      <c r="C137" s="228" t="s">
        <v>84</v>
      </c>
      <c r="D137" s="228" t="s">
        <v>127</v>
      </c>
      <c r="E137" s="229" t="s">
        <v>144</v>
      </c>
      <c r="F137" s="230" t="s">
        <v>145</v>
      </c>
      <c r="G137" s="231" t="s">
        <v>130</v>
      </c>
      <c r="H137" s="232">
        <v>15.603</v>
      </c>
      <c r="I137" s="233"/>
      <c r="J137" s="234">
        <f>ROUND(I137*H137,2)</f>
        <v>0</v>
      </c>
      <c r="K137" s="235"/>
      <c r="L137" s="45"/>
      <c r="M137" s="236" t="s">
        <v>1</v>
      </c>
      <c r="N137" s="237" t="s">
        <v>40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2.3500000000000001</v>
      </c>
      <c r="T137" s="239">
        <f>S137*H137</f>
        <v>36.667050000000003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131</v>
      </c>
      <c r="AT137" s="240" t="s">
        <v>127</v>
      </c>
      <c r="AU137" s="240" t="s">
        <v>84</v>
      </c>
      <c r="AY137" s="18" t="s">
        <v>125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82</v>
      </c>
      <c r="BK137" s="241">
        <f>ROUND(I137*H137,2)</f>
        <v>0</v>
      </c>
      <c r="BL137" s="18" t="s">
        <v>131</v>
      </c>
      <c r="BM137" s="240" t="s">
        <v>146</v>
      </c>
    </row>
    <row r="138" s="13" customFormat="1">
      <c r="A138" s="13"/>
      <c r="B138" s="242"/>
      <c r="C138" s="243"/>
      <c r="D138" s="244" t="s">
        <v>133</v>
      </c>
      <c r="E138" s="245" t="s">
        <v>1</v>
      </c>
      <c r="F138" s="246" t="s">
        <v>147</v>
      </c>
      <c r="G138" s="243"/>
      <c r="H138" s="245" t="s">
        <v>1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2" t="s">
        <v>133</v>
      </c>
      <c r="AU138" s="252" t="s">
        <v>84</v>
      </c>
      <c r="AV138" s="13" t="s">
        <v>82</v>
      </c>
      <c r="AW138" s="13" t="s">
        <v>31</v>
      </c>
      <c r="AX138" s="13" t="s">
        <v>75</v>
      </c>
      <c r="AY138" s="252" t="s">
        <v>125</v>
      </c>
    </row>
    <row r="139" s="14" customFormat="1">
      <c r="A139" s="14"/>
      <c r="B139" s="253"/>
      <c r="C139" s="254"/>
      <c r="D139" s="244" t="s">
        <v>133</v>
      </c>
      <c r="E139" s="255" t="s">
        <v>1</v>
      </c>
      <c r="F139" s="256" t="s">
        <v>148</v>
      </c>
      <c r="G139" s="254"/>
      <c r="H139" s="257">
        <v>15.603</v>
      </c>
      <c r="I139" s="258"/>
      <c r="J139" s="254"/>
      <c r="K139" s="254"/>
      <c r="L139" s="259"/>
      <c r="M139" s="260"/>
      <c r="N139" s="261"/>
      <c r="O139" s="261"/>
      <c r="P139" s="261"/>
      <c r="Q139" s="261"/>
      <c r="R139" s="261"/>
      <c r="S139" s="261"/>
      <c r="T139" s="26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3" t="s">
        <v>133</v>
      </c>
      <c r="AU139" s="263" t="s">
        <v>84</v>
      </c>
      <c r="AV139" s="14" t="s">
        <v>84</v>
      </c>
      <c r="AW139" s="14" t="s">
        <v>31</v>
      </c>
      <c r="AX139" s="14" t="s">
        <v>75</v>
      </c>
      <c r="AY139" s="263" t="s">
        <v>125</v>
      </c>
    </row>
    <row r="140" s="16" customFormat="1">
      <c r="A140" s="16"/>
      <c r="B140" s="275"/>
      <c r="C140" s="276"/>
      <c r="D140" s="244" t="s">
        <v>133</v>
      </c>
      <c r="E140" s="277" t="s">
        <v>1</v>
      </c>
      <c r="F140" s="278" t="s">
        <v>141</v>
      </c>
      <c r="G140" s="276"/>
      <c r="H140" s="279">
        <v>15.603</v>
      </c>
      <c r="I140" s="280"/>
      <c r="J140" s="276"/>
      <c r="K140" s="276"/>
      <c r="L140" s="281"/>
      <c r="M140" s="282"/>
      <c r="N140" s="283"/>
      <c r="O140" s="283"/>
      <c r="P140" s="283"/>
      <c r="Q140" s="283"/>
      <c r="R140" s="283"/>
      <c r="S140" s="283"/>
      <c r="T140" s="284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T140" s="285" t="s">
        <v>133</v>
      </c>
      <c r="AU140" s="285" t="s">
        <v>84</v>
      </c>
      <c r="AV140" s="16" t="s">
        <v>131</v>
      </c>
      <c r="AW140" s="16" t="s">
        <v>31</v>
      </c>
      <c r="AX140" s="16" t="s">
        <v>82</v>
      </c>
      <c r="AY140" s="285" t="s">
        <v>125</v>
      </c>
    </row>
    <row r="141" s="2" customFormat="1" ht="33" customHeight="1">
      <c r="A141" s="39"/>
      <c r="B141" s="40"/>
      <c r="C141" s="228" t="s">
        <v>137</v>
      </c>
      <c r="D141" s="228" t="s">
        <v>127</v>
      </c>
      <c r="E141" s="229" t="s">
        <v>149</v>
      </c>
      <c r="F141" s="230" t="s">
        <v>150</v>
      </c>
      <c r="G141" s="231" t="s">
        <v>151</v>
      </c>
      <c r="H141" s="232">
        <v>63</v>
      </c>
      <c r="I141" s="233"/>
      <c r="J141" s="234">
        <f>ROUND(I141*H141,2)</f>
        <v>0</v>
      </c>
      <c r="K141" s="235"/>
      <c r="L141" s="45"/>
      <c r="M141" s="236" t="s">
        <v>1</v>
      </c>
      <c r="N141" s="237" t="s">
        <v>40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0.0080000000000000002</v>
      </c>
      <c r="T141" s="239">
        <f>S141*H141</f>
        <v>0.504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131</v>
      </c>
      <c r="AT141" s="240" t="s">
        <v>127</v>
      </c>
      <c r="AU141" s="240" t="s">
        <v>84</v>
      </c>
      <c r="AY141" s="18" t="s">
        <v>125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82</v>
      </c>
      <c r="BK141" s="241">
        <f>ROUND(I141*H141,2)</f>
        <v>0</v>
      </c>
      <c r="BL141" s="18" t="s">
        <v>131</v>
      </c>
      <c r="BM141" s="240" t="s">
        <v>152</v>
      </c>
    </row>
    <row r="142" s="13" customFormat="1">
      <c r="A142" s="13"/>
      <c r="B142" s="242"/>
      <c r="C142" s="243"/>
      <c r="D142" s="244" t="s">
        <v>133</v>
      </c>
      <c r="E142" s="245" t="s">
        <v>1</v>
      </c>
      <c r="F142" s="246" t="s">
        <v>153</v>
      </c>
      <c r="G142" s="243"/>
      <c r="H142" s="245" t="s">
        <v>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2" t="s">
        <v>133</v>
      </c>
      <c r="AU142" s="252" t="s">
        <v>84</v>
      </c>
      <c r="AV142" s="13" t="s">
        <v>82</v>
      </c>
      <c r="AW142" s="13" t="s">
        <v>31</v>
      </c>
      <c r="AX142" s="13" t="s">
        <v>75</v>
      </c>
      <c r="AY142" s="252" t="s">
        <v>125</v>
      </c>
    </row>
    <row r="143" s="14" customFormat="1">
      <c r="A143" s="14"/>
      <c r="B143" s="253"/>
      <c r="C143" s="254"/>
      <c r="D143" s="244" t="s">
        <v>133</v>
      </c>
      <c r="E143" s="255" t="s">
        <v>1</v>
      </c>
      <c r="F143" s="256" t="s">
        <v>154</v>
      </c>
      <c r="G143" s="254"/>
      <c r="H143" s="257">
        <v>18.574999999999999</v>
      </c>
      <c r="I143" s="258"/>
      <c r="J143" s="254"/>
      <c r="K143" s="254"/>
      <c r="L143" s="259"/>
      <c r="M143" s="260"/>
      <c r="N143" s="261"/>
      <c r="O143" s="261"/>
      <c r="P143" s="261"/>
      <c r="Q143" s="261"/>
      <c r="R143" s="261"/>
      <c r="S143" s="261"/>
      <c r="T143" s="26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3" t="s">
        <v>133</v>
      </c>
      <c r="AU143" s="263" t="s">
        <v>84</v>
      </c>
      <c r="AV143" s="14" t="s">
        <v>84</v>
      </c>
      <c r="AW143" s="14" t="s">
        <v>31</v>
      </c>
      <c r="AX143" s="14" t="s">
        <v>75</v>
      </c>
      <c r="AY143" s="263" t="s">
        <v>125</v>
      </c>
    </row>
    <row r="144" s="14" customFormat="1">
      <c r="A144" s="14"/>
      <c r="B144" s="253"/>
      <c r="C144" s="254"/>
      <c r="D144" s="244" t="s">
        <v>133</v>
      </c>
      <c r="E144" s="255" t="s">
        <v>1</v>
      </c>
      <c r="F144" s="256" t="s">
        <v>155</v>
      </c>
      <c r="G144" s="254"/>
      <c r="H144" s="257">
        <v>0.42499999999999999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3" t="s">
        <v>133</v>
      </c>
      <c r="AU144" s="263" t="s">
        <v>84</v>
      </c>
      <c r="AV144" s="14" t="s">
        <v>84</v>
      </c>
      <c r="AW144" s="14" t="s">
        <v>31</v>
      </c>
      <c r="AX144" s="14" t="s">
        <v>75</v>
      </c>
      <c r="AY144" s="263" t="s">
        <v>125</v>
      </c>
    </row>
    <row r="145" s="15" customFormat="1">
      <c r="A145" s="15"/>
      <c r="B145" s="264"/>
      <c r="C145" s="265"/>
      <c r="D145" s="244" t="s">
        <v>133</v>
      </c>
      <c r="E145" s="266" t="s">
        <v>1</v>
      </c>
      <c r="F145" s="267" t="s">
        <v>136</v>
      </c>
      <c r="G145" s="265"/>
      <c r="H145" s="268">
        <v>19</v>
      </c>
      <c r="I145" s="269"/>
      <c r="J145" s="265"/>
      <c r="K145" s="265"/>
      <c r="L145" s="270"/>
      <c r="M145" s="271"/>
      <c r="N145" s="272"/>
      <c r="O145" s="272"/>
      <c r="P145" s="272"/>
      <c r="Q145" s="272"/>
      <c r="R145" s="272"/>
      <c r="S145" s="272"/>
      <c r="T145" s="273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4" t="s">
        <v>133</v>
      </c>
      <c r="AU145" s="274" t="s">
        <v>84</v>
      </c>
      <c r="AV145" s="15" t="s">
        <v>137</v>
      </c>
      <c r="AW145" s="15" t="s">
        <v>31</v>
      </c>
      <c r="AX145" s="15" t="s">
        <v>75</v>
      </c>
      <c r="AY145" s="274" t="s">
        <v>125</v>
      </c>
    </row>
    <row r="146" s="13" customFormat="1">
      <c r="A146" s="13"/>
      <c r="B146" s="242"/>
      <c r="C146" s="243"/>
      <c r="D146" s="244" t="s">
        <v>133</v>
      </c>
      <c r="E146" s="245" t="s">
        <v>1</v>
      </c>
      <c r="F146" s="246" t="s">
        <v>156</v>
      </c>
      <c r="G146" s="243"/>
      <c r="H146" s="245" t="s">
        <v>1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2" t="s">
        <v>133</v>
      </c>
      <c r="AU146" s="252" t="s">
        <v>84</v>
      </c>
      <c r="AV146" s="13" t="s">
        <v>82</v>
      </c>
      <c r="AW146" s="13" t="s">
        <v>31</v>
      </c>
      <c r="AX146" s="13" t="s">
        <v>75</v>
      </c>
      <c r="AY146" s="252" t="s">
        <v>125</v>
      </c>
    </row>
    <row r="147" s="14" customFormat="1">
      <c r="A147" s="14"/>
      <c r="B147" s="253"/>
      <c r="C147" s="254"/>
      <c r="D147" s="244" t="s">
        <v>133</v>
      </c>
      <c r="E147" s="255" t="s">
        <v>1</v>
      </c>
      <c r="F147" s="256" t="s">
        <v>157</v>
      </c>
      <c r="G147" s="254"/>
      <c r="H147" s="257">
        <v>43.439</v>
      </c>
      <c r="I147" s="258"/>
      <c r="J147" s="254"/>
      <c r="K147" s="254"/>
      <c r="L147" s="259"/>
      <c r="M147" s="260"/>
      <c r="N147" s="261"/>
      <c r="O147" s="261"/>
      <c r="P147" s="261"/>
      <c r="Q147" s="261"/>
      <c r="R147" s="261"/>
      <c r="S147" s="261"/>
      <c r="T147" s="26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3" t="s">
        <v>133</v>
      </c>
      <c r="AU147" s="263" t="s">
        <v>84</v>
      </c>
      <c r="AV147" s="14" t="s">
        <v>84</v>
      </c>
      <c r="AW147" s="14" t="s">
        <v>31</v>
      </c>
      <c r="AX147" s="14" t="s">
        <v>75</v>
      </c>
      <c r="AY147" s="263" t="s">
        <v>125</v>
      </c>
    </row>
    <row r="148" s="14" customFormat="1">
      <c r="A148" s="14"/>
      <c r="B148" s="253"/>
      <c r="C148" s="254"/>
      <c r="D148" s="244" t="s">
        <v>133</v>
      </c>
      <c r="E148" s="255" t="s">
        <v>1</v>
      </c>
      <c r="F148" s="256" t="s">
        <v>158</v>
      </c>
      <c r="G148" s="254"/>
      <c r="H148" s="257">
        <v>0.56100000000000005</v>
      </c>
      <c r="I148" s="258"/>
      <c r="J148" s="254"/>
      <c r="K148" s="254"/>
      <c r="L148" s="259"/>
      <c r="M148" s="260"/>
      <c r="N148" s="261"/>
      <c r="O148" s="261"/>
      <c r="P148" s="261"/>
      <c r="Q148" s="261"/>
      <c r="R148" s="261"/>
      <c r="S148" s="261"/>
      <c r="T148" s="26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3" t="s">
        <v>133</v>
      </c>
      <c r="AU148" s="263" t="s">
        <v>84</v>
      </c>
      <c r="AV148" s="14" t="s">
        <v>84</v>
      </c>
      <c r="AW148" s="14" t="s">
        <v>31</v>
      </c>
      <c r="AX148" s="14" t="s">
        <v>75</v>
      </c>
      <c r="AY148" s="263" t="s">
        <v>125</v>
      </c>
    </row>
    <row r="149" s="15" customFormat="1">
      <c r="A149" s="15"/>
      <c r="B149" s="264"/>
      <c r="C149" s="265"/>
      <c r="D149" s="244" t="s">
        <v>133</v>
      </c>
      <c r="E149" s="266" t="s">
        <v>1</v>
      </c>
      <c r="F149" s="267" t="s">
        <v>136</v>
      </c>
      <c r="G149" s="265"/>
      <c r="H149" s="268">
        <v>44</v>
      </c>
      <c r="I149" s="269"/>
      <c r="J149" s="265"/>
      <c r="K149" s="265"/>
      <c r="L149" s="270"/>
      <c r="M149" s="271"/>
      <c r="N149" s="272"/>
      <c r="O149" s="272"/>
      <c r="P149" s="272"/>
      <c r="Q149" s="272"/>
      <c r="R149" s="272"/>
      <c r="S149" s="272"/>
      <c r="T149" s="273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4" t="s">
        <v>133</v>
      </c>
      <c r="AU149" s="274" t="s">
        <v>84</v>
      </c>
      <c r="AV149" s="15" t="s">
        <v>137</v>
      </c>
      <c r="AW149" s="15" t="s">
        <v>31</v>
      </c>
      <c r="AX149" s="15" t="s">
        <v>75</v>
      </c>
      <c r="AY149" s="274" t="s">
        <v>125</v>
      </c>
    </row>
    <row r="150" s="16" customFormat="1">
      <c r="A150" s="16"/>
      <c r="B150" s="275"/>
      <c r="C150" s="276"/>
      <c r="D150" s="244" t="s">
        <v>133</v>
      </c>
      <c r="E150" s="277" t="s">
        <v>1</v>
      </c>
      <c r="F150" s="278" t="s">
        <v>141</v>
      </c>
      <c r="G150" s="276"/>
      <c r="H150" s="279">
        <v>63</v>
      </c>
      <c r="I150" s="280"/>
      <c r="J150" s="276"/>
      <c r="K150" s="276"/>
      <c r="L150" s="281"/>
      <c r="M150" s="282"/>
      <c r="N150" s="283"/>
      <c r="O150" s="283"/>
      <c r="P150" s="283"/>
      <c r="Q150" s="283"/>
      <c r="R150" s="283"/>
      <c r="S150" s="283"/>
      <c r="T150" s="284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285" t="s">
        <v>133</v>
      </c>
      <c r="AU150" s="285" t="s">
        <v>84</v>
      </c>
      <c r="AV150" s="16" t="s">
        <v>131</v>
      </c>
      <c r="AW150" s="16" t="s">
        <v>31</v>
      </c>
      <c r="AX150" s="16" t="s">
        <v>82</v>
      </c>
      <c r="AY150" s="285" t="s">
        <v>125</v>
      </c>
    </row>
    <row r="151" s="2" customFormat="1" ht="24.15" customHeight="1">
      <c r="A151" s="39"/>
      <c r="B151" s="40"/>
      <c r="C151" s="228" t="s">
        <v>131</v>
      </c>
      <c r="D151" s="228" t="s">
        <v>127</v>
      </c>
      <c r="E151" s="229" t="s">
        <v>159</v>
      </c>
      <c r="F151" s="230" t="s">
        <v>160</v>
      </c>
      <c r="G151" s="231" t="s">
        <v>161</v>
      </c>
      <c r="H151" s="232">
        <v>37.149999999999999</v>
      </c>
      <c r="I151" s="233"/>
      <c r="J151" s="234">
        <f>ROUND(I151*H151,2)</f>
        <v>0</v>
      </c>
      <c r="K151" s="235"/>
      <c r="L151" s="45"/>
      <c r="M151" s="236" t="s">
        <v>1</v>
      </c>
      <c r="N151" s="237" t="s">
        <v>40</v>
      </c>
      <c r="O151" s="92"/>
      <c r="P151" s="238">
        <f>O151*H151</f>
        <v>0</v>
      </c>
      <c r="Q151" s="238">
        <v>0</v>
      </c>
      <c r="R151" s="238">
        <f>Q151*H151</f>
        <v>0</v>
      </c>
      <c r="S151" s="238">
        <v>0.00248</v>
      </c>
      <c r="T151" s="239">
        <f>S151*H151</f>
        <v>0.092131999999999992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0" t="s">
        <v>131</v>
      </c>
      <c r="AT151" s="240" t="s">
        <v>127</v>
      </c>
      <c r="AU151" s="240" t="s">
        <v>84</v>
      </c>
      <c r="AY151" s="18" t="s">
        <v>125</v>
      </c>
      <c r="BE151" s="241">
        <f>IF(N151="základní",J151,0)</f>
        <v>0</v>
      </c>
      <c r="BF151" s="241">
        <f>IF(N151="snížená",J151,0)</f>
        <v>0</v>
      </c>
      <c r="BG151" s="241">
        <f>IF(N151="zákl. přenesená",J151,0)</f>
        <v>0</v>
      </c>
      <c r="BH151" s="241">
        <f>IF(N151="sníž. přenesená",J151,0)</f>
        <v>0</v>
      </c>
      <c r="BI151" s="241">
        <f>IF(N151="nulová",J151,0)</f>
        <v>0</v>
      </c>
      <c r="BJ151" s="18" t="s">
        <v>82</v>
      </c>
      <c r="BK151" s="241">
        <f>ROUND(I151*H151,2)</f>
        <v>0</v>
      </c>
      <c r="BL151" s="18" t="s">
        <v>131</v>
      </c>
      <c r="BM151" s="240" t="s">
        <v>162</v>
      </c>
    </row>
    <row r="152" s="13" customFormat="1">
      <c r="A152" s="13"/>
      <c r="B152" s="242"/>
      <c r="C152" s="243"/>
      <c r="D152" s="244" t="s">
        <v>133</v>
      </c>
      <c r="E152" s="245" t="s">
        <v>1</v>
      </c>
      <c r="F152" s="246" t="s">
        <v>163</v>
      </c>
      <c r="G152" s="243"/>
      <c r="H152" s="245" t="s">
        <v>1</v>
      </c>
      <c r="I152" s="247"/>
      <c r="J152" s="243"/>
      <c r="K152" s="243"/>
      <c r="L152" s="248"/>
      <c r="M152" s="249"/>
      <c r="N152" s="250"/>
      <c r="O152" s="250"/>
      <c r="P152" s="250"/>
      <c r="Q152" s="250"/>
      <c r="R152" s="250"/>
      <c r="S152" s="250"/>
      <c r="T152" s="25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2" t="s">
        <v>133</v>
      </c>
      <c r="AU152" s="252" t="s">
        <v>84</v>
      </c>
      <c r="AV152" s="13" t="s">
        <v>82</v>
      </c>
      <c r="AW152" s="13" t="s">
        <v>31</v>
      </c>
      <c r="AX152" s="13" t="s">
        <v>75</v>
      </c>
      <c r="AY152" s="252" t="s">
        <v>125</v>
      </c>
    </row>
    <row r="153" s="14" customFormat="1">
      <c r="A153" s="14"/>
      <c r="B153" s="253"/>
      <c r="C153" s="254"/>
      <c r="D153" s="244" t="s">
        <v>133</v>
      </c>
      <c r="E153" s="255" t="s">
        <v>1</v>
      </c>
      <c r="F153" s="256" t="s">
        <v>164</v>
      </c>
      <c r="G153" s="254"/>
      <c r="H153" s="257">
        <v>37.149999999999999</v>
      </c>
      <c r="I153" s="258"/>
      <c r="J153" s="254"/>
      <c r="K153" s="254"/>
      <c r="L153" s="259"/>
      <c r="M153" s="260"/>
      <c r="N153" s="261"/>
      <c r="O153" s="261"/>
      <c r="P153" s="261"/>
      <c r="Q153" s="261"/>
      <c r="R153" s="261"/>
      <c r="S153" s="261"/>
      <c r="T153" s="26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3" t="s">
        <v>133</v>
      </c>
      <c r="AU153" s="263" t="s">
        <v>84</v>
      </c>
      <c r="AV153" s="14" t="s">
        <v>84</v>
      </c>
      <c r="AW153" s="14" t="s">
        <v>31</v>
      </c>
      <c r="AX153" s="14" t="s">
        <v>75</v>
      </c>
      <c r="AY153" s="263" t="s">
        <v>125</v>
      </c>
    </row>
    <row r="154" s="16" customFormat="1">
      <c r="A154" s="16"/>
      <c r="B154" s="275"/>
      <c r="C154" s="276"/>
      <c r="D154" s="244" t="s">
        <v>133</v>
      </c>
      <c r="E154" s="277" t="s">
        <v>1</v>
      </c>
      <c r="F154" s="278" t="s">
        <v>141</v>
      </c>
      <c r="G154" s="276"/>
      <c r="H154" s="279">
        <v>37.149999999999999</v>
      </c>
      <c r="I154" s="280"/>
      <c r="J154" s="276"/>
      <c r="K154" s="276"/>
      <c r="L154" s="281"/>
      <c r="M154" s="282"/>
      <c r="N154" s="283"/>
      <c r="O154" s="283"/>
      <c r="P154" s="283"/>
      <c r="Q154" s="283"/>
      <c r="R154" s="283"/>
      <c r="S154" s="283"/>
      <c r="T154" s="284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T154" s="285" t="s">
        <v>133</v>
      </c>
      <c r="AU154" s="285" t="s">
        <v>84</v>
      </c>
      <c r="AV154" s="16" t="s">
        <v>131</v>
      </c>
      <c r="AW154" s="16" t="s">
        <v>31</v>
      </c>
      <c r="AX154" s="16" t="s">
        <v>82</v>
      </c>
      <c r="AY154" s="285" t="s">
        <v>125</v>
      </c>
    </row>
    <row r="155" s="2" customFormat="1" ht="24.15" customHeight="1">
      <c r="A155" s="39"/>
      <c r="B155" s="40"/>
      <c r="C155" s="228" t="s">
        <v>165</v>
      </c>
      <c r="D155" s="228" t="s">
        <v>127</v>
      </c>
      <c r="E155" s="229" t="s">
        <v>166</v>
      </c>
      <c r="F155" s="230" t="s">
        <v>167</v>
      </c>
      <c r="G155" s="231" t="s">
        <v>161</v>
      </c>
      <c r="H155" s="232">
        <v>86.876999999999995</v>
      </c>
      <c r="I155" s="233"/>
      <c r="J155" s="234">
        <f>ROUND(I155*H155,2)</f>
        <v>0</v>
      </c>
      <c r="K155" s="235"/>
      <c r="L155" s="45"/>
      <c r="M155" s="236" t="s">
        <v>1</v>
      </c>
      <c r="N155" s="237" t="s">
        <v>40</v>
      </c>
      <c r="O155" s="92"/>
      <c r="P155" s="238">
        <f>O155*H155</f>
        <v>0</v>
      </c>
      <c r="Q155" s="238">
        <v>0</v>
      </c>
      <c r="R155" s="238">
        <f>Q155*H155</f>
        <v>0</v>
      </c>
      <c r="S155" s="238">
        <v>0.00348</v>
      </c>
      <c r="T155" s="239">
        <f>S155*H155</f>
        <v>0.30233196000000001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0" t="s">
        <v>131</v>
      </c>
      <c r="AT155" s="240" t="s">
        <v>127</v>
      </c>
      <c r="AU155" s="240" t="s">
        <v>84</v>
      </c>
      <c r="AY155" s="18" t="s">
        <v>125</v>
      </c>
      <c r="BE155" s="241">
        <f>IF(N155="základní",J155,0)</f>
        <v>0</v>
      </c>
      <c r="BF155" s="241">
        <f>IF(N155="snížená",J155,0)</f>
        <v>0</v>
      </c>
      <c r="BG155" s="241">
        <f>IF(N155="zákl. přenesená",J155,0)</f>
        <v>0</v>
      </c>
      <c r="BH155" s="241">
        <f>IF(N155="sníž. přenesená",J155,0)</f>
        <v>0</v>
      </c>
      <c r="BI155" s="241">
        <f>IF(N155="nulová",J155,0)</f>
        <v>0</v>
      </c>
      <c r="BJ155" s="18" t="s">
        <v>82</v>
      </c>
      <c r="BK155" s="241">
        <f>ROUND(I155*H155,2)</f>
        <v>0</v>
      </c>
      <c r="BL155" s="18" t="s">
        <v>131</v>
      </c>
      <c r="BM155" s="240" t="s">
        <v>168</v>
      </c>
    </row>
    <row r="156" s="13" customFormat="1">
      <c r="A156" s="13"/>
      <c r="B156" s="242"/>
      <c r="C156" s="243"/>
      <c r="D156" s="244" t="s">
        <v>133</v>
      </c>
      <c r="E156" s="245" t="s">
        <v>1</v>
      </c>
      <c r="F156" s="246" t="s">
        <v>156</v>
      </c>
      <c r="G156" s="243"/>
      <c r="H156" s="245" t="s">
        <v>1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2" t="s">
        <v>133</v>
      </c>
      <c r="AU156" s="252" t="s">
        <v>84</v>
      </c>
      <c r="AV156" s="13" t="s">
        <v>82</v>
      </c>
      <c r="AW156" s="13" t="s">
        <v>31</v>
      </c>
      <c r="AX156" s="13" t="s">
        <v>75</v>
      </c>
      <c r="AY156" s="252" t="s">
        <v>125</v>
      </c>
    </row>
    <row r="157" s="14" customFormat="1">
      <c r="A157" s="14"/>
      <c r="B157" s="253"/>
      <c r="C157" s="254"/>
      <c r="D157" s="244" t="s">
        <v>133</v>
      </c>
      <c r="E157" s="255" t="s">
        <v>1</v>
      </c>
      <c r="F157" s="256" t="s">
        <v>169</v>
      </c>
      <c r="G157" s="254"/>
      <c r="H157" s="257">
        <v>86.876999999999995</v>
      </c>
      <c r="I157" s="258"/>
      <c r="J157" s="254"/>
      <c r="K157" s="254"/>
      <c r="L157" s="259"/>
      <c r="M157" s="260"/>
      <c r="N157" s="261"/>
      <c r="O157" s="261"/>
      <c r="P157" s="261"/>
      <c r="Q157" s="261"/>
      <c r="R157" s="261"/>
      <c r="S157" s="261"/>
      <c r="T157" s="26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3" t="s">
        <v>133</v>
      </c>
      <c r="AU157" s="263" t="s">
        <v>84</v>
      </c>
      <c r="AV157" s="14" t="s">
        <v>84</v>
      </c>
      <c r="AW157" s="14" t="s">
        <v>31</v>
      </c>
      <c r="AX157" s="14" t="s">
        <v>75</v>
      </c>
      <c r="AY157" s="263" t="s">
        <v>125</v>
      </c>
    </row>
    <row r="158" s="16" customFormat="1">
      <c r="A158" s="16"/>
      <c r="B158" s="275"/>
      <c r="C158" s="276"/>
      <c r="D158" s="244" t="s">
        <v>133</v>
      </c>
      <c r="E158" s="277" t="s">
        <v>1</v>
      </c>
      <c r="F158" s="278" t="s">
        <v>141</v>
      </c>
      <c r="G158" s="276"/>
      <c r="H158" s="279">
        <v>86.876999999999995</v>
      </c>
      <c r="I158" s="280"/>
      <c r="J158" s="276"/>
      <c r="K158" s="276"/>
      <c r="L158" s="281"/>
      <c r="M158" s="282"/>
      <c r="N158" s="283"/>
      <c r="O158" s="283"/>
      <c r="P158" s="283"/>
      <c r="Q158" s="283"/>
      <c r="R158" s="283"/>
      <c r="S158" s="283"/>
      <c r="T158" s="284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T158" s="285" t="s">
        <v>133</v>
      </c>
      <c r="AU158" s="285" t="s">
        <v>84</v>
      </c>
      <c r="AV158" s="16" t="s">
        <v>131</v>
      </c>
      <c r="AW158" s="16" t="s">
        <v>31</v>
      </c>
      <c r="AX158" s="16" t="s">
        <v>82</v>
      </c>
      <c r="AY158" s="285" t="s">
        <v>125</v>
      </c>
    </row>
    <row r="159" s="2" customFormat="1" ht="24.15" customHeight="1">
      <c r="A159" s="39"/>
      <c r="B159" s="40"/>
      <c r="C159" s="228" t="s">
        <v>170</v>
      </c>
      <c r="D159" s="228" t="s">
        <v>127</v>
      </c>
      <c r="E159" s="229" t="s">
        <v>171</v>
      </c>
      <c r="F159" s="230" t="s">
        <v>172</v>
      </c>
      <c r="G159" s="231" t="s">
        <v>151</v>
      </c>
      <c r="H159" s="232">
        <v>2</v>
      </c>
      <c r="I159" s="233"/>
      <c r="J159" s="234">
        <f>ROUND(I159*H159,2)</f>
        <v>0</v>
      </c>
      <c r="K159" s="235"/>
      <c r="L159" s="45"/>
      <c r="M159" s="236" t="s">
        <v>1</v>
      </c>
      <c r="N159" s="237" t="s">
        <v>40</v>
      </c>
      <c r="O159" s="92"/>
      <c r="P159" s="238">
        <f>O159*H159</f>
        <v>0</v>
      </c>
      <c r="Q159" s="238">
        <v>0</v>
      </c>
      <c r="R159" s="238">
        <f>Q159*H159</f>
        <v>0</v>
      </c>
      <c r="S159" s="238">
        <v>0.20000000000000001</v>
      </c>
      <c r="T159" s="239">
        <f>S159*H159</f>
        <v>0.40000000000000002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0" t="s">
        <v>131</v>
      </c>
      <c r="AT159" s="240" t="s">
        <v>127</v>
      </c>
      <c r="AU159" s="240" t="s">
        <v>84</v>
      </c>
      <c r="AY159" s="18" t="s">
        <v>125</v>
      </c>
      <c r="BE159" s="241">
        <f>IF(N159="základní",J159,0)</f>
        <v>0</v>
      </c>
      <c r="BF159" s="241">
        <f>IF(N159="snížená",J159,0)</f>
        <v>0</v>
      </c>
      <c r="BG159" s="241">
        <f>IF(N159="zákl. přenesená",J159,0)</f>
        <v>0</v>
      </c>
      <c r="BH159" s="241">
        <f>IF(N159="sníž. přenesená",J159,0)</f>
        <v>0</v>
      </c>
      <c r="BI159" s="241">
        <f>IF(N159="nulová",J159,0)</f>
        <v>0</v>
      </c>
      <c r="BJ159" s="18" t="s">
        <v>82</v>
      </c>
      <c r="BK159" s="241">
        <f>ROUND(I159*H159,2)</f>
        <v>0</v>
      </c>
      <c r="BL159" s="18" t="s">
        <v>131</v>
      </c>
      <c r="BM159" s="240" t="s">
        <v>173</v>
      </c>
    </row>
    <row r="160" s="14" customFormat="1">
      <c r="A160" s="14"/>
      <c r="B160" s="253"/>
      <c r="C160" s="254"/>
      <c r="D160" s="244" t="s">
        <v>133</v>
      </c>
      <c r="E160" s="255" t="s">
        <v>1</v>
      </c>
      <c r="F160" s="256" t="s">
        <v>84</v>
      </c>
      <c r="G160" s="254"/>
      <c r="H160" s="257">
        <v>2</v>
      </c>
      <c r="I160" s="258"/>
      <c r="J160" s="254"/>
      <c r="K160" s="254"/>
      <c r="L160" s="259"/>
      <c r="M160" s="260"/>
      <c r="N160" s="261"/>
      <c r="O160" s="261"/>
      <c r="P160" s="261"/>
      <c r="Q160" s="261"/>
      <c r="R160" s="261"/>
      <c r="S160" s="261"/>
      <c r="T160" s="26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3" t="s">
        <v>133</v>
      </c>
      <c r="AU160" s="263" t="s">
        <v>84</v>
      </c>
      <c r="AV160" s="14" t="s">
        <v>84</v>
      </c>
      <c r="AW160" s="14" t="s">
        <v>31</v>
      </c>
      <c r="AX160" s="14" t="s">
        <v>82</v>
      </c>
      <c r="AY160" s="263" t="s">
        <v>125</v>
      </c>
    </row>
    <row r="161" s="12" customFormat="1" ht="22.8" customHeight="1">
      <c r="A161" s="12"/>
      <c r="B161" s="212"/>
      <c r="C161" s="213"/>
      <c r="D161" s="214" t="s">
        <v>74</v>
      </c>
      <c r="E161" s="226" t="s">
        <v>174</v>
      </c>
      <c r="F161" s="226" t="s">
        <v>175</v>
      </c>
      <c r="G161" s="213"/>
      <c r="H161" s="213"/>
      <c r="I161" s="216"/>
      <c r="J161" s="227">
        <f>BK161</f>
        <v>0</v>
      </c>
      <c r="K161" s="213"/>
      <c r="L161" s="218"/>
      <c r="M161" s="219"/>
      <c r="N161" s="220"/>
      <c r="O161" s="220"/>
      <c r="P161" s="221">
        <f>SUM(P162:P175)</f>
        <v>0</v>
      </c>
      <c r="Q161" s="220"/>
      <c r="R161" s="221">
        <f>SUM(R162:R175)</f>
        <v>0</v>
      </c>
      <c r="S161" s="220"/>
      <c r="T161" s="222">
        <f>SUM(T162:T175)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3" t="s">
        <v>82</v>
      </c>
      <c r="AT161" s="224" t="s">
        <v>74</v>
      </c>
      <c r="AU161" s="224" t="s">
        <v>82</v>
      </c>
      <c r="AY161" s="223" t="s">
        <v>125</v>
      </c>
      <c r="BK161" s="225">
        <f>SUM(BK162:BK175)</f>
        <v>0</v>
      </c>
    </row>
    <row r="162" s="2" customFormat="1" ht="37.8" customHeight="1">
      <c r="A162" s="39"/>
      <c r="B162" s="40"/>
      <c r="C162" s="228" t="s">
        <v>176</v>
      </c>
      <c r="D162" s="228" t="s">
        <v>127</v>
      </c>
      <c r="E162" s="229" t="s">
        <v>177</v>
      </c>
      <c r="F162" s="230" t="s">
        <v>178</v>
      </c>
      <c r="G162" s="231" t="s">
        <v>179</v>
      </c>
      <c r="H162" s="232">
        <v>37.966000000000001</v>
      </c>
      <c r="I162" s="233"/>
      <c r="J162" s="234">
        <f>ROUND(I162*H162,2)</f>
        <v>0</v>
      </c>
      <c r="K162" s="235"/>
      <c r="L162" s="45"/>
      <c r="M162" s="236" t="s">
        <v>1</v>
      </c>
      <c r="N162" s="237" t="s">
        <v>40</v>
      </c>
      <c r="O162" s="92"/>
      <c r="P162" s="238">
        <f>O162*H162</f>
        <v>0</v>
      </c>
      <c r="Q162" s="238">
        <v>0</v>
      </c>
      <c r="R162" s="238">
        <f>Q162*H162</f>
        <v>0</v>
      </c>
      <c r="S162" s="238">
        <v>0</v>
      </c>
      <c r="T162" s="23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0" t="s">
        <v>131</v>
      </c>
      <c r="AT162" s="240" t="s">
        <v>127</v>
      </c>
      <c r="AU162" s="240" t="s">
        <v>84</v>
      </c>
      <c r="AY162" s="18" t="s">
        <v>125</v>
      </c>
      <c r="BE162" s="241">
        <f>IF(N162="základní",J162,0)</f>
        <v>0</v>
      </c>
      <c r="BF162" s="241">
        <f>IF(N162="snížená",J162,0)</f>
        <v>0</v>
      </c>
      <c r="BG162" s="241">
        <f>IF(N162="zákl. přenesená",J162,0)</f>
        <v>0</v>
      </c>
      <c r="BH162" s="241">
        <f>IF(N162="sníž. přenesená",J162,0)</f>
        <v>0</v>
      </c>
      <c r="BI162" s="241">
        <f>IF(N162="nulová",J162,0)</f>
        <v>0</v>
      </c>
      <c r="BJ162" s="18" t="s">
        <v>82</v>
      </c>
      <c r="BK162" s="241">
        <f>ROUND(I162*H162,2)</f>
        <v>0</v>
      </c>
      <c r="BL162" s="18" t="s">
        <v>131</v>
      </c>
      <c r="BM162" s="240" t="s">
        <v>180</v>
      </c>
    </row>
    <row r="163" s="14" customFormat="1">
      <c r="A163" s="14"/>
      <c r="B163" s="253"/>
      <c r="C163" s="254"/>
      <c r="D163" s="244" t="s">
        <v>133</v>
      </c>
      <c r="E163" s="255" t="s">
        <v>1</v>
      </c>
      <c r="F163" s="256" t="s">
        <v>181</v>
      </c>
      <c r="G163" s="254"/>
      <c r="H163" s="257">
        <v>37.966000000000001</v>
      </c>
      <c r="I163" s="258"/>
      <c r="J163" s="254"/>
      <c r="K163" s="254"/>
      <c r="L163" s="259"/>
      <c r="M163" s="260"/>
      <c r="N163" s="261"/>
      <c r="O163" s="261"/>
      <c r="P163" s="261"/>
      <c r="Q163" s="261"/>
      <c r="R163" s="261"/>
      <c r="S163" s="261"/>
      <c r="T163" s="26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3" t="s">
        <v>133</v>
      </c>
      <c r="AU163" s="263" t="s">
        <v>84</v>
      </c>
      <c r="AV163" s="14" t="s">
        <v>84</v>
      </c>
      <c r="AW163" s="14" t="s">
        <v>31</v>
      </c>
      <c r="AX163" s="14" t="s">
        <v>75</v>
      </c>
      <c r="AY163" s="263" t="s">
        <v>125</v>
      </c>
    </row>
    <row r="164" s="16" customFormat="1">
      <c r="A164" s="16"/>
      <c r="B164" s="275"/>
      <c r="C164" s="276"/>
      <c r="D164" s="244" t="s">
        <v>133</v>
      </c>
      <c r="E164" s="277" t="s">
        <v>1</v>
      </c>
      <c r="F164" s="278" t="s">
        <v>141</v>
      </c>
      <c r="G164" s="276"/>
      <c r="H164" s="279">
        <v>37.966000000000001</v>
      </c>
      <c r="I164" s="280"/>
      <c r="J164" s="276"/>
      <c r="K164" s="276"/>
      <c r="L164" s="281"/>
      <c r="M164" s="282"/>
      <c r="N164" s="283"/>
      <c r="O164" s="283"/>
      <c r="P164" s="283"/>
      <c r="Q164" s="283"/>
      <c r="R164" s="283"/>
      <c r="S164" s="283"/>
      <c r="T164" s="284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85" t="s">
        <v>133</v>
      </c>
      <c r="AU164" s="285" t="s">
        <v>84</v>
      </c>
      <c r="AV164" s="16" t="s">
        <v>131</v>
      </c>
      <c r="AW164" s="16" t="s">
        <v>31</v>
      </c>
      <c r="AX164" s="16" t="s">
        <v>82</v>
      </c>
      <c r="AY164" s="285" t="s">
        <v>125</v>
      </c>
    </row>
    <row r="165" s="2" customFormat="1" ht="24.15" customHeight="1">
      <c r="A165" s="39"/>
      <c r="B165" s="40"/>
      <c r="C165" s="228" t="s">
        <v>182</v>
      </c>
      <c r="D165" s="228" t="s">
        <v>127</v>
      </c>
      <c r="E165" s="229" t="s">
        <v>183</v>
      </c>
      <c r="F165" s="230" t="s">
        <v>184</v>
      </c>
      <c r="G165" s="231" t="s">
        <v>179</v>
      </c>
      <c r="H165" s="232">
        <v>71.168999999999997</v>
      </c>
      <c r="I165" s="233"/>
      <c r="J165" s="234">
        <f>ROUND(I165*H165,2)</f>
        <v>0</v>
      </c>
      <c r="K165" s="235"/>
      <c r="L165" s="45"/>
      <c r="M165" s="236" t="s">
        <v>1</v>
      </c>
      <c r="N165" s="237" t="s">
        <v>40</v>
      </c>
      <c r="O165" s="92"/>
      <c r="P165" s="238">
        <f>O165*H165</f>
        <v>0</v>
      </c>
      <c r="Q165" s="238">
        <v>0</v>
      </c>
      <c r="R165" s="238">
        <f>Q165*H165</f>
        <v>0</v>
      </c>
      <c r="S165" s="238">
        <v>0</v>
      </c>
      <c r="T165" s="23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0" t="s">
        <v>131</v>
      </c>
      <c r="AT165" s="240" t="s">
        <v>127</v>
      </c>
      <c r="AU165" s="240" t="s">
        <v>84</v>
      </c>
      <c r="AY165" s="18" t="s">
        <v>125</v>
      </c>
      <c r="BE165" s="241">
        <f>IF(N165="základní",J165,0)</f>
        <v>0</v>
      </c>
      <c r="BF165" s="241">
        <f>IF(N165="snížená",J165,0)</f>
        <v>0</v>
      </c>
      <c r="BG165" s="241">
        <f>IF(N165="zákl. přenesená",J165,0)</f>
        <v>0</v>
      </c>
      <c r="BH165" s="241">
        <f>IF(N165="sníž. přenesená",J165,0)</f>
        <v>0</v>
      </c>
      <c r="BI165" s="241">
        <f>IF(N165="nulová",J165,0)</f>
        <v>0</v>
      </c>
      <c r="BJ165" s="18" t="s">
        <v>82</v>
      </c>
      <c r="BK165" s="241">
        <f>ROUND(I165*H165,2)</f>
        <v>0</v>
      </c>
      <c r="BL165" s="18" t="s">
        <v>131</v>
      </c>
      <c r="BM165" s="240" t="s">
        <v>185</v>
      </c>
    </row>
    <row r="166" s="2" customFormat="1" ht="33" customHeight="1">
      <c r="A166" s="39"/>
      <c r="B166" s="40"/>
      <c r="C166" s="228" t="s">
        <v>142</v>
      </c>
      <c r="D166" s="228" t="s">
        <v>127</v>
      </c>
      <c r="E166" s="229" t="s">
        <v>186</v>
      </c>
      <c r="F166" s="230" t="s">
        <v>187</v>
      </c>
      <c r="G166" s="231" t="s">
        <v>179</v>
      </c>
      <c r="H166" s="232">
        <v>71.168999999999997</v>
      </c>
      <c r="I166" s="233"/>
      <c r="J166" s="234">
        <f>ROUND(I166*H166,2)</f>
        <v>0</v>
      </c>
      <c r="K166" s="235"/>
      <c r="L166" s="45"/>
      <c r="M166" s="236" t="s">
        <v>1</v>
      </c>
      <c r="N166" s="237" t="s">
        <v>40</v>
      </c>
      <c r="O166" s="92"/>
      <c r="P166" s="238">
        <f>O166*H166</f>
        <v>0</v>
      </c>
      <c r="Q166" s="238">
        <v>0</v>
      </c>
      <c r="R166" s="238">
        <f>Q166*H166</f>
        <v>0</v>
      </c>
      <c r="S166" s="238">
        <v>0</v>
      </c>
      <c r="T166" s="23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0" t="s">
        <v>131</v>
      </c>
      <c r="AT166" s="240" t="s">
        <v>127</v>
      </c>
      <c r="AU166" s="240" t="s">
        <v>84</v>
      </c>
      <c r="AY166" s="18" t="s">
        <v>125</v>
      </c>
      <c r="BE166" s="241">
        <f>IF(N166="základní",J166,0)</f>
        <v>0</v>
      </c>
      <c r="BF166" s="241">
        <f>IF(N166="snížená",J166,0)</f>
        <v>0</v>
      </c>
      <c r="BG166" s="241">
        <f>IF(N166="zákl. přenesená",J166,0)</f>
        <v>0</v>
      </c>
      <c r="BH166" s="241">
        <f>IF(N166="sníž. přenesená",J166,0)</f>
        <v>0</v>
      </c>
      <c r="BI166" s="241">
        <f>IF(N166="nulová",J166,0)</f>
        <v>0</v>
      </c>
      <c r="BJ166" s="18" t="s">
        <v>82</v>
      </c>
      <c r="BK166" s="241">
        <f>ROUND(I166*H166,2)</f>
        <v>0</v>
      </c>
      <c r="BL166" s="18" t="s">
        <v>131</v>
      </c>
      <c r="BM166" s="240" t="s">
        <v>188</v>
      </c>
    </row>
    <row r="167" s="2" customFormat="1" ht="44.25" customHeight="1">
      <c r="A167" s="39"/>
      <c r="B167" s="40"/>
      <c r="C167" s="228" t="s">
        <v>189</v>
      </c>
      <c r="D167" s="228" t="s">
        <v>127</v>
      </c>
      <c r="E167" s="229" t="s">
        <v>190</v>
      </c>
      <c r="F167" s="230" t="s">
        <v>191</v>
      </c>
      <c r="G167" s="231" t="s">
        <v>179</v>
      </c>
      <c r="H167" s="232">
        <v>640.52099999999996</v>
      </c>
      <c r="I167" s="233"/>
      <c r="J167" s="234">
        <f>ROUND(I167*H167,2)</f>
        <v>0</v>
      </c>
      <c r="K167" s="235"/>
      <c r="L167" s="45"/>
      <c r="M167" s="236" t="s">
        <v>1</v>
      </c>
      <c r="N167" s="237" t="s">
        <v>40</v>
      </c>
      <c r="O167" s="92"/>
      <c r="P167" s="238">
        <f>O167*H167</f>
        <v>0</v>
      </c>
      <c r="Q167" s="238">
        <v>0</v>
      </c>
      <c r="R167" s="238">
        <f>Q167*H167</f>
        <v>0</v>
      </c>
      <c r="S167" s="238">
        <v>0</v>
      </c>
      <c r="T167" s="23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0" t="s">
        <v>131</v>
      </c>
      <c r="AT167" s="240" t="s">
        <v>127</v>
      </c>
      <c r="AU167" s="240" t="s">
        <v>84</v>
      </c>
      <c r="AY167" s="18" t="s">
        <v>125</v>
      </c>
      <c r="BE167" s="241">
        <f>IF(N167="základní",J167,0)</f>
        <v>0</v>
      </c>
      <c r="BF167" s="241">
        <f>IF(N167="snížená",J167,0)</f>
        <v>0</v>
      </c>
      <c r="BG167" s="241">
        <f>IF(N167="zákl. přenesená",J167,0)</f>
        <v>0</v>
      </c>
      <c r="BH167" s="241">
        <f>IF(N167="sníž. přenesená",J167,0)</f>
        <v>0</v>
      </c>
      <c r="BI167" s="241">
        <f>IF(N167="nulová",J167,0)</f>
        <v>0</v>
      </c>
      <c r="BJ167" s="18" t="s">
        <v>82</v>
      </c>
      <c r="BK167" s="241">
        <f>ROUND(I167*H167,2)</f>
        <v>0</v>
      </c>
      <c r="BL167" s="18" t="s">
        <v>131</v>
      </c>
      <c r="BM167" s="240" t="s">
        <v>192</v>
      </c>
    </row>
    <row r="168" s="14" customFormat="1">
      <c r="A168" s="14"/>
      <c r="B168" s="253"/>
      <c r="C168" s="254"/>
      <c r="D168" s="244" t="s">
        <v>133</v>
      </c>
      <c r="E168" s="255" t="s">
        <v>1</v>
      </c>
      <c r="F168" s="256" t="s">
        <v>193</v>
      </c>
      <c r="G168" s="254"/>
      <c r="H168" s="257">
        <v>640.52099999999996</v>
      </c>
      <c r="I168" s="258"/>
      <c r="J168" s="254"/>
      <c r="K168" s="254"/>
      <c r="L168" s="259"/>
      <c r="M168" s="260"/>
      <c r="N168" s="261"/>
      <c r="O168" s="261"/>
      <c r="P168" s="261"/>
      <c r="Q168" s="261"/>
      <c r="R168" s="261"/>
      <c r="S168" s="261"/>
      <c r="T168" s="26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3" t="s">
        <v>133</v>
      </c>
      <c r="AU168" s="263" t="s">
        <v>84</v>
      </c>
      <c r="AV168" s="14" t="s">
        <v>84</v>
      </c>
      <c r="AW168" s="14" t="s">
        <v>31</v>
      </c>
      <c r="AX168" s="14" t="s">
        <v>82</v>
      </c>
      <c r="AY168" s="263" t="s">
        <v>125</v>
      </c>
    </row>
    <row r="169" s="2" customFormat="1" ht="44.25" customHeight="1">
      <c r="A169" s="39"/>
      <c r="B169" s="40"/>
      <c r="C169" s="228" t="s">
        <v>194</v>
      </c>
      <c r="D169" s="228" t="s">
        <v>127</v>
      </c>
      <c r="E169" s="229" t="s">
        <v>195</v>
      </c>
      <c r="F169" s="230" t="s">
        <v>196</v>
      </c>
      <c r="G169" s="231" t="s">
        <v>179</v>
      </c>
      <c r="H169" s="232">
        <v>69.870999999999995</v>
      </c>
      <c r="I169" s="233"/>
      <c r="J169" s="234">
        <f>ROUND(I169*H169,2)</f>
        <v>0</v>
      </c>
      <c r="K169" s="235"/>
      <c r="L169" s="45"/>
      <c r="M169" s="236" t="s">
        <v>1</v>
      </c>
      <c r="N169" s="237" t="s">
        <v>40</v>
      </c>
      <c r="O169" s="92"/>
      <c r="P169" s="238">
        <f>O169*H169</f>
        <v>0</v>
      </c>
      <c r="Q169" s="238">
        <v>0</v>
      </c>
      <c r="R169" s="238">
        <f>Q169*H169</f>
        <v>0</v>
      </c>
      <c r="S169" s="238">
        <v>0</v>
      </c>
      <c r="T169" s="23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0" t="s">
        <v>131</v>
      </c>
      <c r="AT169" s="240" t="s">
        <v>127</v>
      </c>
      <c r="AU169" s="240" t="s">
        <v>84</v>
      </c>
      <c r="AY169" s="18" t="s">
        <v>125</v>
      </c>
      <c r="BE169" s="241">
        <f>IF(N169="základní",J169,0)</f>
        <v>0</v>
      </c>
      <c r="BF169" s="241">
        <f>IF(N169="snížená",J169,0)</f>
        <v>0</v>
      </c>
      <c r="BG169" s="241">
        <f>IF(N169="zákl. přenesená",J169,0)</f>
        <v>0</v>
      </c>
      <c r="BH169" s="241">
        <f>IF(N169="sníž. přenesená",J169,0)</f>
        <v>0</v>
      </c>
      <c r="BI169" s="241">
        <f>IF(N169="nulová",J169,0)</f>
        <v>0</v>
      </c>
      <c r="BJ169" s="18" t="s">
        <v>82</v>
      </c>
      <c r="BK169" s="241">
        <f>ROUND(I169*H169,2)</f>
        <v>0</v>
      </c>
      <c r="BL169" s="18" t="s">
        <v>131</v>
      </c>
      <c r="BM169" s="240" t="s">
        <v>197</v>
      </c>
    </row>
    <row r="170" s="14" customFormat="1">
      <c r="A170" s="14"/>
      <c r="B170" s="253"/>
      <c r="C170" s="254"/>
      <c r="D170" s="244" t="s">
        <v>133</v>
      </c>
      <c r="E170" s="255" t="s">
        <v>1</v>
      </c>
      <c r="F170" s="256" t="s">
        <v>198</v>
      </c>
      <c r="G170" s="254"/>
      <c r="H170" s="257">
        <v>71.168999999999997</v>
      </c>
      <c r="I170" s="258"/>
      <c r="J170" s="254"/>
      <c r="K170" s="254"/>
      <c r="L170" s="259"/>
      <c r="M170" s="260"/>
      <c r="N170" s="261"/>
      <c r="O170" s="261"/>
      <c r="P170" s="261"/>
      <c r="Q170" s="261"/>
      <c r="R170" s="261"/>
      <c r="S170" s="261"/>
      <c r="T170" s="26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3" t="s">
        <v>133</v>
      </c>
      <c r="AU170" s="263" t="s">
        <v>84</v>
      </c>
      <c r="AV170" s="14" t="s">
        <v>84</v>
      </c>
      <c r="AW170" s="14" t="s">
        <v>31</v>
      </c>
      <c r="AX170" s="14" t="s">
        <v>75</v>
      </c>
      <c r="AY170" s="263" t="s">
        <v>125</v>
      </c>
    </row>
    <row r="171" s="14" customFormat="1">
      <c r="A171" s="14"/>
      <c r="B171" s="253"/>
      <c r="C171" s="254"/>
      <c r="D171" s="244" t="s">
        <v>133</v>
      </c>
      <c r="E171" s="255" t="s">
        <v>1</v>
      </c>
      <c r="F171" s="256" t="s">
        <v>199</v>
      </c>
      <c r="G171" s="254"/>
      <c r="H171" s="257">
        <v>-1.298</v>
      </c>
      <c r="I171" s="258"/>
      <c r="J171" s="254"/>
      <c r="K171" s="254"/>
      <c r="L171" s="259"/>
      <c r="M171" s="260"/>
      <c r="N171" s="261"/>
      <c r="O171" s="261"/>
      <c r="P171" s="261"/>
      <c r="Q171" s="261"/>
      <c r="R171" s="261"/>
      <c r="S171" s="261"/>
      <c r="T171" s="26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3" t="s">
        <v>133</v>
      </c>
      <c r="AU171" s="263" t="s">
        <v>84</v>
      </c>
      <c r="AV171" s="14" t="s">
        <v>84</v>
      </c>
      <c r="AW171" s="14" t="s">
        <v>31</v>
      </c>
      <c r="AX171" s="14" t="s">
        <v>75</v>
      </c>
      <c r="AY171" s="263" t="s">
        <v>125</v>
      </c>
    </row>
    <row r="172" s="16" customFormat="1">
      <c r="A172" s="16"/>
      <c r="B172" s="275"/>
      <c r="C172" s="276"/>
      <c r="D172" s="244" t="s">
        <v>133</v>
      </c>
      <c r="E172" s="277" t="s">
        <v>1</v>
      </c>
      <c r="F172" s="278" t="s">
        <v>141</v>
      </c>
      <c r="G172" s="276"/>
      <c r="H172" s="279">
        <v>69.870999999999995</v>
      </c>
      <c r="I172" s="280"/>
      <c r="J172" s="276"/>
      <c r="K172" s="276"/>
      <c r="L172" s="281"/>
      <c r="M172" s="282"/>
      <c r="N172" s="283"/>
      <c r="O172" s="283"/>
      <c r="P172" s="283"/>
      <c r="Q172" s="283"/>
      <c r="R172" s="283"/>
      <c r="S172" s="283"/>
      <c r="T172" s="284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85" t="s">
        <v>133</v>
      </c>
      <c r="AU172" s="285" t="s">
        <v>84</v>
      </c>
      <c r="AV172" s="16" t="s">
        <v>131</v>
      </c>
      <c r="AW172" s="16" t="s">
        <v>31</v>
      </c>
      <c r="AX172" s="16" t="s">
        <v>82</v>
      </c>
      <c r="AY172" s="285" t="s">
        <v>125</v>
      </c>
    </row>
    <row r="173" s="2" customFormat="1" ht="24.15" customHeight="1">
      <c r="A173" s="39"/>
      <c r="B173" s="40"/>
      <c r="C173" s="228" t="s">
        <v>8</v>
      </c>
      <c r="D173" s="228" t="s">
        <v>127</v>
      </c>
      <c r="E173" s="229" t="s">
        <v>200</v>
      </c>
      <c r="F173" s="230" t="s">
        <v>201</v>
      </c>
      <c r="G173" s="231" t="s">
        <v>202</v>
      </c>
      <c r="H173" s="232">
        <v>1299</v>
      </c>
      <c r="I173" s="233"/>
      <c r="J173" s="234">
        <f>ROUND(I173*H173,2)</f>
        <v>0</v>
      </c>
      <c r="K173" s="235"/>
      <c r="L173" s="45"/>
      <c r="M173" s="236" t="s">
        <v>1</v>
      </c>
      <c r="N173" s="237" t="s">
        <v>40</v>
      </c>
      <c r="O173" s="92"/>
      <c r="P173" s="238">
        <f>O173*H173</f>
        <v>0</v>
      </c>
      <c r="Q173" s="238">
        <v>0</v>
      </c>
      <c r="R173" s="238">
        <f>Q173*H173</f>
        <v>0</v>
      </c>
      <c r="S173" s="238">
        <v>0</v>
      </c>
      <c r="T173" s="23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0" t="s">
        <v>131</v>
      </c>
      <c r="AT173" s="240" t="s">
        <v>127</v>
      </c>
      <c r="AU173" s="240" t="s">
        <v>84</v>
      </c>
      <c r="AY173" s="18" t="s">
        <v>125</v>
      </c>
      <c r="BE173" s="241">
        <f>IF(N173="základní",J173,0)</f>
        <v>0</v>
      </c>
      <c r="BF173" s="241">
        <f>IF(N173="snížená",J173,0)</f>
        <v>0</v>
      </c>
      <c r="BG173" s="241">
        <f>IF(N173="zákl. přenesená",J173,0)</f>
        <v>0</v>
      </c>
      <c r="BH173" s="241">
        <f>IF(N173="sníž. přenesená",J173,0)</f>
        <v>0</v>
      </c>
      <c r="BI173" s="241">
        <f>IF(N173="nulová",J173,0)</f>
        <v>0</v>
      </c>
      <c r="BJ173" s="18" t="s">
        <v>82</v>
      </c>
      <c r="BK173" s="241">
        <f>ROUND(I173*H173,2)</f>
        <v>0</v>
      </c>
      <c r="BL173" s="18" t="s">
        <v>131</v>
      </c>
      <c r="BM173" s="240" t="s">
        <v>203</v>
      </c>
    </row>
    <row r="174" s="14" customFormat="1">
      <c r="A174" s="14"/>
      <c r="B174" s="253"/>
      <c r="C174" s="254"/>
      <c r="D174" s="244" t="s">
        <v>133</v>
      </c>
      <c r="E174" s="255" t="s">
        <v>1</v>
      </c>
      <c r="F174" s="256" t="s">
        <v>204</v>
      </c>
      <c r="G174" s="254"/>
      <c r="H174" s="257">
        <v>1299</v>
      </c>
      <c r="I174" s="258"/>
      <c r="J174" s="254"/>
      <c r="K174" s="254"/>
      <c r="L174" s="259"/>
      <c r="M174" s="260"/>
      <c r="N174" s="261"/>
      <c r="O174" s="261"/>
      <c r="P174" s="261"/>
      <c r="Q174" s="261"/>
      <c r="R174" s="261"/>
      <c r="S174" s="261"/>
      <c r="T174" s="26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3" t="s">
        <v>133</v>
      </c>
      <c r="AU174" s="263" t="s">
        <v>84</v>
      </c>
      <c r="AV174" s="14" t="s">
        <v>84</v>
      </c>
      <c r="AW174" s="14" t="s">
        <v>31</v>
      </c>
      <c r="AX174" s="14" t="s">
        <v>75</v>
      </c>
      <c r="AY174" s="263" t="s">
        <v>125</v>
      </c>
    </row>
    <row r="175" s="16" customFormat="1">
      <c r="A175" s="16"/>
      <c r="B175" s="275"/>
      <c r="C175" s="276"/>
      <c r="D175" s="244" t="s">
        <v>133</v>
      </c>
      <c r="E175" s="277" t="s">
        <v>1</v>
      </c>
      <c r="F175" s="278" t="s">
        <v>141</v>
      </c>
      <c r="G175" s="276"/>
      <c r="H175" s="279">
        <v>1299</v>
      </c>
      <c r="I175" s="280"/>
      <c r="J175" s="276"/>
      <c r="K175" s="276"/>
      <c r="L175" s="281"/>
      <c r="M175" s="286"/>
      <c r="N175" s="287"/>
      <c r="O175" s="287"/>
      <c r="P175" s="287"/>
      <c r="Q175" s="287"/>
      <c r="R175" s="287"/>
      <c r="S175" s="287"/>
      <c r="T175" s="288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T175" s="285" t="s">
        <v>133</v>
      </c>
      <c r="AU175" s="285" t="s">
        <v>84</v>
      </c>
      <c r="AV175" s="16" t="s">
        <v>131</v>
      </c>
      <c r="AW175" s="16" t="s">
        <v>31</v>
      </c>
      <c r="AX175" s="16" t="s">
        <v>82</v>
      </c>
      <c r="AY175" s="285" t="s">
        <v>125</v>
      </c>
    </row>
    <row r="176" s="2" customFormat="1" ht="6.96" customHeight="1">
      <c r="A176" s="39"/>
      <c r="B176" s="67"/>
      <c r="C176" s="68"/>
      <c r="D176" s="68"/>
      <c r="E176" s="68"/>
      <c r="F176" s="68"/>
      <c r="G176" s="68"/>
      <c r="H176" s="68"/>
      <c r="I176" s="68"/>
      <c r="J176" s="68"/>
      <c r="K176" s="68"/>
      <c r="L176" s="45"/>
      <c r="M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</row>
  </sheetData>
  <sheetProtection sheet="1" autoFilter="0" formatColumns="0" formatRows="0" objects="1" scenarios="1" spinCount="100000" saltValue="khePeIRfgkVHkn5AHGNWa3/W/E92vNp888CiN1I3BHOCCbvo8pKc/qw0qZeKadYCVlLCLeRXTbDFiZUdw3XTeg==" hashValue="XxbbUxrvcPQwuDtotkozuMuketpB2oKIKvad1f7OYn20Me26p7EnvWu0kRw6og6UkFu1xBlraweykgimQQv0cQ==" algorithmName="SHA-512" password="CC35"/>
  <autoFilter ref="C123:K17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  <c r="AZ2" s="289" t="s">
        <v>205</v>
      </c>
      <c r="BA2" s="289" t="s">
        <v>206</v>
      </c>
      <c r="BB2" s="289" t="s">
        <v>1</v>
      </c>
      <c r="BC2" s="289" t="s">
        <v>207</v>
      </c>
      <c r="BD2" s="289" t="s">
        <v>84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84</v>
      </c>
      <c r="AZ3" s="289" t="s">
        <v>208</v>
      </c>
      <c r="BA3" s="289" t="s">
        <v>209</v>
      </c>
      <c r="BB3" s="289" t="s">
        <v>1</v>
      </c>
      <c r="BC3" s="289" t="s">
        <v>210</v>
      </c>
      <c r="BD3" s="289" t="s">
        <v>84</v>
      </c>
    </row>
    <row r="4" s="1" customFormat="1" ht="24.96" customHeight="1">
      <c r="B4" s="21"/>
      <c r="D4" s="149" t="s">
        <v>96</v>
      </c>
      <c r="L4" s="21"/>
      <c r="M4" s="150" t="s">
        <v>10</v>
      </c>
      <c r="AT4" s="18" t="s">
        <v>4</v>
      </c>
      <c r="AZ4" s="289" t="s">
        <v>211</v>
      </c>
      <c r="BA4" s="289" t="s">
        <v>212</v>
      </c>
      <c r="BB4" s="289" t="s">
        <v>1</v>
      </c>
      <c r="BC4" s="289" t="s">
        <v>213</v>
      </c>
      <c r="BD4" s="289" t="s">
        <v>84</v>
      </c>
    </row>
    <row r="5" s="1" customFormat="1" ht="6.96" customHeight="1">
      <c r="B5" s="21"/>
      <c r="L5" s="21"/>
      <c r="AZ5" s="289" t="s">
        <v>214</v>
      </c>
      <c r="BA5" s="289" t="s">
        <v>215</v>
      </c>
      <c r="BB5" s="289" t="s">
        <v>1</v>
      </c>
      <c r="BC5" s="289" t="s">
        <v>216</v>
      </c>
      <c r="BD5" s="289" t="s">
        <v>84</v>
      </c>
    </row>
    <row r="6" s="1" customFormat="1" ht="12" customHeight="1">
      <c r="B6" s="21"/>
      <c r="D6" s="151" t="s">
        <v>16</v>
      </c>
      <c r="L6" s="21"/>
      <c r="AZ6" s="289" t="s">
        <v>217</v>
      </c>
      <c r="BA6" s="289" t="s">
        <v>218</v>
      </c>
      <c r="BB6" s="289" t="s">
        <v>1</v>
      </c>
      <c r="BC6" s="289" t="s">
        <v>219</v>
      </c>
      <c r="BD6" s="289" t="s">
        <v>84</v>
      </c>
    </row>
    <row r="7" s="1" customFormat="1" ht="16.5" customHeight="1">
      <c r="B7" s="21"/>
      <c r="E7" s="152" t="str">
        <f>'Rekapitulace stavby'!K6</f>
        <v>Správní objekt tenisových kurtů Kyselka, Bílina - revize 2</v>
      </c>
      <c r="F7" s="151"/>
      <c r="G7" s="151"/>
      <c r="H7" s="151"/>
      <c r="L7" s="21"/>
      <c r="AZ7" s="289" t="s">
        <v>220</v>
      </c>
      <c r="BA7" s="289" t="s">
        <v>221</v>
      </c>
      <c r="BB7" s="289" t="s">
        <v>1</v>
      </c>
      <c r="BC7" s="289" t="s">
        <v>222</v>
      </c>
      <c r="BD7" s="289" t="s">
        <v>84</v>
      </c>
    </row>
    <row r="8" s="1" customFormat="1" ht="12" customHeight="1">
      <c r="B8" s="21"/>
      <c r="D8" s="151" t="s">
        <v>97</v>
      </c>
      <c r="L8" s="21"/>
      <c r="AZ8" s="289" t="s">
        <v>223</v>
      </c>
      <c r="BA8" s="289" t="s">
        <v>224</v>
      </c>
      <c r="BB8" s="289" t="s">
        <v>1</v>
      </c>
      <c r="BC8" s="289" t="s">
        <v>225</v>
      </c>
      <c r="BD8" s="289" t="s">
        <v>84</v>
      </c>
    </row>
    <row r="9" s="2" customFormat="1" ht="16.5" customHeight="1">
      <c r="A9" s="39"/>
      <c r="B9" s="45"/>
      <c r="C9" s="39"/>
      <c r="D9" s="39"/>
      <c r="E9" s="152" t="s">
        <v>98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289" t="s">
        <v>226</v>
      </c>
      <c r="BA9" s="289" t="s">
        <v>227</v>
      </c>
      <c r="BB9" s="289" t="s">
        <v>1</v>
      </c>
      <c r="BC9" s="289" t="s">
        <v>228</v>
      </c>
      <c r="BD9" s="289" t="s">
        <v>84</v>
      </c>
    </row>
    <row r="10" s="2" customFormat="1" ht="12" customHeight="1">
      <c r="A10" s="39"/>
      <c r="B10" s="45"/>
      <c r="C10" s="39"/>
      <c r="D10" s="151" t="s">
        <v>99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289" t="s">
        <v>229</v>
      </c>
      <c r="BA10" s="289" t="s">
        <v>230</v>
      </c>
      <c r="BB10" s="289" t="s">
        <v>1</v>
      </c>
      <c r="BC10" s="289" t="s">
        <v>231</v>
      </c>
      <c r="BD10" s="289" t="s">
        <v>84</v>
      </c>
    </row>
    <row r="11" s="2" customFormat="1" ht="16.5" customHeight="1">
      <c r="A11" s="39"/>
      <c r="B11" s="45"/>
      <c r="C11" s="39"/>
      <c r="D11" s="39"/>
      <c r="E11" s="153" t="s">
        <v>232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289" t="s">
        <v>233</v>
      </c>
      <c r="BA11" s="289" t="s">
        <v>234</v>
      </c>
      <c r="BB11" s="289" t="s">
        <v>1</v>
      </c>
      <c r="BC11" s="289" t="s">
        <v>235</v>
      </c>
      <c r="BD11" s="289" t="s">
        <v>84</v>
      </c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17. 2. 2025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26</v>
      </c>
      <c r="F23" s="39"/>
      <c r="G23" s="39"/>
      <c r="H23" s="39"/>
      <c r="I23" s="151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32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26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33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35</v>
      </c>
      <c r="E32" s="39"/>
      <c r="F32" s="39"/>
      <c r="G32" s="39"/>
      <c r="H32" s="39"/>
      <c r="I32" s="39"/>
      <c r="J32" s="161">
        <f>ROUND(J129,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37</v>
      </c>
      <c r="G34" s="39"/>
      <c r="H34" s="39"/>
      <c r="I34" s="162" t="s">
        <v>36</v>
      </c>
      <c r="J34" s="162" t="s">
        <v>38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39</v>
      </c>
      <c r="E35" s="151" t="s">
        <v>40</v>
      </c>
      <c r="F35" s="164">
        <f>ROUND((SUM(BE129:BE534)),  2)</f>
        <v>0</v>
      </c>
      <c r="G35" s="39"/>
      <c r="H35" s="39"/>
      <c r="I35" s="165">
        <v>0.20999999999999999</v>
      </c>
      <c r="J35" s="164">
        <f>ROUND(((SUM(BE129:BE534))*I35),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41</v>
      </c>
      <c r="F36" s="164">
        <f>ROUND((SUM(BF129:BF534)),  2)</f>
        <v>0</v>
      </c>
      <c r="G36" s="39"/>
      <c r="H36" s="39"/>
      <c r="I36" s="165">
        <v>0.12</v>
      </c>
      <c r="J36" s="164">
        <f>ROUND(((SUM(BF129:BF534))*I36),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42</v>
      </c>
      <c r="F37" s="164">
        <f>ROUND((SUM(BG129:BG534)),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43</v>
      </c>
      <c r="F38" s="164">
        <f>ROUND((SUM(BH129:BH534)),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44</v>
      </c>
      <c r="F39" s="164">
        <f>ROUND((SUM(BI129:BI534)),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45</v>
      </c>
      <c r="E41" s="168"/>
      <c r="F41" s="168"/>
      <c r="G41" s="169" t="s">
        <v>46</v>
      </c>
      <c r="H41" s="170" t="s">
        <v>47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48</v>
      </c>
      <c r="E50" s="174"/>
      <c r="F50" s="174"/>
      <c r="G50" s="173" t="s">
        <v>49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50</v>
      </c>
      <c r="E61" s="176"/>
      <c r="F61" s="177" t="s">
        <v>51</v>
      </c>
      <c r="G61" s="175" t="s">
        <v>50</v>
      </c>
      <c r="H61" s="176"/>
      <c r="I61" s="176"/>
      <c r="J61" s="178" t="s">
        <v>51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52</v>
      </c>
      <c r="E65" s="179"/>
      <c r="F65" s="179"/>
      <c r="G65" s="173" t="s">
        <v>53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50</v>
      </c>
      <c r="E76" s="176"/>
      <c r="F76" s="177" t="s">
        <v>51</v>
      </c>
      <c r="G76" s="175" t="s">
        <v>50</v>
      </c>
      <c r="H76" s="176"/>
      <c r="I76" s="176"/>
      <c r="J76" s="178" t="s">
        <v>51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Správní objekt tenisových kurtů Kyselka, Bílina - revize 2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97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98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99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02 - Nové oplocení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Bílina</v>
      </c>
      <c r="G91" s="41"/>
      <c r="H91" s="41"/>
      <c r="I91" s="33" t="s">
        <v>22</v>
      </c>
      <c r="J91" s="80" t="str">
        <f>IF(J14="","",J14)</f>
        <v>17. 2. 2025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30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32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102</v>
      </c>
      <c r="D96" s="186"/>
      <c r="E96" s="186"/>
      <c r="F96" s="186"/>
      <c r="G96" s="186"/>
      <c r="H96" s="186"/>
      <c r="I96" s="186"/>
      <c r="J96" s="187" t="s">
        <v>103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104</v>
      </c>
      <c r="D98" s="41"/>
      <c r="E98" s="41"/>
      <c r="F98" s="41"/>
      <c r="G98" s="41"/>
      <c r="H98" s="41"/>
      <c r="I98" s="41"/>
      <c r="J98" s="111">
        <f>J129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105</v>
      </c>
    </row>
    <row r="99" s="9" customFormat="1" ht="24.96" customHeight="1">
      <c r="A99" s="9"/>
      <c r="B99" s="189"/>
      <c r="C99" s="190"/>
      <c r="D99" s="191" t="s">
        <v>106</v>
      </c>
      <c r="E99" s="192"/>
      <c r="F99" s="192"/>
      <c r="G99" s="192"/>
      <c r="H99" s="192"/>
      <c r="I99" s="192"/>
      <c r="J99" s="193">
        <f>J130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107</v>
      </c>
      <c r="E100" s="197"/>
      <c r="F100" s="197"/>
      <c r="G100" s="197"/>
      <c r="H100" s="197"/>
      <c r="I100" s="197"/>
      <c r="J100" s="198">
        <f>J131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236</v>
      </c>
      <c r="E101" s="197"/>
      <c r="F101" s="197"/>
      <c r="G101" s="197"/>
      <c r="H101" s="197"/>
      <c r="I101" s="197"/>
      <c r="J101" s="198">
        <f>J244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237</v>
      </c>
      <c r="E102" s="197"/>
      <c r="F102" s="197"/>
      <c r="G102" s="197"/>
      <c r="H102" s="197"/>
      <c r="I102" s="197"/>
      <c r="J102" s="198">
        <f>J299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238</v>
      </c>
      <c r="E103" s="197"/>
      <c r="F103" s="197"/>
      <c r="G103" s="197"/>
      <c r="H103" s="197"/>
      <c r="I103" s="197"/>
      <c r="J103" s="198">
        <f>J453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108</v>
      </c>
      <c r="E104" s="197"/>
      <c r="F104" s="197"/>
      <c r="G104" s="197"/>
      <c r="H104" s="197"/>
      <c r="I104" s="197"/>
      <c r="J104" s="198">
        <f>J479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239</v>
      </c>
      <c r="E105" s="197"/>
      <c r="F105" s="197"/>
      <c r="G105" s="197"/>
      <c r="H105" s="197"/>
      <c r="I105" s="197"/>
      <c r="J105" s="198">
        <f>J522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9"/>
      <c r="C106" s="190"/>
      <c r="D106" s="191" t="s">
        <v>240</v>
      </c>
      <c r="E106" s="192"/>
      <c r="F106" s="192"/>
      <c r="G106" s="192"/>
      <c r="H106" s="192"/>
      <c r="I106" s="192"/>
      <c r="J106" s="193">
        <f>J524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5"/>
      <c r="C107" s="134"/>
      <c r="D107" s="196" t="s">
        <v>241</v>
      </c>
      <c r="E107" s="197"/>
      <c r="F107" s="197"/>
      <c r="G107" s="197"/>
      <c r="H107" s="197"/>
      <c r="I107" s="197"/>
      <c r="J107" s="198">
        <f>J525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110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84" t="str">
        <f>E7</f>
        <v>Správní objekt tenisových kurtů Kyselka, Bílina - revize 2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" customFormat="1" ht="12" customHeight="1">
      <c r="B118" s="22"/>
      <c r="C118" s="33" t="s">
        <v>97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2" customFormat="1" ht="16.5" customHeight="1">
      <c r="A119" s="39"/>
      <c r="B119" s="40"/>
      <c r="C119" s="41"/>
      <c r="D119" s="41"/>
      <c r="E119" s="184" t="s">
        <v>98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99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E11</f>
        <v>02 - Nové oplocení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F14</f>
        <v>Bílina</v>
      </c>
      <c r="G123" s="41"/>
      <c r="H123" s="41"/>
      <c r="I123" s="33" t="s">
        <v>22</v>
      </c>
      <c r="J123" s="80" t="str">
        <f>IF(J14="","",J14)</f>
        <v>17. 2. 2025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E17</f>
        <v xml:space="preserve"> </v>
      </c>
      <c r="G125" s="41"/>
      <c r="H125" s="41"/>
      <c r="I125" s="33" t="s">
        <v>30</v>
      </c>
      <c r="J125" s="37" t="str">
        <f>E23</f>
        <v xml:space="preserve"> 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28</v>
      </c>
      <c r="D126" s="41"/>
      <c r="E126" s="41"/>
      <c r="F126" s="28" t="str">
        <f>IF(E20="","",E20)</f>
        <v>Vyplň údaj</v>
      </c>
      <c r="G126" s="41"/>
      <c r="H126" s="41"/>
      <c r="I126" s="33" t="s">
        <v>32</v>
      </c>
      <c r="J126" s="37" t="str">
        <f>E26</f>
        <v xml:space="preserve"> 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0"/>
      <c r="B128" s="201"/>
      <c r="C128" s="202" t="s">
        <v>111</v>
      </c>
      <c r="D128" s="203" t="s">
        <v>60</v>
      </c>
      <c r="E128" s="203" t="s">
        <v>56</v>
      </c>
      <c r="F128" s="203" t="s">
        <v>57</v>
      </c>
      <c r="G128" s="203" t="s">
        <v>112</v>
      </c>
      <c r="H128" s="203" t="s">
        <v>113</v>
      </c>
      <c r="I128" s="203" t="s">
        <v>114</v>
      </c>
      <c r="J128" s="204" t="s">
        <v>103</v>
      </c>
      <c r="K128" s="205" t="s">
        <v>115</v>
      </c>
      <c r="L128" s="206"/>
      <c r="M128" s="101" t="s">
        <v>1</v>
      </c>
      <c r="N128" s="102" t="s">
        <v>39</v>
      </c>
      <c r="O128" s="102" t="s">
        <v>116</v>
      </c>
      <c r="P128" s="102" t="s">
        <v>117</v>
      </c>
      <c r="Q128" s="102" t="s">
        <v>118</v>
      </c>
      <c r="R128" s="102" t="s">
        <v>119</v>
      </c>
      <c r="S128" s="102" t="s">
        <v>120</v>
      </c>
      <c r="T128" s="103" t="s">
        <v>121</v>
      </c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</row>
    <row r="129" s="2" customFormat="1" ht="22.8" customHeight="1">
      <c r="A129" s="39"/>
      <c r="B129" s="40"/>
      <c r="C129" s="108" t="s">
        <v>122</v>
      </c>
      <c r="D129" s="41"/>
      <c r="E129" s="41"/>
      <c r="F129" s="41"/>
      <c r="G129" s="41"/>
      <c r="H129" s="41"/>
      <c r="I129" s="41"/>
      <c r="J129" s="207">
        <f>BK129</f>
        <v>0</v>
      </c>
      <c r="K129" s="41"/>
      <c r="L129" s="45"/>
      <c r="M129" s="104"/>
      <c r="N129" s="208"/>
      <c r="O129" s="105"/>
      <c r="P129" s="209">
        <f>P130+P524</f>
        <v>0</v>
      </c>
      <c r="Q129" s="105"/>
      <c r="R129" s="209">
        <f>R130+R524</f>
        <v>220.302449163408</v>
      </c>
      <c r="S129" s="105"/>
      <c r="T129" s="210">
        <f>T130+T524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74</v>
      </c>
      <c r="AU129" s="18" t="s">
        <v>105</v>
      </c>
      <c r="BK129" s="211">
        <f>BK130+BK524</f>
        <v>0</v>
      </c>
    </row>
    <row r="130" s="12" customFormat="1" ht="25.92" customHeight="1">
      <c r="A130" s="12"/>
      <c r="B130" s="212"/>
      <c r="C130" s="213"/>
      <c r="D130" s="214" t="s">
        <v>74</v>
      </c>
      <c r="E130" s="215" t="s">
        <v>123</v>
      </c>
      <c r="F130" s="215" t="s">
        <v>124</v>
      </c>
      <c r="G130" s="213"/>
      <c r="H130" s="213"/>
      <c r="I130" s="216"/>
      <c r="J130" s="217">
        <f>BK130</f>
        <v>0</v>
      </c>
      <c r="K130" s="213"/>
      <c r="L130" s="218"/>
      <c r="M130" s="219"/>
      <c r="N130" s="220"/>
      <c r="O130" s="220"/>
      <c r="P130" s="221">
        <f>P131+P244+P299+P453+P479+P522</f>
        <v>0</v>
      </c>
      <c r="Q130" s="220"/>
      <c r="R130" s="221">
        <f>R131+R244+R299+R453+R479+R522</f>
        <v>220.275230163408</v>
      </c>
      <c r="S130" s="220"/>
      <c r="T130" s="222">
        <f>T131+T244+T299+T453+T479+T522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3" t="s">
        <v>82</v>
      </c>
      <c r="AT130" s="224" t="s">
        <v>74</v>
      </c>
      <c r="AU130" s="224" t="s">
        <v>75</v>
      </c>
      <c r="AY130" s="223" t="s">
        <v>125</v>
      </c>
      <c r="BK130" s="225">
        <f>BK131+BK244+BK299+BK453+BK479+BK522</f>
        <v>0</v>
      </c>
    </row>
    <row r="131" s="12" customFormat="1" ht="22.8" customHeight="1">
      <c r="A131" s="12"/>
      <c r="B131" s="212"/>
      <c r="C131" s="213"/>
      <c r="D131" s="214" t="s">
        <v>74</v>
      </c>
      <c r="E131" s="226" t="s">
        <v>82</v>
      </c>
      <c r="F131" s="226" t="s">
        <v>126</v>
      </c>
      <c r="G131" s="213"/>
      <c r="H131" s="213"/>
      <c r="I131" s="216"/>
      <c r="J131" s="227">
        <f>BK131</f>
        <v>0</v>
      </c>
      <c r="K131" s="213"/>
      <c r="L131" s="218"/>
      <c r="M131" s="219"/>
      <c r="N131" s="220"/>
      <c r="O131" s="220"/>
      <c r="P131" s="221">
        <f>SUM(P132:P243)</f>
        <v>0</v>
      </c>
      <c r="Q131" s="220"/>
      <c r="R131" s="221">
        <f>SUM(R132:R243)</f>
        <v>0</v>
      </c>
      <c r="S131" s="220"/>
      <c r="T131" s="222">
        <f>SUM(T132:T243)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3" t="s">
        <v>82</v>
      </c>
      <c r="AT131" s="224" t="s">
        <v>74</v>
      </c>
      <c r="AU131" s="224" t="s">
        <v>82</v>
      </c>
      <c r="AY131" s="223" t="s">
        <v>125</v>
      </c>
      <c r="BK131" s="225">
        <f>SUM(BK132:BK243)</f>
        <v>0</v>
      </c>
    </row>
    <row r="132" s="2" customFormat="1" ht="24.15" customHeight="1">
      <c r="A132" s="39"/>
      <c r="B132" s="40"/>
      <c r="C132" s="228" t="s">
        <v>82</v>
      </c>
      <c r="D132" s="228" t="s">
        <v>127</v>
      </c>
      <c r="E132" s="229" t="s">
        <v>242</v>
      </c>
      <c r="F132" s="230" t="s">
        <v>243</v>
      </c>
      <c r="G132" s="231" t="s">
        <v>130</v>
      </c>
      <c r="H132" s="232">
        <v>13.202</v>
      </c>
      <c r="I132" s="233"/>
      <c r="J132" s="234">
        <f>ROUND(I132*H132,2)</f>
        <v>0</v>
      </c>
      <c r="K132" s="235"/>
      <c r="L132" s="45"/>
      <c r="M132" s="236" t="s">
        <v>1</v>
      </c>
      <c r="N132" s="237" t="s">
        <v>40</v>
      </c>
      <c r="O132" s="92"/>
      <c r="P132" s="238">
        <f>O132*H132</f>
        <v>0</v>
      </c>
      <c r="Q132" s="238">
        <v>0</v>
      </c>
      <c r="R132" s="238">
        <f>Q132*H132</f>
        <v>0</v>
      </c>
      <c r="S132" s="238">
        <v>0</v>
      </c>
      <c r="T132" s="23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0" t="s">
        <v>131</v>
      </c>
      <c r="AT132" s="240" t="s">
        <v>127</v>
      </c>
      <c r="AU132" s="240" t="s">
        <v>84</v>
      </c>
      <c r="AY132" s="18" t="s">
        <v>125</v>
      </c>
      <c r="BE132" s="241">
        <f>IF(N132="základní",J132,0)</f>
        <v>0</v>
      </c>
      <c r="BF132" s="241">
        <f>IF(N132="snížená",J132,0)</f>
        <v>0</v>
      </c>
      <c r="BG132" s="241">
        <f>IF(N132="zákl. přenesená",J132,0)</f>
        <v>0</v>
      </c>
      <c r="BH132" s="241">
        <f>IF(N132="sníž. přenesená",J132,0)</f>
        <v>0</v>
      </c>
      <c r="BI132" s="241">
        <f>IF(N132="nulová",J132,0)</f>
        <v>0</v>
      </c>
      <c r="BJ132" s="18" t="s">
        <v>82</v>
      </c>
      <c r="BK132" s="241">
        <f>ROUND(I132*H132,2)</f>
        <v>0</v>
      </c>
      <c r="BL132" s="18" t="s">
        <v>131</v>
      </c>
      <c r="BM132" s="240" t="s">
        <v>244</v>
      </c>
    </row>
    <row r="133" s="13" customFormat="1">
      <c r="A133" s="13"/>
      <c r="B133" s="242"/>
      <c r="C133" s="243"/>
      <c r="D133" s="244" t="s">
        <v>133</v>
      </c>
      <c r="E133" s="245" t="s">
        <v>1</v>
      </c>
      <c r="F133" s="246" t="s">
        <v>245</v>
      </c>
      <c r="G133" s="243"/>
      <c r="H133" s="245" t="s">
        <v>1</v>
      </c>
      <c r="I133" s="247"/>
      <c r="J133" s="243"/>
      <c r="K133" s="243"/>
      <c r="L133" s="248"/>
      <c r="M133" s="249"/>
      <c r="N133" s="250"/>
      <c r="O133" s="250"/>
      <c r="P133" s="250"/>
      <c r="Q133" s="250"/>
      <c r="R133" s="250"/>
      <c r="S133" s="250"/>
      <c r="T133" s="25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2" t="s">
        <v>133</v>
      </c>
      <c r="AU133" s="252" t="s">
        <v>84</v>
      </c>
      <c r="AV133" s="13" t="s">
        <v>82</v>
      </c>
      <c r="AW133" s="13" t="s">
        <v>31</v>
      </c>
      <c r="AX133" s="13" t="s">
        <v>75</v>
      </c>
      <c r="AY133" s="252" t="s">
        <v>125</v>
      </c>
    </row>
    <row r="134" s="13" customFormat="1">
      <c r="A134" s="13"/>
      <c r="B134" s="242"/>
      <c r="C134" s="243"/>
      <c r="D134" s="244" t="s">
        <v>133</v>
      </c>
      <c r="E134" s="245" t="s">
        <v>1</v>
      </c>
      <c r="F134" s="246" t="s">
        <v>246</v>
      </c>
      <c r="G134" s="243"/>
      <c r="H134" s="245" t="s">
        <v>1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2" t="s">
        <v>133</v>
      </c>
      <c r="AU134" s="252" t="s">
        <v>84</v>
      </c>
      <c r="AV134" s="13" t="s">
        <v>82</v>
      </c>
      <c r="AW134" s="13" t="s">
        <v>31</v>
      </c>
      <c r="AX134" s="13" t="s">
        <v>75</v>
      </c>
      <c r="AY134" s="252" t="s">
        <v>125</v>
      </c>
    </row>
    <row r="135" s="14" customFormat="1">
      <c r="A135" s="14"/>
      <c r="B135" s="253"/>
      <c r="C135" s="254"/>
      <c r="D135" s="244" t="s">
        <v>133</v>
      </c>
      <c r="E135" s="255" t="s">
        <v>1</v>
      </c>
      <c r="F135" s="256" t="s">
        <v>247</v>
      </c>
      <c r="G135" s="254"/>
      <c r="H135" s="257">
        <v>3.4420000000000002</v>
      </c>
      <c r="I135" s="258"/>
      <c r="J135" s="254"/>
      <c r="K135" s="254"/>
      <c r="L135" s="259"/>
      <c r="M135" s="260"/>
      <c r="N135" s="261"/>
      <c r="O135" s="261"/>
      <c r="P135" s="261"/>
      <c r="Q135" s="261"/>
      <c r="R135" s="261"/>
      <c r="S135" s="261"/>
      <c r="T135" s="26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3" t="s">
        <v>133</v>
      </c>
      <c r="AU135" s="263" t="s">
        <v>84</v>
      </c>
      <c r="AV135" s="14" t="s">
        <v>84</v>
      </c>
      <c r="AW135" s="14" t="s">
        <v>31</v>
      </c>
      <c r="AX135" s="14" t="s">
        <v>75</v>
      </c>
      <c r="AY135" s="263" t="s">
        <v>125</v>
      </c>
    </row>
    <row r="136" s="15" customFormat="1">
      <c r="A136" s="15"/>
      <c r="B136" s="264"/>
      <c r="C136" s="265"/>
      <c r="D136" s="244" t="s">
        <v>133</v>
      </c>
      <c r="E136" s="266" t="s">
        <v>1</v>
      </c>
      <c r="F136" s="267" t="s">
        <v>136</v>
      </c>
      <c r="G136" s="265"/>
      <c r="H136" s="268">
        <v>3.4420000000000002</v>
      </c>
      <c r="I136" s="269"/>
      <c r="J136" s="265"/>
      <c r="K136" s="265"/>
      <c r="L136" s="270"/>
      <c r="M136" s="271"/>
      <c r="N136" s="272"/>
      <c r="O136" s="272"/>
      <c r="P136" s="272"/>
      <c r="Q136" s="272"/>
      <c r="R136" s="272"/>
      <c r="S136" s="272"/>
      <c r="T136" s="273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4" t="s">
        <v>133</v>
      </c>
      <c r="AU136" s="274" t="s">
        <v>84</v>
      </c>
      <c r="AV136" s="15" t="s">
        <v>137</v>
      </c>
      <c r="AW136" s="15" t="s">
        <v>31</v>
      </c>
      <c r="AX136" s="15" t="s">
        <v>75</v>
      </c>
      <c r="AY136" s="274" t="s">
        <v>125</v>
      </c>
    </row>
    <row r="137" s="13" customFormat="1">
      <c r="A137" s="13"/>
      <c r="B137" s="242"/>
      <c r="C137" s="243"/>
      <c r="D137" s="244" t="s">
        <v>133</v>
      </c>
      <c r="E137" s="245" t="s">
        <v>1</v>
      </c>
      <c r="F137" s="246" t="s">
        <v>248</v>
      </c>
      <c r="G137" s="243"/>
      <c r="H137" s="245" t="s">
        <v>1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2" t="s">
        <v>133</v>
      </c>
      <c r="AU137" s="252" t="s">
        <v>84</v>
      </c>
      <c r="AV137" s="13" t="s">
        <v>82</v>
      </c>
      <c r="AW137" s="13" t="s">
        <v>31</v>
      </c>
      <c r="AX137" s="13" t="s">
        <v>75</v>
      </c>
      <c r="AY137" s="252" t="s">
        <v>125</v>
      </c>
    </row>
    <row r="138" s="14" customFormat="1">
      <c r="A138" s="14"/>
      <c r="B138" s="253"/>
      <c r="C138" s="254"/>
      <c r="D138" s="244" t="s">
        <v>133</v>
      </c>
      <c r="E138" s="255" t="s">
        <v>1</v>
      </c>
      <c r="F138" s="256" t="s">
        <v>249</v>
      </c>
      <c r="G138" s="254"/>
      <c r="H138" s="257">
        <v>0.41999999999999998</v>
      </c>
      <c r="I138" s="258"/>
      <c r="J138" s="254"/>
      <c r="K138" s="254"/>
      <c r="L138" s="259"/>
      <c r="M138" s="260"/>
      <c r="N138" s="261"/>
      <c r="O138" s="261"/>
      <c r="P138" s="261"/>
      <c r="Q138" s="261"/>
      <c r="R138" s="261"/>
      <c r="S138" s="261"/>
      <c r="T138" s="26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3" t="s">
        <v>133</v>
      </c>
      <c r="AU138" s="263" t="s">
        <v>84</v>
      </c>
      <c r="AV138" s="14" t="s">
        <v>84</v>
      </c>
      <c r="AW138" s="14" t="s">
        <v>31</v>
      </c>
      <c r="AX138" s="14" t="s">
        <v>75</v>
      </c>
      <c r="AY138" s="263" t="s">
        <v>125</v>
      </c>
    </row>
    <row r="139" s="15" customFormat="1">
      <c r="A139" s="15"/>
      <c r="B139" s="264"/>
      <c r="C139" s="265"/>
      <c r="D139" s="244" t="s">
        <v>133</v>
      </c>
      <c r="E139" s="266" t="s">
        <v>1</v>
      </c>
      <c r="F139" s="267" t="s">
        <v>136</v>
      </c>
      <c r="G139" s="265"/>
      <c r="H139" s="268">
        <v>0.41999999999999998</v>
      </c>
      <c r="I139" s="269"/>
      <c r="J139" s="265"/>
      <c r="K139" s="265"/>
      <c r="L139" s="270"/>
      <c r="M139" s="271"/>
      <c r="N139" s="272"/>
      <c r="O139" s="272"/>
      <c r="P139" s="272"/>
      <c r="Q139" s="272"/>
      <c r="R139" s="272"/>
      <c r="S139" s="272"/>
      <c r="T139" s="273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4" t="s">
        <v>133</v>
      </c>
      <c r="AU139" s="274" t="s">
        <v>84</v>
      </c>
      <c r="AV139" s="15" t="s">
        <v>137</v>
      </c>
      <c r="AW139" s="15" t="s">
        <v>31</v>
      </c>
      <c r="AX139" s="15" t="s">
        <v>75</v>
      </c>
      <c r="AY139" s="274" t="s">
        <v>125</v>
      </c>
    </row>
    <row r="140" s="13" customFormat="1">
      <c r="A140" s="13"/>
      <c r="B140" s="242"/>
      <c r="C140" s="243"/>
      <c r="D140" s="244" t="s">
        <v>133</v>
      </c>
      <c r="E140" s="245" t="s">
        <v>1</v>
      </c>
      <c r="F140" s="246" t="s">
        <v>250</v>
      </c>
      <c r="G140" s="243"/>
      <c r="H140" s="245" t="s">
        <v>1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2" t="s">
        <v>133</v>
      </c>
      <c r="AU140" s="252" t="s">
        <v>84</v>
      </c>
      <c r="AV140" s="13" t="s">
        <v>82</v>
      </c>
      <c r="AW140" s="13" t="s">
        <v>31</v>
      </c>
      <c r="AX140" s="13" t="s">
        <v>75</v>
      </c>
      <c r="AY140" s="252" t="s">
        <v>125</v>
      </c>
    </row>
    <row r="141" s="14" customFormat="1">
      <c r="A141" s="14"/>
      <c r="B141" s="253"/>
      <c r="C141" s="254"/>
      <c r="D141" s="244" t="s">
        <v>133</v>
      </c>
      <c r="E141" s="255" t="s">
        <v>1</v>
      </c>
      <c r="F141" s="256" t="s">
        <v>251</v>
      </c>
      <c r="G141" s="254"/>
      <c r="H141" s="257">
        <v>5.1200000000000001</v>
      </c>
      <c r="I141" s="258"/>
      <c r="J141" s="254"/>
      <c r="K141" s="254"/>
      <c r="L141" s="259"/>
      <c r="M141" s="260"/>
      <c r="N141" s="261"/>
      <c r="O141" s="261"/>
      <c r="P141" s="261"/>
      <c r="Q141" s="261"/>
      <c r="R141" s="261"/>
      <c r="S141" s="261"/>
      <c r="T141" s="26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3" t="s">
        <v>133</v>
      </c>
      <c r="AU141" s="263" t="s">
        <v>84</v>
      </c>
      <c r="AV141" s="14" t="s">
        <v>84</v>
      </c>
      <c r="AW141" s="14" t="s">
        <v>31</v>
      </c>
      <c r="AX141" s="14" t="s">
        <v>75</v>
      </c>
      <c r="AY141" s="263" t="s">
        <v>125</v>
      </c>
    </row>
    <row r="142" s="14" customFormat="1">
      <c r="A142" s="14"/>
      <c r="B142" s="253"/>
      <c r="C142" s="254"/>
      <c r="D142" s="244" t="s">
        <v>133</v>
      </c>
      <c r="E142" s="255" t="s">
        <v>1</v>
      </c>
      <c r="F142" s="256" t="s">
        <v>252</v>
      </c>
      <c r="G142" s="254"/>
      <c r="H142" s="257">
        <v>4.2199999999999998</v>
      </c>
      <c r="I142" s="258"/>
      <c r="J142" s="254"/>
      <c r="K142" s="254"/>
      <c r="L142" s="259"/>
      <c r="M142" s="260"/>
      <c r="N142" s="261"/>
      <c r="O142" s="261"/>
      <c r="P142" s="261"/>
      <c r="Q142" s="261"/>
      <c r="R142" s="261"/>
      <c r="S142" s="261"/>
      <c r="T142" s="26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3" t="s">
        <v>133</v>
      </c>
      <c r="AU142" s="263" t="s">
        <v>84</v>
      </c>
      <c r="AV142" s="14" t="s">
        <v>84</v>
      </c>
      <c r="AW142" s="14" t="s">
        <v>31</v>
      </c>
      <c r="AX142" s="14" t="s">
        <v>75</v>
      </c>
      <c r="AY142" s="263" t="s">
        <v>125</v>
      </c>
    </row>
    <row r="143" s="15" customFormat="1">
      <c r="A143" s="15"/>
      <c r="B143" s="264"/>
      <c r="C143" s="265"/>
      <c r="D143" s="244" t="s">
        <v>133</v>
      </c>
      <c r="E143" s="266" t="s">
        <v>1</v>
      </c>
      <c r="F143" s="267" t="s">
        <v>136</v>
      </c>
      <c r="G143" s="265"/>
      <c r="H143" s="268">
        <v>9.3399999999999999</v>
      </c>
      <c r="I143" s="269"/>
      <c r="J143" s="265"/>
      <c r="K143" s="265"/>
      <c r="L143" s="270"/>
      <c r="M143" s="271"/>
      <c r="N143" s="272"/>
      <c r="O143" s="272"/>
      <c r="P143" s="272"/>
      <c r="Q143" s="272"/>
      <c r="R143" s="272"/>
      <c r="S143" s="272"/>
      <c r="T143" s="273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4" t="s">
        <v>133</v>
      </c>
      <c r="AU143" s="274" t="s">
        <v>84</v>
      </c>
      <c r="AV143" s="15" t="s">
        <v>137</v>
      </c>
      <c r="AW143" s="15" t="s">
        <v>31</v>
      </c>
      <c r="AX143" s="15" t="s">
        <v>75</v>
      </c>
      <c r="AY143" s="274" t="s">
        <v>125</v>
      </c>
    </row>
    <row r="144" s="16" customFormat="1">
      <c r="A144" s="16"/>
      <c r="B144" s="275"/>
      <c r="C144" s="276"/>
      <c r="D144" s="244" t="s">
        <v>133</v>
      </c>
      <c r="E144" s="277" t="s">
        <v>229</v>
      </c>
      <c r="F144" s="278" t="s">
        <v>141</v>
      </c>
      <c r="G144" s="276"/>
      <c r="H144" s="279">
        <v>13.201999999999998</v>
      </c>
      <c r="I144" s="280"/>
      <c r="J144" s="276"/>
      <c r="K144" s="276"/>
      <c r="L144" s="281"/>
      <c r="M144" s="282"/>
      <c r="N144" s="283"/>
      <c r="O144" s="283"/>
      <c r="P144" s="283"/>
      <c r="Q144" s="283"/>
      <c r="R144" s="283"/>
      <c r="S144" s="283"/>
      <c r="T144" s="284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T144" s="285" t="s">
        <v>133</v>
      </c>
      <c r="AU144" s="285" t="s">
        <v>84</v>
      </c>
      <c r="AV144" s="16" t="s">
        <v>131</v>
      </c>
      <c r="AW144" s="16" t="s">
        <v>31</v>
      </c>
      <c r="AX144" s="16" t="s">
        <v>82</v>
      </c>
      <c r="AY144" s="285" t="s">
        <v>125</v>
      </c>
    </row>
    <row r="145" s="2" customFormat="1" ht="24.15" customHeight="1">
      <c r="A145" s="39"/>
      <c r="B145" s="40"/>
      <c r="C145" s="228" t="s">
        <v>84</v>
      </c>
      <c r="D145" s="228" t="s">
        <v>127</v>
      </c>
      <c r="E145" s="229" t="s">
        <v>253</v>
      </c>
      <c r="F145" s="230" t="s">
        <v>254</v>
      </c>
      <c r="G145" s="231" t="s">
        <v>161</v>
      </c>
      <c r="H145" s="232">
        <v>36.5</v>
      </c>
      <c r="I145" s="233"/>
      <c r="J145" s="234">
        <f>ROUND(I145*H145,2)</f>
        <v>0</v>
      </c>
      <c r="K145" s="235"/>
      <c r="L145" s="45"/>
      <c r="M145" s="236" t="s">
        <v>1</v>
      </c>
      <c r="N145" s="237" t="s">
        <v>40</v>
      </c>
      <c r="O145" s="92"/>
      <c r="P145" s="238">
        <f>O145*H145</f>
        <v>0</v>
      </c>
      <c r="Q145" s="238">
        <v>0</v>
      </c>
      <c r="R145" s="238">
        <f>Q145*H145</f>
        <v>0</v>
      </c>
      <c r="S145" s="238">
        <v>0</v>
      </c>
      <c r="T145" s="23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0" t="s">
        <v>131</v>
      </c>
      <c r="AT145" s="240" t="s">
        <v>127</v>
      </c>
      <c r="AU145" s="240" t="s">
        <v>84</v>
      </c>
      <c r="AY145" s="18" t="s">
        <v>125</v>
      </c>
      <c r="BE145" s="241">
        <f>IF(N145="základní",J145,0)</f>
        <v>0</v>
      </c>
      <c r="BF145" s="241">
        <f>IF(N145="snížená",J145,0)</f>
        <v>0</v>
      </c>
      <c r="BG145" s="241">
        <f>IF(N145="zákl. přenesená",J145,0)</f>
        <v>0</v>
      </c>
      <c r="BH145" s="241">
        <f>IF(N145="sníž. přenesená",J145,0)</f>
        <v>0</v>
      </c>
      <c r="BI145" s="241">
        <f>IF(N145="nulová",J145,0)</f>
        <v>0</v>
      </c>
      <c r="BJ145" s="18" t="s">
        <v>82</v>
      </c>
      <c r="BK145" s="241">
        <f>ROUND(I145*H145,2)</f>
        <v>0</v>
      </c>
      <c r="BL145" s="18" t="s">
        <v>131</v>
      </c>
      <c r="BM145" s="240" t="s">
        <v>255</v>
      </c>
    </row>
    <row r="146" s="13" customFormat="1">
      <c r="A146" s="13"/>
      <c r="B146" s="242"/>
      <c r="C146" s="243"/>
      <c r="D146" s="244" t="s">
        <v>133</v>
      </c>
      <c r="E146" s="245" t="s">
        <v>1</v>
      </c>
      <c r="F146" s="246" t="s">
        <v>246</v>
      </c>
      <c r="G146" s="243"/>
      <c r="H146" s="245" t="s">
        <v>1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2" t="s">
        <v>133</v>
      </c>
      <c r="AU146" s="252" t="s">
        <v>84</v>
      </c>
      <c r="AV146" s="13" t="s">
        <v>82</v>
      </c>
      <c r="AW146" s="13" t="s">
        <v>31</v>
      </c>
      <c r="AX146" s="13" t="s">
        <v>75</v>
      </c>
      <c r="AY146" s="252" t="s">
        <v>125</v>
      </c>
    </row>
    <row r="147" s="14" customFormat="1">
      <c r="A147" s="14"/>
      <c r="B147" s="253"/>
      <c r="C147" s="254"/>
      <c r="D147" s="244" t="s">
        <v>133</v>
      </c>
      <c r="E147" s="255" t="s">
        <v>1</v>
      </c>
      <c r="F147" s="256" t="s">
        <v>256</v>
      </c>
      <c r="G147" s="254"/>
      <c r="H147" s="257">
        <v>16.800000000000001</v>
      </c>
      <c r="I147" s="258"/>
      <c r="J147" s="254"/>
      <c r="K147" s="254"/>
      <c r="L147" s="259"/>
      <c r="M147" s="260"/>
      <c r="N147" s="261"/>
      <c r="O147" s="261"/>
      <c r="P147" s="261"/>
      <c r="Q147" s="261"/>
      <c r="R147" s="261"/>
      <c r="S147" s="261"/>
      <c r="T147" s="26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3" t="s">
        <v>133</v>
      </c>
      <c r="AU147" s="263" t="s">
        <v>84</v>
      </c>
      <c r="AV147" s="14" t="s">
        <v>84</v>
      </c>
      <c r="AW147" s="14" t="s">
        <v>31</v>
      </c>
      <c r="AX147" s="14" t="s">
        <v>75</v>
      </c>
      <c r="AY147" s="263" t="s">
        <v>125</v>
      </c>
    </row>
    <row r="148" s="13" customFormat="1">
      <c r="A148" s="13"/>
      <c r="B148" s="242"/>
      <c r="C148" s="243"/>
      <c r="D148" s="244" t="s">
        <v>133</v>
      </c>
      <c r="E148" s="245" t="s">
        <v>1</v>
      </c>
      <c r="F148" s="246" t="s">
        <v>257</v>
      </c>
      <c r="G148" s="243"/>
      <c r="H148" s="245" t="s">
        <v>1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2" t="s">
        <v>133</v>
      </c>
      <c r="AU148" s="252" t="s">
        <v>84</v>
      </c>
      <c r="AV148" s="13" t="s">
        <v>82</v>
      </c>
      <c r="AW148" s="13" t="s">
        <v>31</v>
      </c>
      <c r="AX148" s="13" t="s">
        <v>75</v>
      </c>
      <c r="AY148" s="252" t="s">
        <v>125</v>
      </c>
    </row>
    <row r="149" s="14" customFormat="1">
      <c r="A149" s="14"/>
      <c r="B149" s="253"/>
      <c r="C149" s="254"/>
      <c r="D149" s="244" t="s">
        <v>133</v>
      </c>
      <c r="E149" s="255" t="s">
        <v>1</v>
      </c>
      <c r="F149" s="256" t="s">
        <v>258</v>
      </c>
      <c r="G149" s="254"/>
      <c r="H149" s="257">
        <v>2.6000000000000001</v>
      </c>
      <c r="I149" s="258"/>
      <c r="J149" s="254"/>
      <c r="K149" s="254"/>
      <c r="L149" s="259"/>
      <c r="M149" s="260"/>
      <c r="N149" s="261"/>
      <c r="O149" s="261"/>
      <c r="P149" s="261"/>
      <c r="Q149" s="261"/>
      <c r="R149" s="261"/>
      <c r="S149" s="261"/>
      <c r="T149" s="26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3" t="s">
        <v>133</v>
      </c>
      <c r="AU149" s="263" t="s">
        <v>84</v>
      </c>
      <c r="AV149" s="14" t="s">
        <v>84</v>
      </c>
      <c r="AW149" s="14" t="s">
        <v>31</v>
      </c>
      <c r="AX149" s="14" t="s">
        <v>75</v>
      </c>
      <c r="AY149" s="263" t="s">
        <v>125</v>
      </c>
    </row>
    <row r="150" s="13" customFormat="1">
      <c r="A150" s="13"/>
      <c r="B150" s="242"/>
      <c r="C150" s="243"/>
      <c r="D150" s="244" t="s">
        <v>133</v>
      </c>
      <c r="E150" s="245" t="s">
        <v>1</v>
      </c>
      <c r="F150" s="246" t="s">
        <v>250</v>
      </c>
      <c r="G150" s="243"/>
      <c r="H150" s="245" t="s">
        <v>1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2" t="s">
        <v>133</v>
      </c>
      <c r="AU150" s="252" t="s">
        <v>84</v>
      </c>
      <c r="AV150" s="13" t="s">
        <v>82</v>
      </c>
      <c r="AW150" s="13" t="s">
        <v>31</v>
      </c>
      <c r="AX150" s="13" t="s">
        <v>75</v>
      </c>
      <c r="AY150" s="252" t="s">
        <v>125</v>
      </c>
    </row>
    <row r="151" s="14" customFormat="1">
      <c r="A151" s="14"/>
      <c r="B151" s="253"/>
      <c r="C151" s="254"/>
      <c r="D151" s="244" t="s">
        <v>133</v>
      </c>
      <c r="E151" s="255" t="s">
        <v>1</v>
      </c>
      <c r="F151" s="256" t="s">
        <v>259</v>
      </c>
      <c r="G151" s="254"/>
      <c r="H151" s="257">
        <v>17.100000000000001</v>
      </c>
      <c r="I151" s="258"/>
      <c r="J151" s="254"/>
      <c r="K151" s="254"/>
      <c r="L151" s="259"/>
      <c r="M151" s="260"/>
      <c r="N151" s="261"/>
      <c r="O151" s="261"/>
      <c r="P151" s="261"/>
      <c r="Q151" s="261"/>
      <c r="R151" s="261"/>
      <c r="S151" s="261"/>
      <c r="T151" s="26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3" t="s">
        <v>133</v>
      </c>
      <c r="AU151" s="263" t="s">
        <v>84</v>
      </c>
      <c r="AV151" s="14" t="s">
        <v>84</v>
      </c>
      <c r="AW151" s="14" t="s">
        <v>31</v>
      </c>
      <c r="AX151" s="14" t="s">
        <v>75</v>
      </c>
      <c r="AY151" s="263" t="s">
        <v>125</v>
      </c>
    </row>
    <row r="152" s="16" customFormat="1">
      <c r="A152" s="16"/>
      <c r="B152" s="275"/>
      <c r="C152" s="276"/>
      <c r="D152" s="244" t="s">
        <v>133</v>
      </c>
      <c r="E152" s="277" t="s">
        <v>1</v>
      </c>
      <c r="F152" s="278" t="s">
        <v>141</v>
      </c>
      <c r="G152" s="276"/>
      <c r="H152" s="279">
        <v>36.5</v>
      </c>
      <c r="I152" s="280"/>
      <c r="J152" s="276"/>
      <c r="K152" s="276"/>
      <c r="L152" s="281"/>
      <c r="M152" s="282"/>
      <c r="N152" s="283"/>
      <c r="O152" s="283"/>
      <c r="P152" s="283"/>
      <c r="Q152" s="283"/>
      <c r="R152" s="283"/>
      <c r="S152" s="283"/>
      <c r="T152" s="284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T152" s="285" t="s">
        <v>133</v>
      </c>
      <c r="AU152" s="285" t="s">
        <v>84</v>
      </c>
      <c r="AV152" s="16" t="s">
        <v>131</v>
      </c>
      <c r="AW152" s="16" t="s">
        <v>31</v>
      </c>
      <c r="AX152" s="16" t="s">
        <v>82</v>
      </c>
      <c r="AY152" s="285" t="s">
        <v>125</v>
      </c>
    </row>
    <row r="153" s="2" customFormat="1" ht="44.25" customHeight="1">
      <c r="A153" s="39"/>
      <c r="B153" s="40"/>
      <c r="C153" s="228" t="s">
        <v>137</v>
      </c>
      <c r="D153" s="228" t="s">
        <v>127</v>
      </c>
      <c r="E153" s="229" t="s">
        <v>260</v>
      </c>
      <c r="F153" s="230" t="s">
        <v>261</v>
      </c>
      <c r="G153" s="231" t="s">
        <v>130</v>
      </c>
      <c r="H153" s="232">
        <v>3.7799999999999998</v>
      </c>
      <c r="I153" s="233"/>
      <c r="J153" s="234">
        <f>ROUND(I153*H153,2)</f>
        <v>0</v>
      </c>
      <c r="K153" s="235"/>
      <c r="L153" s="45"/>
      <c r="M153" s="236" t="s">
        <v>1</v>
      </c>
      <c r="N153" s="237" t="s">
        <v>40</v>
      </c>
      <c r="O153" s="92"/>
      <c r="P153" s="238">
        <f>O153*H153</f>
        <v>0</v>
      </c>
      <c r="Q153" s="238">
        <v>0</v>
      </c>
      <c r="R153" s="238">
        <f>Q153*H153</f>
        <v>0</v>
      </c>
      <c r="S153" s="238">
        <v>0</v>
      </c>
      <c r="T153" s="23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0" t="s">
        <v>131</v>
      </c>
      <c r="AT153" s="240" t="s">
        <v>127</v>
      </c>
      <c r="AU153" s="240" t="s">
        <v>84</v>
      </c>
      <c r="AY153" s="18" t="s">
        <v>125</v>
      </c>
      <c r="BE153" s="241">
        <f>IF(N153="základní",J153,0)</f>
        <v>0</v>
      </c>
      <c r="BF153" s="241">
        <f>IF(N153="snížená",J153,0)</f>
        <v>0</v>
      </c>
      <c r="BG153" s="241">
        <f>IF(N153="zákl. přenesená",J153,0)</f>
        <v>0</v>
      </c>
      <c r="BH153" s="241">
        <f>IF(N153="sníž. přenesená",J153,0)</f>
        <v>0</v>
      </c>
      <c r="BI153" s="241">
        <f>IF(N153="nulová",J153,0)</f>
        <v>0</v>
      </c>
      <c r="BJ153" s="18" t="s">
        <v>82</v>
      </c>
      <c r="BK153" s="241">
        <f>ROUND(I153*H153,2)</f>
        <v>0</v>
      </c>
      <c r="BL153" s="18" t="s">
        <v>131</v>
      </c>
      <c r="BM153" s="240" t="s">
        <v>262</v>
      </c>
    </row>
    <row r="154" s="13" customFormat="1">
      <c r="A154" s="13"/>
      <c r="B154" s="242"/>
      <c r="C154" s="243"/>
      <c r="D154" s="244" t="s">
        <v>133</v>
      </c>
      <c r="E154" s="245" t="s">
        <v>1</v>
      </c>
      <c r="F154" s="246" t="s">
        <v>263</v>
      </c>
      <c r="G154" s="243"/>
      <c r="H154" s="245" t="s">
        <v>1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2" t="s">
        <v>133</v>
      </c>
      <c r="AU154" s="252" t="s">
        <v>84</v>
      </c>
      <c r="AV154" s="13" t="s">
        <v>82</v>
      </c>
      <c r="AW154" s="13" t="s">
        <v>31</v>
      </c>
      <c r="AX154" s="13" t="s">
        <v>75</v>
      </c>
      <c r="AY154" s="252" t="s">
        <v>125</v>
      </c>
    </row>
    <row r="155" s="14" customFormat="1">
      <c r="A155" s="14"/>
      <c r="B155" s="253"/>
      <c r="C155" s="254"/>
      <c r="D155" s="244" t="s">
        <v>133</v>
      </c>
      <c r="E155" s="255" t="s">
        <v>1</v>
      </c>
      <c r="F155" s="256" t="s">
        <v>264</v>
      </c>
      <c r="G155" s="254"/>
      <c r="H155" s="257">
        <v>2.4359999999999999</v>
      </c>
      <c r="I155" s="258"/>
      <c r="J155" s="254"/>
      <c r="K155" s="254"/>
      <c r="L155" s="259"/>
      <c r="M155" s="260"/>
      <c r="N155" s="261"/>
      <c r="O155" s="261"/>
      <c r="P155" s="261"/>
      <c r="Q155" s="261"/>
      <c r="R155" s="261"/>
      <c r="S155" s="261"/>
      <c r="T155" s="26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3" t="s">
        <v>133</v>
      </c>
      <c r="AU155" s="263" t="s">
        <v>84</v>
      </c>
      <c r="AV155" s="14" t="s">
        <v>84</v>
      </c>
      <c r="AW155" s="14" t="s">
        <v>31</v>
      </c>
      <c r="AX155" s="14" t="s">
        <v>75</v>
      </c>
      <c r="AY155" s="263" t="s">
        <v>125</v>
      </c>
    </row>
    <row r="156" s="15" customFormat="1">
      <c r="A156" s="15"/>
      <c r="B156" s="264"/>
      <c r="C156" s="265"/>
      <c r="D156" s="244" t="s">
        <v>133</v>
      </c>
      <c r="E156" s="266" t="s">
        <v>1</v>
      </c>
      <c r="F156" s="267" t="s">
        <v>136</v>
      </c>
      <c r="G156" s="265"/>
      <c r="H156" s="268">
        <v>2.4359999999999999</v>
      </c>
      <c r="I156" s="269"/>
      <c r="J156" s="265"/>
      <c r="K156" s="265"/>
      <c r="L156" s="270"/>
      <c r="M156" s="271"/>
      <c r="N156" s="272"/>
      <c r="O156" s="272"/>
      <c r="P156" s="272"/>
      <c r="Q156" s="272"/>
      <c r="R156" s="272"/>
      <c r="S156" s="272"/>
      <c r="T156" s="273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4" t="s">
        <v>133</v>
      </c>
      <c r="AU156" s="274" t="s">
        <v>84</v>
      </c>
      <c r="AV156" s="15" t="s">
        <v>137</v>
      </c>
      <c r="AW156" s="15" t="s">
        <v>31</v>
      </c>
      <c r="AX156" s="15" t="s">
        <v>75</v>
      </c>
      <c r="AY156" s="274" t="s">
        <v>125</v>
      </c>
    </row>
    <row r="157" s="13" customFormat="1">
      <c r="A157" s="13"/>
      <c r="B157" s="242"/>
      <c r="C157" s="243"/>
      <c r="D157" s="244" t="s">
        <v>133</v>
      </c>
      <c r="E157" s="245" t="s">
        <v>1</v>
      </c>
      <c r="F157" s="246" t="s">
        <v>265</v>
      </c>
      <c r="G157" s="243"/>
      <c r="H157" s="245" t="s">
        <v>1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2" t="s">
        <v>133</v>
      </c>
      <c r="AU157" s="252" t="s">
        <v>84</v>
      </c>
      <c r="AV157" s="13" t="s">
        <v>82</v>
      </c>
      <c r="AW157" s="13" t="s">
        <v>31</v>
      </c>
      <c r="AX157" s="13" t="s">
        <v>75</v>
      </c>
      <c r="AY157" s="252" t="s">
        <v>125</v>
      </c>
    </row>
    <row r="158" s="14" customFormat="1">
      <c r="A158" s="14"/>
      <c r="B158" s="253"/>
      <c r="C158" s="254"/>
      <c r="D158" s="244" t="s">
        <v>133</v>
      </c>
      <c r="E158" s="255" t="s">
        <v>1</v>
      </c>
      <c r="F158" s="256" t="s">
        <v>266</v>
      </c>
      <c r="G158" s="254"/>
      <c r="H158" s="257">
        <v>1.3440000000000001</v>
      </c>
      <c r="I158" s="258"/>
      <c r="J158" s="254"/>
      <c r="K158" s="254"/>
      <c r="L158" s="259"/>
      <c r="M158" s="260"/>
      <c r="N158" s="261"/>
      <c r="O158" s="261"/>
      <c r="P158" s="261"/>
      <c r="Q158" s="261"/>
      <c r="R158" s="261"/>
      <c r="S158" s="261"/>
      <c r="T158" s="26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3" t="s">
        <v>133</v>
      </c>
      <c r="AU158" s="263" t="s">
        <v>84</v>
      </c>
      <c r="AV158" s="14" t="s">
        <v>84</v>
      </c>
      <c r="AW158" s="14" t="s">
        <v>31</v>
      </c>
      <c r="AX158" s="14" t="s">
        <v>75</v>
      </c>
      <c r="AY158" s="263" t="s">
        <v>125</v>
      </c>
    </row>
    <row r="159" s="15" customFormat="1">
      <c r="A159" s="15"/>
      <c r="B159" s="264"/>
      <c r="C159" s="265"/>
      <c r="D159" s="244" t="s">
        <v>133</v>
      </c>
      <c r="E159" s="266" t="s">
        <v>1</v>
      </c>
      <c r="F159" s="267" t="s">
        <v>136</v>
      </c>
      <c r="G159" s="265"/>
      <c r="H159" s="268">
        <v>1.3440000000000001</v>
      </c>
      <c r="I159" s="269"/>
      <c r="J159" s="265"/>
      <c r="K159" s="265"/>
      <c r="L159" s="270"/>
      <c r="M159" s="271"/>
      <c r="N159" s="272"/>
      <c r="O159" s="272"/>
      <c r="P159" s="272"/>
      <c r="Q159" s="272"/>
      <c r="R159" s="272"/>
      <c r="S159" s="272"/>
      <c r="T159" s="273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4" t="s">
        <v>133</v>
      </c>
      <c r="AU159" s="274" t="s">
        <v>84</v>
      </c>
      <c r="AV159" s="15" t="s">
        <v>137</v>
      </c>
      <c r="AW159" s="15" t="s">
        <v>31</v>
      </c>
      <c r="AX159" s="15" t="s">
        <v>75</v>
      </c>
      <c r="AY159" s="274" t="s">
        <v>125</v>
      </c>
    </row>
    <row r="160" s="16" customFormat="1">
      <c r="A160" s="16"/>
      <c r="B160" s="275"/>
      <c r="C160" s="276"/>
      <c r="D160" s="244" t="s">
        <v>133</v>
      </c>
      <c r="E160" s="277" t="s">
        <v>220</v>
      </c>
      <c r="F160" s="278" t="s">
        <v>141</v>
      </c>
      <c r="G160" s="276"/>
      <c r="H160" s="279">
        <v>3.7800000000000002</v>
      </c>
      <c r="I160" s="280"/>
      <c r="J160" s="276"/>
      <c r="K160" s="276"/>
      <c r="L160" s="281"/>
      <c r="M160" s="282"/>
      <c r="N160" s="283"/>
      <c r="O160" s="283"/>
      <c r="P160" s="283"/>
      <c r="Q160" s="283"/>
      <c r="R160" s="283"/>
      <c r="S160" s="283"/>
      <c r="T160" s="284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T160" s="285" t="s">
        <v>133</v>
      </c>
      <c r="AU160" s="285" t="s">
        <v>84</v>
      </c>
      <c r="AV160" s="16" t="s">
        <v>131</v>
      </c>
      <c r="AW160" s="16" t="s">
        <v>31</v>
      </c>
      <c r="AX160" s="16" t="s">
        <v>82</v>
      </c>
      <c r="AY160" s="285" t="s">
        <v>125</v>
      </c>
    </row>
    <row r="161" s="2" customFormat="1" ht="44.25" customHeight="1">
      <c r="A161" s="39"/>
      <c r="B161" s="40"/>
      <c r="C161" s="228" t="s">
        <v>131</v>
      </c>
      <c r="D161" s="228" t="s">
        <v>127</v>
      </c>
      <c r="E161" s="229" t="s">
        <v>267</v>
      </c>
      <c r="F161" s="230" t="s">
        <v>268</v>
      </c>
      <c r="G161" s="231" t="s">
        <v>130</v>
      </c>
      <c r="H161" s="232">
        <v>7.5819999999999999</v>
      </c>
      <c r="I161" s="233"/>
      <c r="J161" s="234">
        <f>ROUND(I161*H161,2)</f>
        <v>0</v>
      </c>
      <c r="K161" s="235"/>
      <c r="L161" s="45"/>
      <c r="M161" s="236" t="s">
        <v>1</v>
      </c>
      <c r="N161" s="237" t="s">
        <v>40</v>
      </c>
      <c r="O161" s="92"/>
      <c r="P161" s="238">
        <f>O161*H161</f>
        <v>0</v>
      </c>
      <c r="Q161" s="238">
        <v>0</v>
      </c>
      <c r="R161" s="238">
        <f>Q161*H161</f>
        <v>0</v>
      </c>
      <c r="S161" s="238">
        <v>0</v>
      </c>
      <c r="T161" s="23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0" t="s">
        <v>131</v>
      </c>
      <c r="AT161" s="240" t="s">
        <v>127</v>
      </c>
      <c r="AU161" s="240" t="s">
        <v>84</v>
      </c>
      <c r="AY161" s="18" t="s">
        <v>125</v>
      </c>
      <c r="BE161" s="241">
        <f>IF(N161="základní",J161,0)</f>
        <v>0</v>
      </c>
      <c r="BF161" s="241">
        <f>IF(N161="snížená",J161,0)</f>
        <v>0</v>
      </c>
      <c r="BG161" s="241">
        <f>IF(N161="zákl. přenesená",J161,0)</f>
        <v>0</v>
      </c>
      <c r="BH161" s="241">
        <f>IF(N161="sníž. přenesená",J161,0)</f>
        <v>0</v>
      </c>
      <c r="BI161" s="241">
        <f>IF(N161="nulová",J161,0)</f>
        <v>0</v>
      </c>
      <c r="BJ161" s="18" t="s">
        <v>82</v>
      </c>
      <c r="BK161" s="241">
        <f>ROUND(I161*H161,2)</f>
        <v>0</v>
      </c>
      <c r="BL161" s="18" t="s">
        <v>131</v>
      </c>
      <c r="BM161" s="240" t="s">
        <v>269</v>
      </c>
    </row>
    <row r="162" s="13" customFormat="1">
      <c r="A162" s="13"/>
      <c r="B162" s="242"/>
      <c r="C162" s="243"/>
      <c r="D162" s="244" t="s">
        <v>133</v>
      </c>
      <c r="E162" s="245" t="s">
        <v>1</v>
      </c>
      <c r="F162" s="246" t="s">
        <v>270</v>
      </c>
      <c r="G162" s="243"/>
      <c r="H162" s="245" t="s">
        <v>1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2" t="s">
        <v>133</v>
      </c>
      <c r="AU162" s="252" t="s">
        <v>84</v>
      </c>
      <c r="AV162" s="13" t="s">
        <v>82</v>
      </c>
      <c r="AW162" s="13" t="s">
        <v>31</v>
      </c>
      <c r="AX162" s="13" t="s">
        <v>75</v>
      </c>
      <c r="AY162" s="252" t="s">
        <v>125</v>
      </c>
    </row>
    <row r="163" s="14" customFormat="1">
      <c r="A163" s="14"/>
      <c r="B163" s="253"/>
      <c r="C163" s="254"/>
      <c r="D163" s="244" t="s">
        <v>133</v>
      </c>
      <c r="E163" s="255" t="s">
        <v>1</v>
      </c>
      <c r="F163" s="256" t="s">
        <v>271</v>
      </c>
      <c r="G163" s="254"/>
      <c r="H163" s="257">
        <v>0.752</v>
      </c>
      <c r="I163" s="258"/>
      <c r="J163" s="254"/>
      <c r="K163" s="254"/>
      <c r="L163" s="259"/>
      <c r="M163" s="260"/>
      <c r="N163" s="261"/>
      <c r="O163" s="261"/>
      <c r="P163" s="261"/>
      <c r="Q163" s="261"/>
      <c r="R163" s="261"/>
      <c r="S163" s="261"/>
      <c r="T163" s="26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3" t="s">
        <v>133</v>
      </c>
      <c r="AU163" s="263" t="s">
        <v>84</v>
      </c>
      <c r="AV163" s="14" t="s">
        <v>84</v>
      </c>
      <c r="AW163" s="14" t="s">
        <v>31</v>
      </c>
      <c r="AX163" s="14" t="s">
        <v>75</v>
      </c>
      <c r="AY163" s="263" t="s">
        <v>125</v>
      </c>
    </row>
    <row r="164" s="15" customFormat="1">
      <c r="A164" s="15"/>
      <c r="B164" s="264"/>
      <c r="C164" s="265"/>
      <c r="D164" s="244" t="s">
        <v>133</v>
      </c>
      <c r="E164" s="266" t="s">
        <v>1</v>
      </c>
      <c r="F164" s="267" t="s">
        <v>136</v>
      </c>
      <c r="G164" s="265"/>
      <c r="H164" s="268">
        <v>0.752</v>
      </c>
      <c r="I164" s="269"/>
      <c r="J164" s="265"/>
      <c r="K164" s="265"/>
      <c r="L164" s="270"/>
      <c r="M164" s="271"/>
      <c r="N164" s="272"/>
      <c r="O164" s="272"/>
      <c r="P164" s="272"/>
      <c r="Q164" s="272"/>
      <c r="R164" s="272"/>
      <c r="S164" s="272"/>
      <c r="T164" s="273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4" t="s">
        <v>133</v>
      </c>
      <c r="AU164" s="274" t="s">
        <v>84</v>
      </c>
      <c r="AV164" s="15" t="s">
        <v>137</v>
      </c>
      <c r="AW164" s="15" t="s">
        <v>31</v>
      </c>
      <c r="AX164" s="15" t="s">
        <v>75</v>
      </c>
      <c r="AY164" s="274" t="s">
        <v>125</v>
      </c>
    </row>
    <row r="165" s="13" customFormat="1">
      <c r="A165" s="13"/>
      <c r="B165" s="242"/>
      <c r="C165" s="243"/>
      <c r="D165" s="244" t="s">
        <v>133</v>
      </c>
      <c r="E165" s="245" t="s">
        <v>1</v>
      </c>
      <c r="F165" s="246" t="s">
        <v>272</v>
      </c>
      <c r="G165" s="243"/>
      <c r="H165" s="245" t="s">
        <v>1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2" t="s">
        <v>133</v>
      </c>
      <c r="AU165" s="252" t="s">
        <v>84</v>
      </c>
      <c r="AV165" s="13" t="s">
        <v>82</v>
      </c>
      <c r="AW165" s="13" t="s">
        <v>31</v>
      </c>
      <c r="AX165" s="13" t="s">
        <v>75</v>
      </c>
      <c r="AY165" s="252" t="s">
        <v>125</v>
      </c>
    </row>
    <row r="166" s="14" customFormat="1">
      <c r="A166" s="14"/>
      <c r="B166" s="253"/>
      <c r="C166" s="254"/>
      <c r="D166" s="244" t="s">
        <v>133</v>
      </c>
      <c r="E166" s="255" t="s">
        <v>1</v>
      </c>
      <c r="F166" s="256" t="s">
        <v>273</v>
      </c>
      <c r="G166" s="254"/>
      <c r="H166" s="257">
        <v>0.41499999999999998</v>
      </c>
      <c r="I166" s="258"/>
      <c r="J166" s="254"/>
      <c r="K166" s="254"/>
      <c r="L166" s="259"/>
      <c r="M166" s="260"/>
      <c r="N166" s="261"/>
      <c r="O166" s="261"/>
      <c r="P166" s="261"/>
      <c r="Q166" s="261"/>
      <c r="R166" s="261"/>
      <c r="S166" s="261"/>
      <c r="T166" s="26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3" t="s">
        <v>133</v>
      </c>
      <c r="AU166" s="263" t="s">
        <v>84</v>
      </c>
      <c r="AV166" s="14" t="s">
        <v>84</v>
      </c>
      <c r="AW166" s="14" t="s">
        <v>31</v>
      </c>
      <c r="AX166" s="14" t="s">
        <v>75</v>
      </c>
      <c r="AY166" s="263" t="s">
        <v>125</v>
      </c>
    </row>
    <row r="167" s="14" customFormat="1">
      <c r="A167" s="14"/>
      <c r="B167" s="253"/>
      <c r="C167" s="254"/>
      <c r="D167" s="244" t="s">
        <v>133</v>
      </c>
      <c r="E167" s="255" t="s">
        <v>1</v>
      </c>
      <c r="F167" s="256" t="s">
        <v>273</v>
      </c>
      <c r="G167" s="254"/>
      <c r="H167" s="257">
        <v>0.41499999999999998</v>
      </c>
      <c r="I167" s="258"/>
      <c r="J167" s="254"/>
      <c r="K167" s="254"/>
      <c r="L167" s="259"/>
      <c r="M167" s="260"/>
      <c r="N167" s="261"/>
      <c r="O167" s="261"/>
      <c r="P167" s="261"/>
      <c r="Q167" s="261"/>
      <c r="R167" s="261"/>
      <c r="S167" s="261"/>
      <c r="T167" s="26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3" t="s">
        <v>133</v>
      </c>
      <c r="AU167" s="263" t="s">
        <v>84</v>
      </c>
      <c r="AV167" s="14" t="s">
        <v>84</v>
      </c>
      <c r="AW167" s="14" t="s">
        <v>31</v>
      </c>
      <c r="AX167" s="14" t="s">
        <v>75</v>
      </c>
      <c r="AY167" s="263" t="s">
        <v>125</v>
      </c>
    </row>
    <row r="168" s="15" customFormat="1">
      <c r="A168" s="15"/>
      <c r="B168" s="264"/>
      <c r="C168" s="265"/>
      <c r="D168" s="244" t="s">
        <v>133</v>
      </c>
      <c r="E168" s="266" t="s">
        <v>1</v>
      </c>
      <c r="F168" s="267" t="s">
        <v>136</v>
      </c>
      <c r="G168" s="265"/>
      <c r="H168" s="268">
        <v>0.82999999999999996</v>
      </c>
      <c r="I168" s="269"/>
      <c r="J168" s="265"/>
      <c r="K168" s="265"/>
      <c r="L168" s="270"/>
      <c r="M168" s="271"/>
      <c r="N168" s="272"/>
      <c r="O168" s="272"/>
      <c r="P168" s="272"/>
      <c r="Q168" s="272"/>
      <c r="R168" s="272"/>
      <c r="S168" s="272"/>
      <c r="T168" s="273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4" t="s">
        <v>133</v>
      </c>
      <c r="AU168" s="274" t="s">
        <v>84</v>
      </c>
      <c r="AV168" s="15" t="s">
        <v>137</v>
      </c>
      <c r="AW168" s="15" t="s">
        <v>31</v>
      </c>
      <c r="AX168" s="15" t="s">
        <v>75</v>
      </c>
      <c r="AY168" s="274" t="s">
        <v>125</v>
      </c>
    </row>
    <row r="169" s="13" customFormat="1">
      <c r="A169" s="13"/>
      <c r="B169" s="242"/>
      <c r="C169" s="243"/>
      <c r="D169" s="244" t="s">
        <v>133</v>
      </c>
      <c r="E169" s="245" t="s">
        <v>1</v>
      </c>
      <c r="F169" s="246" t="s">
        <v>274</v>
      </c>
      <c r="G169" s="243"/>
      <c r="H169" s="245" t="s">
        <v>1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2" t="s">
        <v>133</v>
      </c>
      <c r="AU169" s="252" t="s">
        <v>84</v>
      </c>
      <c r="AV169" s="13" t="s">
        <v>82</v>
      </c>
      <c r="AW169" s="13" t="s">
        <v>31</v>
      </c>
      <c r="AX169" s="13" t="s">
        <v>75</v>
      </c>
      <c r="AY169" s="252" t="s">
        <v>125</v>
      </c>
    </row>
    <row r="170" s="14" customFormat="1">
      <c r="A170" s="14"/>
      <c r="B170" s="253"/>
      <c r="C170" s="254"/>
      <c r="D170" s="244" t="s">
        <v>133</v>
      </c>
      <c r="E170" s="255" t="s">
        <v>1</v>
      </c>
      <c r="F170" s="256" t="s">
        <v>275</v>
      </c>
      <c r="G170" s="254"/>
      <c r="H170" s="257">
        <v>6</v>
      </c>
      <c r="I170" s="258"/>
      <c r="J170" s="254"/>
      <c r="K170" s="254"/>
      <c r="L170" s="259"/>
      <c r="M170" s="260"/>
      <c r="N170" s="261"/>
      <c r="O170" s="261"/>
      <c r="P170" s="261"/>
      <c r="Q170" s="261"/>
      <c r="R170" s="261"/>
      <c r="S170" s="261"/>
      <c r="T170" s="26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3" t="s">
        <v>133</v>
      </c>
      <c r="AU170" s="263" t="s">
        <v>84</v>
      </c>
      <c r="AV170" s="14" t="s">
        <v>84</v>
      </c>
      <c r="AW170" s="14" t="s">
        <v>31</v>
      </c>
      <c r="AX170" s="14" t="s">
        <v>75</v>
      </c>
      <c r="AY170" s="263" t="s">
        <v>125</v>
      </c>
    </row>
    <row r="171" s="15" customFormat="1">
      <c r="A171" s="15"/>
      <c r="B171" s="264"/>
      <c r="C171" s="265"/>
      <c r="D171" s="244" t="s">
        <v>133</v>
      </c>
      <c r="E171" s="266" t="s">
        <v>1</v>
      </c>
      <c r="F171" s="267" t="s">
        <v>136</v>
      </c>
      <c r="G171" s="265"/>
      <c r="H171" s="268">
        <v>6</v>
      </c>
      <c r="I171" s="269"/>
      <c r="J171" s="265"/>
      <c r="K171" s="265"/>
      <c r="L171" s="270"/>
      <c r="M171" s="271"/>
      <c r="N171" s="272"/>
      <c r="O171" s="272"/>
      <c r="P171" s="272"/>
      <c r="Q171" s="272"/>
      <c r="R171" s="272"/>
      <c r="S171" s="272"/>
      <c r="T171" s="273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4" t="s">
        <v>133</v>
      </c>
      <c r="AU171" s="274" t="s">
        <v>84</v>
      </c>
      <c r="AV171" s="15" t="s">
        <v>137</v>
      </c>
      <c r="AW171" s="15" t="s">
        <v>31</v>
      </c>
      <c r="AX171" s="15" t="s">
        <v>75</v>
      </c>
      <c r="AY171" s="274" t="s">
        <v>125</v>
      </c>
    </row>
    <row r="172" s="16" customFormat="1">
      <c r="A172" s="16"/>
      <c r="B172" s="275"/>
      <c r="C172" s="276"/>
      <c r="D172" s="244" t="s">
        <v>133</v>
      </c>
      <c r="E172" s="277" t="s">
        <v>223</v>
      </c>
      <c r="F172" s="278" t="s">
        <v>141</v>
      </c>
      <c r="G172" s="276"/>
      <c r="H172" s="279">
        <v>7.5819999999999999</v>
      </c>
      <c r="I172" s="280"/>
      <c r="J172" s="276"/>
      <c r="K172" s="276"/>
      <c r="L172" s="281"/>
      <c r="M172" s="282"/>
      <c r="N172" s="283"/>
      <c r="O172" s="283"/>
      <c r="P172" s="283"/>
      <c r="Q172" s="283"/>
      <c r="R172" s="283"/>
      <c r="S172" s="283"/>
      <c r="T172" s="284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85" t="s">
        <v>133</v>
      </c>
      <c r="AU172" s="285" t="s">
        <v>84</v>
      </c>
      <c r="AV172" s="16" t="s">
        <v>131</v>
      </c>
      <c r="AW172" s="16" t="s">
        <v>31</v>
      </c>
      <c r="AX172" s="16" t="s">
        <v>82</v>
      </c>
      <c r="AY172" s="285" t="s">
        <v>125</v>
      </c>
    </row>
    <row r="173" s="2" customFormat="1" ht="44.25" customHeight="1">
      <c r="A173" s="39"/>
      <c r="B173" s="40"/>
      <c r="C173" s="228" t="s">
        <v>165</v>
      </c>
      <c r="D173" s="228" t="s">
        <v>127</v>
      </c>
      <c r="E173" s="229" t="s">
        <v>276</v>
      </c>
      <c r="F173" s="230" t="s">
        <v>277</v>
      </c>
      <c r="G173" s="231" t="s">
        <v>130</v>
      </c>
      <c r="H173" s="232">
        <v>56.045000000000002</v>
      </c>
      <c r="I173" s="233"/>
      <c r="J173" s="234">
        <f>ROUND(I173*H173,2)</f>
        <v>0</v>
      </c>
      <c r="K173" s="235"/>
      <c r="L173" s="45"/>
      <c r="M173" s="236" t="s">
        <v>1</v>
      </c>
      <c r="N173" s="237" t="s">
        <v>40</v>
      </c>
      <c r="O173" s="92"/>
      <c r="P173" s="238">
        <f>O173*H173</f>
        <v>0</v>
      </c>
      <c r="Q173" s="238">
        <v>0</v>
      </c>
      <c r="R173" s="238">
        <f>Q173*H173</f>
        <v>0</v>
      </c>
      <c r="S173" s="238">
        <v>0</v>
      </c>
      <c r="T173" s="23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0" t="s">
        <v>131</v>
      </c>
      <c r="AT173" s="240" t="s">
        <v>127</v>
      </c>
      <c r="AU173" s="240" t="s">
        <v>84</v>
      </c>
      <c r="AY173" s="18" t="s">
        <v>125</v>
      </c>
      <c r="BE173" s="241">
        <f>IF(N173="základní",J173,0)</f>
        <v>0</v>
      </c>
      <c r="BF173" s="241">
        <f>IF(N173="snížená",J173,0)</f>
        <v>0</v>
      </c>
      <c r="BG173" s="241">
        <f>IF(N173="zákl. přenesená",J173,0)</f>
        <v>0</v>
      </c>
      <c r="BH173" s="241">
        <f>IF(N173="sníž. přenesená",J173,0)</f>
        <v>0</v>
      </c>
      <c r="BI173" s="241">
        <f>IF(N173="nulová",J173,0)</f>
        <v>0</v>
      </c>
      <c r="BJ173" s="18" t="s">
        <v>82</v>
      </c>
      <c r="BK173" s="241">
        <f>ROUND(I173*H173,2)</f>
        <v>0</v>
      </c>
      <c r="BL173" s="18" t="s">
        <v>131</v>
      </c>
      <c r="BM173" s="240" t="s">
        <v>278</v>
      </c>
    </row>
    <row r="174" s="13" customFormat="1">
      <c r="A174" s="13"/>
      <c r="B174" s="242"/>
      <c r="C174" s="243"/>
      <c r="D174" s="244" t="s">
        <v>133</v>
      </c>
      <c r="E174" s="245" t="s">
        <v>1</v>
      </c>
      <c r="F174" s="246" t="s">
        <v>279</v>
      </c>
      <c r="G174" s="243"/>
      <c r="H174" s="245" t="s">
        <v>1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2" t="s">
        <v>133</v>
      </c>
      <c r="AU174" s="252" t="s">
        <v>84</v>
      </c>
      <c r="AV174" s="13" t="s">
        <v>82</v>
      </c>
      <c r="AW174" s="13" t="s">
        <v>31</v>
      </c>
      <c r="AX174" s="13" t="s">
        <v>75</v>
      </c>
      <c r="AY174" s="252" t="s">
        <v>125</v>
      </c>
    </row>
    <row r="175" s="14" customFormat="1">
      <c r="A175" s="14"/>
      <c r="B175" s="253"/>
      <c r="C175" s="254"/>
      <c r="D175" s="244" t="s">
        <v>133</v>
      </c>
      <c r="E175" s="255" t="s">
        <v>1</v>
      </c>
      <c r="F175" s="256" t="s">
        <v>280</v>
      </c>
      <c r="G175" s="254"/>
      <c r="H175" s="257">
        <v>7.2169999999999996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3" t="s">
        <v>133</v>
      </c>
      <c r="AU175" s="263" t="s">
        <v>84</v>
      </c>
      <c r="AV175" s="14" t="s">
        <v>84</v>
      </c>
      <c r="AW175" s="14" t="s">
        <v>31</v>
      </c>
      <c r="AX175" s="14" t="s">
        <v>75</v>
      </c>
      <c r="AY175" s="263" t="s">
        <v>125</v>
      </c>
    </row>
    <row r="176" s="14" customFormat="1">
      <c r="A176" s="14"/>
      <c r="B176" s="253"/>
      <c r="C176" s="254"/>
      <c r="D176" s="244" t="s">
        <v>133</v>
      </c>
      <c r="E176" s="255" t="s">
        <v>1</v>
      </c>
      <c r="F176" s="256" t="s">
        <v>281</v>
      </c>
      <c r="G176" s="254"/>
      <c r="H176" s="257">
        <v>17.23</v>
      </c>
      <c r="I176" s="258"/>
      <c r="J176" s="254"/>
      <c r="K176" s="254"/>
      <c r="L176" s="259"/>
      <c r="M176" s="260"/>
      <c r="N176" s="261"/>
      <c r="O176" s="261"/>
      <c r="P176" s="261"/>
      <c r="Q176" s="261"/>
      <c r="R176" s="261"/>
      <c r="S176" s="261"/>
      <c r="T176" s="26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3" t="s">
        <v>133</v>
      </c>
      <c r="AU176" s="263" t="s">
        <v>84</v>
      </c>
      <c r="AV176" s="14" t="s">
        <v>84</v>
      </c>
      <c r="AW176" s="14" t="s">
        <v>31</v>
      </c>
      <c r="AX176" s="14" t="s">
        <v>75</v>
      </c>
      <c r="AY176" s="263" t="s">
        <v>125</v>
      </c>
    </row>
    <row r="177" s="14" customFormat="1">
      <c r="A177" s="14"/>
      <c r="B177" s="253"/>
      <c r="C177" s="254"/>
      <c r="D177" s="244" t="s">
        <v>133</v>
      </c>
      <c r="E177" s="255" t="s">
        <v>1</v>
      </c>
      <c r="F177" s="256" t="s">
        <v>282</v>
      </c>
      <c r="G177" s="254"/>
      <c r="H177" s="257">
        <v>0.253</v>
      </c>
      <c r="I177" s="258"/>
      <c r="J177" s="254"/>
      <c r="K177" s="254"/>
      <c r="L177" s="259"/>
      <c r="M177" s="260"/>
      <c r="N177" s="261"/>
      <c r="O177" s="261"/>
      <c r="P177" s="261"/>
      <c r="Q177" s="261"/>
      <c r="R177" s="261"/>
      <c r="S177" s="261"/>
      <c r="T177" s="26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3" t="s">
        <v>133</v>
      </c>
      <c r="AU177" s="263" t="s">
        <v>84</v>
      </c>
      <c r="AV177" s="14" t="s">
        <v>84</v>
      </c>
      <c r="AW177" s="14" t="s">
        <v>31</v>
      </c>
      <c r="AX177" s="14" t="s">
        <v>75</v>
      </c>
      <c r="AY177" s="263" t="s">
        <v>125</v>
      </c>
    </row>
    <row r="178" s="14" customFormat="1">
      <c r="A178" s="14"/>
      <c r="B178" s="253"/>
      <c r="C178" s="254"/>
      <c r="D178" s="244" t="s">
        <v>133</v>
      </c>
      <c r="E178" s="255" t="s">
        <v>1</v>
      </c>
      <c r="F178" s="256" t="s">
        <v>283</v>
      </c>
      <c r="G178" s="254"/>
      <c r="H178" s="257">
        <v>4.2329999999999997</v>
      </c>
      <c r="I178" s="258"/>
      <c r="J178" s="254"/>
      <c r="K178" s="254"/>
      <c r="L178" s="259"/>
      <c r="M178" s="260"/>
      <c r="N178" s="261"/>
      <c r="O178" s="261"/>
      <c r="P178" s="261"/>
      <c r="Q178" s="261"/>
      <c r="R178" s="261"/>
      <c r="S178" s="261"/>
      <c r="T178" s="26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3" t="s">
        <v>133</v>
      </c>
      <c r="AU178" s="263" t="s">
        <v>84</v>
      </c>
      <c r="AV178" s="14" t="s">
        <v>84</v>
      </c>
      <c r="AW178" s="14" t="s">
        <v>31</v>
      </c>
      <c r="AX178" s="14" t="s">
        <v>75</v>
      </c>
      <c r="AY178" s="263" t="s">
        <v>125</v>
      </c>
    </row>
    <row r="179" s="14" customFormat="1">
      <c r="A179" s="14"/>
      <c r="B179" s="253"/>
      <c r="C179" s="254"/>
      <c r="D179" s="244" t="s">
        <v>133</v>
      </c>
      <c r="E179" s="255" t="s">
        <v>1</v>
      </c>
      <c r="F179" s="256" t="s">
        <v>284</v>
      </c>
      <c r="G179" s="254"/>
      <c r="H179" s="257">
        <v>4.1440000000000001</v>
      </c>
      <c r="I179" s="258"/>
      <c r="J179" s="254"/>
      <c r="K179" s="254"/>
      <c r="L179" s="259"/>
      <c r="M179" s="260"/>
      <c r="N179" s="261"/>
      <c r="O179" s="261"/>
      <c r="P179" s="261"/>
      <c r="Q179" s="261"/>
      <c r="R179" s="261"/>
      <c r="S179" s="261"/>
      <c r="T179" s="26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3" t="s">
        <v>133</v>
      </c>
      <c r="AU179" s="263" t="s">
        <v>84</v>
      </c>
      <c r="AV179" s="14" t="s">
        <v>84</v>
      </c>
      <c r="AW179" s="14" t="s">
        <v>31</v>
      </c>
      <c r="AX179" s="14" t="s">
        <v>75</v>
      </c>
      <c r="AY179" s="263" t="s">
        <v>125</v>
      </c>
    </row>
    <row r="180" s="14" customFormat="1">
      <c r="A180" s="14"/>
      <c r="B180" s="253"/>
      <c r="C180" s="254"/>
      <c r="D180" s="244" t="s">
        <v>133</v>
      </c>
      <c r="E180" s="255" t="s">
        <v>1</v>
      </c>
      <c r="F180" s="256" t="s">
        <v>285</v>
      </c>
      <c r="G180" s="254"/>
      <c r="H180" s="257">
        <v>21.623999999999999</v>
      </c>
      <c r="I180" s="258"/>
      <c r="J180" s="254"/>
      <c r="K180" s="254"/>
      <c r="L180" s="259"/>
      <c r="M180" s="260"/>
      <c r="N180" s="261"/>
      <c r="O180" s="261"/>
      <c r="P180" s="261"/>
      <c r="Q180" s="261"/>
      <c r="R180" s="261"/>
      <c r="S180" s="261"/>
      <c r="T180" s="26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3" t="s">
        <v>133</v>
      </c>
      <c r="AU180" s="263" t="s">
        <v>84</v>
      </c>
      <c r="AV180" s="14" t="s">
        <v>84</v>
      </c>
      <c r="AW180" s="14" t="s">
        <v>31</v>
      </c>
      <c r="AX180" s="14" t="s">
        <v>75</v>
      </c>
      <c r="AY180" s="263" t="s">
        <v>125</v>
      </c>
    </row>
    <row r="181" s="15" customFormat="1">
      <c r="A181" s="15"/>
      <c r="B181" s="264"/>
      <c r="C181" s="265"/>
      <c r="D181" s="244" t="s">
        <v>133</v>
      </c>
      <c r="E181" s="266" t="s">
        <v>1</v>
      </c>
      <c r="F181" s="267" t="s">
        <v>136</v>
      </c>
      <c r="G181" s="265"/>
      <c r="H181" s="268">
        <v>54.700999999999993</v>
      </c>
      <c r="I181" s="269"/>
      <c r="J181" s="265"/>
      <c r="K181" s="265"/>
      <c r="L181" s="270"/>
      <c r="M181" s="271"/>
      <c r="N181" s="272"/>
      <c r="O181" s="272"/>
      <c r="P181" s="272"/>
      <c r="Q181" s="272"/>
      <c r="R181" s="272"/>
      <c r="S181" s="272"/>
      <c r="T181" s="273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4" t="s">
        <v>133</v>
      </c>
      <c r="AU181" s="274" t="s">
        <v>84</v>
      </c>
      <c r="AV181" s="15" t="s">
        <v>137</v>
      </c>
      <c r="AW181" s="15" t="s">
        <v>31</v>
      </c>
      <c r="AX181" s="15" t="s">
        <v>75</v>
      </c>
      <c r="AY181" s="274" t="s">
        <v>125</v>
      </c>
    </row>
    <row r="182" s="13" customFormat="1">
      <c r="A182" s="13"/>
      <c r="B182" s="242"/>
      <c r="C182" s="243"/>
      <c r="D182" s="244" t="s">
        <v>133</v>
      </c>
      <c r="E182" s="245" t="s">
        <v>1</v>
      </c>
      <c r="F182" s="246" t="s">
        <v>286</v>
      </c>
      <c r="G182" s="243"/>
      <c r="H182" s="245" t="s">
        <v>1</v>
      </c>
      <c r="I182" s="247"/>
      <c r="J182" s="243"/>
      <c r="K182" s="243"/>
      <c r="L182" s="248"/>
      <c r="M182" s="249"/>
      <c r="N182" s="250"/>
      <c r="O182" s="250"/>
      <c r="P182" s="250"/>
      <c r="Q182" s="250"/>
      <c r="R182" s="250"/>
      <c r="S182" s="250"/>
      <c r="T182" s="25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2" t="s">
        <v>133</v>
      </c>
      <c r="AU182" s="252" t="s">
        <v>84</v>
      </c>
      <c r="AV182" s="13" t="s">
        <v>82</v>
      </c>
      <c r="AW182" s="13" t="s">
        <v>31</v>
      </c>
      <c r="AX182" s="13" t="s">
        <v>75</v>
      </c>
      <c r="AY182" s="252" t="s">
        <v>125</v>
      </c>
    </row>
    <row r="183" s="14" customFormat="1">
      <c r="A183" s="14"/>
      <c r="B183" s="253"/>
      <c r="C183" s="254"/>
      <c r="D183" s="244" t="s">
        <v>133</v>
      </c>
      <c r="E183" s="255" t="s">
        <v>1</v>
      </c>
      <c r="F183" s="256" t="s">
        <v>287</v>
      </c>
      <c r="G183" s="254"/>
      <c r="H183" s="257">
        <v>1.3440000000000001</v>
      </c>
      <c r="I183" s="258"/>
      <c r="J183" s="254"/>
      <c r="K183" s="254"/>
      <c r="L183" s="259"/>
      <c r="M183" s="260"/>
      <c r="N183" s="261"/>
      <c r="O183" s="261"/>
      <c r="P183" s="261"/>
      <c r="Q183" s="261"/>
      <c r="R183" s="261"/>
      <c r="S183" s="261"/>
      <c r="T183" s="26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3" t="s">
        <v>133</v>
      </c>
      <c r="AU183" s="263" t="s">
        <v>84</v>
      </c>
      <c r="AV183" s="14" t="s">
        <v>84</v>
      </c>
      <c r="AW183" s="14" t="s">
        <v>31</v>
      </c>
      <c r="AX183" s="14" t="s">
        <v>75</v>
      </c>
      <c r="AY183" s="263" t="s">
        <v>125</v>
      </c>
    </row>
    <row r="184" s="15" customFormat="1">
      <c r="A184" s="15"/>
      <c r="B184" s="264"/>
      <c r="C184" s="265"/>
      <c r="D184" s="244" t="s">
        <v>133</v>
      </c>
      <c r="E184" s="266" t="s">
        <v>1</v>
      </c>
      <c r="F184" s="267" t="s">
        <v>136</v>
      </c>
      <c r="G184" s="265"/>
      <c r="H184" s="268">
        <v>1.3440000000000001</v>
      </c>
      <c r="I184" s="269"/>
      <c r="J184" s="265"/>
      <c r="K184" s="265"/>
      <c r="L184" s="270"/>
      <c r="M184" s="271"/>
      <c r="N184" s="272"/>
      <c r="O184" s="272"/>
      <c r="P184" s="272"/>
      <c r="Q184" s="272"/>
      <c r="R184" s="272"/>
      <c r="S184" s="272"/>
      <c r="T184" s="273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74" t="s">
        <v>133</v>
      </c>
      <c r="AU184" s="274" t="s">
        <v>84</v>
      </c>
      <c r="AV184" s="15" t="s">
        <v>137</v>
      </c>
      <c r="AW184" s="15" t="s">
        <v>31</v>
      </c>
      <c r="AX184" s="15" t="s">
        <v>75</v>
      </c>
      <c r="AY184" s="274" t="s">
        <v>125</v>
      </c>
    </row>
    <row r="185" s="16" customFormat="1">
      <c r="A185" s="16"/>
      <c r="B185" s="275"/>
      <c r="C185" s="276"/>
      <c r="D185" s="244" t="s">
        <v>133</v>
      </c>
      <c r="E185" s="277" t="s">
        <v>214</v>
      </c>
      <c r="F185" s="278" t="s">
        <v>141</v>
      </c>
      <c r="G185" s="276"/>
      <c r="H185" s="279">
        <v>56.044999999999995</v>
      </c>
      <c r="I185" s="280"/>
      <c r="J185" s="276"/>
      <c r="K185" s="276"/>
      <c r="L185" s="281"/>
      <c r="M185" s="282"/>
      <c r="N185" s="283"/>
      <c r="O185" s="283"/>
      <c r="P185" s="283"/>
      <c r="Q185" s="283"/>
      <c r="R185" s="283"/>
      <c r="S185" s="283"/>
      <c r="T185" s="284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T185" s="285" t="s">
        <v>133</v>
      </c>
      <c r="AU185" s="285" t="s">
        <v>84</v>
      </c>
      <c r="AV185" s="16" t="s">
        <v>131</v>
      </c>
      <c r="AW185" s="16" t="s">
        <v>31</v>
      </c>
      <c r="AX185" s="16" t="s">
        <v>82</v>
      </c>
      <c r="AY185" s="285" t="s">
        <v>125</v>
      </c>
    </row>
    <row r="186" s="2" customFormat="1" ht="62.7" customHeight="1">
      <c r="A186" s="39"/>
      <c r="B186" s="40"/>
      <c r="C186" s="228" t="s">
        <v>170</v>
      </c>
      <c r="D186" s="228" t="s">
        <v>127</v>
      </c>
      <c r="E186" s="229" t="s">
        <v>288</v>
      </c>
      <c r="F186" s="230" t="s">
        <v>289</v>
      </c>
      <c r="G186" s="231" t="s">
        <v>130</v>
      </c>
      <c r="H186" s="232">
        <v>83.656000000000006</v>
      </c>
      <c r="I186" s="233"/>
      <c r="J186" s="234">
        <f>ROUND(I186*H186,2)</f>
        <v>0</v>
      </c>
      <c r="K186" s="235"/>
      <c r="L186" s="45"/>
      <c r="M186" s="236" t="s">
        <v>1</v>
      </c>
      <c r="N186" s="237" t="s">
        <v>40</v>
      </c>
      <c r="O186" s="92"/>
      <c r="P186" s="238">
        <f>O186*H186</f>
        <v>0</v>
      </c>
      <c r="Q186" s="238">
        <v>0</v>
      </c>
      <c r="R186" s="238">
        <f>Q186*H186</f>
        <v>0</v>
      </c>
      <c r="S186" s="238">
        <v>0</v>
      </c>
      <c r="T186" s="23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0" t="s">
        <v>131</v>
      </c>
      <c r="AT186" s="240" t="s">
        <v>127</v>
      </c>
      <c r="AU186" s="240" t="s">
        <v>84</v>
      </c>
      <c r="AY186" s="18" t="s">
        <v>125</v>
      </c>
      <c r="BE186" s="241">
        <f>IF(N186="základní",J186,0)</f>
        <v>0</v>
      </c>
      <c r="BF186" s="241">
        <f>IF(N186="snížená",J186,0)</f>
        <v>0</v>
      </c>
      <c r="BG186" s="241">
        <f>IF(N186="zákl. přenesená",J186,0)</f>
        <v>0</v>
      </c>
      <c r="BH186" s="241">
        <f>IF(N186="sníž. přenesená",J186,0)</f>
        <v>0</v>
      </c>
      <c r="BI186" s="241">
        <f>IF(N186="nulová",J186,0)</f>
        <v>0</v>
      </c>
      <c r="BJ186" s="18" t="s">
        <v>82</v>
      </c>
      <c r="BK186" s="241">
        <f>ROUND(I186*H186,2)</f>
        <v>0</v>
      </c>
      <c r="BL186" s="18" t="s">
        <v>131</v>
      </c>
      <c r="BM186" s="240" t="s">
        <v>290</v>
      </c>
    </row>
    <row r="187" s="13" customFormat="1">
      <c r="A187" s="13"/>
      <c r="B187" s="242"/>
      <c r="C187" s="243"/>
      <c r="D187" s="244" t="s">
        <v>133</v>
      </c>
      <c r="E187" s="245" t="s">
        <v>1</v>
      </c>
      <c r="F187" s="246" t="s">
        <v>215</v>
      </c>
      <c r="G187" s="243"/>
      <c r="H187" s="245" t="s">
        <v>1</v>
      </c>
      <c r="I187" s="247"/>
      <c r="J187" s="243"/>
      <c r="K187" s="243"/>
      <c r="L187" s="248"/>
      <c r="M187" s="249"/>
      <c r="N187" s="250"/>
      <c r="O187" s="250"/>
      <c r="P187" s="250"/>
      <c r="Q187" s="250"/>
      <c r="R187" s="250"/>
      <c r="S187" s="250"/>
      <c r="T187" s="25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2" t="s">
        <v>133</v>
      </c>
      <c r="AU187" s="252" t="s">
        <v>84</v>
      </c>
      <c r="AV187" s="13" t="s">
        <v>82</v>
      </c>
      <c r="AW187" s="13" t="s">
        <v>31</v>
      </c>
      <c r="AX187" s="13" t="s">
        <v>75</v>
      </c>
      <c r="AY187" s="252" t="s">
        <v>125</v>
      </c>
    </row>
    <row r="188" s="14" customFormat="1">
      <c r="A188" s="14"/>
      <c r="B188" s="253"/>
      <c r="C188" s="254"/>
      <c r="D188" s="244" t="s">
        <v>133</v>
      </c>
      <c r="E188" s="255" t="s">
        <v>1</v>
      </c>
      <c r="F188" s="256" t="s">
        <v>214</v>
      </c>
      <c r="G188" s="254"/>
      <c r="H188" s="257">
        <v>56.045000000000002</v>
      </c>
      <c r="I188" s="258"/>
      <c r="J188" s="254"/>
      <c r="K188" s="254"/>
      <c r="L188" s="259"/>
      <c r="M188" s="260"/>
      <c r="N188" s="261"/>
      <c r="O188" s="261"/>
      <c r="P188" s="261"/>
      <c r="Q188" s="261"/>
      <c r="R188" s="261"/>
      <c r="S188" s="261"/>
      <c r="T188" s="26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3" t="s">
        <v>133</v>
      </c>
      <c r="AU188" s="263" t="s">
        <v>84</v>
      </c>
      <c r="AV188" s="14" t="s">
        <v>84</v>
      </c>
      <c r="AW188" s="14" t="s">
        <v>31</v>
      </c>
      <c r="AX188" s="14" t="s">
        <v>75</v>
      </c>
      <c r="AY188" s="263" t="s">
        <v>125</v>
      </c>
    </row>
    <row r="189" s="15" customFormat="1">
      <c r="A189" s="15"/>
      <c r="B189" s="264"/>
      <c r="C189" s="265"/>
      <c r="D189" s="244" t="s">
        <v>133</v>
      </c>
      <c r="E189" s="266" t="s">
        <v>1</v>
      </c>
      <c r="F189" s="267" t="s">
        <v>136</v>
      </c>
      <c r="G189" s="265"/>
      <c r="H189" s="268">
        <v>56.045000000000002</v>
      </c>
      <c r="I189" s="269"/>
      <c r="J189" s="265"/>
      <c r="K189" s="265"/>
      <c r="L189" s="270"/>
      <c r="M189" s="271"/>
      <c r="N189" s="272"/>
      <c r="O189" s="272"/>
      <c r="P189" s="272"/>
      <c r="Q189" s="272"/>
      <c r="R189" s="272"/>
      <c r="S189" s="272"/>
      <c r="T189" s="273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74" t="s">
        <v>133</v>
      </c>
      <c r="AU189" s="274" t="s">
        <v>84</v>
      </c>
      <c r="AV189" s="15" t="s">
        <v>137</v>
      </c>
      <c r="AW189" s="15" t="s">
        <v>31</v>
      </c>
      <c r="AX189" s="15" t="s">
        <v>75</v>
      </c>
      <c r="AY189" s="274" t="s">
        <v>125</v>
      </c>
    </row>
    <row r="190" s="13" customFormat="1">
      <c r="A190" s="13"/>
      <c r="B190" s="242"/>
      <c r="C190" s="243"/>
      <c r="D190" s="244" t="s">
        <v>133</v>
      </c>
      <c r="E190" s="245" t="s">
        <v>1</v>
      </c>
      <c r="F190" s="246" t="s">
        <v>291</v>
      </c>
      <c r="G190" s="243"/>
      <c r="H190" s="245" t="s">
        <v>1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2" t="s">
        <v>133</v>
      </c>
      <c r="AU190" s="252" t="s">
        <v>84</v>
      </c>
      <c r="AV190" s="13" t="s">
        <v>82</v>
      </c>
      <c r="AW190" s="13" t="s">
        <v>31</v>
      </c>
      <c r="AX190" s="13" t="s">
        <v>75</v>
      </c>
      <c r="AY190" s="252" t="s">
        <v>125</v>
      </c>
    </row>
    <row r="191" s="14" customFormat="1">
      <c r="A191" s="14"/>
      <c r="B191" s="253"/>
      <c r="C191" s="254"/>
      <c r="D191" s="244" t="s">
        <v>133</v>
      </c>
      <c r="E191" s="255" t="s">
        <v>1</v>
      </c>
      <c r="F191" s="256" t="s">
        <v>229</v>
      </c>
      <c r="G191" s="254"/>
      <c r="H191" s="257">
        <v>13.202</v>
      </c>
      <c r="I191" s="258"/>
      <c r="J191" s="254"/>
      <c r="K191" s="254"/>
      <c r="L191" s="259"/>
      <c r="M191" s="260"/>
      <c r="N191" s="261"/>
      <c r="O191" s="261"/>
      <c r="P191" s="261"/>
      <c r="Q191" s="261"/>
      <c r="R191" s="261"/>
      <c r="S191" s="261"/>
      <c r="T191" s="26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3" t="s">
        <v>133</v>
      </c>
      <c r="AU191" s="263" t="s">
        <v>84</v>
      </c>
      <c r="AV191" s="14" t="s">
        <v>84</v>
      </c>
      <c r="AW191" s="14" t="s">
        <v>31</v>
      </c>
      <c r="AX191" s="14" t="s">
        <v>75</v>
      </c>
      <c r="AY191" s="263" t="s">
        <v>125</v>
      </c>
    </row>
    <row r="192" s="15" customFormat="1">
      <c r="A192" s="15"/>
      <c r="B192" s="264"/>
      <c r="C192" s="265"/>
      <c r="D192" s="244" t="s">
        <v>133</v>
      </c>
      <c r="E192" s="266" t="s">
        <v>1</v>
      </c>
      <c r="F192" s="267" t="s">
        <v>136</v>
      </c>
      <c r="G192" s="265"/>
      <c r="H192" s="268">
        <v>13.202</v>
      </c>
      <c r="I192" s="269"/>
      <c r="J192" s="265"/>
      <c r="K192" s="265"/>
      <c r="L192" s="270"/>
      <c r="M192" s="271"/>
      <c r="N192" s="272"/>
      <c r="O192" s="272"/>
      <c r="P192" s="272"/>
      <c r="Q192" s="272"/>
      <c r="R192" s="272"/>
      <c r="S192" s="272"/>
      <c r="T192" s="273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4" t="s">
        <v>133</v>
      </c>
      <c r="AU192" s="274" t="s">
        <v>84</v>
      </c>
      <c r="AV192" s="15" t="s">
        <v>137</v>
      </c>
      <c r="AW192" s="15" t="s">
        <v>31</v>
      </c>
      <c r="AX192" s="15" t="s">
        <v>75</v>
      </c>
      <c r="AY192" s="274" t="s">
        <v>125</v>
      </c>
    </row>
    <row r="193" s="13" customFormat="1">
      <c r="A193" s="13"/>
      <c r="B193" s="242"/>
      <c r="C193" s="243"/>
      <c r="D193" s="244" t="s">
        <v>133</v>
      </c>
      <c r="E193" s="245" t="s">
        <v>1</v>
      </c>
      <c r="F193" s="246" t="s">
        <v>292</v>
      </c>
      <c r="G193" s="243"/>
      <c r="H193" s="245" t="s">
        <v>1</v>
      </c>
      <c r="I193" s="247"/>
      <c r="J193" s="243"/>
      <c r="K193" s="243"/>
      <c r="L193" s="248"/>
      <c r="M193" s="249"/>
      <c r="N193" s="250"/>
      <c r="O193" s="250"/>
      <c r="P193" s="250"/>
      <c r="Q193" s="250"/>
      <c r="R193" s="250"/>
      <c r="S193" s="250"/>
      <c r="T193" s="25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2" t="s">
        <v>133</v>
      </c>
      <c r="AU193" s="252" t="s">
        <v>84</v>
      </c>
      <c r="AV193" s="13" t="s">
        <v>82</v>
      </c>
      <c r="AW193" s="13" t="s">
        <v>31</v>
      </c>
      <c r="AX193" s="13" t="s">
        <v>75</v>
      </c>
      <c r="AY193" s="252" t="s">
        <v>125</v>
      </c>
    </row>
    <row r="194" s="14" customFormat="1">
      <c r="A194" s="14"/>
      <c r="B194" s="253"/>
      <c r="C194" s="254"/>
      <c r="D194" s="244" t="s">
        <v>133</v>
      </c>
      <c r="E194" s="255" t="s">
        <v>1</v>
      </c>
      <c r="F194" s="256" t="s">
        <v>220</v>
      </c>
      <c r="G194" s="254"/>
      <c r="H194" s="257">
        <v>3.7799999999999998</v>
      </c>
      <c r="I194" s="258"/>
      <c r="J194" s="254"/>
      <c r="K194" s="254"/>
      <c r="L194" s="259"/>
      <c r="M194" s="260"/>
      <c r="N194" s="261"/>
      <c r="O194" s="261"/>
      <c r="P194" s="261"/>
      <c r="Q194" s="261"/>
      <c r="R194" s="261"/>
      <c r="S194" s="261"/>
      <c r="T194" s="26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3" t="s">
        <v>133</v>
      </c>
      <c r="AU194" s="263" t="s">
        <v>84</v>
      </c>
      <c r="AV194" s="14" t="s">
        <v>84</v>
      </c>
      <c r="AW194" s="14" t="s">
        <v>31</v>
      </c>
      <c r="AX194" s="14" t="s">
        <v>75</v>
      </c>
      <c r="AY194" s="263" t="s">
        <v>125</v>
      </c>
    </row>
    <row r="195" s="14" customFormat="1">
      <c r="A195" s="14"/>
      <c r="B195" s="253"/>
      <c r="C195" s="254"/>
      <c r="D195" s="244" t="s">
        <v>133</v>
      </c>
      <c r="E195" s="255" t="s">
        <v>1</v>
      </c>
      <c r="F195" s="256" t="s">
        <v>223</v>
      </c>
      <c r="G195" s="254"/>
      <c r="H195" s="257">
        <v>7.5819999999999999</v>
      </c>
      <c r="I195" s="258"/>
      <c r="J195" s="254"/>
      <c r="K195" s="254"/>
      <c r="L195" s="259"/>
      <c r="M195" s="260"/>
      <c r="N195" s="261"/>
      <c r="O195" s="261"/>
      <c r="P195" s="261"/>
      <c r="Q195" s="261"/>
      <c r="R195" s="261"/>
      <c r="S195" s="261"/>
      <c r="T195" s="26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3" t="s">
        <v>133</v>
      </c>
      <c r="AU195" s="263" t="s">
        <v>84</v>
      </c>
      <c r="AV195" s="14" t="s">
        <v>84</v>
      </c>
      <c r="AW195" s="14" t="s">
        <v>31</v>
      </c>
      <c r="AX195" s="14" t="s">
        <v>75</v>
      </c>
      <c r="AY195" s="263" t="s">
        <v>125</v>
      </c>
    </row>
    <row r="196" s="15" customFormat="1">
      <c r="A196" s="15"/>
      <c r="B196" s="264"/>
      <c r="C196" s="265"/>
      <c r="D196" s="244" t="s">
        <v>133</v>
      </c>
      <c r="E196" s="266" t="s">
        <v>1</v>
      </c>
      <c r="F196" s="267" t="s">
        <v>136</v>
      </c>
      <c r="G196" s="265"/>
      <c r="H196" s="268">
        <v>11.362</v>
      </c>
      <c r="I196" s="269"/>
      <c r="J196" s="265"/>
      <c r="K196" s="265"/>
      <c r="L196" s="270"/>
      <c r="M196" s="271"/>
      <c r="N196" s="272"/>
      <c r="O196" s="272"/>
      <c r="P196" s="272"/>
      <c r="Q196" s="272"/>
      <c r="R196" s="272"/>
      <c r="S196" s="272"/>
      <c r="T196" s="273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4" t="s">
        <v>133</v>
      </c>
      <c r="AU196" s="274" t="s">
        <v>84</v>
      </c>
      <c r="AV196" s="15" t="s">
        <v>137</v>
      </c>
      <c r="AW196" s="15" t="s">
        <v>31</v>
      </c>
      <c r="AX196" s="15" t="s">
        <v>75</v>
      </c>
      <c r="AY196" s="274" t="s">
        <v>125</v>
      </c>
    </row>
    <row r="197" s="13" customFormat="1">
      <c r="A197" s="13"/>
      <c r="B197" s="242"/>
      <c r="C197" s="243"/>
      <c r="D197" s="244" t="s">
        <v>133</v>
      </c>
      <c r="E197" s="245" t="s">
        <v>1</v>
      </c>
      <c r="F197" s="246" t="s">
        <v>293</v>
      </c>
      <c r="G197" s="243"/>
      <c r="H197" s="245" t="s">
        <v>1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2" t="s">
        <v>133</v>
      </c>
      <c r="AU197" s="252" t="s">
        <v>84</v>
      </c>
      <c r="AV197" s="13" t="s">
        <v>82</v>
      </c>
      <c r="AW197" s="13" t="s">
        <v>31</v>
      </c>
      <c r="AX197" s="13" t="s">
        <v>75</v>
      </c>
      <c r="AY197" s="252" t="s">
        <v>125</v>
      </c>
    </row>
    <row r="198" s="14" customFormat="1">
      <c r="A198" s="14"/>
      <c r="B198" s="253"/>
      <c r="C198" s="254"/>
      <c r="D198" s="244" t="s">
        <v>133</v>
      </c>
      <c r="E198" s="255" t="s">
        <v>1</v>
      </c>
      <c r="F198" s="256" t="s">
        <v>294</v>
      </c>
      <c r="G198" s="254"/>
      <c r="H198" s="257">
        <v>1.103</v>
      </c>
      <c r="I198" s="258"/>
      <c r="J198" s="254"/>
      <c r="K198" s="254"/>
      <c r="L198" s="259"/>
      <c r="M198" s="260"/>
      <c r="N198" s="261"/>
      <c r="O198" s="261"/>
      <c r="P198" s="261"/>
      <c r="Q198" s="261"/>
      <c r="R198" s="261"/>
      <c r="S198" s="261"/>
      <c r="T198" s="26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3" t="s">
        <v>133</v>
      </c>
      <c r="AU198" s="263" t="s">
        <v>84</v>
      </c>
      <c r="AV198" s="14" t="s">
        <v>84</v>
      </c>
      <c r="AW198" s="14" t="s">
        <v>31</v>
      </c>
      <c r="AX198" s="14" t="s">
        <v>75</v>
      </c>
      <c r="AY198" s="263" t="s">
        <v>125</v>
      </c>
    </row>
    <row r="199" s="14" customFormat="1">
      <c r="A199" s="14"/>
      <c r="B199" s="253"/>
      <c r="C199" s="254"/>
      <c r="D199" s="244" t="s">
        <v>133</v>
      </c>
      <c r="E199" s="255" t="s">
        <v>1</v>
      </c>
      <c r="F199" s="256" t="s">
        <v>295</v>
      </c>
      <c r="G199" s="254"/>
      <c r="H199" s="257">
        <v>0.73499999999999999</v>
      </c>
      <c r="I199" s="258"/>
      <c r="J199" s="254"/>
      <c r="K199" s="254"/>
      <c r="L199" s="259"/>
      <c r="M199" s="260"/>
      <c r="N199" s="261"/>
      <c r="O199" s="261"/>
      <c r="P199" s="261"/>
      <c r="Q199" s="261"/>
      <c r="R199" s="261"/>
      <c r="S199" s="261"/>
      <c r="T199" s="26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3" t="s">
        <v>133</v>
      </c>
      <c r="AU199" s="263" t="s">
        <v>84</v>
      </c>
      <c r="AV199" s="14" t="s">
        <v>84</v>
      </c>
      <c r="AW199" s="14" t="s">
        <v>31</v>
      </c>
      <c r="AX199" s="14" t="s">
        <v>75</v>
      </c>
      <c r="AY199" s="263" t="s">
        <v>125</v>
      </c>
    </row>
    <row r="200" s="14" customFormat="1">
      <c r="A200" s="14"/>
      <c r="B200" s="253"/>
      <c r="C200" s="254"/>
      <c r="D200" s="244" t="s">
        <v>133</v>
      </c>
      <c r="E200" s="255" t="s">
        <v>1</v>
      </c>
      <c r="F200" s="256" t="s">
        <v>296</v>
      </c>
      <c r="G200" s="254"/>
      <c r="H200" s="257">
        <v>1.2090000000000001</v>
      </c>
      <c r="I200" s="258"/>
      <c r="J200" s="254"/>
      <c r="K200" s="254"/>
      <c r="L200" s="259"/>
      <c r="M200" s="260"/>
      <c r="N200" s="261"/>
      <c r="O200" s="261"/>
      <c r="P200" s="261"/>
      <c r="Q200" s="261"/>
      <c r="R200" s="261"/>
      <c r="S200" s="261"/>
      <c r="T200" s="26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3" t="s">
        <v>133</v>
      </c>
      <c r="AU200" s="263" t="s">
        <v>84</v>
      </c>
      <c r="AV200" s="14" t="s">
        <v>84</v>
      </c>
      <c r="AW200" s="14" t="s">
        <v>31</v>
      </c>
      <c r="AX200" s="14" t="s">
        <v>75</v>
      </c>
      <c r="AY200" s="263" t="s">
        <v>125</v>
      </c>
    </row>
    <row r="201" s="15" customFormat="1">
      <c r="A201" s="15"/>
      <c r="B201" s="264"/>
      <c r="C201" s="265"/>
      <c r="D201" s="244" t="s">
        <v>133</v>
      </c>
      <c r="E201" s="266" t="s">
        <v>1</v>
      </c>
      <c r="F201" s="267" t="s">
        <v>136</v>
      </c>
      <c r="G201" s="265"/>
      <c r="H201" s="268">
        <v>3.0470000000000002</v>
      </c>
      <c r="I201" s="269"/>
      <c r="J201" s="265"/>
      <c r="K201" s="265"/>
      <c r="L201" s="270"/>
      <c r="M201" s="271"/>
      <c r="N201" s="272"/>
      <c r="O201" s="272"/>
      <c r="P201" s="272"/>
      <c r="Q201" s="272"/>
      <c r="R201" s="272"/>
      <c r="S201" s="272"/>
      <c r="T201" s="273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4" t="s">
        <v>133</v>
      </c>
      <c r="AU201" s="274" t="s">
        <v>84</v>
      </c>
      <c r="AV201" s="15" t="s">
        <v>137</v>
      </c>
      <c r="AW201" s="15" t="s">
        <v>31</v>
      </c>
      <c r="AX201" s="15" t="s">
        <v>75</v>
      </c>
      <c r="AY201" s="274" t="s">
        <v>125</v>
      </c>
    </row>
    <row r="202" s="16" customFormat="1">
      <c r="A202" s="16"/>
      <c r="B202" s="275"/>
      <c r="C202" s="276"/>
      <c r="D202" s="244" t="s">
        <v>133</v>
      </c>
      <c r="E202" s="277" t="s">
        <v>217</v>
      </c>
      <c r="F202" s="278" t="s">
        <v>141</v>
      </c>
      <c r="G202" s="276"/>
      <c r="H202" s="279">
        <v>83.655999999999992</v>
      </c>
      <c r="I202" s="280"/>
      <c r="J202" s="276"/>
      <c r="K202" s="276"/>
      <c r="L202" s="281"/>
      <c r="M202" s="282"/>
      <c r="N202" s="283"/>
      <c r="O202" s="283"/>
      <c r="P202" s="283"/>
      <c r="Q202" s="283"/>
      <c r="R202" s="283"/>
      <c r="S202" s="283"/>
      <c r="T202" s="284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T202" s="285" t="s">
        <v>133</v>
      </c>
      <c r="AU202" s="285" t="s">
        <v>84</v>
      </c>
      <c r="AV202" s="16" t="s">
        <v>131</v>
      </c>
      <c r="AW202" s="16" t="s">
        <v>31</v>
      </c>
      <c r="AX202" s="16" t="s">
        <v>82</v>
      </c>
      <c r="AY202" s="285" t="s">
        <v>125</v>
      </c>
    </row>
    <row r="203" s="2" customFormat="1" ht="44.25" customHeight="1">
      <c r="A203" s="39"/>
      <c r="B203" s="40"/>
      <c r="C203" s="228" t="s">
        <v>176</v>
      </c>
      <c r="D203" s="228" t="s">
        <v>127</v>
      </c>
      <c r="E203" s="229" t="s">
        <v>297</v>
      </c>
      <c r="F203" s="230" t="s">
        <v>298</v>
      </c>
      <c r="G203" s="231" t="s">
        <v>130</v>
      </c>
      <c r="H203" s="232">
        <v>83.656000000000006</v>
      </c>
      <c r="I203" s="233"/>
      <c r="J203" s="234">
        <f>ROUND(I203*H203,2)</f>
        <v>0</v>
      </c>
      <c r="K203" s="235"/>
      <c r="L203" s="45"/>
      <c r="M203" s="236" t="s">
        <v>1</v>
      </c>
      <c r="N203" s="237" t="s">
        <v>40</v>
      </c>
      <c r="O203" s="92"/>
      <c r="P203" s="238">
        <f>O203*H203</f>
        <v>0</v>
      </c>
      <c r="Q203" s="238">
        <v>0</v>
      </c>
      <c r="R203" s="238">
        <f>Q203*H203</f>
        <v>0</v>
      </c>
      <c r="S203" s="238">
        <v>0</v>
      </c>
      <c r="T203" s="23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0" t="s">
        <v>131</v>
      </c>
      <c r="AT203" s="240" t="s">
        <v>127</v>
      </c>
      <c r="AU203" s="240" t="s">
        <v>84</v>
      </c>
      <c r="AY203" s="18" t="s">
        <v>125</v>
      </c>
      <c r="BE203" s="241">
        <f>IF(N203="základní",J203,0)</f>
        <v>0</v>
      </c>
      <c r="BF203" s="241">
        <f>IF(N203="snížená",J203,0)</f>
        <v>0</v>
      </c>
      <c r="BG203" s="241">
        <f>IF(N203="zákl. přenesená",J203,0)</f>
        <v>0</v>
      </c>
      <c r="BH203" s="241">
        <f>IF(N203="sníž. přenesená",J203,0)</f>
        <v>0</v>
      </c>
      <c r="BI203" s="241">
        <f>IF(N203="nulová",J203,0)</f>
        <v>0</v>
      </c>
      <c r="BJ203" s="18" t="s">
        <v>82</v>
      </c>
      <c r="BK203" s="241">
        <f>ROUND(I203*H203,2)</f>
        <v>0</v>
      </c>
      <c r="BL203" s="18" t="s">
        <v>131</v>
      </c>
      <c r="BM203" s="240" t="s">
        <v>299</v>
      </c>
    </row>
    <row r="204" s="14" customFormat="1">
      <c r="A204" s="14"/>
      <c r="B204" s="253"/>
      <c r="C204" s="254"/>
      <c r="D204" s="244" t="s">
        <v>133</v>
      </c>
      <c r="E204" s="255" t="s">
        <v>1</v>
      </c>
      <c r="F204" s="256" t="s">
        <v>217</v>
      </c>
      <c r="G204" s="254"/>
      <c r="H204" s="257">
        <v>83.656000000000006</v>
      </c>
      <c r="I204" s="258"/>
      <c r="J204" s="254"/>
      <c r="K204" s="254"/>
      <c r="L204" s="259"/>
      <c r="M204" s="260"/>
      <c r="N204" s="261"/>
      <c r="O204" s="261"/>
      <c r="P204" s="261"/>
      <c r="Q204" s="261"/>
      <c r="R204" s="261"/>
      <c r="S204" s="261"/>
      <c r="T204" s="26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3" t="s">
        <v>133</v>
      </c>
      <c r="AU204" s="263" t="s">
        <v>84</v>
      </c>
      <c r="AV204" s="14" t="s">
        <v>84</v>
      </c>
      <c r="AW204" s="14" t="s">
        <v>31</v>
      </c>
      <c r="AX204" s="14" t="s">
        <v>82</v>
      </c>
      <c r="AY204" s="263" t="s">
        <v>125</v>
      </c>
    </row>
    <row r="205" s="2" customFormat="1" ht="55.5" customHeight="1">
      <c r="A205" s="39"/>
      <c r="B205" s="40"/>
      <c r="C205" s="228" t="s">
        <v>182</v>
      </c>
      <c r="D205" s="228" t="s">
        <v>127</v>
      </c>
      <c r="E205" s="229" t="s">
        <v>300</v>
      </c>
      <c r="F205" s="230" t="s">
        <v>301</v>
      </c>
      <c r="G205" s="231" t="s">
        <v>130</v>
      </c>
      <c r="H205" s="232">
        <v>22.02</v>
      </c>
      <c r="I205" s="233"/>
      <c r="J205" s="234">
        <f>ROUND(I205*H205,2)</f>
        <v>0</v>
      </c>
      <c r="K205" s="235"/>
      <c r="L205" s="45"/>
      <c r="M205" s="236" t="s">
        <v>1</v>
      </c>
      <c r="N205" s="237" t="s">
        <v>40</v>
      </c>
      <c r="O205" s="92"/>
      <c r="P205" s="238">
        <f>O205*H205</f>
        <v>0</v>
      </c>
      <c r="Q205" s="238">
        <v>0</v>
      </c>
      <c r="R205" s="238">
        <f>Q205*H205</f>
        <v>0</v>
      </c>
      <c r="S205" s="238">
        <v>0</v>
      </c>
      <c r="T205" s="23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0" t="s">
        <v>131</v>
      </c>
      <c r="AT205" s="240" t="s">
        <v>127</v>
      </c>
      <c r="AU205" s="240" t="s">
        <v>84</v>
      </c>
      <c r="AY205" s="18" t="s">
        <v>125</v>
      </c>
      <c r="BE205" s="241">
        <f>IF(N205="základní",J205,0)</f>
        <v>0</v>
      </c>
      <c r="BF205" s="241">
        <f>IF(N205="snížená",J205,0)</f>
        <v>0</v>
      </c>
      <c r="BG205" s="241">
        <f>IF(N205="zákl. přenesená",J205,0)</f>
        <v>0</v>
      </c>
      <c r="BH205" s="241">
        <f>IF(N205="sníž. přenesená",J205,0)</f>
        <v>0</v>
      </c>
      <c r="BI205" s="241">
        <f>IF(N205="nulová",J205,0)</f>
        <v>0</v>
      </c>
      <c r="BJ205" s="18" t="s">
        <v>82</v>
      </c>
      <c r="BK205" s="241">
        <f>ROUND(I205*H205,2)</f>
        <v>0</v>
      </c>
      <c r="BL205" s="18" t="s">
        <v>131</v>
      </c>
      <c r="BM205" s="240" t="s">
        <v>302</v>
      </c>
    </row>
    <row r="206" s="13" customFormat="1">
      <c r="A206" s="13"/>
      <c r="B206" s="242"/>
      <c r="C206" s="243"/>
      <c r="D206" s="244" t="s">
        <v>133</v>
      </c>
      <c r="E206" s="245" t="s">
        <v>1</v>
      </c>
      <c r="F206" s="246" t="s">
        <v>303</v>
      </c>
      <c r="G206" s="243"/>
      <c r="H206" s="245" t="s">
        <v>1</v>
      </c>
      <c r="I206" s="247"/>
      <c r="J206" s="243"/>
      <c r="K206" s="243"/>
      <c r="L206" s="248"/>
      <c r="M206" s="249"/>
      <c r="N206" s="250"/>
      <c r="O206" s="250"/>
      <c r="P206" s="250"/>
      <c r="Q206" s="250"/>
      <c r="R206" s="250"/>
      <c r="S206" s="250"/>
      <c r="T206" s="25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2" t="s">
        <v>133</v>
      </c>
      <c r="AU206" s="252" t="s">
        <v>84</v>
      </c>
      <c r="AV206" s="13" t="s">
        <v>82</v>
      </c>
      <c r="AW206" s="13" t="s">
        <v>31</v>
      </c>
      <c r="AX206" s="13" t="s">
        <v>75</v>
      </c>
      <c r="AY206" s="252" t="s">
        <v>125</v>
      </c>
    </row>
    <row r="207" s="14" customFormat="1">
      <c r="A207" s="14"/>
      <c r="B207" s="253"/>
      <c r="C207" s="254"/>
      <c r="D207" s="244" t="s">
        <v>133</v>
      </c>
      <c r="E207" s="255" t="s">
        <v>1</v>
      </c>
      <c r="F207" s="256" t="s">
        <v>217</v>
      </c>
      <c r="G207" s="254"/>
      <c r="H207" s="257">
        <v>83.656000000000006</v>
      </c>
      <c r="I207" s="258"/>
      <c r="J207" s="254"/>
      <c r="K207" s="254"/>
      <c r="L207" s="259"/>
      <c r="M207" s="260"/>
      <c r="N207" s="261"/>
      <c r="O207" s="261"/>
      <c r="P207" s="261"/>
      <c r="Q207" s="261"/>
      <c r="R207" s="261"/>
      <c r="S207" s="261"/>
      <c r="T207" s="26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3" t="s">
        <v>133</v>
      </c>
      <c r="AU207" s="263" t="s">
        <v>84</v>
      </c>
      <c r="AV207" s="14" t="s">
        <v>84</v>
      </c>
      <c r="AW207" s="14" t="s">
        <v>31</v>
      </c>
      <c r="AX207" s="14" t="s">
        <v>75</v>
      </c>
      <c r="AY207" s="263" t="s">
        <v>125</v>
      </c>
    </row>
    <row r="208" s="15" customFormat="1">
      <c r="A208" s="15"/>
      <c r="B208" s="264"/>
      <c r="C208" s="265"/>
      <c r="D208" s="244" t="s">
        <v>133</v>
      </c>
      <c r="E208" s="266" t="s">
        <v>1</v>
      </c>
      <c r="F208" s="267" t="s">
        <v>136</v>
      </c>
      <c r="G208" s="265"/>
      <c r="H208" s="268">
        <v>83.656000000000006</v>
      </c>
      <c r="I208" s="269"/>
      <c r="J208" s="265"/>
      <c r="K208" s="265"/>
      <c r="L208" s="270"/>
      <c r="M208" s="271"/>
      <c r="N208" s="272"/>
      <c r="O208" s="272"/>
      <c r="P208" s="272"/>
      <c r="Q208" s="272"/>
      <c r="R208" s="272"/>
      <c r="S208" s="272"/>
      <c r="T208" s="273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74" t="s">
        <v>133</v>
      </c>
      <c r="AU208" s="274" t="s">
        <v>84</v>
      </c>
      <c r="AV208" s="15" t="s">
        <v>137</v>
      </c>
      <c r="AW208" s="15" t="s">
        <v>31</v>
      </c>
      <c r="AX208" s="15" t="s">
        <v>75</v>
      </c>
      <c r="AY208" s="274" t="s">
        <v>125</v>
      </c>
    </row>
    <row r="209" s="13" customFormat="1">
      <c r="A209" s="13"/>
      <c r="B209" s="242"/>
      <c r="C209" s="243"/>
      <c r="D209" s="244" t="s">
        <v>133</v>
      </c>
      <c r="E209" s="245" t="s">
        <v>1</v>
      </c>
      <c r="F209" s="246" t="s">
        <v>304</v>
      </c>
      <c r="G209" s="243"/>
      <c r="H209" s="245" t="s">
        <v>1</v>
      </c>
      <c r="I209" s="247"/>
      <c r="J209" s="243"/>
      <c r="K209" s="243"/>
      <c r="L209" s="248"/>
      <c r="M209" s="249"/>
      <c r="N209" s="250"/>
      <c r="O209" s="250"/>
      <c r="P209" s="250"/>
      <c r="Q209" s="250"/>
      <c r="R209" s="250"/>
      <c r="S209" s="250"/>
      <c r="T209" s="25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2" t="s">
        <v>133</v>
      </c>
      <c r="AU209" s="252" t="s">
        <v>84</v>
      </c>
      <c r="AV209" s="13" t="s">
        <v>82</v>
      </c>
      <c r="AW209" s="13" t="s">
        <v>31</v>
      </c>
      <c r="AX209" s="13" t="s">
        <v>75</v>
      </c>
      <c r="AY209" s="252" t="s">
        <v>125</v>
      </c>
    </row>
    <row r="210" s="14" customFormat="1">
      <c r="A210" s="14"/>
      <c r="B210" s="253"/>
      <c r="C210" s="254"/>
      <c r="D210" s="244" t="s">
        <v>133</v>
      </c>
      <c r="E210" s="255" t="s">
        <v>1</v>
      </c>
      <c r="F210" s="256" t="s">
        <v>305</v>
      </c>
      <c r="G210" s="254"/>
      <c r="H210" s="257">
        <v>-61.636000000000003</v>
      </c>
      <c r="I210" s="258"/>
      <c r="J210" s="254"/>
      <c r="K210" s="254"/>
      <c r="L210" s="259"/>
      <c r="M210" s="260"/>
      <c r="N210" s="261"/>
      <c r="O210" s="261"/>
      <c r="P210" s="261"/>
      <c r="Q210" s="261"/>
      <c r="R210" s="261"/>
      <c r="S210" s="261"/>
      <c r="T210" s="26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3" t="s">
        <v>133</v>
      </c>
      <c r="AU210" s="263" t="s">
        <v>84</v>
      </c>
      <c r="AV210" s="14" t="s">
        <v>84</v>
      </c>
      <c r="AW210" s="14" t="s">
        <v>31</v>
      </c>
      <c r="AX210" s="14" t="s">
        <v>75</v>
      </c>
      <c r="AY210" s="263" t="s">
        <v>125</v>
      </c>
    </row>
    <row r="211" s="15" customFormat="1">
      <c r="A211" s="15"/>
      <c r="B211" s="264"/>
      <c r="C211" s="265"/>
      <c r="D211" s="244" t="s">
        <v>133</v>
      </c>
      <c r="E211" s="266" t="s">
        <v>1</v>
      </c>
      <c r="F211" s="267" t="s">
        <v>136</v>
      </c>
      <c r="G211" s="265"/>
      <c r="H211" s="268">
        <v>-61.636000000000003</v>
      </c>
      <c r="I211" s="269"/>
      <c r="J211" s="265"/>
      <c r="K211" s="265"/>
      <c r="L211" s="270"/>
      <c r="M211" s="271"/>
      <c r="N211" s="272"/>
      <c r="O211" s="272"/>
      <c r="P211" s="272"/>
      <c r="Q211" s="272"/>
      <c r="R211" s="272"/>
      <c r="S211" s="272"/>
      <c r="T211" s="273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74" t="s">
        <v>133</v>
      </c>
      <c r="AU211" s="274" t="s">
        <v>84</v>
      </c>
      <c r="AV211" s="15" t="s">
        <v>137</v>
      </c>
      <c r="AW211" s="15" t="s">
        <v>31</v>
      </c>
      <c r="AX211" s="15" t="s">
        <v>75</v>
      </c>
      <c r="AY211" s="274" t="s">
        <v>125</v>
      </c>
    </row>
    <row r="212" s="16" customFormat="1">
      <c r="A212" s="16"/>
      <c r="B212" s="275"/>
      <c r="C212" s="276"/>
      <c r="D212" s="244" t="s">
        <v>133</v>
      </c>
      <c r="E212" s="277" t="s">
        <v>1</v>
      </c>
      <c r="F212" s="278" t="s">
        <v>141</v>
      </c>
      <c r="G212" s="276"/>
      <c r="H212" s="279">
        <v>22.020000000000003</v>
      </c>
      <c r="I212" s="280"/>
      <c r="J212" s="276"/>
      <c r="K212" s="276"/>
      <c r="L212" s="281"/>
      <c r="M212" s="282"/>
      <c r="N212" s="283"/>
      <c r="O212" s="283"/>
      <c r="P212" s="283"/>
      <c r="Q212" s="283"/>
      <c r="R212" s="283"/>
      <c r="S212" s="283"/>
      <c r="T212" s="284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T212" s="285" t="s">
        <v>133</v>
      </c>
      <c r="AU212" s="285" t="s">
        <v>84</v>
      </c>
      <c r="AV212" s="16" t="s">
        <v>131</v>
      </c>
      <c r="AW212" s="16" t="s">
        <v>31</v>
      </c>
      <c r="AX212" s="16" t="s">
        <v>82</v>
      </c>
      <c r="AY212" s="285" t="s">
        <v>125</v>
      </c>
    </row>
    <row r="213" s="2" customFormat="1" ht="62.7" customHeight="1">
      <c r="A213" s="39"/>
      <c r="B213" s="40"/>
      <c r="C213" s="228" t="s">
        <v>142</v>
      </c>
      <c r="D213" s="228" t="s">
        <v>127</v>
      </c>
      <c r="E213" s="229" t="s">
        <v>306</v>
      </c>
      <c r="F213" s="230" t="s">
        <v>307</v>
      </c>
      <c r="G213" s="231" t="s">
        <v>130</v>
      </c>
      <c r="H213" s="232">
        <v>61.636000000000003</v>
      </c>
      <c r="I213" s="233"/>
      <c r="J213" s="234">
        <f>ROUND(I213*H213,2)</f>
        <v>0</v>
      </c>
      <c r="K213" s="235"/>
      <c r="L213" s="45"/>
      <c r="M213" s="236" t="s">
        <v>1</v>
      </c>
      <c r="N213" s="237" t="s">
        <v>40</v>
      </c>
      <c r="O213" s="92"/>
      <c r="P213" s="238">
        <f>O213*H213</f>
        <v>0</v>
      </c>
      <c r="Q213" s="238">
        <v>0</v>
      </c>
      <c r="R213" s="238">
        <f>Q213*H213</f>
        <v>0</v>
      </c>
      <c r="S213" s="238">
        <v>0</v>
      </c>
      <c r="T213" s="23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0" t="s">
        <v>131</v>
      </c>
      <c r="AT213" s="240" t="s">
        <v>127</v>
      </c>
      <c r="AU213" s="240" t="s">
        <v>84</v>
      </c>
      <c r="AY213" s="18" t="s">
        <v>125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8" t="s">
        <v>82</v>
      </c>
      <c r="BK213" s="241">
        <f>ROUND(I213*H213,2)</f>
        <v>0</v>
      </c>
      <c r="BL213" s="18" t="s">
        <v>131</v>
      </c>
      <c r="BM213" s="240" t="s">
        <v>308</v>
      </c>
    </row>
    <row r="214" s="13" customFormat="1">
      <c r="A214" s="13"/>
      <c r="B214" s="242"/>
      <c r="C214" s="243"/>
      <c r="D214" s="244" t="s">
        <v>133</v>
      </c>
      <c r="E214" s="245" t="s">
        <v>1</v>
      </c>
      <c r="F214" s="246" t="s">
        <v>309</v>
      </c>
      <c r="G214" s="243"/>
      <c r="H214" s="245" t="s">
        <v>1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2" t="s">
        <v>133</v>
      </c>
      <c r="AU214" s="252" t="s">
        <v>84</v>
      </c>
      <c r="AV214" s="13" t="s">
        <v>82</v>
      </c>
      <c r="AW214" s="13" t="s">
        <v>31</v>
      </c>
      <c r="AX214" s="13" t="s">
        <v>75</v>
      </c>
      <c r="AY214" s="252" t="s">
        <v>125</v>
      </c>
    </row>
    <row r="215" s="14" customFormat="1">
      <c r="A215" s="14"/>
      <c r="B215" s="253"/>
      <c r="C215" s="254"/>
      <c r="D215" s="244" t="s">
        <v>133</v>
      </c>
      <c r="E215" s="255" t="s">
        <v>1</v>
      </c>
      <c r="F215" s="256" t="s">
        <v>226</v>
      </c>
      <c r="G215" s="254"/>
      <c r="H215" s="257">
        <v>21.472000000000001</v>
      </c>
      <c r="I215" s="258"/>
      <c r="J215" s="254"/>
      <c r="K215" s="254"/>
      <c r="L215" s="259"/>
      <c r="M215" s="260"/>
      <c r="N215" s="261"/>
      <c r="O215" s="261"/>
      <c r="P215" s="261"/>
      <c r="Q215" s="261"/>
      <c r="R215" s="261"/>
      <c r="S215" s="261"/>
      <c r="T215" s="26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3" t="s">
        <v>133</v>
      </c>
      <c r="AU215" s="263" t="s">
        <v>84</v>
      </c>
      <c r="AV215" s="14" t="s">
        <v>84</v>
      </c>
      <c r="AW215" s="14" t="s">
        <v>31</v>
      </c>
      <c r="AX215" s="14" t="s">
        <v>75</v>
      </c>
      <c r="AY215" s="263" t="s">
        <v>125</v>
      </c>
    </row>
    <row r="216" s="15" customFormat="1">
      <c r="A216" s="15"/>
      <c r="B216" s="264"/>
      <c r="C216" s="265"/>
      <c r="D216" s="244" t="s">
        <v>133</v>
      </c>
      <c r="E216" s="266" t="s">
        <v>1</v>
      </c>
      <c r="F216" s="267" t="s">
        <v>136</v>
      </c>
      <c r="G216" s="265"/>
      <c r="H216" s="268">
        <v>21.472000000000001</v>
      </c>
      <c r="I216" s="269"/>
      <c r="J216" s="265"/>
      <c r="K216" s="265"/>
      <c r="L216" s="270"/>
      <c r="M216" s="271"/>
      <c r="N216" s="272"/>
      <c r="O216" s="272"/>
      <c r="P216" s="272"/>
      <c r="Q216" s="272"/>
      <c r="R216" s="272"/>
      <c r="S216" s="272"/>
      <c r="T216" s="273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74" t="s">
        <v>133</v>
      </c>
      <c r="AU216" s="274" t="s">
        <v>84</v>
      </c>
      <c r="AV216" s="15" t="s">
        <v>137</v>
      </c>
      <c r="AW216" s="15" t="s">
        <v>31</v>
      </c>
      <c r="AX216" s="15" t="s">
        <v>75</v>
      </c>
      <c r="AY216" s="274" t="s">
        <v>125</v>
      </c>
    </row>
    <row r="217" s="13" customFormat="1">
      <c r="A217" s="13"/>
      <c r="B217" s="242"/>
      <c r="C217" s="243"/>
      <c r="D217" s="244" t="s">
        <v>133</v>
      </c>
      <c r="E217" s="245" t="s">
        <v>1</v>
      </c>
      <c r="F217" s="246" t="s">
        <v>310</v>
      </c>
      <c r="G217" s="243"/>
      <c r="H217" s="245" t="s">
        <v>1</v>
      </c>
      <c r="I217" s="247"/>
      <c r="J217" s="243"/>
      <c r="K217" s="243"/>
      <c r="L217" s="248"/>
      <c r="M217" s="249"/>
      <c r="N217" s="250"/>
      <c r="O217" s="250"/>
      <c r="P217" s="250"/>
      <c r="Q217" s="250"/>
      <c r="R217" s="250"/>
      <c r="S217" s="250"/>
      <c r="T217" s="25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2" t="s">
        <v>133</v>
      </c>
      <c r="AU217" s="252" t="s">
        <v>84</v>
      </c>
      <c r="AV217" s="13" t="s">
        <v>82</v>
      </c>
      <c r="AW217" s="13" t="s">
        <v>31</v>
      </c>
      <c r="AX217" s="13" t="s">
        <v>75</v>
      </c>
      <c r="AY217" s="252" t="s">
        <v>125</v>
      </c>
    </row>
    <row r="218" s="14" customFormat="1">
      <c r="A218" s="14"/>
      <c r="B218" s="253"/>
      <c r="C218" s="254"/>
      <c r="D218" s="244" t="s">
        <v>133</v>
      </c>
      <c r="E218" s="255" t="s">
        <v>1</v>
      </c>
      <c r="F218" s="256" t="s">
        <v>311</v>
      </c>
      <c r="G218" s="254"/>
      <c r="H218" s="257">
        <v>0.78100000000000003</v>
      </c>
      <c r="I218" s="258"/>
      <c r="J218" s="254"/>
      <c r="K218" s="254"/>
      <c r="L218" s="259"/>
      <c r="M218" s="260"/>
      <c r="N218" s="261"/>
      <c r="O218" s="261"/>
      <c r="P218" s="261"/>
      <c r="Q218" s="261"/>
      <c r="R218" s="261"/>
      <c r="S218" s="261"/>
      <c r="T218" s="26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3" t="s">
        <v>133</v>
      </c>
      <c r="AU218" s="263" t="s">
        <v>84</v>
      </c>
      <c r="AV218" s="14" t="s">
        <v>84</v>
      </c>
      <c r="AW218" s="14" t="s">
        <v>31</v>
      </c>
      <c r="AX218" s="14" t="s">
        <v>75</v>
      </c>
      <c r="AY218" s="263" t="s">
        <v>125</v>
      </c>
    </row>
    <row r="219" s="13" customFormat="1">
      <c r="A219" s="13"/>
      <c r="B219" s="242"/>
      <c r="C219" s="243"/>
      <c r="D219" s="244" t="s">
        <v>133</v>
      </c>
      <c r="E219" s="245" t="s">
        <v>1</v>
      </c>
      <c r="F219" s="246" t="s">
        <v>257</v>
      </c>
      <c r="G219" s="243"/>
      <c r="H219" s="245" t="s">
        <v>1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2" t="s">
        <v>133</v>
      </c>
      <c r="AU219" s="252" t="s">
        <v>84</v>
      </c>
      <c r="AV219" s="13" t="s">
        <v>82</v>
      </c>
      <c r="AW219" s="13" t="s">
        <v>31</v>
      </c>
      <c r="AX219" s="13" t="s">
        <v>75</v>
      </c>
      <c r="AY219" s="252" t="s">
        <v>125</v>
      </c>
    </row>
    <row r="220" s="14" customFormat="1">
      <c r="A220" s="14"/>
      <c r="B220" s="253"/>
      <c r="C220" s="254"/>
      <c r="D220" s="244" t="s">
        <v>133</v>
      </c>
      <c r="E220" s="255" t="s">
        <v>1</v>
      </c>
      <c r="F220" s="256" t="s">
        <v>312</v>
      </c>
      <c r="G220" s="254"/>
      <c r="H220" s="257">
        <v>0.50900000000000001</v>
      </c>
      <c r="I220" s="258"/>
      <c r="J220" s="254"/>
      <c r="K220" s="254"/>
      <c r="L220" s="259"/>
      <c r="M220" s="260"/>
      <c r="N220" s="261"/>
      <c r="O220" s="261"/>
      <c r="P220" s="261"/>
      <c r="Q220" s="261"/>
      <c r="R220" s="261"/>
      <c r="S220" s="261"/>
      <c r="T220" s="26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3" t="s">
        <v>133</v>
      </c>
      <c r="AU220" s="263" t="s">
        <v>84</v>
      </c>
      <c r="AV220" s="14" t="s">
        <v>84</v>
      </c>
      <c r="AW220" s="14" t="s">
        <v>31</v>
      </c>
      <c r="AX220" s="14" t="s">
        <v>75</v>
      </c>
      <c r="AY220" s="263" t="s">
        <v>125</v>
      </c>
    </row>
    <row r="221" s="13" customFormat="1">
      <c r="A221" s="13"/>
      <c r="B221" s="242"/>
      <c r="C221" s="243"/>
      <c r="D221" s="244" t="s">
        <v>133</v>
      </c>
      <c r="E221" s="245" t="s">
        <v>1</v>
      </c>
      <c r="F221" s="246" t="s">
        <v>250</v>
      </c>
      <c r="G221" s="243"/>
      <c r="H221" s="245" t="s">
        <v>1</v>
      </c>
      <c r="I221" s="247"/>
      <c r="J221" s="243"/>
      <c r="K221" s="243"/>
      <c r="L221" s="248"/>
      <c r="M221" s="249"/>
      <c r="N221" s="250"/>
      <c r="O221" s="250"/>
      <c r="P221" s="250"/>
      <c r="Q221" s="250"/>
      <c r="R221" s="250"/>
      <c r="S221" s="250"/>
      <c r="T221" s="25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2" t="s">
        <v>133</v>
      </c>
      <c r="AU221" s="252" t="s">
        <v>84</v>
      </c>
      <c r="AV221" s="13" t="s">
        <v>82</v>
      </c>
      <c r="AW221" s="13" t="s">
        <v>31</v>
      </c>
      <c r="AX221" s="13" t="s">
        <v>75</v>
      </c>
      <c r="AY221" s="252" t="s">
        <v>125</v>
      </c>
    </row>
    <row r="222" s="14" customFormat="1">
      <c r="A222" s="14"/>
      <c r="B222" s="253"/>
      <c r="C222" s="254"/>
      <c r="D222" s="244" t="s">
        <v>133</v>
      </c>
      <c r="E222" s="255" t="s">
        <v>1</v>
      </c>
      <c r="F222" s="256" t="s">
        <v>313</v>
      </c>
      <c r="G222" s="254"/>
      <c r="H222" s="257">
        <v>1.1419999999999999</v>
      </c>
      <c r="I222" s="258"/>
      <c r="J222" s="254"/>
      <c r="K222" s="254"/>
      <c r="L222" s="259"/>
      <c r="M222" s="260"/>
      <c r="N222" s="261"/>
      <c r="O222" s="261"/>
      <c r="P222" s="261"/>
      <c r="Q222" s="261"/>
      <c r="R222" s="261"/>
      <c r="S222" s="261"/>
      <c r="T222" s="26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3" t="s">
        <v>133</v>
      </c>
      <c r="AU222" s="263" t="s">
        <v>84</v>
      </c>
      <c r="AV222" s="14" t="s">
        <v>84</v>
      </c>
      <c r="AW222" s="14" t="s">
        <v>31</v>
      </c>
      <c r="AX222" s="14" t="s">
        <v>75</v>
      </c>
      <c r="AY222" s="263" t="s">
        <v>125</v>
      </c>
    </row>
    <row r="223" s="15" customFormat="1">
      <c r="A223" s="15"/>
      <c r="B223" s="264"/>
      <c r="C223" s="265"/>
      <c r="D223" s="244" t="s">
        <v>133</v>
      </c>
      <c r="E223" s="266" t="s">
        <v>1</v>
      </c>
      <c r="F223" s="267" t="s">
        <v>136</v>
      </c>
      <c r="G223" s="265"/>
      <c r="H223" s="268">
        <v>2.4319999999999999</v>
      </c>
      <c r="I223" s="269"/>
      <c r="J223" s="265"/>
      <c r="K223" s="265"/>
      <c r="L223" s="270"/>
      <c r="M223" s="271"/>
      <c r="N223" s="272"/>
      <c r="O223" s="272"/>
      <c r="P223" s="272"/>
      <c r="Q223" s="272"/>
      <c r="R223" s="272"/>
      <c r="S223" s="272"/>
      <c r="T223" s="273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74" t="s">
        <v>133</v>
      </c>
      <c r="AU223" s="274" t="s">
        <v>84</v>
      </c>
      <c r="AV223" s="15" t="s">
        <v>137</v>
      </c>
      <c r="AW223" s="15" t="s">
        <v>31</v>
      </c>
      <c r="AX223" s="15" t="s">
        <v>75</v>
      </c>
      <c r="AY223" s="274" t="s">
        <v>125</v>
      </c>
    </row>
    <row r="224" s="13" customFormat="1">
      <c r="A224" s="13"/>
      <c r="B224" s="242"/>
      <c r="C224" s="243"/>
      <c r="D224" s="244" t="s">
        <v>133</v>
      </c>
      <c r="E224" s="245" t="s">
        <v>1</v>
      </c>
      <c r="F224" s="246" t="s">
        <v>314</v>
      </c>
      <c r="G224" s="243"/>
      <c r="H224" s="245" t="s">
        <v>1</v>
      </c>
      <c r="I224" s="247"/>
      <c r="J224" s="243"/>
      <c r="K224" s="243"/>
      <c r="L224" s="248"/>
      <c r="M224" s="249"/>
      <c r="N224" s="250"/>
      <c r="O224" s="250"/>
      <c r="P224" s="250"/>
      <c r="Q224" s="250"/>
      <c r="R224" s="250"/>
      <c r="S224" s="250"/>
      <c r="T224" s="25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2" t="s">
        <v>133</v>
      </c>
      <c r="AU224" s="252" t="s">
        <v>84</v>
      </c>
      <c r="AV224" s="13" t="s">
        <v>82</v>
      </c>
      <c r="AW224" s="13" t="s">
        <v>31</v>
      </c>
      <c r="AX224" s="13" t="s">
        <v>75</v>
      </c>
      <c r="AY224" s="252" t="s">
        <v>125</v>
      </c>
    </row>
    <row r="225" s="14" customFormat="1">
      <c r="A225" s="14"/>
      <c r="B225" s="253"/>
      <c r="C225" s="254"/>
      <c r="D225" s="244" t="s">
        <v>133</v>
      </c>
      <c r="E225" s="255" t="s">
        <v>1</v>
      </c>
      <c r="F225" s="256" t="s">
        <v>315</v>
      </c>
      <c r="G225" s="254"/>
      <c r="H225" s="257">
        <v>7.1740000000000004</v>
      </c>
      <c r="I225" s="258"/>
      <c r="J225" s="254"/>
      <c r="K225" s="254"/>
      <c r="L225" s="259"/>
      <c r="M225" s="260"/>
      <c r="N225" s="261"/>
      <c r="O225" s="261"/>
      <c r="P225" s="261"/>
      <c r="Q225" s="261"/>
      <c r="R225" s="261"/>
      <c r="S225" s="261"/>
      <c r="T225" s="26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3" t="s">
        <v>133</v>
      </c>
      <c r="AU225" s="263" t="s">
        <v>84</v>
      </c>
      <c r="AV225" s="14" t="s">
        <v>84</v>
      </c>
      <c r="AW225" s="14" t="s">
        <v>31</v>
      </c>
      <c r="AX225" s="14" t="s">
        <v>75</v>
      </c>
      <c r="AY225" s="263" t="s">
        <v>125</v>
      </c>
    </row>
    <row r="226" s="15" customFormat="1">
      <c r="A226" s="15"/>
      <c r="B226" s="264"/>
      <c r="C226" s="265"/>
      <c r="D226" s="244" t="s">
        <v>133</v>
      </c>
      <c r="E226" s="266" t="s">
        <v>1</v>
      </c>
      <c r="F226" s="267" t="s">
        <v>136</v>
      </c>
      <c r="G226" s="265"/>
      <c r="H226" s="268">
        <v>7.1740000000000004</v>
      </c>
      <c r="I226" s="269"/>
      <c r="J226" s="265"/>
      <c r="K226" s="265"/>
      <c r="L226" s="270"/>
      <c r="M226" s="271"/>
      <c r="N226" s="272"/>
      <c r="O226" s="272"/>
      <c r="P226" s="272"/>
      <c r="Q226" s="272"/>
      <c r="R226" s="272"/>
      <c r="S226" s="272"/>
      <c r="T226" s="273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74" t="s">
        <v>133</v>
      </c>
      <c r="AU226" s="274" t="s">
        <v>84</v>
      </c>
      <c r="AV226" s="15" t="s">
        <v>137</v>
      </c>
      <c r="AW226" s="15" t="s">
        <v>31</v>
      </c>
      <c r="AX226" s="15" t="s">
        <v>75</v>
      </c>
      <c r="AY226" s="274" t="s">
        <v>125</v>
      </c>
    </row>
    <row r="227" s="13" customFormat="1">
      <c r="A227" s="13"/>
      <c r="B227" s="242"/>
      <c r="C227" s="243"/>
      <c r="D227" s="244" t="s">
        <v>133</v>
      </c>
      <c r="E227" s="245" t="s">
        <v>1</v>
      </c>
      <c r="F227" s="246" t="s">
        <v>316</v>
      </c>
      <c r="G227" s="243"/>
      <c r="H227" s="245" t="s">
        <v>1</v>
      </c>
      <c r="I227" s="247"/>
      <c r="J227" s="243"/>
      <c r="K227" s="243"/>
      <c r="L227" s="248"/>
      <c r="M227" s="249"/>
      <c r="N227" s="250"/>
      <c r="O227" s="250"/>
      <c r="P227" s="250"/>
      <c r="Q227" s="250"/>
      <c r="R227" s="250"/>
      <c r="S227" s="250"/>
      <c r="T227" s="25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2" t="s">
        <v>133</v>
      </c>
      <c r="AU227" s="252" t="s">
        <v>84</v>
      </c>
      <c r="AV227" s="13" t="s">
        <v>82</v>
      </c>
      <c r="AW227" s="13" t="s">
        <v>31</v>
      </c>
      <c r="AX227" s="13" t="s">
        <v>75</v>
      </c>
      <c r="AY227" s="252" t="s">
        <v>125</v>
      </c>
    </row>
    <row r="228" s="14" customFormat="1">
      <c r="A228" s="14"/>
      <c r="B228" s="253"/>
      <c r="C228" s="254"/>
      <c r="D228" s="244" t="s">
        <v>133</v>
      </c>
      <c r="E228" s="255" t="s">
        <v>1</v>
      </c>
      <c r="F228" s="256" t="s">
        <v>317</v>
      </c>
      <c r="G228" s="254"/>
      <c r="H228" s="257">
        <v>6.9299999999999997</v>
      </c>
      <c r="I228" s="258"/>
      <c r="J228" s="254"/>
      <c r="K228" s="254"/>
      <c r="L228" s="259"/>
      <c r="M228" s="260"/>
      <c r="N228" s="261"/>
      <c r="O228" s="261"/>
      <c r="P228" s="261"/>
      <c r="Q228" s="261"/>
      <c r="R228" s="261"/>
      <c r="S228" s="261"/>
      <c r="T228" s="26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3" t="s">
        <v>133</v>
      </c>
      <c r="AU228" s="263" t="s">
        <v>84</v>
      </c>
      <c r="AV228" s="14" t="s">
        <v>84</v>
      </c>
      <c r="AW228" s="14" t="s">
        <v>31</v>
      </c>
      <c r="AX228" s="14" t="s">
        <v>75</v>
      </c>
      <c r="AY228" s="263" t="s">
        <v>125</v>
      </c>
    </row>
    <row r="229" s="15" customFormat="1">
      <c r="A229" s="15"/>
      <c r="B229" s="264"/>
      <c r="C229" s="265"/>
      <c r="D229" s="244" t="s">
        <v>133</v>
      </c>
      <c r="E229" s="266" t="s">
        <v>1</v>
      </c>
      <c r="F229" s="267" t="s">
        <v>136</v>
      </c>
      <c r="G229" s="265"/>
      <c r="H229" s="268">
        <v>6.9299999999999997</v>
      </c>
      <c r="I229" s="269"/>
      <c r="J229" s="265"/>
      <c r="K229" s="265"/>
      <c r="L229" s="270"/>
      <c r="M229" s="271"/>
      <c r="N229" s="272"/>
      <c r="O229" s="272"/>
      <c r="P229" s="272"/>
      <c r="Q229" s="272"/>
      <c r="R229" s="272"/>
      <c r="S229" s="272"/>
      <c r="T229" s="273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4" t="s">
        <v>133</v>
      </c>
      <c r="AU229" s="274" t="s">
        <v>84</v>
      </c>
      <c r="AV229" s="15" t="s">
        <v>137</v>
      </c>
      <c r="AW229" s="15" t="s">
        <v>31</v>
      </c>
      <c r="AX229" s="15" t="s">
        <v>75</v>
      </c>
      <c r="AY229" s="274" t="s">
        <v>125</v>
      </c>
    </row>
    <row r="230" s="13" customFormat="1">
      <c r="A230" s="13"/>
      <c r="B230" s="242"/>
      <c r="C230" s="243"/>
      <c r="D230" s="244" t="s">
        <v>133</v>
      </c>
      <c r="E230" s="245" t="s">
        <v>1</v>
      </c>
      <c r="F230" s="246" t="s">
        <v>318</v>
      </c>
      <c r="G230" s="243"/>
      <c r="H230" s="245" t="s">
        <v>1</v>
      </c>
      <c r="I230" s="247"/>
      <c r="J230" s="243"/>
      <c r="K230" s="243"/>
      <c r="L230" s="248"/>
      <c r="M230" s="249"/>
      <c r="N230" s="250"/>
      <c r="O230" s="250"/>
      <c r="P230" s="250"/>
      <c r="Q230" s="250"/>
      <c r="R230" s="250"/>
      <c r="S230" s="250"/>
      <c r="T230" s="25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2" t="s">
        <v>133</v>
      </c>
      <c r="AU230" s="252" t="s">
        <v>84</v>
      </c>
      <c r="AV230" s="13" t="s">
        <v>82</v>
      </c>
      <c r="AW230" s="13" t="s">
        <v>31</v>
      </c>
      <c r="AX230" s="13" t="s">
        <v>75</v>
      </c>
      <c r="AY230" s="252" t="s">
        <v>125</v>
      </c>
    </row>
    <row r="231" s="14" customFormat="1">
      <c r="A231" s="14"/>
      <c r="B231" s="253"/>
      <c r="C231" s="254"/>
      <c r="D231" s="244" t="s">
        <v>133</v>
      </c>
      <c r="E231" s="255" t="s">
        <v>1</v>
      </c>
      <c r="F231" s="256" t="s">
        <v>319</v>
      </c>
      <c r="G231" s="254"/>
      <c r="H231" s="257">
        <v>5.0640000000000001</v>
      </c>
      <c r="I231" s="258"/>
      <c r="J231" s="254"/>
      <c r="K231" s="254"/>
      <c r="L231" s="259"/>
      <c r="M231" s="260"/>
      <c r="N231" s="261"/>
      <c r="O231" s="261"/>
      <c r="P231" s="261"/>
      <c r="Q231" s="261"/>
      <c r="R231" s="261"/>
      <c r="S231" s="261"/>
      <c r="T231" s="26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3" t="s">
        <v>133</v>
      </c>
      <c r="AU231" s="263" t="s">
        <v>84</v>
      </c>
      <c r="AV231" s="14" t="s">
        <v>84</v>
      </c>
      <c r="AW231" s="14" t="s">
        <v>31</v>
      </c>
      <c r="AX231" s="14" t="s">
        <v>75</v>
      </c>
      <c r="AY231" s="263" t="s">
        <v>125</v>
      </c>
    </row>
    <row r="232" s="15" customFormat="1">
      <c r="A232" s="15"/>
      <c r="B232" s="264"/>
      <c r="C232" s="265"/>
      <c r="D232" s="244" t="s">
        <v>133</v>
      </c>
      <c r="E232" s="266" t="s">
        <v>1</v>
      </c>
      <c r="F232" s="267" t="s">
        <v>136</v>
      </c>
      <c r="G232" s="265"/>
      <c r="H232" s="268">
        <v>5.0640000000000001</v>
      </c>
      <c r="I232" s="269"/>
      <c r="J232" s="265"/>
      <c r="K232" s="265"/>
      <c r="L232" s="270"/>
      <c r="M232" s="271"/>
      <c r="N232" s="272"/>
      <c r="O232" s="272"/>
      <c r="P232" s="272"/>
      <c r="Q232" s="272"/>
      <c r="R232" s="272"/>
      <c r="S232" s="272"/>
      <c r="T232" s="273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74" t="s">
        <v>133</v>
      </c>
      <c r="AU232" s="274" t="s">
        <v>84</v>
      </c>
      <c r="AV232" s="15" t="s">
        <v>137</v>
      </c>
      <c r="AW232" s="15" t="s">
        <v>31</v>
      </c>
      <c r="AX232" s="15" t="s">
        <v>75</v>
      </c>
      <c r="AY232" s="274" t="s">
        <v>125</v>
      </c>
    </row>
    <row r="233" s="13" customFormat="1">
      <c r="A233" s="13"/>
      <c r="B233" s="242"/>
      <c r="C233" s="243"/>
      <c r="D233" s="244" t="s">
        <v>133</v>
      </c>
      <c r="E233" s="245" t="s">
        <v>1</v>
      </c>
      <c r="F233" s="246" t="s">
        <v>320</v>
      </c>
      <c r="G233" s="243"/>
      <c r="H233" s="245" t="s">
        <v>1</v>
      </c>
      <c r="I233" s="247"/>
      <c r="J233" s="243"/>
      <c r="K233" s="243"/>
      <c r="L233" s="248"/>
      <c r="M233" s="249"/>
      <c r="N233" s="250"/>
      <c r="O233" s="250"/>
      <c r="P233" s="250"/>
      <c r="Q233" s="250"/>
      <c r="R233" s="250"/>
      <c r="S233" s="250"/>
      <c r="T233" s="25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2" t="s">
        <v>133</v>
      </c>
      <c r="AU233" s="252" t="s">
        <v>84</v>
      </c>
      <c r="AV233" s="13" t="s">
        <v>82</v>
      </c>
      <c r="AW233" s="13" t="s">
        <v>31</v>
      </c>
      <c r="AX233" s="13" t="s">
        <v>75</v>
      </c>
      <c r="AY233" s="252" t="s">
        <v>125</v>
      </c>
    </row>
    <row r="234" s="14" customFormat="1">
      <c r="A234" s="14"/>
      <c r="B234" s="253"/>
      <c r="C234" s="254"/>
      <c r="D234" s="244" t="s">
        <v>133</v>
      </c>
      <c r="E234" s="255" t="s">
        <v>1</v>
      </c>
      <c r="F234" s="256" t="s">
        <v>222</v>
      </c>
      <c r="G234" s="254"/>
      <c r="H234" s="257">
        <v>3.7799999999999998</v>
      </c>
      <c r="I234" s="258"/>
      <c r="J234" s="254"/>
      <c r="K234" s="254"/>
      <c r="L234" s="259"/>
      <c r="M234" s="260"/>
      <c r="N234" s="261"/>
      <c r="O234" s="261"/>
      <c r="P234" s="261"/>
      <c r="Q234" s="261"/>
      <c r="R234" s="261"/>
      <c r="S234" s="261"/>
      <c r="T234" s="26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3" t="s">
        <v>133</v>
      </c>
      <c r="AU234" s="263" t="s">
        <v>84</v>
      </c>
      <c r="AV234" s="14" t="s">
        <v>84</v>
      </c>
      <c r="AW234" s="14" t="s">
        <v>31</v>
      </c>
      <c r="AX234" s="14" t="s">
        <v>75</v>
      </c>
      <c r="AY234" s="263" t="s">
        <v>125</v>
      </c>
    </row>
    <row r="235" s="14" customFormat="1">
      <c r="A235" s="14"/>
      <c r="B235" s="253"/>
      <c r="C235" s="254"/>
      <c r="D235" s="244" t="s">
        <v>133</v>
      </c>
      <c r="E235" s="255" t="s">
        <v>1</v>
      </c>
      <c r="F235" s="256" t="s">
        <v>321</v>
      </c>
      <c r="G235" s="254"/>
      <c r="H235" s="257">
        <v>1.5820000000000001</v>
      </c>
      <c r="I235" s="258"/>
      <c r="J235" s="254"/>
      <c r="K235" s="254"/>
      <c r="L235" s="259"/>
      <c r="M235" s="260"/>
      <c r="N235" s="261"/>
      <c r="O235" s="261"/>
      <c r="P235" s="261"/>
      <c r="Q235" s="261"/>
      <c r="R235" s="261"/>
      <c r="S235" s="261"/>
      <c r="T235" s="26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3" t="s">
        <v>133</v>
      </c>
      <c r="AU235" s="263" t="s">
        <v>84</v>
      </c>
      <c r="AV235" s="14" t="s">
        <v>84</v>
      </c>
      <c r="AW235" s="14" t="s">
        <v>31</v>
      </c>
      <c r="AX235" s="14" t="s">
        <v>75</v>
      </c>
      <c r="AY235" s="263" t="s">
        <v>125</v>
      </c>
    </row>
    <row r="236" s="15" customFormat="1">
      <c r="A236" s="15"/>
      <c r="B236" s="264"/>
      <c r="C236" s="265"/>
      <c r="D236" s="244" t="s">
        <v>133</v>
      </c>
      <c r="E236" s="266" t="s">
        <v>1</v>
      </c>
      <c r="F236" s="267" t="s">
        <v>136</v>
      </c>
      <c r="G236" s="265"/>
      <c r="H236" s="268">
        <v>5.3620000000000001</v>
      </c>
      <c r="I236" s="269"/>
      <c r="J236" s="265"/>
      <c r="K236" s="265"/>
      <c r="L236" s="270"/>
      <c r="M236" s="271"/>
      <c r="N236" s="272"/>
      <c r="O236" s="272"/>
      <c r="P236" s="272"/>
      <c r="Q236" s="272"/>
      <c r="R236" s="272"/>
      <c r="S236" s="272"/>
      <c r="T236" s="273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74" t="s">
        <v>133</v>
      </c>
      <c r="AU236" s="274" t="s">
        <v>84</v>
      </c>
      <c r="AV236" s="15" t="s">
        <v>137</v>
      </c>
      <c r="AW236" s="15" t="s">
        <v>31</v>
      </c>
      <c r="AX236" s="15" t="s">
        <v>75</v>
      </c>
      <c r="AY236" s="274" t="s">
        <v>125</v>
      </c>
    </row>
    <row r="237" s="13" customFormat="1">
      <c r="A237" s="13"/>
      <c r="B237" s="242"/>
      <c r="C237" s="243"/>
      <c r="D237" s="244" t="s">
        <v>133</v>
      </c>
      <c r="E237" s="245" t="s">
        <v>1</v>
      </c>
      <c r="F237" s="246" t="s">
        <v>322</v>
      </c>
      <c r="G237" s="243"/>
      <c r="H237" s="245" t="s">
        <v>1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2" t="s">
        <v>133</v>
      </c>
      <c r="AU237" s="252" t="s">
        <v>84</v>
      </c>
      <c r="AV237" s="13" t="s">
        <v>82</v>
      </c>
      <c r="AW237" s="13" t="s">
        <v>31</v>
      </c>
      <c r="AX237" s="13" t="s">
        <v>75</v>
      </c>
      <c r="AY237" s="252" t="s">
        <v>125</v>
      </c>
    </row>
    <row r="238" s="14" customFormat="1">
      <c r="A238" s="14"/>
      <c r="B238" s="253"/>
      <c r="C238" s="254"/>
      <c r="D238" s="244" t="s">
        <v>133</v>
      </c>
      <c r="E238" s="255" t="s">
        <v>1</v>
      </c>
      <c r="F238" s="256" t="s">
        <v>229</v>
      </c>
      <c r="G238" s="254"/>
      <c r="H238" s="257">
        <v>13.202</v>
      </c>
      <c r="I238" s="258"/>
      <c r="J238" s="254"/>
      <c r="K238" s="254"/>
      <c r="L238" s="259"/>
      <c r="M238" s="260"/>
      <c r="N238" s="261"/>
      <c r="O238" s="261"/>
      <c r="P238" s="261"/>
      <c r="Q238" s="261"/>
      <c r="R238" s="261"/>
      <c r="S238" s="261"/>
      <c r="T238" s="26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3" t="s">
        <v>133</v>
      </c>
      <c r="AU238" s="263" t="s">
        <v>84</v>
      </c>
      <c r="AV238" s="14" t="s">
        <v>84</v>
      </c>
      <c r="AW238" s="14" t="s">
        <v>31</v>
      </c>
      <c r="AX238" s="14" t="s">
        <v>75</v>
      </c>
      <c r="AY238" s="263" t="s">
        <v>125</v>
      </c>
    </row>
    <row r="239" s="15" customFormat="1">
      <c r="A239" s="15"/>
      <c r="B239" s="264"/>
      <c r="C239" s="265"/>
      <c r="D239" s="244" t="s">
        <v>133</v>
      </c>
      <c r="E239" s="266" t="s">
        <v>1</v>
      </c>
      <c r="F239" s="267" t="s">
        <v>136</v>
      </c>
      <c r="G239" s="265"/>
      <c r="H239" s="268">
        <v>13.202</v>
      </c>
      <c r="I239" s="269"/>
      <c r="J239" s="265"/>
      <c r="K239" s="265"/>
      <c r="L239" s="270"/>
      <c r="M239" s="271"/>
      <c r="N239" s="272"/>
      <c r="O239" s="272"/>
      <c r="P239" s="272"/>
      <c r="Q239" s="272"/>
      <c r="R239" s="272"/>
      <c r="S239" s="272"/>
      <c r="T239" s="273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74" t="s">
        <v>133</v>
      </c>
      <c r="AU239" s="274" t="s">
        <v>84</v>
      </c>
      <c r="AV239" s="15" t="s">
        <v>137</v>
      </c>
      <c r="AW239" s="15" t="s">
        <v>31</v>
      </c>
      <c r="AX239" s="15" t="s">
        <v>75</v>
      </c>
      <c r="AY239" s="274" t="s">
        <v>125</v>
      </c>
    </row>
    <row r="240" s="16" customFormat="1">
      <c r="A240" s="16"/>
      <c r="B240" s="275"/>
      <c r="C240" s="276"/>
      <c r="D240" s="244" t="s">
        <v>133</v>
      </c>
      <c r="E240" s="277" t="s">
        <v>211</v>
      </c>
      <c r="F240" s="278" t="s">
        <v>141</v>
      </c>
      <c r="G240" s="276"/>
      <c r="H240" s="279">
        <v>61.635999999999996</v>
      </c>
      <c r="I240" s="280"/>
      <c r="J240" s="276"/>
      <c r="K240" s="276"/>
      <c r="L240" s="281"/>
      <c r="M240" s="282"/>
      <c r="N240" s="283"/>
      <c r="O240" s="283"/>
      <c r="P240" s="283"/>
      <c r="Q240" s="283"/>
      <c r="R240" s="283"/>
      <c r="S240" s="283"/>
      <c r="T240" s="284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T240" s="285" t="s">
        <v>133</v>
      </c>
      <c r="AU240" s="285" t="s">
        <v>84</v>
      </c>
      <c r="AV240" s="16" t="s">
        <v>131</v>
      </c>
      <c r="AW240" s="16" t="s">
        <v>31</v>
      </c>
      <c r="AX240" s="16" t="s">
        <v>82</v>
      </c>
      <c r="AY240" s="285" t="s">
        <v>125</v>
      </c>
    </row>
    <row r="241" s="2" customFormat="1" ht="44.25" customHeight="1">
      <c r="A241" s="39"/>
      <c r="B241" s="40"/>
      <c r="C241" s="228" t="s">
        <v>189</v>
      </c>
      <c r="D241" s="228" t="s">
        <v>127</v>
      </c>
      <c r="E241" s="229" t="s">
        <v>323</v>
      </c>
      <c r="F241" s="230" t="s">
        <v>324</v>
      </c>
      <c r="G241" s="231" t="s">
        <v>179</v>
      </c>
      <c r="H241" s="232">
        <v>104.78100000000001</v>
      </c>
      <c r="I241" s="233"/>
      <c r="J241" s="234">
        <f>ROUND(I241*H241,2)</f>
        <v>0</v>
      </c>
      <c r="K241" s="235"/>
      <c r="L241" s="45"/>
      <c r="M241" s="236" t="s">
        <v>1</v>
      </c>
      <c r="N241" s="237" t="s">
        <v>40</v>
      </c>
      <c r="O241" s="92"/>
      <c r="P241" s="238">
        <f>O241*H241</f>
        <v>0</v>
      </c>
      <c r="Q241" s="238">
        <v>0</v>
      </c>
      <c r="R241" s="238">
        <f>Q241*H241</f>
        <v>0</v>
      </c>
      <c r="S241" s="238">
        <v>0</v>
      </c>
      <c r="T241" s="23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0" t="s">
        <v>131</v>
      </c>
      <c r="AT241" s="240" t="s">
        <v>127</v>
      </c>
      <c r="AU241" s="240" t="s">
        <v>84</v>
      </c>
      <c r="AY241" s="18" t="s">
        <v>125</v>
      </c>
      <c r="BE241" s="241">
        <f>IF(N241="základní",J241,0)</f>
        <v>0</v>
      </c>
      <c r="BF241" s="241">
        <f>IF(N241="snížená",J241,0)</f>
        <v>0</v>
      </c>
      <c r="BG241" s="241">
        <f>IF(N241="zákl. přenesená",J241,0)</f>
        <v>0</v>
      </c>
      <c r="BH241" s="241">
        <f>IF(N241="sníž. přenesená",J241,0)</f>
        <v>0</v>
      </c>
      <c r="BI241" s="241">
        <f>IF(N241="nulová",J241,0)</f>
        <v>0</v>
      </c>
      <c r="BJ241" s="18" t="s">
        <v>82</v>
      </c>
      <c r="BK241" s="241">
        <f>ROUND(I241*H241,2)</f>
        <v>0</v>
      </c>
      <c r="BL241" s="18" t="s">
        <v>131</v>
      </c>
      <c r="BM241" s="240" t="s">
        <v>325</v>
      </c>
    </row>
    <row r="242" s="14" customFormat="1">
      <c r="A242" s="14"/>
      <c r="B242" s="253"/>
      <c r="C242" s="254"/>
      <c r="D242" s="244" t="s">
        <v>133</v>
      </c>
      <c r="E242" s="255" t="s">
        <v>1</v>
      </c>
      <c r="F242" s="256" t="s">
        <v>326</v>
      </c>
      <c r="G242" s="254"/>
      <c r="H242" s="257">
        <v>104.78100000000001</v>
      </c>
      <c r="I242" s="258"/>
      <c r="J242" s="254"/>
      <c r="K242" s="254"/>
      <c r="L242" s="259"/>
      <c r="M242" s="260"/>
      <c r="N242" s="261"/>
      <c r="O242" s="261"/>
      <c r="P242" s="261"/>
      <c r="Q242" s="261"/>
      <c r="R242" s="261"/>
      <c r="S242" s="261"/>
      <c r="T242" s="26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3" t="s">
        <v>133</v>
      </c>
      <c r="AU242" s="263" t="s">
        <v>84</v>
      </c>
      <c r="AV242" s="14" t="s">
        <v>84</v>
      </c>
      <c r="AW242" s="14" t="s">
        <v>31</v>
      </c>
      <c r="AX242" s="14" t="s">
        <v>75</v>
      </c>
      <c r="AY242" s="263" t="s">
        <v>125</v>
      </c>
    </row>
    <row r="243" s="16" customFormat="1">
      <c r="A243" s="16"/>
      <c r="B243" s="275"/>
      <c r="C243" s="276"/>
      <c r="D243" s="244" t="s">
        <v>133</v>
      </c>
      <c r="E243" s="277" t="s">
        <v>1</v>
      </c>
      <c r="F243" s="278" t="s">
        <v>141</v>
      </c>
      <c r="G243" s="276"/>
      <c r="H243" s="279">
        <v>104.78100000000001</v>
      </c>
      <c r="I243" s="280"/>
      <c r="J243" s="276"/>
      <c r="K243" s="276"/>
      <c r="L243" s="281"/>
      <c r="M243" s="282"/>
      <c r="N243" s="283"/>
      <c r="O243" s="283"/>
      <c r="P243" s="283"/>
      <c r="Q243" s="283"/>
      <c r="R243" s="283"/>
      <c r="S243" s="283"/>
      <c r="T243" s="284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T243" s="285" t="s">
        <v>133</v>
      </c>
      <c r="AU243" s="285" t="s">
        <v>84</v>
      </c>
      <c r="AV243" s="16" t="s">
        <v>131</v>
      </c>
      <c r="AW243" s="16" t="s">
        <v>31</v>
      </c>
      <c r="AX243" s="16" t="s">
        <v>82</v>
      </c>
      <c r="AY243" s="285" t="s">
        <v>125</v>
      </c>
    </row>
    <row r="244" s="12" customFormat="1" ht="22.8" customHeight="1">
      <c r="A244" s="12"/>
      <c r="B244" s="212"/>
      <c r="C244" s="213"/>
      <c r="D244" s="214" t="s">
        <v>74</v>
      </c>
      <c r="E244" s="226" t="s">
        <v>84</v>
      </c>
      <c r="F244" s="226" t="s">
        <v>327</v>
      </c>
      <c r="G244" s="213"/>
      <c r="H244" s="213"/>
      <c r="I244" s="216"/>
      <c r="J244" s="227">
        <f>BK244</f>
        <v>0</v>
      </c>
      <c r="K244" s="213"/>
      <c r="L244" s="218"/>
      <c r="M244" s="219"/>
      <c r="N244" s="220"/>
      <c r="O244" s="220"/>
      <c r="P244" s="221">
        <f>SUM(P245:P298)</f>
        <v>0</v>
      </c>
      <c r="Q244" s="220"/>
      <c r="R244" s="221">
        <f>SUM(R245:R298)</f>
        <v>85.084529363408009</v>
      </c>
      <c r="S244" s="220"/>
      <c r="T244" s="222">
        <f>SUM(T245:T298)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23" t="s">
        <v>82</v>
      </c>
      <c r="AT244" s="224" t="s">
        <v>74</v>
      </c>
      <c r="AU244" s="224" t="s">
        <v>82</v>
      </c>
      <c r="AY244" s="223" t="s">
        <v>125</v>
      </c>
      <c r="BK244" s="225">
        <f>SUM(BK245:BK298)</f>
        <v>0</v>
      </c>
    </row>
    <row r="245" s="2" customFormat="1" ht="44.25" customHeight="1">
      <c r="A245" s="39"/>
      <c r="B245" s="40"/>
      <c r="C245" s="228" t="s">
        <v>194</v>
      </c>
      <c r="D245" s="228" t="s">
        <v>127</v>
      </c>
      <c r="E245" s="229" t="s">
        <v>328</v>
      </c>
      <c r="F245" s="230" t="s">
        <v>329</v>
      </c>
      <c r="G245" s="231" t="s">
        <v>130</v>
      </c>
      <c r="H245" s="232">
        <v>3.6000000000000001</v>
      </c>
      <c r="I245" s="233"/>
      <c r="J245" s="234">
        <f>ROUND(I245*H245,2)</f>
        <v>0</v>
      </c>
      <c r="K245" s="235"/>
      <c r="L245" s="45"/>
      <c r="M245" s="236" t="s">
        <v>1</v>
      </c>
      <c r="N245" s="237" t="s">
        <v>40</v>
      </c>
      <c r="O245" s="92"/>
      <c r="P245" s="238">
        <f>O245*H245</f>
        <v>0</v>
      </c>
      <c r="Q245" s="238">
        <v>1.6299999999999999</v>
      </c>
      <c r="R245" s="238">
        <f>Q245*H245</f>
        <v>5.8679999999999994</v>
      </c>
      <c r="S245" s="238">
        <v>0</v>
      </c>
      <c r="T245" s="23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0" t="s">
        <v>131</v>
      </c>
      <c r="AT245" s="240" t="s">
        <v>127</v>
      </c>
      <c r="AU245" s="240" t="s">
        <v>84</v>
      </c>
      <c r="AY245" s="18" t="s">
        <v>125</v>
      </c>
      <c r="BE245" s="241">
        <f>IF(N245="základní",J245,0)</f>
        <v>0</v>
      </c>
      <c r="BF245" s="241">
        <f>IF(N245="snížená",J245,0)</f>
        <v>0</v>
      </c>
      <c r="BG245" s="241">
        <f>IF(N245="zákl. přenesená",J245,0)</f>
        <v>0</v>
      </c>
      <c r="BH245" s="241">
        <f>IF(N245="sníž. přenesená",J245,0)</f>
        <v>0</v>
      </c>
      <c r="BI245" s="241">
        <f>IF(N245="nulová",J245,0)</f>
        <v>0</v>
      </c>
      <c r="BJ245" s="18" t="s">
        <v>82</v>
      </c>
      <c r="BK245" s="241">
        <f>ROUND(I245*H245,2)</f>
        <v>0</v>
      </c>
      <c r="BL245" s="18" t="s">
        <v>131</v>
      </c>
      <c r="BM245" s="240" t="s">
        <v>330</v>
      </c>
    </row>
    <row r="246" s="13" customFormat="1">
      <c r="A246" s="13"/>
      <c r="B246" s="242"/>
      <c r="C246" s="243"/>
      <c r="D246" s="244" t="s">
        <v>133</v>
      </c>
      <c r="E246" s="245" t="s">
        <v>1</v>
      </c>
      <c r="F246" s="246" t="s">
        <v>331</v>
      </c>
      <c r="G246" s="243"/>
      <c r="H246" s="245" t="s">
        <v>1</v>
      </c>
      <c r="I246" s="247"/>
      <c r="J246" s="243"/>
      <c r="K246" s="243"/>
      <c r="L246" s="248"/>
      <c r="M246" s="249"/>
      <c r="N246" s="250"/>
      <c r="O246" s="250"/>
      <c r="P246" s="250"/>
      <c r="Q246" s="250"/>
      <c r="R246" s="250"/>
      <c r="S246" s="250"/>
      <c r="T246" s="25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2" t="s">
        <v>133</v>
      </c>
      <c r="AU246" s="252" t="s">
        <v>84</v>
      </c>
      <c r="AV246" s="13" t="s">
        <v>82</v>
      </c>
      <c r="AW246" s="13" t="s">
        <v>31</v>
      </c>
      <c r="AX246" s="13" t="s">
        <v>75</v>
      </c>
      <c r="AY246" s="252" t="s">
        <v>125</v>
      </c>
    </row>
    <row r="247" s="14" customFormat="1">
      <c r="A247" s="14"/>
      <c r="B247" s="253"/>
      <c r="C247" s="254"/>
      <c r="D247" s="244" t="s">
        <v>133</v>
      </c>
      <c r="E247" s="255" t="s">
        <v>1</v>
      </c>
      <c r="F247" s="256" t="s">
        <v>332</v>
      </c>
      <c r="G247" s="254"/>
      <c r="H247" s="257">
        <v>3.6000000000000001</v>
      </c>
      <c r="I247" s="258"/>
      <c r="J247" s="254"/>
      <c r="K247" s="254"/>
      <c r="L247" s="259"/>
      <c r="M247" s="260"/>
      <c r="N247" s="261"/>
      <c r="O247" s="261"/>
      <c r="P247" s="261"/>
      <c r="Q247" s="261"/>
      <c r="R247" s="261"/>
      <c r="S247" s="261"/>
      <c r="T247" s="262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3" t="s">
        <v>133</v>
      </c>
      <c r="AU247" s="263" t="s">
        <v>84</v>
      </c>
      <c r="AV247" s="14" t="s">
        <v>84</v>
      </c>
      <c r="AW247" s="14" t="s">
        <v>31</v>
      </c>
      <c r="AX247" s="14" t="s">
        <v>75</v>
      </c>
      <c r="AY247" s="263" t="s">
        <v>125</v>
      </c>
    </row>
    <row r="248" s="16" customFormat="1">
      <c r="A248" s="16"/>
      <c r="B248" s="275"/>
      <c r="C248" s="276"/>
      <c r="D248" s="244" t="s">
        <v>133</v>
      </c>
      <c r="E248" s="277" t="s">
        <v>1</v>
      </c>
      <c r="F248" s="278" t="s">
        <v>141</v>
      </c>
      <c r="G248" s="276"/>
      <c r="H248" s="279">
        <v>3.6000000000000001</v>
      </c>
      <c r="I248" s="280"/>
      <c r="J248" s="276"/>
      <c r="K248" s="276"/>
      <c r="L248" s="281"/>
      <c r="M248" s="282"/>
      <c r="N248" s="283"/>
      <c r="O248" s="283"/>
      <c r="P248" s="283"/>
      <c r="Q248" s="283"/>
      <c r="R248" s="283"/>
      <c r="S248" s="283"/>
      <c r="T248" s="284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T248" s="285" t="s">
        <v>133</v>
      </c>
      <c r="AU248" s="285" t="s">
        <v>84</v>
      </c>
      <c r="AV248" s="16" t="s">
        <v>131</v>
      </c>
      <c r="AW248" s="16" t="s">
        <v>31</v>
      </c>
      <c r="AX248" s="16" t="s">
        <v>82</v>
      </c>
      <c r="AY248" s="285" t="s">
        <v>125</v>
      </c>
    </row>
    <row r="249" s="2" customFormat="1" ht="37.8" customHeight="1">
      <c r="A249" s="39"/>
      <c r="B249" s="40"/>
      <c r="C249" s="228" t="s">
        <v>8</v>
      </c>
      <c r="D249" s="228" t="s">
        <v>127</v>
      </c>
      <c r="E249" s="229" t="s">
        <v>333</v>
      </c>
      <c r="F249" s="230" t="s">
        <v>334</v>
      </c>
      <c r="G249" s="231" t="s">
        <v>335</v>
      </c>
      <c r="H249" s="232">
        <v>99.519999999999996</v>
      </c>
      <c r="I249" s="233"/>
      <c r="J249" s="234">
        <f>ROUND(I249*H249,2)</f>
        <v>0</v>
      </c>
      <c r="K249" s="235"/>
      <c r="L249" s="45"/>
      <c r="M249" s="236" t="s">
        <v>1</v>
      </c>
      <c r="N249" s="237" t="s">
        <v>40</v>
      </c>
      <c r="O249" s="92"/>
      <c r="P249" s="238">
        <f>O249*H249</f>
        <v>0</v>
      </c>
      <c r="Q249" s="238">
        <v>0.00016694</v>
      </c>
      <c r="R249" s="238">
        <f>Q249*H249</f>
        <v>0.016613868800000001</v>
      </c>
      <c r="S249" s="238">
        <v>0</v>
      </c>
      <c r="T249" s="23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0" t="s">
        <v>131</v>
      </c>
      <c r="AT249" s="240" t="s">
        <v>127</v>
      </c>
      <c r="AU249" s="240" t="s">
        <v>84</v>
      </c>
      <c r="AY249" s="18" t="s">
        <v>125</v>
      </c>
      <c r="BE249" s="241">
        <f>IF(N249="základní",J249,0)</f>
        <v>0</v>
      </c>
      <c r="BF249" s="241">
        <f>IF(N249="snížená",J249,0)</f>
        <v>0</v>
      </c>
      <c r="BG249" s="241">
        <f>IF(N249="zákl. přenesená",J249,0)</f>
        <v>0</v>
      </c>
      <c r="BH249" s="241">
        <f>IF(N249="sníž. přenesená",J249,0)</f>
        <v>0</v>
      </c>
      <c r="BI249" s="241">
        <f>IF(N249="nulová",J249,0)</f>
        <v>0</v>
      </c>
      <c r="BJ249" s="18" t="s">
        <v>82</v>
      </c>
      <c r="BK249" s="241">
        <f>ROUND(I249*H249,2)</f>
        <v>0</v>
      </c>
      <c r="BL249" s="18" t="s">
        <v>131</v>
      </c>
      <c r="BM249" s="240" t="s">
        <v>336</v>
      </c>
    </row>
    <row r="250" s="13" customFormat="1">
      <c r="A250" s="13"/>
      <c r="B250" s="242"/>
      <c r="C250" s="243"/>
      <c r="D250" s="244" t="s">
        <v>133</v>
      </c>
      <c r="E250" s="245" t="s">
        <v>1</v>
      </c>
      <c r="F250" s="246" t="s">
        <v>337</v>
      </c>
      <c r="G250" s="243"/>
      <c r="H250" s="245" t="s">
        <v>1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2" t="s">
        <v>133</v>
      </c>
      <c r="AU250" s="252" t="s">
        <v>84</v>
      </c>
      <c r="AV250" s="13" t="s">
        <v>82</v>
      </c>
      <c r="AW250" s="13" t="s">
        <v>31</v>
      </c>
      <c r="AX250" s="13" t="s">
        <v>75</v>
      </c>
      <c r="AY250" s="252" t="s">
        <v>125</v>
      </c>
    </row>
    <row r="251" s="14" customFormat="1">
      <c r="A251" s="14"/>
      <c r="B251" s="253"/>
      <c r="C251" s="254"/>
      <c r="D251" s="244" t="s">
        <v>133</v>
      </c>
      <c r="E251" s="255" t="s">
        <v>1</v>
      </c>
      <c r="F251" s="256" t="s">
        <v>338</v>
      </c>
      <c r="G251" s="254"/>
      <c r="H251" s="257">
        <v>75.519999999999996</v>
      </c>
      <c r="I251" s="258"/>
      <c r="J251" s="254"/>
      <c r="K251" s="254"/>
      <c r="L251" s="259"/>
      <c r="M251" s="260"/>
      <c r="N251" s="261"/>
      <c r="O251" s="261"/>
      <c r="P251" s="261"/>
      <c r="Q251" s="261"/>
      <c r="R251" s="261"/>
      <c r="S251" s="261"/>
      <c r="T251" s="262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3" t="s">
        <v>133</v>
      </c>
      <c r="AU251" s="263" t="s">
        <v>84</v>
      </c>
      <c r="AV251" s="14" t="s">
        <v>84</v>
      </c>
      <c r="AW251" s="14" t="s">
        <v>31</v>
      </c>
      <c r="AX251" s="14" t="s">
        <v>75</v>
      </c>
      <c r="AY251" s="263" t="s">
        <v>125</v>
      </c>
    </row>
    <row r="252" s="13" customFormat="1">
      <c r="A252" s="13"/>
      <c r="B252" s="242"/>
      <c r="C252" s="243"/>
      <c r="D252" s="244" t="s">
        <v>133</v>
      </c>
      <c r="E252" s="245" t="s">
        <v>1</v>
      </c>
      <c r="F252" s="246" t="s">
        <v>339</v>
      </c>
      <c r="G252" s="243"/>
      <c r="H252" s="245" t="s">
        <v>1</v>
      </c>
      <c r="I252" s="247"/>
      <c r="J252" s="243"/>
      <c r="K252" s="243"/>
      <c r="L252" s="248"/>
      <c r="M252" s="249"/>
      <c r="N252" s="250"/>
      <c r="O252" s="250"/>
      <c r="P252" s="250"/>
      <c r="Q252" s="250"/>
      <c r="R252" s="250"/>
      <c r="S252" s="250"/>
      <c r="T252" s="25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2" t="s">
        <v>133</v>
      </c>
      <c r="AU252" s="252" t="s">
        <v>84</v>
      </c>
      <c r="AV252" s="13" t="s">
        <v>82</v>
      </c>
      <c r="AW252" s="13" t="s">
        <v>31</v>
      </c>
      <c r="AX252" s="13" t="s">
        <v>75</v>
      </c>
      <c r="AY252" s="252" t="s">
        <v>125</v>
      </c>
    </row>
    <row r="253" s="14" customFormat="1">
      <c r="A253" s="14"/>
      <c r="B253" s="253"/>
      <c r="C253" s="254"/>
      <c r="D253" s="244" t="s">
        <v>133</v>
      </c>
      <c r="E253" s="255" t="s">
        <v>1</v>
      </c>
      <c r="F253" s="256" t="s">
        <v>340</v>
      </c>
      <c r="G253" s="254"/>
      <c r="H253" s="257">
        <v>24</v>
      </c>
      <c r="I253" s="258"/>
      <c r="J253" s="254"/>
      <c r="K253" s="254"/>
      <c r="L253" s="259"/>
      <c r="M253" s="260"/>
      <c r="N253" s="261"/>
      <c r="O253" s="261"/>
      <c r="P253" s="261"/>
      <c r="Q253" s="261"/>
      <c r="R253" s="261"/>
      <c r="S253" s="261"/>
      <c r="T253" s="26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3" t="s">
        <v>133</v>
      </c>
      <c r="AU253" s="263" t="s">
        <v>84</v>
      </c>
      <c r="AV253" s="14" t="s">
        <v>84</v>
      </c>
      <c r="AW253" s="14" t="s">
        <v>31</v>
      </c>
      <c r="AX253" s="14" t="s">
        <v>75</v>
      </c>
      <c r="AY253" s="263" t="s">
        <v>125</v>
      </c>
    </row>
    <row r="254" s="16" customFormat="1">
      <c r="A254" s="16"/>
      <c r="B254" s="275"/>
      <c r="C254" s="276"/>
      <c r="D254" s="244" t="s">
        <v>133</v>
      </c>
      <c r="E254" s="277" t="s">
        <v>1</v>
      </c>
      <c r="F254" s="278" t="s">
        <v>141</v>
      </c>
      <c r="G254" s="276"/>
      <c r="H254" s="279">
        <v>99.519999999999996</v>
      </c>
      <c r="I254" s="280"/>
      <c r="J254" s="276"/>
      <c r="K254" s="276"/>
      <c r="L254" s="281"/>
      <c r="M254" s="282"/>
      <c r="N254" s="283"/>
      <c r="O254" s="283"/>
      <c r="P254" s="283"/>
      <c r="Q254" s="283"/>
      <c r="R254" s="283"/>
      <c r="S254" s="283"/>
      <c r="T254" s="284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T254" s="285" t="s">
        <v>133</v>
      </c>
      <c r="AU254" s="285" t="s">
        <v>84</v>
      </c>
      <c r="AV254" s="16" t="s">
        <v>131</v>
      </c>
      <c r="AW254" s="16" t="s">
        <v>31</v>
      </c>
      <c r="AX254" s="16" t="s">
        <v>82</v>
      </c>
      <c r="AY254" s="285" t="s">
        <v>125</v>
      </c>
    </row>
    <row r="255" s="2" customFormat="1" ht="24.15" customHeight="1">
      <c r="A255" s="39"/>
      <c r="B255" s="40"/>
      <c r="C255" s="290" t="s">
        <v>341</v>
      </c>
      <c r="D255" s="290" t="s">
        <v>342</v>
      </c>
      <c r="E255" s="291" t="s">
        <v>343</v>
      </c>
      <c r="F255" s="292" t="s">
        <v>344</v>
      </c>
      <c r="G255" s="293" t="s">
        <v>335</v>
      </c>
      <c r="H255" s="294">
        <v>117.881</v>
      </c>
      <c r="I255" s="295"/>
      <c r="J255" s="296">
        <f>ROUND(I255*H255,2)</f>
        <v>0</v>
      </c>
      <c r="K255" s="297"/>
      <c r="L255" s="298"/>
      <c r="M255" s="299" t="s">
        <v>1</v>
      </c>
      <c r="N255" s="300" t="s">
        <v>40</v>
      </c>
      <c r="O255" s="92"/>
      <c r="P255" s="238">
        <f>O255*H255</f>
        <v>0</v>
      </c>
      <c r="Q255" s="238">
        <v>0.00029999999999999997</v>
      </c>
      <c r="R255" s="238">
        <f>Q255*H255</f>
        <v>0.035364299999999994</v>
      </c>
      <c r="S255" s="238">
        <v>0</v>
      </c>
      <c r="T255" s="23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0" t="s">
        <v>182</v>
      </c>
      <c r="AT255" s="240" t="s">
        <v>342</v>
      </c>
      <c r="AU255" s="240" t="s">
        <v>84</v>
      </c>
      <c r="AY255" s="18" t="s">
        <v>125</v>
      </c>
      <c r="BE255" s="241">
        <f>IF(N255="základní",J255,0)</f>
        <v>0</v>
      </c>
      <c r="BF255" s="241">
        <f>IF(N255="snížená",J255,0)</f>
        <v>0</v>
      </c>
      <c r="BG255" s="241">
        <f>IF(N255="zákl. přenesená",J255,0)</f>
        <v>0</v>
      </c>
      <c r="BH255" s="241">
        <f>IF(N255="sníž. přenesená",J255,0)</f>
        <v>0</v>
      </c>
      <c r="BI255" s="241">
        <f>IF(N255="nulová",J255,0)</f>
        <v>0</v>
      </c>
      <c r="BJ255" s="18" t="s">
        <v>82</v>
      </c>
      <c r="BK255" s="241">
        <f>ROUND(I255*H255,2)</f>
        <v>0</v>
      </c>
      <c r="BL255" s="18" t="s">
        <v>131</v>
      </c>
      <c r="BM255" s="240" t="s">
        <v>345</v>
      </c>
    </row>
    <row r="256" s="14" customFormat="1">
      <c r="A256" s="14"/>
      <c r="B256" s="253"/>
      <c r="C256" s="254"/>
      <c r="D256" s="244" t="s">
        <v>133</v>
      </c>
      <c r="E256" s="255" t="s">
        <v>1</v>
      </c>
      <c r="F256" s="256" t="s">
        <v>346</v>
      </c>
      <c r="G256" s="254"/>
      <c r="H256" s="257">
        <v>117.881</v>
      </c>
      <c r="I256" s="258"/>
      <c r="J256" s="254"/>
      <c r="K256" s="254"/>
      <c r="L256" s="259"/>
      <c r="M256" s="260"/>
      <c r="N256" s="261"/>
      <c r="O256" s="261"/>
      <c r="P256" s="261"/>
      <c r="Q256" s="261"/>
      <c r="R256" s="261"/>
      <c r="S256" s="261"/>
      <c r="T256" s="26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3" t="s">
        <v>133</v>
      </c>
      <c r="AU256" s="263" t="s">
        <v>84</v>
      </c>
      <c r="AV256" s="14" t="s">
        <v>84</v>
      </c>
      <c r="AW256" s="14" t="s">
        <v>31</v>
      </c>
      <c r="AX256" s="14" t="s">
        <v>82</v>
      </c>
      <c r="AY256" s="263" t="s">
        <v>125</v>
      </c>
    </row>
    <row r="257" s="2" customFormat="1" ht="16.5" customHeight="1">
      <c r="A257" s="39"/>
      <c r="B257" s="40"/>
      <c r="C257" s="228" t="s">
        <v>347</v>
      </c>
      <c r="D257" s="228" t="s">
        <v>127</v>
      </c>
      <c r="E257" s="229" t="s">
        <v>348</v>
      </c>
      <c r="F257" s="230" t="s">
        <v>349</v>
      </c>
      <c r="G257" s="231" t="s">
        <v>130</v>
      </c>
      <c r="H257" s="232">
        <v>2.7719999999999998</v>
      </c>
      <c r="I257" s="233"/>
      <c r="J257" s="234">
        <f>ROUND(I257*H257,2)</f>
        <v>0</v>
      </c>
      <c r="K257" s="235"/>
      <c r="L257" s="45"/>
      <c r="M257" s="236" t="s">
        <v>1</v>
      </c>
      <c r="N257" s="237" t="s">
        <v>40</v>
      </c>
      <c r="O257" s="92"/>
      <c r="P257" s="238">
        <f>O257*H257</f>
        <v>0</v>
      </c>
      <c r="Q257" s="238">
        <v>2.3010199999999998</v>
      </c>
      <c r="R257" s="238">
        <f>Q257*H257</f>
        <v>6.3784274399999994</v>
      </c>
      <c r="S257" s="238">
        <v>0</v>
      </c>
      <c r="T257" s="23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0" t="s">
        <v>131</v>
      </c>
      <c r="AT257" s="240" t="s">
        <v>127</v>
      </c>
      <c r="AU257" s="240" t="s">
        <v>84</v>
      </c>
      <c r="AY257" s="18" t="s">
        <v>125</v>
      </c>
      <c r="BE257" s="241">
        <f>IF(N257="základní",J257,0)</f>
        <v>0</v>
      </c>
      <c r="BF257" s="241">
        <f>IF(N257="snížená",J257,0)</f>
        <v>0</v>
      </c>
      <c r="BG257" s="241">
        <f>IF(N257="zákl. přenesená",J257,0)</f>
        <v>0</v>
      </c>
      <c r="BH257" s="241">
        <f>IF(N257="sníž. přenesená",J257,0)</f>
        <v>0</v>
      </c>
      <c r="BI257" s="241">
        <f>IF(N257="nulová",J257,0)</f>
        <v>0</v>
      </c>
      <c r="BJ257" s="18" t="s">
        <v>82</v>
      </c>
      <c r="BK257" s="241">
        <f>ROUND(I257*H257,2)</f>
        <v>0</v>
      </c>
      <c r="BL257" s="18" t="s">
        <v>131</v>
      </c>
      <c r="BM257" s="240" t="s">
        <v>350</v>
      </c>
    </row>
    <row r="258" s="13" customFormat="1">
      <c r="A258" s="13"/>
      <c r="B258" s="242"/>
      <c r="C258" s="243"/>
      <c r="D258" s="244" t="s">
        <v>133</v>
      </c>
      <c r="E258" s="245" t="s">
        <v>1</v>
      </c>
      <c r="F258" s="246" t="s">
        <v>337</v>
      </c>
      <c r="G258" s="243"/>
      <c r="H258" s="245" t="s">
        <v>1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2" t="s">
        <v>133</v>
      </c>
      <c r="AU258" s="252" t="s">
        <v>84</v>
      </c>
      <c r="AV258" s="13" t="s">
        <v>82</v>
      </c>
      <c r="AW258" s="13" t="s">
        <v>31</v>
      </c>
      <c r="AX258" s="13" t="s">
        <v>75</v>
      </c>
      <c r="AY258" s="252" t="s">
        <v>125</v>
      </c>
    </row>
    <row r="259" s="14" customFormat="1">
      <c r="A259" s="14"/>
      <c r="B259" s="253"/>
      <c r="C259" s="254"/>
      <c r="D259" s="244" t="s">
        <v>133</v>
      </c>
      <c r="E259" s="255" t="s">
        <v>1</v>
      </c>
      <c r="F259" s="256" t="s">
        <v>351</v>
      </c>
      <c r="G259" s="254"/>
      <c r="H259" s="257">
        <v>2.7719999999999998</v>
      </c>
      <c r="I259" s="258"/>
      <c r="J259" s="254"/>
      <c r="K259" s="254"/>
      <c r="L259" s="259"/>
      <c r="M259" s="260"/>
      <c r="N259" s="261"/>
      <c r="O259" s="261"/>
      <c r="P259" s="261"/>
      <c r="Q259" s="261"/>
      <c r="R259" s="261"/>
      <c r="S259" s="261"/>
      <c r="T259" s="262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3" t="s">
        <v>133</v>
      </c>
      <c r="AU259" s="263" t="s">
        <v>84</v>
      </c>
      <c r="AV259" s="14" t="s">
        <v>84</v>
      </c>
      <c r="AW259" s="14" t="s">
        <v>31</v>
      </c>
      <c r="AX259" s="14" t="s">
        <v>75</v>
      </c>
      <c r="AY259" s="263" t="s">
        <v>125</v>
      </c>
    </row>
    <row r="260" s="16" customFormat="1">
      <c r="A260" s="16"/>
      <c r="B260" s="275"/>
      <c r="C260" s="276"/>
      <c r="D260" s="244" t="s">
        <v>133</v>
      </c>
      <c r="E260" s="277" t="s">
        <v>1</v>
      </c>
      <c r="F260" s="278" t="s">
        <v>141</v>
      </c>
      <c r="G260" s="276"/>
      <c r="H260" s="279">
        <v>2.7719999999999998</v>
      </c>
      <c r="I260" s="280"/>
      <c r="J260" s="276"/>
      <c r="K260" s="276"/>
      <c r="L260" s="281"/>
      <c r="M260" s="282"/>
      <c r="N260" s="283"/>
      <c r="O260" s="283"/>
      <c r="P260" s="283"/>
      <c r="Q260" s="283"/>
      <c r="R260" s="283"/>
      <c r="S260" s="283"/>
      <c r="T260" s="284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T260" s="285" t="s">
        <v>133</v>
      </c>
      <c r="AU260" s="285" t="s">
        <v>84</v>
      </c>
      <c r="AV260" s="16" t="s">
        <v>131</v>
      </c>
      <c r="AW260" s="16" t="s">
        <v>31</v>
      </c>
      <c r="AX260" s="16" t="s">
        <v>82</v>
      </c>
      <c r="AY260" s="285" t="s">
        <v>125</v>
      </c>
    </row>
    <row r="261" s="2" customFormat="1" ht="44.25" customHeight="1">
      <c r="A261" s="39"/>
      <c r="B261" s="40"/>
      <c r="C261" s="228" t="s">
        <v>352</v>
      </c>
      <c r="D261" s="228" t="s">
        <v>127</v>
      </c>
      <c r="E261" s="229" t="s">
        <v>353</v>
      </c>
      <c r="F261" s="230" t="s">
        <v>354</v>
      </c>
      <c r="G261" s="231" t="s">
        <v>161</v>
      </c>
      <c r="H261" s="232">
        <v>57.200000000000003</v>
      </c>
      <c r="I261" s="233"/>
      <c r="J261" s="234">
        <f>ROUND(I261*H261,2)</f>
        <v>0</v>
      </c>
      <c r="K261" s="235"/>
      <c r="L261" s="45"/>
      <c r="M261" s="236" t="s">
        <v>1</v>
      </c>
      <c r="N261" s="237" t="s">
        <v>40</v>
      </c>
      <c r="O261" s="92"/>
      <c r="P261" s="238">
        <f>O261*H261</f>
        <v>0</v>
      </c>
      <c r="Q261" s="238">
        <v>0.20469000000000001</v>
      </c>
      <c r="R261" s="238">
        <f>Q261*H261</f>
        <v>11.708268</v>
      </c>
      <c r="S261" s="238">
        <v>0</v>
      </c>
      <c r="T261" s="23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0" t="s">
        <v>131</v>
      </c>
      <c r="AT261" s="240" t="s">
        <v>127</v>
      </c>
      <c r="AU261" s="240" t="s">
        <v>84</v>
      </c>
      <c r="AY261" s="18" t="s">
        <v>125</v>
      </c>
      <c r="BE261" s="241">
        <f>IF(N261="základní",J261,0)</f>
        <v>0</v>
      </c>
      <c r="BF261" s="241">
        <f>IF(N261="snížená",J261,0)</f>
        <v>0</v>
      </c>
      <c r="BG261" s="241">
        <f>IF(N261="zákl. přenesená",J261,0)</f>
        <v>0</v>
      </c>
      <c r="BH261" s="241">
        <f>IF(N261="sníž. přenesená",J261,0)</f>
        <v>0</v>
      </c>
      <c r="BI261" s="241">
        <f>IF(N261="nulová",J261,0)</f>
        <v>0</v>
      </c>
      <c r="BJ261" s="18" t="s">
        <v>82</v>
      </c>
      <c r="BK261" s="241">
        <f>ROUND(I261*H261,2)</f>
        <v>0</v>
      </c>
      <c r="BL261" s="18" t="s">
        <v>131</v>
      </c>
      <c r="BM261" s="240" t="s">
        <v>355</v>
      </c>
    </row>
    <row r="262" s="13" customFormat="1">
      <c r="A262" s="13"/>
      <c r="B262" s="242"/>
      <c r="C262" s="243"/>
      <c r="D262" s="244" t="s">
        <v>133</v>
      </c>
      <c r="E262" s="245" t="s">
        <v>1</v>
      </c>
      <c r="F262" s="246" t="s">
        <v>337</v>
      </c>
      <c r="G262" s="243"/>
      <c r="H262" s="245" t="s">
        <v>1</v>
      </c>
      <c r="I262" s="247"/>
      <c r="J262" s="243"/>
      <c r="K262" s="243"/>
      <c r="L262" s="248"/>
      <c r="M262" s="249"/>
      <c r="N262" s="250"/>
      <c r="O262" s="250"/>
      <c r="P262" s="250"/>
      <c r="Q262" s="250"/>
      <c r="R262" s="250"/>
      <c r="S262" s="250"/>
      <c r="T262" s="25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2" t="s">
        <v>133</v>
      </c>
      <c r="AU262" s="252" t="s">
        <v>84</v>
      </c>
      <c r="AV262" s="13" t="s">
        <v>82</v>
      </c>
      <c r="AW262" s="13" t="s">
        <v>31</v>
      </c>
      <c r="AX262" s="13" t="s">
        <v>75</v>
      </c>
      <c r="AY262" s="252" t="s">
        <v>125</v>
      </c>
    </row>
    <row r="263" s="14" customFormat="1">
      <c r="A263" s="14"/>
      <c r="B263" s="253"/>
      <c r="C263" s="254"/>
      <c r="D263" s="244" t="s">
        <v>133</v>
      </c>
      <c r="E263" s="255" t="s">
        <v>1</v>
      </c>
      <c r="F263" s="256" t="s">
        <v>356</v>
      </c>
      <c r="G263" s="254"/>
      <c r="H263" s="257">
        <v>47.200000000000003</v>
      </c>
      <c r="I263" s="258"/>
      <c r="J263" s="254"/>
      <c r="K263" s="254"/>
      <c r="L263" s="259"/>
      <c r="M263" s="260"/>
      <c r="N263" s="261"/>
      <c r="O263" s="261"/>
      <c r="P263" s="261"/>
      <c r="Q263" s="261"/>
      <c r="R263" s="261"/>
      <c r="S263" s="261"/>
      <c r="T263" s="26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3" t="s">
        <v>133</v>
      </c>
      <c r="AU263" s="263" t="s">
        <v>84</v>
      </c>
      <c r="AV263" s="14" t="s">
        <v>84</v>
      </c>
      <c r="AW263" s="14" t="s">
        <v>31</v>
      </c>
      <c r="AX263" s="14" t="s">
        <v>75</v>
      </c>
      <c r="AY263" s="263" t="s">
        <v>125</v>
      </c>
    </row>
    <row r="264" s="13" customFormat="1">
      <c r="A264" s="13"/>
      <c r="B264" s="242"/>
      <c r="C264" s="243"/>
      <c r="D264" s="244" t="s">
        <v>133</v>
      </c>
      <c r="E264" s="245" t="s">
        <v>1</v>
      </c>
      <c r="F264" s="246" t="s">
        <v>339</v>
      </c>
      <c r="G264" s="243"/>
      <c r="H264" s="245" t="s">
        <v>1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2" t="s">
        <v>133</v>
      </c>
      <c r="AU264" s="252" t="s">
        <v>84</v>
      </c>
      <c r="AV264" s="13" t="s">
        <v>82</v>
      </c>
      <c r="AW264" s="13" t="s">
        <v>31</v>
      </c>
      <c r="AX264" s="13" t="s">
        <v>75</v>
      </c>
      <c r="AY264" s="252" t="s">
        <v>125</v>
      </c>
    </row>
    <row r="265" s="14" customFormat="1">
      <c r="A265" s="14"/>
      <c r="B265" s="253"/>
      <c r="C265" s="254"/>
      <c r="D265" s="244" t="s">
        <v>133</v>
      </c>
      <c r="E265" s="255" t="s">
        <v>1</v>
      </c>
      <c r="F265" s="256" t="s">
        <v>189</v>
      </c>
      <c r="G265" s="254"/>
      <c r="H265" s="257">
        <v>10</v>
      </c>
      <c r="I265" s="258"/>
      <c r="J265" s="254"/>
      <c r="K265" s="254"/>
      <c r="L265" s="259"/>
      <c r="M265" s="260"/>
      <c r="N265" s="261"/>
      <c r="O265" s="261"/>
      <c r="P265" s="261"/>
      <c r="Q265" s="261"/>
      <c r="R265" s="261"/>
      <c r="S265" s="261"/>
      <c r="T265" s="262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3" t="s">
        <v>133</v>
      </c>
      <c r="AU265" s="263" t="s">
        <v>84</v>
      </c>
      <c r="AV265" s="14" t="s">
        <v>84</v>
      </c>
      <c r="AW265" s="14" t="s">
        <v>31</v>
      </c>
      <c r="AX265" s="14" t="s">
        <v>75</v>
      </c>
      <c r="AY265" s="263" t="s">
        <v>125</v>
      </c>
    </row>
    <row r="266" s="16" customFormat="1">
      <c r="A266" s="16"/>
      <c r="B266" s="275"/>
      <c r="C266" s="276"/>
      <c r="D266" s="244" t="s">
        <v>133</v>
      </c>
      <c r="E266" s="277" t="s">
        <v>1</v>
      </c>
      <c r="F266" s="278" t="s">
        <v>141</v>
      </c>
      <c r="G266" s="276"/>
      <c r="H266" s="279">
        <v>57.200000000000003</v>
      </c>
      <c r="I266" s="280"/>
      <c r="J266" s="276"/>
      <c r="K266" s="276"/>
      <c r="L266" s="281"/>
      <c r="M266" s="282"/>
      <c r="N266" s="283"/>
      <c r="O266" s="283"/>
      <c r="P266" s="283"/>
      <c r="Q266" s="283"/>
      <c r="R266" s="283"/>
      <c r="S266" s="283"/>
      <c r="T266" s="284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T266" s="285" t="s">
        <v>133</v>
      </c>
      <c r="AU266" s="285" t="s">
        <v>84</v>
      </c>
      <c r="AV266" s="16" t="s">
        <v>131</v>
      </c>
      <c r="AW266" s="16" t="s">
        <v>31</v>
      </c>
      <c r="AX266" s="16" t="s">
        <v>82</v>
      </c>
      <c r="AY266" s="285" t="s">
        <v>125</v>
      </c>
    </row>
    <row r="267" s="2" customFormat="1" ht="24.15" customHeight="1">
      <c r="A267" s="39"/>
      <c r="B267" s="40"/>
      <c r="C267" s="228" t="s">
        <v>357</v>
      </c>
      <c r="D267" s="228" t="s">
        <v>127</v>
      </c>
      <c r="E267" s="229" t="s">
        <v>358</v>
      </c>
      <c r="F267" s="230" t="s">
        <v>359</v>
      </c>
      <c r="G267" s="231" t="s">
        <v>130</v>
      </c>
      <c r="H267" s="232">
        <v>2.7000000000000002</v>
      </c>
      <c r="I267" s="233"/>
      <c r="J267" s="234">
        <f>ROUND(I267*H267,2)</f>
        <v>0</v>
      </c>
      <c r="K267" s="235"/>
      <c r="L267" s="45"/>
      <c r="M267" s="236" t="s">
        <v>1</v>
      </c>
      <c r="N267" s="237" t="s">
        <v>40</v>
      </c>
      <c r="O267" s="92"/>
      <c r="P267" s="238">
        <f>O267*H267</f>
        <v>0</v>
      </c>
      <c r="Q267" s="238">
        <v>2.1600000000000001</v>
      </c>
      <c r="R267" s="238">
        <f>Q267*H267</f>
        <v>5.8320000000000007</v>
      </c>
      <c r="S267" s="238">
        <v>0</v>
      </c>
      <c r="T267" s="23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0" t="s">
        <v>131</v>
      </c>
      <c r="AT267" s="240" t="s">
        <v>127</v>
      </c>
      <c r="AU267" s="240" t="s">
        <v>84</v>
      </c>
      <c r="AY267" s="18" t="s">
        <v>125</v>
      </c>
      <c r="BE267" s="241">
        <f>IF(N267="základní",J267,0)</f>
        <v>0</v>
      </c>
      <c r="BF267" s="241">
        <f>IF(N267="snížená",J267,0)</f>
        <v>0</v>
      </c>
      <c r="BG267" s="241">
        <f>IF(N267="zákl. přenesená",J267,0)</f>
        <v>0</v>
      </c>
      <c r="BH267" s="241">
        <f>IF(N267="sníž. přenesená",J267,0)</f>
        <v>0</v>
      </c>
      <c r="BI267" s="241">
        <f>IF(N267="nulová",J267,0)</f>
        <v>0</v>
      </c>
      <c r="BJ267" s="18" t="s">
        <v>82</v>
      </c>
      <c r="BK267" s="241">
        <f>ROUND(I267*H267,2)</f>
        <v>0</v>
      </c>
      <c r="BL267" s="18" t="s">
        <v>131</v>
      </c>
      <c r="BM267" s="240" t="s">
        <v>360</v>
      </c>
    </row>
    <row r="268" s="13" customFormat="1">
      <c r="A268" s="13"/>
      <c r="B268" s="242"/>
      <c r="C268" s="243"/>
      <c r="D268" s="244" t="s">
        <v>133</v>
      </c>
      <c r="E268" s="245" t="s">
        <v>1</v>
      </c>
      <c r="F268" s="246" t="s">
        <v>263</v>
      </c>
      <c r="G268" s="243"/>
      <c r="H268" s="245" t="s">
        <v>1</v>
      </c>
      <c r="I268" s="247"/>
      <c r="J268" s="243"/>
      <c r="K268" s="243"/>
      <c r="L268" s="248"/>
      <c r="M268" s="249"/>
      <c r="N268" s="250"/>
      <c r="O268" s="250"/>
      <c r="P268" s="250"/>
      <c r="Q268" s="250"/>
      <c r="R268" s="250"/>
      <c r="S268" s="250"/>
      <c r="T268" s="25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2" t="s">
        <v>133</v>
      </c>
      <c r="AU268" s="252" t="s">
        <v>84</v>
      </c>
      <c r="AV268" s="13" t="s">
        <v>82</v>
      </c>
      <c r="AW268" s="13" t="s">
        <v>31</v>
      </c>
      <c r="AX268" s="13" t="s">
        <v>75</v>
      </c>
      <c r="AY268" s="252" t="s">
        <v>125</v>
      </c>
    </row>
    <row r="269" s="14" customFormat="1">
      <c r="A269" s="14"/>
      <c r="B269" s="253"/>
      <c r="C269" s="254"/>
      <c r="D269" s="244" t="s">
        <v>133</v>
      </c>
      <c r="E269" s="255" t="s">
        <v>1</v>
      </c>
      <c r="F269" s="256" t="s">
        <v>361</v>
      </c>
      <c r="G269" s="254"/>
      <c r="H269" s="257">
        <v>1.74</v>
      </c>
      <c r="I269" s="258"/>
      <c r="J269" s="254"/>
      <c r="K269" s="254"/>
      <c r="L269" s="259"/>
      <c r="M269" s="260"/>
      <c r="N269" s="261"/>
      <c r="O269" s="261"/>
      <c r="P269" s="261"/>
      <c r="Q269" s="261"/>
      <c r="R269" s="261"/>
      <c r="S269" s="261"/>
      <c r="T269" s="26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3" t="s">
        <v>133</v>
      </c>
      <c r="AU269" s="263" t="s">
        <v>84</v>
      </c>
      <c r="AV269" s="14" t="s">
        <v>84</v>
      </c>
      <c r="AW269" s="14" t="s">
        <v>31</v>
      </c>
      <c r="AX269" s="14" t="s">
        <v>75</v>
      </c>
      <c r="AY269" s="263" t="s">
        <v>125</v>
      </c>
    </row>
    <row r="270" s="13" customFormat="1">
      <c r="A270" s="13"/>
      <c r="B270" s="242"/>
      <c r="C270" s="243"/>
      <c r="D270" s="244" t="s">
        <v>133</v>
      </c>
      <c r="E270" s="245" t="s">
        <v>1</v>
      </c>
      <c r="F270" s="246" t="s">
        <v>362</v>
      </c>
      <c r="G270" s="243"/>
      <c r="H270" s="245" t="s">
        <v>1</v>
      </c>
      <c r="I270" s="247"/>
      <c r="J270" s="243"/>
      <c r="K270" s="243"/>
      <c r="L270" s="248"/>
      <c r="M270" s="249"/>
      <c r="N270" s="250"/>
      <c r="O270" s="250"/>
      <c r="P270" s="250"/>
      <c r="Q270" s="250"/>
      <c r="R270" s="250"/>
      <c r="S270" s="250"/>
      <c r="T270" s="25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2" t="s">
        <v>133</v>
      </c>
      <c r="AU270" s="252" t="s">
        <v>84</v>
      </c>
      <c r="AV270" s="13" t="s">
        <v>82</v>
      </c>
      <c r="AW270" s="13" t="s">
        <v>31</v>
      </c>
      <c r="AX270" s="13" t="s">
        <v>75</v>
      </c>
      <c r="AY270" s="252" t="s">
        <v>125</v>
      </c>
    </row>
    <row r="271" s="14" customFormat="1">
      <c r="A271" s="14"/>
      <c r="B271" s="253"/>
      <c r="C271" s="254"/>
      <c r="D271" s="244" t="s">
        <v>133</v>
      </c>
      <c r="E271" s="255" t="s">
        <v>1</v>
      </c>
      <c r="F271" s="256" t="s">
        <v>363</v>
      </c>
      <c r="G271" s="254"/>
      <c r="H271" s="257">
        <v>0.95999999999999996</v>
      </c>
      <c r="I271" s="258"/>
      <c r="J271" s="254"/>
      <c r="K271" s="254"/>
      <c r="L271" s="259"/>
      <c r="M271" s="260"/>
      <c r="N271" s="261"/>
      <c r="O271" s="261"/>
      <c r="P271" s="261"/>
      <c r="Q271" s="261"/>
      <c r="R271" s="261"/>
      <c r="S271" s="261"/>
      <c r="T271" s="26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3" t="s">
        <v>133</v>
      </c>
      <c r="AU271" s="263" t="s">
        <v>84</v>
      </c>
      <c r="AV271" s="14" t="s">
        <v>84</v>
      </c>
      <c r="AW271" s="14" t="s">
        <v>31</v>
      </c>
      <c r="AX271" s="14" t="s">
        <v>75</v>
      </c>
      <c r="AY271" s="263" t="s">
        <v>125</v>
      </c>
    </row>
    <row r="272" s="16" customFormat="1">
      <c r="A272" s="16"/>
      <c r="B272" s="275"/>
      <c r="C272" s="276"/>
      <c r="D272" s="244" t="s">
        <v>133</v>
      </c>
      <c r="E272" s="277" t="s">
        <v>1</v>
      </c>
      <c r="F272" s="278" t="s">
        <v>141</v>
      </c>
      <c r="G272" s="276"/>
      <c r="H272" s="279">
        <v>2.7000000000000002</v>
      </c>
      <c r="I272" s="280"/>
      <c r="J272" s="276"/>
      <c r="K272" s="276"/>
      <c r="L272" s="281"/>
      <c r="M272" s="282"/>
      <c r="N272" s="283"/>
      <c r="O272" s="283"/>
      <c r="P272" s="283"/>
      <c r="Q272" s="283"/>
      <c r="R272" s="283"/>
      <c r="S272" s="283"/>
      <c r="T272" s="284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T272" s="285" t="s">
        <v>133</v>
      </c>
      <c r="AU272" s="285" t="s">
        <v>84</v>
      </c>
      <c r="AV272" s="16" t="s">
        <v>131</v>
      </c>
      <c r="AW272" s="16" t="s">
        <v>31</v>
      </c>
      <c r="AX272" s="16" t="s">
        <v>82</v>
      </c>
      <c r="AY272" s="285" t="s">
        <v>125</v>
      </c>
    </row>
    <row r="273" s="2" customFormat="1" ht="33" customHeight="1">
      <c r="A273" s="39"/>
      <c r="B273" s="40"/>
      <c r="C273" s="228" t="s">
        <v>364</v>
      </c>
      <c r="D273" s="228" t="s">
        <v>127</v>
      </c>
      <c r="E273" s="229" t="s">
        <v>365</v>
      </c>
      <c r="F273" s="230" t="s">
        <v>366</v>
      </c>
      <c r="G273" s="231" t="s">
        <v>130</v>
      </c>
      <c r="H273" s="232">
        <v>21.472000000000001</v>
      </c>
      <c r="I273" s="233"/>
      <c r="J273" s="234">
        <f>ROUND(I273*H273,2)</f>
        <v>0</v>
      </c>
      <c r="K273" s="235"/>
      <c r="L273" s="45"/>
      <c r="M273" s="236" t="s">
        <v>1</v>
      </c>
      <c r="N273" s="237" t="s">
        <v>40</v>
      </c>
      <c r="O273" s="92"/>
      <c r="P273" s="238">
        <f>O273*H273</f>
        <v>0</v>
      </c>
      <c r="Q273" s="238">
        <v>2.3010222040000001</v>
      </c>
      <c r="R273" s="238">
        <f>Q273*H273</f>
        <v>49.407548764288009</v>
      </c>
      <c r="S273" s="238">
        <v>0</v>
      </c>
      <c r="T273" s="23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0" t="s">
        <v>131</v>
      </c>
      <c r="AT273" s="240" t="s">
        <v>127</v>
      </c>
      <c r="AU273" s="240" t="s">
        <v>84</v>
      </c>
      <c r="AY273" s="18" t="s">
        <v>125</v>
      </c>
      <c r="BE273" s="241">
        <f>IF(N273="základní",J273,0)</f>
        <v>0</v>
      </c>
      <c r="BF273" s="241">
        <f>IF(N273="snížená",J273,0)</f>
        <v>0</v>
      </c>
      <c r="BG273" s="241">
        <f>IF(N273="zákl. přenesená",J273,0)</f>
        <v>0</v>
      </c>
      <c r="BH273" s="241">
        <f>IF(N273="sníž. přenesená",J273,0)</f>
        <v>0</v>
      </c>
      <c r="BI273" s="241">
        <f>IF(N273="nulová",J273,0)</f>
        <v>0</v>
      </c>
      <c r="BJ273" s="18" t="s">
        <v>82</v>
      </c>
      <c r="BK273" s="241">
        <f>ROUND(I273*H273,2)</f>
        <v>0</v>
      </c>
      <c r="BL273" s="18" t="s">
        <v>131</v>
      </c>
      <c r="BM273" s="240" t="s">
        <v>367</v>
      </c>
    </row>
    <row r="274" s="13" customFormat="1">
      <c r="A274" s="13"/>
      <c r="B274" s="242"/>
      <c r="C274" s="243"/>
      <c r="D274" s="244" t="s">
        <v>133</v>
      </c>
      <c r="E274" s="245" t="s">
        <v>1</v>
      </c>
      <c r="F274" s="246" t="s">
        <v>279</v>
      </c>
      <c r="G274" s="243"/>
      <c r="H274" s="245" t="s">
        <v>1</v>
      </c>
      <c r="I274" s="247"/>
      <c r="J274" s="243"/>
      <c r="K274" s="243"/>
      <c r="L274" s="248"/>
      <c r="M274" s="249"/>
      <c r="N274" s="250"/>
      <c r="O274" s="250"/>
      <c r="P274" s="250"/>
      <c r="Q274" s="250"/>
      <c r="R274" s="250"/>
      <c r="S274" s="250"/>
      <c r="T274" s="25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2" t="s">
        <v>133</v>
      </c>
      <c r="AU274" s="252" t="s">
        <v>84</v>
      </c>
      <c r="AV274" s="13" t="s">
        <v>82</v>
      </c>
      <c r="AW274" s="13" t="s">
        <v>31</v>
      </c>
      <c r="AX274" s="13" t="s">
        <v>75</v>
      </c>
      <c r="AY274" s="252" t="s">
        <v>125</v>
      </c>
    </row>
    <row r="275" s="14" customFormat="1">
      <c r="A275" s="14"/>
      <c r="B275" s="253"/>
      <c r="C275" s="254"/>
      <c r="D275" s="244" t="s">
        <v>133</v>
      </c>
      <c r="E275" s="255" t="s">
        <v>1</v>
      </c>
      <c r="F275" s="256" t="s">
        <v>368</v>
      </c>
      <c r="G275" s="254"/>
      <c r="H275" s="257">
        <v>3.472</v>
      </c>
      <c r="I275" s="258"/>
      <c r="J275" s="254"/>
      <c r="K275" s="254"/>
      <c r="L275" s="259"/>
      <c r="M275" s="260"/>
      <c r="N275" s="261"/>
      <c r="O275" s="261"/>
      <c r="P275" s="261"/>
      <c r="Q275" s="261"/>
      <c r="R275" s="261"/>
      <c r="S275" s="261"/>
      <c r="T275" s="26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3" t="s">
        <v>133</v>
      </c>
      <c r="AU275" s="263" t="s">
        <v>84</v>
      </c>
      <c r="AV275" s="14" t="s">
        <v>84</v>
      </c>
      <c r="AW275" s="14" t="s">
        <v>31</v>
      </c>
      <c r="AX275" s="14" t="s">
        <v>75</v>
      </c>
      <c r="AY275" s="263" t="s">
        <v>125</v>
      </c>
    </row>
    <row r="276" s="14" customFormat="1">
      <c r="A276" s="14"/>
      <c r="B276" s="253"/>
      <c r="C276" s="254"/>
      <c r="D276" s="244" t="s">
        <v>133</v>
      </c>
      <c r="E276" s="255" t="s">
        <v>1</v>
      </c>
      <c r="F276" s="256" t="s">
        <v>369</v>
      </c>
      <c r="G276" s="254"/>
      <c r="H276" s="257">
        <v>9.2560000000000002</v>
      </c>
      <c r="I276" s="258"/>
      <c r="J276" s="254"/>
      <c r="K276" s="254"/>
      <c r="L276" s="259"/>
      <c r="M276" s="260"/>
      <c r="N276" s="261"/>
      <c r="O276" s="261"/>
      <c r="P276" s="261"/>
      <c r="Q276" s="261"/>
      <c r="R276" s="261"/>
      <c r="S276" s="261"/>
      <c r="T276" s="262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3" t="s">
        <v>133</v>
      </c>
      <c r="AU276" s="263" t="s">
        <v>84</v>
      </c>
      <c r="AV276" s="14" t="s">
        <v>84</v>
      </c>
      <c r="AW276" s="14" t="s">
        <v>31</v>
      </c>
      <c r="AX276" s="14" t="s">
        <v>75</v>
      </c>
      <c r="AY276" s="263" t="s">
        <v>125</v>
      </c>
    </row>
    <row r="277" s="14" customFormat="1">
      <c r="A277" s="14"/>
      <c r="B277" s="253"/>
      <c r="C277" s="254"/>
      <c r="D277" s="244" t="s">
        <v>133</v>
      </c>
      <c r="E277" s="255" t="s">
        <v>1</v>
      </c>
      <c r="F277" s="256" t="s">
        <v>370</v>
      </c>
      <c r="G277" s="254"/>
      <c r="H277" s="257">
        <v>0.20799999999999999</v>
      </c>
      <c r="I277" s="258"/>
      <c r="J277" s="254"/>
      <c r="K277" s="254"/>
      <c r="L277" s="259"/>
      <c r="M277" s="260"/>
      <c r="N277" s="261"/>
      <c r="O277" s="261"/>
      <c r="P277" s="261"/>
      <c r="Q277" s="261"/>
      <c r="R277" s="261"/>
      <c r="S277" s="261"/>
      <c r="T277" s="262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3" t="s">
        <v>133</v>
      </c>
      <c r="AU277" s="263" t="s">
        <v>84</v>
      </c>
      <c r="AV277" s="14" t="s">
        <v>84</v>
      </c>
      <c r="AW277" s="14" t="s">
        <v>31</v>
      </c>
      <c r="AX277" s="14" t="s">
        <v>75</v>
      </c>
      <c r="AY277" s="263" t="s">
        <v>125</v>
      </c>
    </row>
    <row r="278" s="14" customFormat="1">
      <c r="A278" s="14"/>
      <c r="B278" s="253"/>
      <c r="C278" s="254"/>
      <c r="D278" s="244" t="s">
        <v>133</v>
      </c>
      <c r="E278" s="255" t="s">
        <v>1</v>
      </c>
      <c r="F278" s="256" t="s">
        <v>371</v>
      </c>
      <c r="G278" s="254"/>
      <c r="H278" s="257">
        <v>3.552</v>
      </c>
      <c r="I278" s="258"/>
      <c r="J278" s="254"/>
      <c r="K278" s="254"/>
      <c r="L278" s="259"/>
      <c r="M278" s="260"/>
      <c r="N278" s="261"/>
      <c r="O278" s="261"/>
      <c r="P278" s="261"/>
      <c r="Q278" s="261"/>
      <c r="R278" s="261"/>
      <c r="S278" s="261"/>
      <c r="T278" s="262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3" t="s">
        <v>133</v>
      </c>
      <c r="AU278" s="263" t="s">
        <v>84</v>
      </c>
      <c r="AV278" s="14" t="s">
        <v>84</v>
      </c>
      <c r="AW278" s="14" t="s">
        <v>31</v>
      </c>
      <c r="AX278" s="14" t="s">
        <v>75</v>
      </c>
      <c r="AY278" s="263" t="s">
        <v>125</v>
      </c>
    </row>
    <row r="279" s="14" customFormat="1">
      <c r="A279" s="14"/>
      <c r="B279" s="253"/>
      <c r="C279" s="254"/>
      <c r="D279" s="244" t="s">
        <v>133</v>
      </c>
      <c r="E279" s="255" t="s">
        <v>1</v>
      </c>
      <c r="F279" s="256" t="s">
        <v>372</v>
      </c>
      <c r="G279" s="254"/>
      <c r="H279" s="257">
        <v>3.6400000000000001</v>
      </c>
      <c r="I279" s="258"/>
      <c r="J279" s="254"/>
      <c r="K279" s="254"/>
      <c r="L279" s="259"/>
      <c r="M279" s="260"/>
      <c r="N279" s="261"/>
      <c r="O279" s="261"/>
      <c r="P279" s="261"/>
      <c r="Q279" s="261"/>
      <c r="R279" s="261"/>
      <c r="S279" s="261"/>
      <c r="T279" s="26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3" t="s">
        <v>133</v>
      </c>
      <c r="AU279" s="263" t="s">
        <v>84</v>
      </c>
      <c r="AV279" s="14" t="s">
        <v>84</v>
      </c>
      <c r="AW279" s="14" t="s">
        <v>31</v>
      </c>
      <c r="AX279" s="14" t="s">
        <v>75</v>
      </c>
      <c r="AY279" s="263" t="s">
        <v>125</v>
      </c>
    </row>
    <row r="280" s="15" customFormat="1">
      <c r="A280" s="15"/>
      <c r="B280" s="264"/>
      <c r="C280" s="265"/>
      <c r="D280" s="244" t="s">
        <v>133</v>
      </c>
      <c r="E280" s="266" t="s">
        <v>1</v>
      </c>
      <c r="F280" s="267" t="s">
        <v>136</v>
      </c>
      <c r="G280" s="265"/>
      <c r="H280" s="268">
        <v>20.128</v>
      </c>
      <c r="I280" s="269"/>
      <c r="J280" s="265"/>
      <c r="K280" s="265"/>
      <c r="L280" s="270"/>
      <c r="M280" s="271"/>
      <c r="N280" s="272"/>
      <c r="O280" s="272"/>
      <c r="P280" s="272"/>
      <c r="Q280" s="272"/>
      <c r="R280" s="272"/>
      <c r="S280" s="272"/>
      <c r="T280" s="273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74" t="s">
        <v>133</v>
      </c>
      <c r="AU280" s="274" t="s">
        <v>84</v>
      </c>
      <c r="AV280" s="15" t="s">
        <v>137</v>
      </c>
      <c r="AW280" s="15" t="s">
        <v>31</v>
      </c>
      <c r="AX280" s="15" t="s">
        <v>75</v>
      </c>
      <c r="AY280" s="274" t="s">
        <v>125</v>
      </c>
    </row>
    <row r="281" s="13" customFormat="1">
      <c r="A281" s="13"/>
      <c r="B281" s="242"/>
      <c r="C281" s="243"/>
      <c r="D281" s="244" t="s">
        <v>133</v>
      </c>
      <c r="E281" s="245" t="s">
        <v>1</v>
      </c>
      <c r="F281" s="246" t="s">
        <v>373</v>
      </c>
      <c r="G281" s="243"/>
      <c r="H281" s="245" t="s">
        <v>1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2" t="s">
        <v>133</v>
      </c>
      <c r="AU281" s="252" t="s">
        <v>84</v>
      </c>
      <c r="AV281" s="13" t="s">
        <v>82</v>
      </c>
      <c r="AW281" s="13" t="s">
        <v>31</v>
      </c>
      <c r="AX281" s="13" t="s">
        <v>75</v>
      </c>
      <c r="AY281" s="252" t="s">
        <v>125</v>
      </c>
    </row>
    <row r="282" s="14" customFormat="1">
      <c r="A282" s="14"/>
      <c r="B282" s="253"/>
      <c r="C282" s="254"/>
      <c r="D282" s="244" t="s">
        <v>133</v>
      </c>
      <c r="E282" s="255" t="s">
        <v>1</v>
      </c>
      <c r="F282" s="256" t="s">
        <v>287</v>
      </c>
      <c r="G282" s="254"/>
      <c r="H282" s="257">
        <v>1.3440000000000001</v>
      </c>
      <c r="I282" s="258"/>
      <c r="J282" s="254"/>
      <c r="K282" s="254"/>
      <c r="L282" s="259"/>
      <c r="M282" s="260"/>
      <c r="N282" s="261"/>
      <c r="O282" s="261"/>
      <c r="P282" s="261"/>
      <c r="Q282" s="261"/>
      <c r="R282" s="261"/>
      <c r="S282" s="261"/>
      <c r="T282" s="262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3" t="s">
        <v>133</v>
      </c>
      <c r="AU282" s="263" t="s">
        <v>84</v>
      </c>
      <c r="AV282" s="14" t="s">
        <v>84</v>
      </c>
      <c r="AW282" s="14" t="s">
        <v>31</v>
      </c>
      <c r="AX282" s="14" t="s">
        <v>75</v>
      </c>
      <c r="AY282" s="263" t="s">
        <v>125</v>
      </c>
    </row>
    <row r="283" s="15" customFormat="1">
      <c r="A283" s="15"/>
      <c r="B283" s="264"/>
      <c r="C283" s="265"/>
      <c r="D283" s="244" t="s">
        <v>133</v>
      </c>
      <c r="E283" s="266" t="s">
        <v>1</v>
      </c>
      <c r="F283" s="267" t="s">
        <v>136</v>
      </c>
      <c r="G283" s="265"/>
      <c r="H283" s="268">
        <v>1.3440000000000001</v>
      </c>
      <c r="I283" s="269"/>
      <c r="J283" s="265"/>
      <c r="K283" s="265"/>
      <c r="L283" s="270"/>
      <c r="M283" s="271"/>
      <c r="N283" s="272"/>
      <c r="O283" s="272"/>
      <c r="P283" s="272"/>
      <c r="Q283" s="272"/>
      <c r="R283" s="272"/>
      <c r="S283" s="272"/>
      <c r="T283" s="273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74" t="s">
        <v>133</v>
      </c>
      <c r="AU283" s="274" t="s">
        <v>84</v>
      </c>
      <c r="AV283" s="15" t="s">
        <v>137</v>
      </c>
      <c r="AW283" s="15" t="s">
        <v>31</v>
      </c>
      <c r="AX283" s="15" t="s">
        <v>75</v>
      </c>
      <c r="AY283" s="274" t="s">
        <v>125</v>
      </c>
    </row>
    <row r="284" s="16" customFormat="1">
      <c r="A284" s="16"/>
      <c r="B284" s="275"/>
      <c r="C284" s="276"/>
      <c r="D284" s="244" t="s">
        <v>133</v>
      </c>
      <c r="E284" s="277" t="s">
        <v>226</v>
      </c>
      <c r="F284" s="278" t="s">
        <v>141</v>
      </c>
      <c r="G284" s="276"/>
      <c r="H284" s="279">
        <v>21.472000000000001</v>
      </c>
      <c r="I284" s="280"/>
      <c r="J284" s="276"/>
      <c r="K284" s="276"/>
      <c r="L284" s="281"/>
      <c r="M284" s="282"/>
      <c r="N284" s="283"/>
      <c r="O284" s="283"/>
      <c r="P284" s="283"/>
      <c r="Q284" s="283"/>
      <c r="R284" s="283"/>
      <c r="S284" s="283"/>
      <c r="T284" s="284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T284" s="285" t="s">
        <v>133</v>
      </c>
      <c r="AU284" s="285" t="s">
        <v>84</v>
      </c>
      <c r="AV284" s="16" t="s">
        <v>131</v>
      </c>
      <c r="AW284" s="16" t="s">
        <v>31</v>
      </c>
      <c r="AX284" s="16" t="s">
        <v>82</v>
      </c>
      <c r="AY284" s="285" t="s">
        <v>125</v>
      </c>
    </row>
    <row r="285" s="2" customFormat="1" ht="55.5" customHeight="1">
      <c r="A285" s="39"/>
      <c r="B285" s="40"/>
      <c r="C285" s="228" t="s">
        <v>374</v>
      </c>
      <c r="D285" s="228" t="s">
        <v>127</v>
      </c>
      <c r="E285" s="229" t="s">
        <v>375</v>
      </c>
      <c r="F285" s="230" t="s">
        <v>376</v>
      </c>
      <c r="G285" s="231" t="s">
        <v>151</v>
      </c>
      <c r="H285" s="232">
        <v>7</v>
      </c>
      <c r="I285" s="233"/>
      <c r="J285" s="234">
        <f>ROUND(I285*H285,2)</f>
        <v>0</v>
      </c>
      <c r="K285" s="235"/>
      <c r="L285" s="45"/>
      <c r="M285" s="236" t="s">
        <v>1</v>
      </c>
      <c r="N285" s="237" t="s">
        <v>40</v>
      </c>
      <c r="O285" s="92"/>
      <c r="P285" s="238">
        <f>O285*H285</f>
        <v>0</v>
      </c>
      <c r="Q285" s="238">
        <v>0.0030846799999999998</v>
      </c>
      <c r="R285" s="238">
        <f>Q285*H285</f>
        <v>0.021592759999999999</v>
      </c>
      <c r="S285" s="238">
        <v>0</v>
      </c>
      <c r="T285" s="23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40" t="s">
        <v>131</v>
      </c>
      <c r="AT285" s="240" t="s">
        <v>127</v>
      </c>
      <c r="AU285" s="240" t="s">
        <v>84</v>
      </c>
      <c r="AY285" s="18" t="s">
        <v>125</v>
      </c>
      <c r="BE285" s="241">
        <f>IF(N285="základní",J285,0)</f>
        <v>0</v>
      </c>
      <c r="BF285" s="241">
        <f>IF(N285="snížená",J285,0)</f>
        <v>0</v>
      </c>
      <c r="BG285" s="241">
        <f>IF(N285="zákl. přenesená",J285,0)</f>
        <v>0</v>
      </c>
      <c r="BH285" s="241">
        <f>IF(N285="sníž. přenesená",J285,0)</f>
        <v>0</v>
      </c>
      <c r="BI285" s="241">
        <f>IF(N285="nulová",J285,0)</f>
        <v>0</v>
      </c>
      <c r="BJ285" s="18" t="s">
        <v>82</v>
      </c>
      <c r="BK285" s="241">
        <f>ROUND(I285*H285,2)</f>
        <v>0</v>
      </c>
      <c r="BL285" s="18" t="s">
        <v>131</v>
      </c>
      <c r="BM285" s="240" t="s">
        <v>377</v>
      </c>
    </row>
    <row r="286" s="13" customFormat="1">
      <c r="A286" s="13"/>
      <c r="B286" s="242"/>
      <c r="C286" s="243"/>
      <c r="D286" s="244" t="s">
        <v>133</v>
      </c>
      <c r="E286" s="245" t="s">
        <v>1</v>
      </c>
      <c r="F286" s="246" t="s">
        <v>250</v>
      </c>
      <c r="G286" s="243"/>
      <c r="H286" s="245" t="s">
        <v>1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2" t="s">
        <v>133</v>
      </c>
      <c r="AU286" s="252" t="s">
        <v>84</v>
      </c>
      <c r="AV286" s="13" t="s">
        <v>82</v>
      </c>
      <c r="AW286" s="13" t="s">
        <v>31</v>
      </c>
      <c r="AX286" s="13" t="s">
        <v>75</v>
      </c>
      <c r="AY286" s="252" t="s">
        <v>125</v>
      </c>
    </row>
    <row r="287" s="14" customFormat="1">
      <c r="A287" s="14"/>
      <c r="B287" s="253"/>
      <c r="C287" s="254"/>
      <c r="D287" s="244" t="s">
        <v>133</v>
      </c>
      <c r="E287" s="255" t="s">
        <v>1</v>
      </c>
      <c r="F287" s="256" t="s">
        <v>176</v>
      </c>
      <c r="G287" s="254"/>
      <c r="H287" s="257">
        <v>7</v>
      </c>
      <c r="I287" s="258"/>
      <c r="J287" s="254"/>
      <c r="K287" s="254"/>
      <c r="L287" s="259"/>
      <c r="M287" s="260"/>
      <c r="N287" s="261"/>
      <c r="O287" s="261"/>
      <c r="P287" s="261"/>
      <c r="Q287" s="261"/>
      <c r="R287" s="261"/>
      <c r="S287" s="261"/>
      <c r="T287" s="262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3" t="s">
        <v>133</v>
      </c>
      <c r="AU287" s="263" t="s">
        <v>84</v>
      </c>
      <c r="AV287" s="14" t="s">
        <v>84</v>
      </c>
      <c r="AW287" s="14" t="s">
        <v>31</v>
      </c>
      <c r="AX287" s="14" t="s">
        <v>75</v>
      </c>
      <c r="AY287" s="263" t="s">
        <v>125</v>
      </c>
    </row>
    <row r="288" s="16" customFormat="1">
      <c r="A288" s="16"/>
      <c r="B288" s="275"/>
      <c r="C288" s="276"/>
      <c r="D288" s="244" t="s">
        <v>133</v>
      </c>
      <c r="E288" s="277" t="s">
        <v>1</v>
      </c>
      <c r="F288" s="278" t="s">
        <v>141</v>
      </c>
      <c r="G288" s="276"/>
      <c r="H288" s="279">
        <v>7</v>
      </c>
      <c r="I288" s="280"/>
      <c r="J288" s="276"/>
      <c r="K288" s="276"/>
      <c r="L288" s="281"/>
      <c r="M288" s="282"/>
      <c r="N288" s="283"/>
      <c r="O288" s="283"/>
      <c r="P288" s="283"/>
      <c r="Q288" s="283"/>
      <c r="R288" s="283"/>
      <c r="S288" s="283"/>
      <c r="T288" s="284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T288" s="285" t="s">
        <v>133</v>
      </c>
      <c r="AU288" s="285" t="s">
        <v>84</v>
      </c>
      <c r="AV288" s="16" t="s">
        <v>131</v>
      </c>
      <c r="AW288" s="16" t="s">
        <v>31</v>
      </c>
      <c r="AX288" s="16" t="s">
        <v>82</v>
      </c>
      <c r="AY288" s="285" t="s">
        <v>125</v>
      </c>
    </row>
    <row r="289" s="2" customFormat="1" ht="44.25" customHeight="1">
      <c r="A289" s="39"/>
      <c r="B289" s="40"/>
      <c r="C289" s="228" t="s">
        <v>378</v>
      </c>
      <c r="D289" s="228" t="s">
        <v>127</v>
      </c>
      <c r="E289" s="229" t="s">
        <v>379</v>
      </c>
      <c r="F289" s="230" t="s">
        <v>380</v>
      </c>
      <c r="G289" s="231" t="s">
        <v>335</v>
      </c>
      <c r="H289" s="232">
        <v>9.5860000000000003</v>
      </c>
      <c r="I289" s="233"/>
      <c r="J289" s="234">
        <f>ROUND(I289*H289,2)</f>
        <v>0</v>
      </c>
      <c r="K289" s="235"/>
      <c r="L289" s="45"/>
      <c r="M289" s="236" t="s">
        <v>1</v>
      </c>
      <c r="N289" s="237" t="s">
        <v>40</v>
      </c>
      <c r="O289" s="92"/>
      <c r="P289" s="238">
        <f>O289*H289</f>
        <v>0</v>
      </c>
      <c r="Q289" s="238">
        <v>0.47737879999999999</v>
      </c>
      <c r="R289" s="238">
        <f>Q289*H289</f>
        <v>4.5761531768000001</v>
      </c>
      <c r="S289" s="238">
        <v>0</v>
      </c>
      <c r="T289" s="23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40" t="s">
        <v>131</v>
      </c>
      <c r="AT289" s="240" t="s">
        <v>127</v>
      </c>
      <c r="AU289" s="240" t="s">
        <v>84</v>
      </c>
      <c r="AY289" s="18" t="s">
        <v>125</v>
      </c>
      <c r="BE289" s="241">
        <f>IF(N289="základní",J289,0)</f>
        <v>0</v>
      </c>
      <c r="BF289" s="241">
        <f>IF(N289="snížená",J289,0)</f>
        <v>0</v>
      </c>
      <c r="BG289" s="241">
        <f>IF(N289="zákl. přenesená",J289,0)</f>
        <v>0</v>
      </c>
      <c r="BH289" s="241">
        <f>IF(N289="sníž. přenesená",J289,0)</f>
        <v>0</v>
      </c>
      <c r="BI289" s="241">
        <f>IF(N289="nulová",J289,0)</f>
        <v>0</v>
      </c>
      <c r="BJ289" s="18" t="s">
        <v>82</v>
      </c>
      <c r="BK289" s="241">
        <f>ROUND(I289*H289,2)</f>
        <v>0</v>
      </c>
      <c r="BL289" s="18" t="s">
        <v>131</v>
      </c>
      <c r="BM289" s="240" t="s">
        <v>381</v>
      </c>
    </row>
    <row r="290" s="13" customFormat="1">
      <c r="A290" s="13"/>
      <c r="B290" s="242"/>
      <c r="C290" s="243"/>
      <c r="D290" s="244" t="s">
        <v>133</v>
      </c>
      <c r="E290" s="245" t="s">
        <v>1</v>
      </c>
      <c r="F290" s="246" t="s">
        <v>250</v>
      </c>
      <c r="G290" s="243"/>
      <c r="H290" s="245" t="s">
        <v>1</v>
      </c>
      <c r="I290" s="247"/>
      <c r="J290" s="243"/>
      <c r="K290" s="243"/>
      <c r="L290" s="248"/>
      <c r="M290" s="249"/>
      <c r="N290" s="250"/>
      <c r="O290" s="250"/>
      <c r="P290" s="250"/>
      <c r="Q290" s="250"/>
      <c r="R290" s="250"/>
      <c r="S290" s="250"/>
      <c r="T290" s="25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2" t="s">
        <v>133</v>
      </c>
      <c r="AU290" s="252" t="s">
        <v>84</v>
      </c>
      <c r="AV290" s="13" t="s">
        <v>82</v>
      </c>
      <c r="AW290" s="13" t="s">
        <v>31</v>
      </c>
      <c r="AX290" s="13" t="s">
        <v>75</v>
      </c>
      <c r="AY290" s="252" t="s">
        <v>125</v>
      </c>
    </row>
    <row r="291" s="14" customFormat="1">
      <c r="A291" s="14"/>
      <c r="B291" s="253"/>
      <c r="C291" s="254"/>
      <c r="D291" s="244" t="s">
        <v>133</v>
      </c>
      <c r="E291" s="255" t="s">
        <v>1</v>
      </c>
      <c r="F291" s="256" t="s">
        <v>382</v>
      </c>
      <c r="G291" s="254"/>
      <c r="H291" s="257">
        <v>8.7859999999999996</v>
      </c>
      <c r="I291" s="258"/>
      <c r="J291" s="254"/>
      <c r="K291" s="254"/>
      <c r="L291" s="259"/>
      <c r="M291" s="260"/>
      <c r="N291" s="261"/>
      <c r="O291" s="261"/>
      <c r="P291" s="261"/>
      <c r="Q291" s="261"/>
      <c r="R291" s="261"/>
      <c r="S291" s="261"/>
      <c r="T291" s="26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3" t="s">
        <v>133</v>
      </c>
      <c r="AU291" s="263" t="s">
        <v>84</v>
      </c>
      <c r="AV291" s="14" t="s">
        <v>84</v>
      </c>
      <c r="AW291" s="14" t="s">
        <v>31</v>
      </c>
      <c r="AX291" s="14" t="s">
        <v>75</v>
      </c>
      <c r="AY291" s="263" t="s">
        <v>125</v>
      </c>
    </row>
    <row r="292" s="14" customFormat="1">
      <c r="A292" s="14"/>
      <c r="B292" s="253"/>
      <c r="C292" s="254"/>
      <c r="D292" s="244" t="s">
        <v>133</v>
      </c>
      <c r="E292" s="255" t="s">
        <v>1</v>
      </c>
      <c r="F292" s="256" t="s">
        <v>383</v>
      </c>
      <c r="G292" s="254"/>
      <c r="H292" s="257">
        <v>0.80000000000000004</v>
      </c>
      <c r="I292" s="258"/>
      <c r="J292" s="254"/>
      <c r="K292" s="254"/>
      <c r="L292" s="259"/>
      <c r="M292" s="260"/>
      <c r="N292" s="261"/>
      <c r="O292" s="261"/>
      <c r="P292" s="261"/>
      <c r="Q292" s="261"/>
      <c r="R292" s="261"/>
      <c r="S292" s="261"/>
      <c r="T292" s="262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3" t="s">
        <v>133</v>
      </c>
      <c r="AU292" s="263" t="s">
        <v>84</v>
      </c>
      <c r="AV292" s="14" t="s">
        <v>84</v>
      </c>
      <c r="AW292" s="14" t="s">
        <v>31</v>
      </c>
      <c r="AX292" s="14" t="s">
        <v>75</v>
      </c>
      <c r="AY292" s="263" t="s">
        <v>125</v>
      </c>
    </row>
    <row r="293" s="15" customFormat="1">
      <c r="A293" s="15"/>
      <c r="B293" s="264"/>
      <c r="C293" s="265"/>
      <c r="D293" s="244" t="s">
        <v>133</v>
      </c>
      <c r="E293" s="266" t="s">
        <v>1</v>
      </c>
      <c r="F293" s="267" t="s">
        <v>136</v>
      </c>
      <c r="G293" s="265"/>
      <c r="H293" s="268">
        <v>9.5860000000000003</v>
      </c>
      <c r="I293" s="269"/>
      <c r="J293" s="265"/>
      <c r="K293" s="265"/>
      <c r="L293" s="270"/>
      <c r="M293" s="271"/>
      <c r="N293" s="272"/>
      <c r="O293" s="272"/>
      <c r="P293" s="272"/>
      <c r="Q293" s="272"/>
      <c r="R293" s="272"/>
      <c r="S293" s="272"/>
      <c r="T293" s="273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74" t="s">
        <v>133</v>
      </c>
      <c r="AU293" s="274" t="s">
        <v>84</v>
      </c>
      <c r="AV293" s="15" t="s">
        <v>137</v>
      </c>
      <c r="AW293" s="15" t="s">
        <v>31</v>
      </c>
      <c r="AX293" s="15" t="s">
        <v>75</v>
      </c>
      <c r="AY293" s="274" t="s">
        <v>125</v>
      </c>
    </row>
    <row r="294" s="16" customFormat="1">
      <c r="A294" s="16"/>
      <c r="B294" s="275"/>
      <c r="C294" s="276"/>
      <c r="D294" s="244" t="s">
        <v>133</v>
      </c>
      <c r="E294" s="277" t="s">
        <v>1</v>
      </c>
      <c r="F294" s="278" t="s">
        <v>141</v>
      </c>
      <c r="G294" s="276"/>
      <c r="H294" s="279">
        <v>9.5860000000000003</v>
      </c>
      <c r="I294" s="280"/>
      <c r="J294" s="276"/>
      <c r="K294" s="276"/>
      <c r="L294" s="281"/>
      <c r="M294" s="282"/>
      <c r="N294" s="283"/>
      <c r="O294" s="283"/>
      <c r="P294" s="283"/>
      <c r="Q294" s="283"/>
      <c r="R294" s="283"/>
      <c r="S294" s="283"/>
      <c r="T294" s="284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T294" s="285" t="s">
        <v>133</v>
      </c>
      <c r="AU294" s="285" t="s">
        <v>84</v>
      </c>
      <c r="AV294" s="16" t="s">
        <v>131</v>
      </c>
      <c r="AW294" s="16" t="s">
        <v>31</v>
      </c>
      <c r="AX294" s="16" t="s">
        <v>82</v>
      </c>
      <c r="AY294" s="285" t="s">
        <v>125</v>
      </c>
    </row>
    <row r="295" s="2" customFormat="1" ht="55.5" customHeight="1">
      <c r="A295" s="39"/>
      <c r="B295" s="40"/>
      <c r="C295" s="228" t="s">
        <v>384</v>
      </c>
      <c r="D295" s="228" t="s">
        <v>127</v>
      </c>
      <c r="E295" s="229" t="s">
        <v>385</v>
      </c>
      <c r="F295" s="230" t="s">
        <v>386</v>
      </c>
      <c r="G295" s="231" t="s">
        <v>179</v>
      </c>
      <c r="H295" s="232">
        <v>1.171</v>
      </c>
      <c r="I295" s="233"/>
      <c r="J295" s="234">
        <f>ROUND(I295*H295,2)</f>
        <v>0</v>
      </c>
      <c r="K295" s="235"/>
      <c r="L295" s="45"/>
      <c r="M295" s="236" t="s">
        <v>1</v>
      </c>
      <c r="N295" s="237" t="s">
        <v>40</v>
      </c>
      <c r="O295" s="92"/>
      <c r="P295" s="238">
        <f>O295*H295</f>
        <v>0</v>
      </c>
      <c r="Q295" s="238">
        <v>1.05940312</v>
      </c>
      <c r="R295" s="238">
        <f>Q295*H295</f>
        <v>1.24056105352</v>
      </c>
      <c r="S295" s="238">
        <v>0</v>
      </c>
      <c r="T295" s="23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40" t="s">
        <v>131</v>
      </c>
      <c r="AT295" s="240" t="s">
        <v>127</v>
      </c>
      <c r="AU295" s="240" t="s">
        <v>84</v>
      </c>
      <c r="AY295" s="18" t="s">
        <v>125</v>
      </c>
      <c r="BE295" s="241">
        <f>IF(N295="základní",J295,0)</f>
        <v>0</v>
      </c>
      <c r="BF295" s="241">
        <f>IF(N295="snížená",J295,0)</f>
        <v>0</v>
      </c>
      <c r="BG295" s="241">
        <f>IF(N295="zákl. přenesená",J295,0)</f>
        <v>0</v>
      </c>
      <c r="BH295" s="241">
        <f>IF(N295="sníž. přenesená",J295,0)</f>
        <v>0</v>
      </c>
      <c r="BI295" s="241">
        <f>IF(N295="nulová",J295,0)</f>
        <v>0</v>
      </c>
      <c r="BJ295" s="18" t="s">
        <v>82</v>
      </c>
      <c r="BK295" s="241">
        <f>ROUND(I295*H295,2)</f>
        <v>0</v>
      </c>
      <c r="BL295" s="18" t="s">
        <v>131</v>
      </c>
      <c r="BM295" s="240" t="s">
        <v>387</v>
      </c>
    </row>
    <row r="296" s="13" customFormat="1">
      <c r="A296" s="13"/>
      <c r="B296" s="242"/>
      <c r="C296" s="243"/>
      <c r="D296" s="244" t="s">
        <v>133</v>
      </c>
      <c r="E296" s="245" t="s">
        <v>1</v>
      </c>
      <c r="F296" s="246" t="s">
        <v>250</v>
      </c>
      <c r="G296" s="243"/>
      <c r="H296" s="245" t="s">
        <v>1</v>
      </c>
      <c r="I296" s="247"/>
      <c r="J296" s="243"/>
      <c r="K296" s="243"/>
      <c r="L296" s="248"/>
      <c r="M296" s="249"/>
      <c r="N296" s="250"/>
      <c r="O296" s="250"/>
      <c r="P296" s="250"/>
      <c r="Q296" s="250"/>
      <c r="R296" s="250"/>
      <c r="S296" s="250"/>
      <c r="T296" s="25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2" t="s">
        <v>133</v>
      </c>
      <c r="AU296" s="252" t="s">
        <v>84</v>
      </c>
      <c r="AV296" s="13" t="s">
        <v>82</v>
      </c>
      <c r="AW296" s="13" t="s">
        <v>31</v>
      </c>
      <c r="AX296" s="13" t="s">
        <v>75</v>
      </c>
      <c r="AY296" s="252" t="s">
        <v>125</v>
      </c>
    </row>
    <row r="297" s="14" customFormat="1">
      <c r="A297" s="14"/>
      <c r="B297" s="253"/>
      <c r="C297" s="254"/>
      <c r="D297" s="244" t="s">
        <v>133</v>
      </c>
      <c r="E297" s="255" t="s">
        <v>1</v>
      </c>
      <c r="F297" s="256" t="s">
        <v>388</v>
      </c>
      <c r="G297" s="254"/>
      <c r="H297" s="257">
        <v>1.171</v>
      </c>
      <c r="I297" s="258"/>
      <c r="J297" s="254"/>
      <c r="K297" s="254"/>
      <c r="L297" s="259"/>
      <c r="M297" s="260"/>
      <c r="N297" s="261"/>
      <c r="O297" s="261"/>
      <c r="P297" s="261"/>
      <c r="Q297" s="261"/>
      <c r="R297" s="261"/>
      <c r="S297" s="261"/>
      <c r="T297" s="262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3" t="s">
        <v>133</v>
      </c>
      <c r="AU297" s="263" t="s">
        <v>84</v>
      </c>
      <c r="AV297" s="14" t="s">
        <v>84</v>
      </c>
      <c r="AW297" s="14" t="s">
        <v>31</v>
      </c>
      <c r="AX297" s="14" t="s">
        <v>75</v>
      </c>
      <c r="AY297" s="263" t="s">
        <v>125</v>
      </c>
    </row>
    <row r="298" s="16" customFormat="1">
      <c r="A298" s="16"/>
      <c r="B298" s="275"/>
      <c r="C298" s="276"/>
      <c r="D298" s="244" t="s">
        <v>133</v>
      </c>
      <c r="E298" s="277" t="s">
        <v>1</v>
      </c>
      <c r="F298" s="278" t="s">
        <v>141</v>
      </c>
      <c r="G298" s="276"/>
      <c r="H298" s="279">
        <v>1.171</v>
      </c>
      <c r="I298" s="280"/>
      <c r="J298" s="276"/>
      <c r="K298" s="276"/>
      <c r="L298" s="281"/>
      <c r="M298" s="282"/>
      <c r="N298" s="283"/>
      <c r="O298" s="283"/>
      <c r="P298" s="283"/>
      <c r="Q298" s="283"/>
      <c r="R298" s="283"/>
      <c r="S298" s="283"/>
      <c r="T298" s="284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T298" s="285" t="s">
        <v>133</v>
      </c>
      <c r="AU298" s="285" t="s">
        <v>84</v>
      </c>
      <c r="AV298" s="16" t="s">
        <v>131</v>
      </c>
      <c r="AW298" s="16" t="s">
        <v>31</v>
      </c>
      <c r="AX298" s="16" t="s">
        <v>82</v>
      </c>
      <c r="AY298" s="285" t="s">
        <v>125</v>
      </c>
    </row>
    <row r="299" s="12" customFormat="1" ht="22.8" customHeight="1">
      <c r="A299" s="12"/>
      <c r="B299" s="212"/>
      <c r="C299" s="213"/>
      <c r="D299" s="214" t="s">
        <v>74</v>
      </c>
      <c r="E299" s="226" t="s">
        <v>137</v>
      </c>
      <c r="F299" s="226" t="s">
        <v>389</v>
      </c>
      <c r="G299" s="213"/>
      <c r="H299" s="213"/>
      <c r="I299" s="216"/>
      <c r="J299" s="227">
        <f>BK299</f>
        <v>0</v>
      </c>
      <c r="K299" s="213"/>
      <c r="L299" s="218"/>
      <c r="M299" s="219"/>
      <c r="N299" s="220"/>
      <c r="O299" s="220"/>
      <c r="P299" s="221">
        <f>SUM(P300:P452)</f>
        <v>0</v>
      </c>
      <c r="Q299" s="220"/>
      <c r="R299" s="221">
        <f>SUM(R300:R452)</f>
        <v>45.645150240000014</v>
      </c>
      <c r="S299" s="220"/>
      <c r="T299" s="222">
        <f>SUM(T300:T452)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23" t="s">
        <v>82</v>
      </c>
      <c r="AT299" s="224" t="s">
        <v>74</v>
      </c>
      <c r="AU299" s="224" t="s">
        <v>82</v>
      </c>
      <c r="AY299" s="223" t="s">
        <v>125</v>
      </c>
      <c r="BK299" s="225">
        <f>SUM(BK300:BK452)</f>
        <v>0</v>
      </c>
    </row>
    <row r="300" s="2" customFormat="1" ht="24.15" customHeight="1">
      <c r="A300" s="39"/>
      <c r="B300" s="40"/>
      <c r="C300" s="228" t="s">
        <v>7</v>
      </c>
      <c r="D300" s="228" t="s">
        <v>127</v>
      </c>
      <c r="E300" s="229" t="s">
        <v>390</v>
      </c>
      <c r="F300" s="230" t="s">
        <v>391</v>
      </c>
      <c r="G300" s="231" t="s">
        <v>151</v>
      </c>
      <c r="H300" s="232">
        <v>18</v>
      </c>
      <c r="I300" s="233"/>
      <c r="J300" s="234">
        <f>ROUND(I300*H300,2)</f>
        <v>0</v>
      </c>
      <c r="K300" s="235"/>
      <c r="L300" s="45"/>
      <c r="M300" s="236" t="s">
        <v>1</v>
      </c>
      <c r="N300" s="237" t="s">
        <v>40</v>
      </c>
      <c r="O300" s="92"/>
      <c r="P300" s="238">
        <f>O300*H300</f>
        <v>0</v>
      </c>
      <c r="Q300" s="238">
        <v>0.0070200000000000002</v>
      </c>
      <c r="R300" s="238">
        <f>Q300*H300</f>
        <v>0.12636</v>
      </c>
      <c r="S300" s="238">
        <v>0</v>
      </c>
      <c r="T300" s="23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40" t="s">
        <v>131</v>
      </c>
      <c r="AT300" s="240" t="s">
        <v>127</v>
      </c>
      <c r="AU300" s="240" t="s">
        <v>84</v>
      </c>
      <c r="AY300" s="18" t="s">
        <v>125</v>
      </c>
      <c r="BE300" s="241">
        <f>IF(N300="základní",J300,0)</f>
        <v>0</v>
      </c>
      <c r="BF300" s="241">
        <f>IF(N300="snížená",J300,0)</f>
        <v>0</v>
      </c>
      <c r="BG300" s="241">
        <f>IF(N300="zákl. přenesená",J300,0)</f>
        <v>0</v>
      </c>
      <c r="BH300" s="241">
        <f>IF(N300="sníž. přenesená",J300,0)</f>
        <v>0</v>
      </c>
      <c r="BI300" s="241">
        <f>IF(N300="nulová",J300,0)</f>
        <v>0</v>
      </c>
      <c r="BJ300" s="18" t="s">
        <v>82</v>
      </c>
      <c r="BK300" s="241">
        <f>ROUND(I300*H300,2)</f>
        <v>0</v>
      </c>
      <c r="BL300" s="18" t="s">
        <v>131</v>
      </c>
      <c r="BM300" s="240" t="s">
        <v>392</v>
      </c>
    </row>
    <row r="301" s="13" customFormat="1">
      <c r="A301" s="13"/>
      <c r="B301" s="242"/>
      <c r="C301" s="243"/>
      <c r="D301" s="244" t="s">
        <v>133</v>
      </c>
      <c r="E301" s="245" t="s">
        <v>1</v>
      </c>
      <c r="F301" s="246" t="s">
        <v>250</v>
      </c>
      <c r="G301" s="243"/>
      <c r="H301" s="245" t="s">
        <v>1</v>
      </c>
      <c r="I301" s="247"/>
      <c r="J301" s="243"/>
      <c r="K301" s="243"/>
      <c r="L301" s="248"/>
      <c r="M301" s="249"/>
      <c r="N301" s="250"/>
      <c r="O301" s="250"/>
      <c r="P301" s="250"/>
      <c r="Q301" s="250"/>
      <c r="R301" s="250"/>
      <c r="S301" s="250"/>
      <c r="T301" s="25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2" t="s">
        <v>133</v>
      </c>
      <c r="AU301" s="252" t="s">
        <v>84</v>
      </c>
      <c r="AV301" s="13" t="s">
        <v>82</v>
      </c>
      <c r="AW301" s="13" t="s">
        <v>31</v>
      </c>
      <c r="AX301" s="13" t="s">
        <v>75</v>
      </c>
      <c r="AY301" s="252" t="s">
        <v>125</v>
      </c>
    </row>
    <row r="302" s="14" customFormat="1">
      <c r="A302" s="14"/>
      <c r="B302" s="253"/>
      <c r="C302" s="254"/>
      <c r="D302" s="244" t="s">
        <v>133</v>
      </c>
      <c r="E302" s="255" t="s">
        <v>1</v>
      </c>
      <c r="F302" s="256" t="s">
        <v>374</v>
      </c>
      <c r="G302" s="254"/>
      <c r="H302" s="257">
        <v>18</v>
      </c>
      <c r="I302" s="258"/>
      <c r="J302" s="254"/>
      <c r="K302" s="254"/>
      <c r="L302" s="259"/>
      <c r="M302" s="260"/>
      <c r="N302" s="261"/>
      <c r="O302" s="261"/>
      <c r="P302" s="261"/>
      <c r="Q302" s="261"/>
      <c r="R302" s="261"/>
      <c r="S302" s="261"/>
      <c r="T302" s="262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3" t="s">
        <v>133</v>
      </c>
      <c r="AU302" s="263" t="s">
        <v>84</v>
      </c>
      <c r="AV302" s="14" t="s">
        <v>84</v>
      </c>
      <c r="AW302" s="14" t="s">
        <v>31</v>
      </c>
      <c r="AX302" s="14" t="s">
        <v>75</v>
      </c>
      <c r="AY302" s="263" t="s">
        <v>125</v>
      </c>
    </row>
    <row r="303" s="16" customFormat="1">
      <c r="A303" s="16"/>
      <c r="B303" s="275"/>
      <c r="C303" s="276"/>
      <c r="D303" s="244" t="s">
        <v>133</v>
      </c>
      <c r="E303" s="277" t="s">
        <v>1</v>
      </c>
      <c r="F303" s="278" t="s">
        <v>141</v>
      </c>
      <c r="G303" s="276"/>
      <c r="H303" s="279">
        <v>18</v>
      </c>
      <c r="I303" s="280"/>
      <c r="J303" s="276"/>
      <c r="K303" s="276"/>
      <c r="L303" s="281"/>
      <c r="M303" s="282"/>
      <c r="N303" s="283"/>
      <c r="O303" s="283"/>
      <c r="P303" s="283"/>
      <c r="Q303" s="283"/>
      <c r="R303" s="283"/>
      <c r="S303" s="283"/>
      <c r="T303" s="284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T303" s="285" t="s">
        <v>133</v>
      </c>
      <c r="AU303" s="285" t="s">
        <v>84</v>
      </c>
      <c r="AV303" s="16" t="s">
        <v>131</v>
      </c>
      <c r="AW303" s="16" t="s">
        <v>31</v>
      </c>
      <c r="AX303" s="16" t="s">
        <v>82</v>
      </c>
      <c r="AY303" s="285" t="s">
        <v>125</v>
      </c>
    </row>
    <row r="304" s="2" customFormat="1" ht="37.8" customHeight="1">
      <c r="A304" s="39"/>
      <c r="B304" s="40"/>
      <c r="C304" s="290" t="s">
        <v>393</v>
      </c>
      <c r="D304" s="290" t="s">
        <v>342</v>
      </c>
      <c r="E304" s="291" t="s">
        <v>394</v>
      </c>
      <c r="F304" s="292" t="s">
        <v>395</v>
      </c>
      <c r="G304" s="293" t="s">
        <v>151</v>
      </c>
      <c r="H304" s="294">
        <v>18</v>
      </c>
      <c r="I304" s="295"/>
      <c r="J304" s="296">
        <f>ROUND(I304*H304,2)</f>
        <v>0</v>
      </c>
      <c r="K304" s="297"/>
      <c r="L304" s="298"/>
      <c r="M304" s="299" t="s">
        <v>1</v>
      </c>
      <c r="N304" s="300" t="s">
        <v>40</v>
      </c>
      <c r="O304" s="92"/>
      <c r="P304" s="238">
        <f>O304*H304</f>
        <v>0</v>
      </c>
      <c r="Q304" s="238">
        <v>0.0044999999999999997</v>
      </c>
      <c r="R304" s="238">
        <f>Q304*H304</f>
        <v>0.080999999999999989</v>
      </c>
      <c r="S304" s="238">
        <v>0</v>
      </c>
      <c r="T304" s="23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40" t="s">
        <v>182</v>
      </c>
      <c r="AT304" s="240" t="s">
        <v>342</v>
      </c>
      <c r="AU304" s="240" t="s">
        <v>84</v>
      </c>
      <c r="AY304" s="18" t="s">
        <v>125</v>
      </c>
      <c r="BE304" s="241">
        <f>IF(N304="základní",J304,0)</f>
        <v>0</v>
      </c>
      <c r="BF304" s="241">
        <f>IF(N304="snížená",J304,0)</f>
        <v>0</v>
      </c>
      <c r="BG304" s="241">
        <f>IF(N304="zákl. přenesená",J304,0)</f>
        <v>0</v>
      </c>
      <c r="BH304" s="241">
        <f>IF(N304="sníž. přenesená",J304,0)</f>
        <v>0</v>
      </c>
      <c r="BI304" s="241">
        <f>IF(N304="nulová",J304,0)</f>
        <v>0</v>
      </c>
      <c r="BJ304" s="18" t="s">
        <v>82</v>
      </c>
      <c r="BK304" s="241">
        <f>ROUND(I304*H304,2)</f>
        <v>0</v>
      </c>
      <c r="BL304" s="18" t="s">
        <v>131</v>
      </c>
      <c r="BM304" s="240" t="s">
        <v>396</v>
      </c>
    </row>
    <row r="305" s="2" customFormat="1" ht="33" customHeight="1">
      <c r="A305" s="39"/>
      <c r="B305" s="40"/>
      <c r="C305" s="228" t="s">
        <v>397</v>
      </c>
      <c r="D305" s="228" t="s">
        <v>127</v>
      </c>
      <c r="E305" s="229" t="s">
        <v>398</v>
      </c>
      <c r="F305" s="230" t="s">
        <v>399</v>
      </c>
      <c r="G305" s="231" t="s">
        <v>151</v>
      </c>
      <c r="H305" s="232">
        <v>34</v>
      </c>
      <c r="I305" s="233"/>
      <c r="J305" s="234">
        <f>ROUND(I305*H305,2)</f>
        <v>0</v>
      </c>
      <c r="K305" s="235"/>
      <c r="L305" s="45"/>
      <c r="M305" s="236" t="s">
        <v>1</v>
      </c>
      <c r="N305" s="237" t="s">
        <v>40</v>
      </c>
      <c r="O305" s="92"/>
      <c r="P305" s="238">
        <f>O305*H305</f>
        <v>0</v>
      </c>
      <c r="Q305" s="238">
        <v>0.17488999999999999</v>
      </c>
      <c r="R305" s="238">
        <f>Q305*H305</f>
        <v>5.9462599999999997</v>
      </c>
      <c r="S305" s="238">
        <v>0</v>
      </c>
      <c r="T305" s="23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40" t="s">
        <v>131</v>
      </c>
      <c r="AT305" s="240" t="s">
        <v>127</v>
      </c>
      <c r="AU305" s="240" t="s">
        <v>84</v>
      </c>
      <c r="AY305" s="18" t="s">
        <v>125</v>
      </c>
      <c r="BE305" s="241">
        <f>IF(N305="základní",J305,0)</f>
        <v>0</v>
      </c>
      <c r="BF305" s="241">
        <f>IF(N305="snížená",J305,0)</f>
        <v>0</v>
      </c>
      <c r="BG305" s="241">
        <f>IF(N305="zákl. přenesená",J305,0)</f>
        <v>0</v>
      </c>
      <c r="BH305" s="241">
        <f>IF(N305="sníž. přenesená",J305,0)</f>
        <v>0</v>
      </c>
      <c r="BI305" s="241">
        <f>IF(N305="nulová",J305,0)</f>
        <v>0</v>
      </c>
      <c r="BJ305" s="18" t="s">
        <v>82</v>
      </c>
      <c r="BK305" s="241">
        <f>ROUND(I305*H305,2)</f>
        <v>0</v>
      </c>
      <c r="BL305" s="18" t="s">
        <v>131</v>
      </c>
      <c r="BM305" s="240" t="s">
        <v>400</v>
      </c>
    </row>
    <row r="306" s="13" customFormat="1">
      <c r="A306" s="13"/>
      <c r="B306" s="242"/>
      <c r="C306" s="243"/>
      <c r="D306" s="244" t="s">
        <v>133</v>
      </c>
      <c r="E306" s="245" t="s">
        <v>1</v>
      </c>
      <c r="F306" s="246" t="s">
        <v>246</v>
      </c>
      <c r="G306" s="243"/>
      <c r="H306" s="245" t="s">
        <v>1</v>
      </c>
      <c r="I306" s="247"/>
      <c r="J306" s="243"/>
      <c r="K306" s="243"/>
      <c r="L306" s="248"/>
      <c r="M306" s="249"/>
      <c r="N306" s="250"/>
      <c r="O306" s="250"/>
      <c r="P306" s="250"/>
      <c r="Q306" s="250"/>
      <c r="R306" s="250"/>
      <c r="S306" s="250"/>
      <c r="T306" s="25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2" t="s">
        <v>133</v>
      </c>
      <c r="AU306" s="252" t="s">
        <v>84</v>
      </c>
      <c r="AV306" s="13" t="s">
        <v>82</v>
      </c>
      <c r="AW306" s="13" t="s">
        <v>31</v>
      </c>
      <c r="AX306" s="13" t="s">
        <v>75</v>
      </c>
      <c r="AY306" s="252" t="s">
        <v>125</v>
      </c>
    </row>
    <row r="307" s="14" customFormat="1">
      <c r="A307" s="14"/>
      <c r="B307" s="253"/>
      <c r="C307" s="254"/>
      <c r="D307" s="244" t="s">
        <v>133</v>
      </c>
      <c r="E307" s="255" t="s">
        <v>1</v>
      </c>
      <c r="F307" s="256" t="s">
        <v>347</v>
      </c>
      <c r="G307" s="254"/>
      <c r="H307" s="257">
        <v>14</v>
      </c>
      <c r="I307" s="258"/>
      <c r="J307" s="254"/>
      <c r="K307" s="254"/>
      <c r="L307" s="259"/>
      <c r="M307" s="260"/>
      <c r="N307" s="261"/>
      <c r="O307" s="261"/>
      <c r="P307" s="261"/>
      <c r="Q307" s="261"/>
      <c r="R307" s="261"/>
      <c r="S307" s="261"/>
      <c r="T307" s="262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3" t="s">
        <v>133</v>
      </c>
      <c r="AU307" s="263" t="s">
        <v>84</v>
      </c>
      <c r="AV307" s="14" t="s">
        <v>84</v>
      </c>
      <c r="AW307" s="14" t="s">
        <v>31</v>
      </c>
      <c r="AX307" s="14" t="s">
        <v>75</v>
      </c>
      <c r="AY307" s="263" t="s">
        <v>125</v>
      </c>
    </row>
    <row r="308" s="13" customFormat="1">
      <c r="A308" s="13"/>
      <c r="B308" s="242"/>
      <c r="C308" s="243"/>
      <c r="D308" s="244" t="s">
        <v>133</v>
      </c>
      <c r="E308" s="245" t="s">
        <v>1</v>
      </c>
      <c r="F308" s="246" t="s">
        <v>250</v>
      </c>
      <c r="G308" s="243"/>
      <c r="H308" s="245" t="s">
        <v>1</v>
      </c>
      <c r="I308" s="247"/>
      <c r="J308" s="243"/>
      <c r="K308" s="243"/>
      <c r="L308" s="248"/>
      <c r="M308" s="249"/>
      <c r="N308" s="250"/>
      <c r="O308" s="250"/>
      <c r="P308" s="250"/>
      <c r="Q308" s="250"/>
      <c r="R308" s="250"/>
      <c r="S308" s="250"/>
      <c r="T308" s="25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2" t="s">
        <v>133</v>
      </c>
      <c r="AU308" s="252" t="s">
        <v>84</v>
      </c>
      <c r="AV308" s="13" t="s">
        <v>82</v>
      </c>
      <c r="AW308" s="13" t="s">
        <v>31</v>
      </c>
      <c r="AX308" s="13" t="s">
        <v>75</v>
      </c>
      <c r="AY308" s="252" t="s">
        <v>125</v>
      </c>
    </row>
    <row r="309" s="14" customFormat="1">
      <c r="A309" s="14"/>
      <c r="B309" s="253"/>
      <c r="C309" s="254"/>
      <c r="D309" s="244" t="s">
        <v>133</v>
      </c>
      <c r="E309" s="255" t="s">
        <v>1</v>
      </c>
      <c r="F309" s="256" t="s">
        <v>384</v>
      </c>
      <c r="G309" s="254"/>
      <c r="H309" s="257">
        <v>20</v>
      </c>
      <c r="I309" s="258"/>
      <c r="J309" s="254"/>
      <c r="K309" s="254"/>
      <c r="L309" s="259"/>
      <c r="M309" s="260"/>
      <c r="N309" s="261"/>
      <c r="O309" s="261"/>
      <c r="P309" s="261"/>
      <c r="Q309" s="261"/>
      <c r="R309" s="261"/>
      <c r="S309" s="261"/>
      <c r="T309" s="262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3" t="s">
        <v>133</v>
      </c>
      <c r="AU309" s="263" t="s">
        <v>84</v>
      </c>
      <c r="AV309" s="14" t="s">
        <v>84</v>
      </c>
      <c r="AW309" s="14" t="s">
        <v>31</v>
      </c>
      <c r="AX309" s="14" t="s">
        <v>75</v>
      </c>
      <c r="AY309" s="263" t="s">
        <v>125</v>
      </c>
    </row>
    <row r="310" s="16" customFormat="1">
      <c r="A310" s="16"/>
      <c r="B310" s="275"/>
      <c r="C310" s="276"/>
      <c r="D310" s="244" t="s">
        <v>133</v>
      </c>
      <c r="E310" s="277" t="s">
        <v>1</v>
      </c>
      <c r="F310" s="278" t="s">
        <v>141</v>
      </c>
      <c r="G310" s="276"/>
      <c r="H310" s="279">
        <v>34</v>
      </c>
      <c r="I310" s="280"/>
      <c r="J310" s="276"/>
      <c r="K310" s="276"/>
      <c r="L310" s="281"/>
      <c r="M310" s="282"/>
      <c r="N310" s="283"/>
      <c r="O310" s="283"/>
      <c r="P310" s="283"/>
      <c r="Q310" s="283"/>
      <c r="R310" s="283"/>
      <c r="S310" s="283"/>
      <c r="T310" s="284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T310" s="285" t="s">
        <v>133</v>
      </c>
      <c r="AU310" s="285" t="s">
        <v>84</v>
      </c>
      <c r="AV310" s="16" t="s">
        <v>131</v>
      </c>
      <c r="AW310" s="16" t="s">
        <v>31</v>
      </c>
      <c r="AX310" s="16" t="s">
        <v>82</v>
      </c>
      <c r="AY310" s="285" t="s">
        <v>125</v>
      </c>
    </row>
    <row r="311" s="2" customFormat="1" ht="37.8" customHeight="1">
      <c r="A311" s="39"/>
      <c r="B311" s="40"/>
      <c r="C311" s="290" t="s">
        <v>401</v>
      </c>
      <c r="D311" s="290" t="s">
        <v>342</v>
      </c>
      <c r="E311" s="291" t="s">
        <v>394</v>
      </c>
      <c r="F311" s="292" t="s">
        <v>395</v>
      </c>
      <c r="G311" s="293" t="s">
        <v>151</v>
      </c>
      <c r="H311" s="294">
        <v>34</v>
      </c>
      <c r="I311" s="295"/>
      <c r="J311" s="296">
        <f>ROUND(I311*H311,2)</f>
        <v>0</v>
      </c>
      <c r="K311" s="297"/>
      <c r="L311" s="298"/>
      <c r="M311" s="299" t="s">
        <v>1</v>
      </c>
      <c r="N311" s="300" t="s">
        <v>40</v>
      </c>
      <c r="O311" s="92"/>
      <c r="P311" s="238">
        <f>O311*H311</f>
        <v>0</v>
      </c>
      <c r="Q311" s="238">
        <v>0.0044999999999999997</v>
      </c>
      <c r="R311" s="238">
        <f>Q311*H311</f>
        <v>0.153</v>
      </c>
      <c r="S311" s="238">
        <v>0</v>
      </c>
      <c r="T311" s="23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0" t="s">
        <v>182</v>
      </c>
      <c r="AT311" s="240" t="s">
        <v>342</v>
      </c>
      <c r="AU311" s="240" t="s">
        <v>84</v>
      </c>
      <c r="AY311" s="18" t="s">
        <v>125</v>
      </c>
      <c r="BE311" s="241">
        <f>IF(N311="základní",J311,0)</f>
        <v>0</v>
      </c>
      <c r="BF311" s="241">
        <f>IF(N311="snížená",J311,0)</f>
        <v>0</v>
      </c>
      <c r="BG311" s="241">
        <f>IF(N311="zákl. přenesená",J311,0)</f>
        <v>0</v>
      </c>
      <c r="BH311" s="241">
        <f>IF(N311="sníž. přenesená",J311,0)</f>
        <v>0</v>
      </c>
      <c r="BI311" s="241">
        <f>IF(N311="nulová",J311,0)</f>
        <v>0</v>
      </c>
      <c r="BJ311" s="18" t="s">
        <v>82</v>
      </c>
      <c r="BK311" s="241">
        <f>ROUND(I311*H311,2)</f>
        <v>0</v>
      </c>
      <c r="BL311" s="18" t="s">
        <v>131</v>
      </c>
      <c r="BM311" s="240" t="s">
        <v>402</v>
      </c>
    </row>
    <row r="312" s="2" customFormat="1" ht="16.5" customHeight="1">
      <c r="A312" s="39"/>
      <c r="B312" s="40"/>
      <c r="C312" s="290" t="s">
        <v>403</v>
      </c>
      <c r="D312" s="290" t="s">
        <v>342</v>
      </c>
      <c r="E312" s="291" t="s">
        <v>404</v>
      </c>
      <c r="F312" s="292" t="s">
        <v>405</v>
      </c>
      <c r="G312" s="293" t="s">
        <v>151</v>
      </c>
      <c r="H312" s="294">
        <v>52</v>
      </c>
      <c r="I312" s="295"/>
      <c r="J312" s="296">
        <f>ROUND(I312*H312,2)</f>
        <v>0</v>
      </c>
      <c r="K312" s="297"/>
      <c r="L312" s="298"/>
      <c r="M312" s="299" t="s">
        <v>1</v>
      </c>
      <c r="N312" s="300" t="s">
        <v>40</v>
      </c>
      <c r="O312" s="92"/>
      <c r="P312" s="238">
        <f>O312*H312</f>
        <v>0</v>
      </c>
      <c r="Q312" s="238">
        <v>0</v>
      </c>
      <c r="R312" s="238">
        <f>Q312*H312</f>
        <v>0</v>
      </c>
      <c r="S312" s="238">
        <v>0</v>
      </c>
      <c r="T312" s="23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40" t="s">
        <v>182</v>
      </c>
      <c r="AT312" s="240" t="s">
        <v>342</v>
      </c>
      <c r="AU312" s="240" t="s">
        <v>84</v>
      </c>
      <c r="AY312" s="18" t="s">
        <v>125</v>
      </c>
      <c r="BE312" s="241">
        <f>IF(N312="základní",J312,0)</f>
        <v>0</v>
      </c>
      <c r="BF312" s="241">
        <f>IF(N312="snížená",J312,0)</f>
        <v>0</v>
      </c>
      <c r="BG312" s="241">
        <f>IF(N312="zákl. přenesená",J312,0)</f>
        <v>0</v>
      </c>
      <c r="BH312" s="241">
        <f>IF(N312="sníž. přenesená",J312,0)</f>
        <v>0</v>
      </c>
      <c r="BI312" s="241">
        <f>IF(N312="nulová",J312,0)</f>
        <v>0</v>
      </c>
      <c r="BJ312" s="18" t="s">
        <v>82</v>
      </c>
      <c r="BK312" s="241">
        <f>ROUND(I312*H312,2)</f>
        <v>0</v>
      </c>
      <c r="BL312" s="18" t="s">
        <v>131</v>
      </c>
      <c r="BM312" s="240" t="s">
        <v>406</v>
      </c>
    </row>
    <row r="313" s="13" customFormat="1">
      <c r="A313" s="13"/>
      <c r="B313" s="242"/>
      <c r="C313" s="243"/>
      <c r="D313" s="244" t="s">
        <v>133</v>
      </c>
      <c r="E313" s="245" t="s">
        <v>1</v>
      </c>
      <c r="F313" s="246" t="s">
        <v>246</v>
      </c>
      <c r="G313" s="243"/>
      <c r="H313" s="245" t="s">
        <v>1</v>
      </c>
      <c r="I313" s="247"/>
      <c r="J313" s="243"/>
      <c r="K313" s="243"/>
      <c r="L313" s="248"/>
      <c r="M313" s="249"/>
      <c r="N313" s="250"/>
      <c r="O313" s="250"/>
      <c r="P313" s="250"/>
      <c r="Q313" s="250"/>
      <c r="R313" s="250"/>
      <c r="S313" s="250"/>
      <c r="T313" s="25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2" t="s">
        <v>133</v>
      </c>
      <c r="AU313" s="252" t="s">
        <v>84</v>
      </c>
      <c r="AV313" s="13" t="s">
        <v>82</v>
      </c>
      <c r="AW313" s="13" t="s">
        <v>31</v>
      </c>
      <c r="AX313" s="13" t="s">
        <v>75</v>
      </c>
      <c r="AY313" s="252" t="s">
        <v>125</v>
      </c>
    </row>
    <row r="314" s="14" customFormat="1">
      <c r="A314" s="14"/>
      <c r="B314" s="253"/>
      <c r="C314" s="254"/>
      <c r="D314" s="244" t="s">
        <v>133</v>
      </c>
      <c r="E314" s="255" t="s">
        <v>1</v>
      </c>
      <c r="F314" s="256" t="s">
        <v>347</v>
      </c>
      <c r="G314" s="254"/>
      <c r="H314" s="257">
        <v>14</v>
      </c>
      <c r="I314" s="258"/>
      <c r="J314" s="254"/>
      <c r="K314" s="254"/>
      <c r="L314" s="259"/>
      <c r="M314" s="260"/>
      <c r="N314" s="261"/>
      <c r="O314" s="261"/>
      <c r="P314" s="261"/>
      <c r="Q314" s="261"/>
      <c r="R314" s="261"/>
      <c r="S314" s="261"/>
      <c r="T314" s="26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3" t="s">
        <v>133</v>
      </c>
      <c r="AU314" s="263" t="s">
        <v>84</v>
      </c>
      <c r="AV314" s="14" t="s">
        <v>84</v>
      </c>
      <c r="AW314" s="14" t="s">
        <v>31</v>
      </c>
      <c r="AX314" s="14" t="s">
        <v>75</v>
      </c>
      <c r="AY314" s="263" t="s">
        <v>125</v>
      </c>
    </row>
    <row r="315" s="13" customFormat="1">
      <c r="A315" s="13"/>
      <c r="B315" s="242"/>
      <c r="C315" s="243"/>
      <c r="D315" s="244" t="s">
        <v>133</v>
      </c>
      <c r="E315" s="245" t="s">
        <v>1</v>
      </c>
      <c r="F315" s="246" t="s">
        <v>250</v>
      </c>
      <c r="G315" s="243"/>
      <c r="H315" s="245" t="s">
        <v>1</v>
      </c>
      <c r="I315" s="247"/>
      <c r="J315" s="243"/>
      <c r="K315" s="243"/>
      <c r="L315" s="248"/>
      <c r="M315" s="249"/>
      <c r="N315" s="250"/>
      <c r="O315" s="250"/>
      <c r="P315" s="250"/>
      <c r="Q315" s="250"/>
      <c r="R315" s="250"/>
      <c r="S315" s="250"/>
      <c r="T315" s="25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2" t="s">
        <v>133</v>
      </c>
      <c r="AU315" s="252" t="s">
        <v>84</v>
      </c>
      <c r="AV315" s="13" t="s">
        <v>82</v>
      </c>
      <c r="AW315" s="13" t="s">
        <v>31</v>
      </c>
      <c r="AX315" s="13" t="s">
        <v>75</v>
      </c>
      <c r="AY315" s="252" t="s">
        <v>125</v>
      </c>
    </row>
    <row r="316" s="14" customFormat="1">
      <c r="A316" s="14"/>
      <c r="B316" s="253"/>
      <c r="C316" s="254"/>
      <c r="D316" s="244" t="s">
        <v>133</v>
      </c>
      <c r="E316" s="255" t="s">
        <v>1</v>
      </c>
      <c r="F316" s="256" t="s">
        <v>407</v>
      </c>
      <c r="G316" s="254"/>
      <c r="H316" s="257">
        <v>38</v>
      </c>
      <c r="I316" s="258"/>
      <c r="J316" s="254"/>
      <c r="K316" s="254"/>
      <c r="L316" s="259"/>
      <c r="M316" s="260"/>
      <c r="N316" s="261"/>
      <c r="O316" s="261"/>
      <c r="P316" s="261"/>
      <c r="Q316" s="261"/>
      <c r="R316" s="261"/>
      <c r="S316" s="261"/>
      <c r="T316" s="26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3" t="s">
        <v>133</v>
      </c>
      <c r="AU316" s="263" t="s">
        <v>84</v>
      </c>
      <c r="AV316" s="14" t="s">
        <v>84</v>
      </c>
      <c r="AW316" s="14" t="s">
        <v>31</v>
      </c>
      <c r="AX316" s="14" t="s">
        <v>75</v>
      </c>
      <c r="AY316" s="263" t="s">
        <v>125</v>
      </c>
    </row>
    <row r="317" s="16" customFormat="1">
      <c r="A317" s="16"/>
      <c r="B317" s="275"/>
      <c r="C317" s="276"/>
      <c r="D317" s="244" t="s">
        <v>133</v>
      </c>
      <c r="E317" s="277" t="s">
        <v>1</v>
      </c>
      <c r="F317" s="278" t="s">
        <v>141</v>
      </c>
      <c r="G317" s="276"/>
      <c r="H317" s="279">
        <v>52</v>
      </c>
      <c r="I317" s="280"/>
      <c r="J317" s="276"/>
      <c r="K317" s="276"/>
      <c r="L317" s="281"/>
      <c r="M317" s="282"/>
      <c r="N317" s="283"/>
      <c r="O317" s="283"/>
      <c r="P317" s="283"/>
      <c r="Q317" s="283"/>
      <c r="R317" s="283"/>
      <c r="S317" s="283"/>
      <c r="T317" s="284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T317" s="285" t="s">
        <v>133</v>
      </c>
      <c r="AU317" s="285" t="s">
        <v>84</v>
      </c>
      <c r="AV317" s="16" t="s">
        <v>131</v>
      </c>
      <c r="AW317" s="16" t="s">
        <v>31</v>
      </c>
      <c r="AX317" s="16" t="s">
        <v>82</v>
      </c>
      <c r="AY317" s="285" t="s">
        <v>125</v>
      </c>
    </row>
    <row r="318" s="2" customFormat="1" ht="37.8" customHeight="1">
      <c r="A318" s="39"/>
      <c r="B318" s="40"/>
      <c r="C318" s="228" t="s">
        <v>408</v>
      </c>
      <c r="D318" s="228" t="s">
        <v>127</v>
      </c>
      <c r="E318" s="229" t="s">
        <v>409</v>
      </c>
      <c r="F318" s="230" t="s">
        <v>410</v>
      </c>
      <c r="G318" s="231" t="s">
        <v>151</v>
      </c>
      <c r="H318" s="232">
        <v>5</v>
      </c>
      <c r="I318" s="233"/>
      <c r="J318" s="234">
        <f>ROUND(I318*H318,2)</f>
        <v>0</v>
      </c>
      <c r="K318" s="235"/>
      <c r="L318" s="45"/>
      <c r="M318" s="236" t="s">
        <v>1</v>
      </c>
      <c r="N318" s="237" t="s">
        <v>40</v>
      </c>
      <c r="O318" s="92"/>
      <c r="P318" s="238">
        <f>O318*H318</f>
        <v>0</v>
      </c>
      <c r="Q318" s="238">
        <v>0</v>
      </c>
      <c r="R318" s="238">
        <f>Q318*H318</f>
        <v>0</v>
      </c>
      <c r="S318" s="238">
        <v>0</v>
      </c>
      <c r="T318" s="23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40" t="s">
        <v>131</v>
      </c>
      <c r="AT318" s="240" t="s">
        <v>127</v>
      </c>
      <c r="AU318" s="240" t="s">
        <v>84</v>
      </c>
      <c r="AY318" s="18" t="s">
        <v>125</v>
      </c>
      <c r="BE318" s="241">
        <f>IF(N318="základní",J318,0)</f>
        <v>0</v>
      </c>
      <c r="BF318" s="241">
        <f>IF(N318="snížená",J318,0)</f>
        <v>0</v>
      </c>
      <c r="BG318" s="241">
        <f>IF(N318="zákl. přenesená",J318,0)</f>
        <v>0</v>
      </c>
      <c r="BH318" s="241">
        <f>IF(N318="sníž. přenesená",J318,0)</f>
        <v>0</v>
      </c>
      <c r="BI318" s="241">
        <f>IF(N318="nulová",J318,0)</f>
        <v>0</v>
      </c>
      <c r="BJ318" s="18" t="s">
        <v>82</v>
      </c>
      <c r="BK318" s="241">
        <f>ROUND(I318*H318,2)</f>
        <v>0</v>
      </c>
      <c r="BL318" s="18" t="s">
        <v>131</v>
      </c>
      <c r="BM318" s="240" t="s">
        <v>411</v>
      </c>
    </row>
    <row r="319" s="13" customFormat="1">
      <c r="A319" s="13"/>
      <c r="B319" s="242"/>
      <c r="C319" s="243"/>
      <c r="D319" s="244" t="s">
        <v>133</v>
      </c>
      <c r="E319" s="245" t="s">
        <v>1</v>
      </c>
      <c r="F319" s="246" t="s">
        <v>246</v>
      </c>
      <c r="G319" s="243"/>
      <c r="H319" s="245" t="s">
        <v>1</v>
      </c>
      <c r="I319" s="247"/>
      <c r="J319" s="243"/>
      <c r="K319" s="243"/>
      <c r="L319" s="248"/>
      <c r="M319" s="249"/>
      <c r="N319" s="250"/>
      <c r="O319" s="250"/>
      <c r="P319" s="250"/>
      <c r="Q319" s="250"/>
      <c r="R319" s="250"/>
      <c r="S319" s="250"/>
      <c r="T319" s="25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2" t="s">
        <v>133</v>
      </c>
      <c r="AU319" s="252" t="s">
        <v>84</v>
      </c>
      <c r="AV319" s="13" t="s">
        <v>82</v>
      </c>
      <c r="AW319" s="13" t="s">
        <v>31</v>
      </c>
      <c r="AX319" s="13" t="s">
        <v>75</v>
      </c>
      <c r="AY319" s="252" t="s">
        <v>125</v>
      </c>
    </row>
    <row r="320" s="14" customFormat="1">
      <c r="A320" s="14"/>
      <c r="B320" s="253"/>
      <c r="C320" s="254"/>
      <c r="D320" s="244" t="s">
        <v>133</v>
      </c>
      <c r="E320" s="255" t="s">
        <v>1</v>
      </c>
      <c r="F320" s="256" t="s">
        <v>82</v>
      </c>
      <c r="G320" s="254"/>
      <c r="H320" s="257">
        <v>1</v>
      </c>
      <c r="I320" s="258"/>
      <c r="J320" s="254"/>
      <c r="K320" s="254"/>
      <c r="L320" s="259"/>
      <c r="M320" s="260"/>
      <c r="N320" s="261"/>
      <c r="O320" s="261"/>
      <c r="P320" s="261"/>
      <c r="Q320" s="261"/>
      <c r="R320" s="261"/>
      <c r="S320" s="261"/>
      <c r="T320" s="262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3" t="s">
        <v>133</v>
      </c>
      <c r="AU320" s="263" t="s">
        <v>84</v>
      </c>
      <c r="AV320" s="14" t="s">
        <v>84</v>
      </c>
      <c r="AW320" s="14" t="s">
        <v>31</v>
      </c>
      <c r="AX320" s="14" t="s">
        <v>75</v>
      </c>
      <c r="AY320" s="263" t="s">
        <v>125</v>
      </c>
    </row>
    <row r="321" s="13" customFormat="1">
      <c r="A321" s="13"/>
      <c r="B321" s="242"/>
      <c r="C321" s="243"/>
      <c r="D321" s="244" t="s">
        <v>133</v>
      </c>
      <c r="E321" s="245" t="s">
        <v>1</v>
      </c>
      <c r="F321" s="246" t="s">
        <v>250</v>
      </c>
      <c r="G321" s="243"/>
      <c r="H321" s="245" t="s">
        <v>1</v>
      </c>
      <c r="I321" s="247"/>
      <c r="J321" s="243"/>
      <c r="K321" s="243"/>
      <c r="L321" s="248"/>
      <c r="M321" s="249"/>
      <c r="N321" s="250"/>
      <c r="O321" s="250"/>
      <c r="P321" s="250"/>
      <c r="Q321" s="250"/>
      <c r="R321" s="250"/>
      <c r="S321" s="250"/>
      <c r="T321" s="251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2" t="s">
        <v>133</v>
      </c>
      <c r="AU321" s="252" t="s">
        <v>84</v>
      </c>
      <c r="AV321" s="13" t="s">
        <v>82</v>
      </c>
      <c r="AW321" s="13" t="s">
        <v>31</v>
      </c>
      <c r="AX321" s="13" t="s">
        <v>75</v>
      </c>
      <c r="AY321" s="252" t="s">
        <v>125</v>
      </c>
    </row>
    <row r="322" s="14" customFormat="1">
      <c r="A322" s="14"/>
      <c r="B322" s="253"/>
      <c r="C322" s="254"/>
      <c r="D322" s="244" t="s">
        <v>133</v>
      </c>
      <c r="E322" s="255" t="s">
        <v>1</v>
      </c>
      <c r="F322" s="256" t="s">
        <v>131</v>
      </c>
      <c r="G322" s="254"/>
      <c r="H322" s="257">
        <v>4</v>
      </c>
      <c r="I322" s="258"/>
      <c r="J322" s="254"/>
      <c r="K322" s="254"/>
      <c r="L322" s="259"/>
      <c r="M322" s="260"/>
      <c r="N322" s="261"/>
      <c r="O322" s="261"/>
      <c r="P322" s="261"/>
      <c r="Q322" s="261"/>
      <c r="R322" s="261"/>
      <c r="S322" s="261"/>
      <c r="T322" s="26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3" t="s">
        <v>133</v>
      </c>
      <c r="AU322" s="263" t="s">
        <v>84</v>
      </c>
      <c r="AV322" s="14" t="s">
        <v>84</v>
      </c>
      <c r="AW322" s="14" t="s">
        <v>31</v>
      </c>
      <c r="AX322" s="14" t="s">
        <v>75</v>
      </c>
      <c r="AY322" s="263" t="s">
        <v>125</v>
      </c>
    </row>
    <row r="323" s="16" customFormat="1">
      <c r="A323" s="16"/>
      <c r="B323" s="275"/>
      <c r="C323" s="276"/>
      <c r="D323" s="244" t="s">
        <v>133</v>
      </c>
      <c r="E323" s="277" t="s">
        <v>1</v>
      </c>
      <c r="F323" s="278" t="s">
        <v>141</v>
      </c>
      <c r="G323" s="276"/>
      <c r="H323" s="279">
        <v>5</v>
      </c>
      <c r="I323" s="280"/>
      <c r="J323" s="276"/>
      <c r="K323" s="276"/>
      <c r="L323" s="281"/>
      <c r="M323" s="282"/>
      <c r="N323" s="283"/>
      <c r="O323" s="283"/>
      <c r="P323" s="283"/>
      <c r="Q323" s="283"/>
      <c r="R323" s="283"/>
      <c r="S323" s="283"/>
      <c r="T323" s="284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T323" s="285" t="s">
        <v>133</v>
      </c>
      <c r="AU323" s="285" t="s">
        <v>84</v>
      </c>
      <c r="AV323" s="16" t="s">
        <v>131</v>
      </c>
      <c r="AW323" s="16" t="s">
        <v>31</v>
      </c>
      <c r="AX323" s="16" t="s">
        <v>82</v>
      </c>
      <c r="AY323" s="285" t="s">
        <v>125</v>
      </c>
    </row>
    <row r="324" s="2" customFormat="1" ht="24.15" customHeight="1">
      <c r="A324" s="39"/>
      <c r="B324" s="40"/>
      <c r="C324" s="290" t="s">
        <v>412</v>
      </c>
      <c r="D324" s="290" t="s">
        <v>342</v>
      </c>
      <c r="E324" s="291" t="s">
        <v>413</v>
      </c>
      <c r="F324" s="292" t="s">
        <v>414</v>
      </c>
      <c r="G324" s="293" t="s">
        <v>151</v>
      </c>
      <c r="H324" s="294">
        <v>5</v>
      </c>
      <c r="I324" s="295"/>
      <c r="J324" s="296">
        <f>ROUND(I324*H324,2)</f>
        <v>0</v>
      </c>
      <c r="K324" s="297"/>
      <c r="L324" s="298"/>
      <c r="M324" s="299" t="s">
        <v>1</v>
      </c>
      <c r="N324" s="300" t="s">
        <v>40</v>
      </c>
      <c r="O324" s="92"/>
      <c r="P324" s="238">
        <f>O324*H324</f>
        <v>0</v>
      </c>
      <c r="Q324" s="238">
        <v>0</v>
      </c>
      <c r="R324" s="238">
        <f>Q324*H324</f>
        <v>0</v>
      </c>
      <c r="S324" s="238">
        <v>0</v>
      </c>
      <c r="T324" s="23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40" t="s">
        <v>182</v>
      </c>
      <c r="AT324" s="240" t="s">
        <v>342</v>
      </c>
      <c r="AU324" s="240" t="s">
        <v>84</v>
      </c>
      <c r="AY324" s="18" t="s">
        <v>125</v>
      </c>
      <c r="BE324" s="241">
        <f>IF(N324="základní",J324,0)</f>
        <v>0</v>
      </c>
      <c r="BF324" s="241">
        <f>IF(N324="snížená",J324,0)</f>
        <v>0</v>
      </c>
      <c r="BG324" s="241">
        <f>IF(N324="zákl. přenesená",J324,0)</f>
        <v>0</v>
      </c>
      <c r="BH324" s="241">
        <f>IF(N324="sníž. přenesená",J324,0)</f>
        <v>0</v>
      </c>
      <c r="BI324" s="241">
        <f>IF(N324="nulová",J324,0)</f>
        <v>0</v>
      </c>
      <c r="BJ324" s="18" t="s">
        <v>82</v>
      </c>
      <c r="BK324" s="241">
        <f>ROUND(I324*H324,2)</f>
        <v>0</v>
      </c>
      <c r="BL324" s="18" t="s">
        <v>131</v>
      </c>
      <c r="BM324" s="240" t="s">
        <v>415</v>
      </c>
    </row>
    <row r="325" s="2" customFormat="1" ht="24.15" customHeight="1">
      <c r="A325" s="39"/>
      <c r="B325" s="40"/>
      <c r="C325" s="228" t="s">
        <v>416</v>
      </c>
      <c r="D325" s="228" t="s">
        <v>127</v>
      </c>
      <c r="E325" s="229" t="s">
        <v>417</v>
      </c>
      <c r="F325" s="230" t="s">
        <v>418</v>
      </c>
      <c r="G325" s="231" t="s">
        <v>151</v>
      </c>
      <c r="H325" s="232">
        <v>27</v>
      </c>
      <c r="I325" s="233"/>
      <c r="J325" s="234">
        <f>ROUND(I325*H325,2)</f>
        <v>0</v>
      </c>
      <c r="K325" s="235"/>
      <c r="L325" s="45"/>
      <c r="M325" s="236" t="s">
        <v>1</v>
      </c>
      <c r="N325" s="237" t="s">
        <v>40</v>
      </c>
      <c r="O325" s="92"/>
      <c r="P325" s="238">
        <f>O325*H325</f>
        <v>0</v>
      </c>
      <c r="Q325" s="238">
        <v>0</v>
      </c>
      <c r="R325" s="238">
        <f>Q325*H325</f>
        <v>0</v>
      </c>
      <c r="S325" s="238">
        <v>0</v>
      </c>
      <c r="T325" s="23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0" t="s">
        <v>131</v>
      </c>
      <c r="AT325" s="240" t="s">
        <v>127</v>
      </c>
      <c r="AU325" s="240" t="s">
        <v>84</v>
      </c>
      <c r="AY325" s="18" t="s">
        <v>125</v>
      </c>
      <c r="BE325" s="241">
        <f>IF(N325="základní",J325,0)</f>
        <v>0</v>
      </c>
      <c r="BF325" s="241">
        <f>IF(N325="snížená",J325,0)</f>
        <v>0</v>
      </c>
      <c r="BG325" s="241">
        <f>IF(N325="zákl. přenesená",J325,0)</f>
        <v>0</v>
      </c>
      <c r="BH325" s="241">
        <f>IF(N325="sníž. přenesená",J325,0)</f>
        <v>0</v>
      </c>
      <c r="BI325" s="241">
        <f>IF(N325="nulová",J325,0)</f>
        <v>0</v>
      </c>
      <c r="BJ325" s="18" t="s">
        <v>82</v>
      </c>
      <c r="BK325" s="241">
        <f>ROUND(I325*H325,2)</f>
        <v>0</v>
      </c>
      <c r="BL325" s="18" t="s">
        <v>131</v>
      </c>
      <c r="BM325" s="240" t="s">
        <v>419</v>
      </c>
    </row>
    <row r="326" s="13" customFormat="1">
      <c r="A326" s="13"/>
      <c r="B326" s="242"/>
      <c r="C326" s="243"/>
      <c r="D326" s="244" t="s">
        <v>133</v>
      </c>
      <c r="E326" s="245" t="s">
        <v>1</v>
      </c>
      <c r="F326" s="246" t="s">
        <v>246</v>
      </c>
      <c r="G326" s="243"/>
      <c r="H326" s="245" t="s">
        <v>1</v>
      </c>
      <c r="I326" s="247"/>
      <c r="J326" s="243"/>
      <c r="K326" s="243"/>
      <c r="L326" s="248"/>
      <c r="M326" s="249"/>
      <c r="N326" s="250"/>
      <c r="O326" s="250"/>
      <c r="P326" s="250"/>
      <c r="Q326" s="250"/>
      <c r="R326" s="250"/>
      <c r="S326" s="250"/>
      <c r="T326" s="25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2" t="s">
        <v>133</v>
      </c>
      <c r="AU326" s="252" t="s">
        <v>84</v>
      </c>
      <c r="AV326" s="13" t="s">
        <v>82</v>
      </c>
      <c r="AW326" s="13" t="s">
        <v>31</v>
      </c>
      <c r="AX326" s="13" t="s">
        <v>75</v>
      </c>
      <c r="AY326" s="252" t="s">
        <v>125</v>
      </c>
    </row>
    <row r="327" s="14" customFormat="1">
      <c r="A327" s="14"/>
      <c r="B327" s="253"/>
      <c r="C327" s="254"/>
      <c r="D327" s="244" t="s">
        <v>133</v>
      </c>
      <c r="E327" s="255" t="s">
        <v>1</v>
      </c>
      <c r="F327" s="256" t="s">
        <v>142</v>
      </c>
      <c r="G327" s="254"/>
      <c r="H327" s="257">
        <v>9</v>
      </c>
      <c r="I327" s="258"/>
      <c r="J327" s="254"/>
      <c r="K327" s="254"/>
      <c r="L327" s="259"/>
      <c r="M327" s="260"/>
      <c r="N327" s="261"/>
      <c r="O327" s="261"/>
      <c r="P327" s="261"/>
      <c r="Q327" s="261"/>
      <c r="R327" s="261"/>
      <c r="S327" s="261"/>
      <c r="T327" s="262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3" t="s">
        <v>133</v>
      </c>
      <c r="AU327" s="263" t="s">
        <v>84</v>
      </c>
      <c r="AV327" s="14" t="s">
        <v>84</v>
      </c>
      <c r="AW327" s="14" t="s">
        <v>31</v>
      </c>
      <c r="AX327" s="14" t="s">
        <v>75</v>
      </c>
      <c r="AY327" s="263" t="s">
        <v>125</v>
      </c>
    </row>
    <row r="328" s="13" customFormat="1">
      <c r="A328" s="13"/>
      <c r="B328" s="242"/>
      <c r="C328" s="243"/>
      <c r="D328" s="244" t="s">
        <v>133</v>
      </c>
      <c r="E328" s="245" t="s">
        <v>1</v>
      </c>
      <c r="F328" s="246" t="s">
        <v>250</v>
      </c>
      <c r="G328" s="243"/>
      <c r="H328" s="245" t="s">
        <v>1</v>
      </c>
      <c r="I328" s="247"/>
      <c r="J328" s="243"/>
      <c r="K328" s="243"/>
      <c r="L328" s="248"/>
      <c r="M328" s="249"/>
      <c r="N328" s="250"/>
      <c r="O328" s="250"/>
      <c r="P328" s="250"/>
      <c r="Q328" s="250"/>
      <c r="R328" s="250"/>
      <c r="S328" s="250"/>
      <c r="T328" s="25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2" t="s">
        <v>133</v>
      </c>
      <c r="AU328" s="252" t="s">
        <v>84</v>
      </c>
      <c r="AV328" s="13" t="s">
        <v>82</v>
      </c>
      <c r="AW328" s="13" t="s">
        <v>31</v>
      </c>
      <c r="AX328" s="13" t="s">
        <v>75</v>
      </c>
      <c r="AY328" s="252" t="s">
        <v>125</v>
      </c>
    </row>
    <row r="329" s="14" customFormat="1">
      <c r="A329" s="14"/>
      <c r="B329" s="253"/>
      <c r="C329" s="254"/>
      <c r="D329" s="244" t="s">
        <v>133</v>
      </c>
      <c r="E329" s="255" t="s">
        <v>1</v>
      </c>
      <c r="F329" s="256" t="s">
        <v>374</v>
      </c>
      <c r="G329" s="254"/>
      <c r="H329" s="257">
        <v>18</v>
      </c>
      <c r="I329" s="258"/>
      <c r="J329" s="254"/>
      <c r="K329" s="254"/>
      <c r="L329" s="259"/>
      <c r="M329" s="260"/>
      <c r="N329" s="261"/>
      <c r="O329" s="261"/>
      <c r="P329" s="261"/>
      <c r="Q329" s="261"/>
      <c r="R329" s="261"/>
      <c r="S329" s="261"/>
      <c r="T329" s="26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3" t="s">
        <v>133</v>
      </c>
      <c r="AU329" s="263" t="s">
        <v>84</v>
      </c>
      <c r="AV329" s="14" t="s">
        <v>84</v>
      </c>
      <c r="AW329" s="14" t="s">
        <v>31</v>
      </c>
      <c r="AX329" s="14" t="s">
        <v>75</v>
      </c>
      <c r="AY329" s="263" t="s">
        <v>125</v>
      </c>
    </row>
    <row r="330" s="16" customFormat="1">
      <c r="A330" s="16"/>
      <c r="B330" s="275"/>
      <c r="C330" s="276"/>
      <c r="D330" s="244" t="s">
        <v>133</v>
      </c>
      <c r="E330" s="277" t="s">
        <v>1</v>
      </c>
      <c r="F330" s="278" t="s">
        <v>141</v>
      </c>
      <c r="G330" s="276"/>
      <c r="H330" s="279">
        <v>27</v>
      </c>
      <c r="I330" s="280"/>
      <c r="J330" s="276"/>
      <c r="K330" s="276"/>
      <c r="L330" s="281"/>
      <c r="M330" s="282"/>
      <c r="N330" s="283"/>
      <c r="O330" s="283"/>
      <c r="P330" s="283"/>
      <c r="Q330" s="283"/>
      <c r="R330" s="283"/>
      <c r="S330" s="283"/>
      <c r="T330" s="284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T330" s="285" t="s">
        <v>133</v>
      </c>
      <c r="AU330" s="285" t="s">
        <v>84</v>
      </c>
      <c r="AV330" s="16" t="s">
        <v>131</v>
      </c>
      <c r="AW330" s="16" t="s">
        <v>31</v>
      </c>
      <c r="AX330" s="16" t="s">
        <v>82</v>
      </c>
      <c r="AY330" s="285" t="s">
        <v>125</v>
      </c>
    </row>
    <row r="331" s="2" customFormat="1" ht="33" customHeight="1">
      <c r="A331" s="39"/>
      <c r="B331" s="40"/>
      <c r="C331" s="290" t="s">
        <v>420</v>
      </c>
      <c r="D331" s="290" t="s">
        <v>342</v>
      </c>
      <c r="E331" s="291" t="s">
        <v>421</v>
      </c>
      <c r="F331" s="292" t="s">
        <v>422</v>
      </c>
      <c r="G331" s="293" t="s">
        <v>151</v>
      </c>
      <c r="H331" s="294">
        <v>27</v>
      </c>
      <c r="I331" s="295"/>
      <c r="J331" s="296">
        <f>ROUND(I331*H331,2)</f>
        <v>0</v>
      </c>
      <c r="K331" s="297"/>
      <c r="L331" s="298"/>
      <c r="M331" s="299" t="s">
        <v>1</v>
      </c>
      <c r="N331" s="300" t="s">
        <v>40</v>
      </c>
      <c r="O331" s="92"/>
      <c r="P331" s="238">
        <f>O331*H331</f>
        <v>0</v>
      </c>
      <c r="Q331" s="238">
        <v>0</v>
      </c>
      <c r="R331" s="238">
        <f>Q331*H331</f>
        <v>0</v>
      </c>
      <c r="S331" s="238">
        <v>0</v>
      </c>
      <c r="T331" s="23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40" t="s">
        <v>182</v>
      </c>
      <c r="AT331" s="240" t="s">
        <v>342</v>
      </c>
      <c r="AU331" s="240" t="s">
        <v>84</v>
      </c>
      <c r="AY331" s="18" t="s">
        <v>125</v>
      </c>
      <c r="BE331" s="241">
        <f>IF(N331="základní",J331,0)</f>
        <v>0</v>
      </c>
      <c r="BF331" s="241">
        <f>IF(N331="snížená",J331,0)</f>
        <v>0</v>
      </c>
      <c r="BG331" s="241">
        <f>IF(N331="zákl. přenesená",J331,0)</f>
        <v>0</v>
      </c>
      <c r="BH331" s="241">
        <f>IF(N331="sníž. přenesená",J331,0)</f>
        <v>0</v>
      </c>
      <c r="BI331" s="241">
        <f>IF(N331="nulová",J331,0)</f>
        <v>0</v>
      </c>
      <c r="BJ331" s="18" t="s">
        <v>82</v>
      </c>
      <c r="BK331" s="241">
        <f>ROUND(I331*H331,2)</f>
        <v>0</v>
      </c>
      <c r="BL331" s="18" t="s">
        <v>131</v>
      </c>
      <c r="BM331" s="240" t="s">
        <v>423</v>
      </c>
    </row>
    <row r="332" s="2" customFormat="1" ht="21.75" customHeight="1">
      <c r="A332" s="39"/>
      <c r="B332" s="40"/>
      <c r="C332" s="290" t="s">
        <v>424</v>
      </c>
      <c r="D332" s="290" t="s">
        <v>342</v>
      </c>
      <c r="E332" s="291" t="s">
        <v>425</v>
      </c>
      <c r="F332" s="292" t="s">
        <v>426</v>
      </c>
      <c r="G332" s="293" t="s">
        <v>151</v>
      </c>
      <c r="H332" s="294">
        <v>33</v>
      </c>
      <c r="I332" s="295"/>
      <c r="J332" s="296">
        <f>ROUND(I332*H332,2)</f>
        <v>0</v>
      </c>
      <c r="K332" s="297"/>
      <c r="L332" s="298"/>
      <c r="M332" s="299" t="s">
        <v>1</v>
      </c>
      <c r="N332" s="300" t="s">
        <v>40</v>
      </c>
      <c r="O332" s="92"/>
      <c r="P332" s="238">
        <f>O332*H332</f>
        <v>0</v>
      </c>
      <c r="Q332" s="238">
        <v>0.00010000000000000001</v>
      </c>
      <c r="R332" s="238">
        <f>Q332*H332</f>
        <v>0.0033</v>
      </c>
      <c r="S332" s="238">
        <v>0</v>
      </c>
      <c r="T332" s="23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40" t="s">
        <v>182</v>
      </c>
      <c r="AT332" s="240" t="s">
        <v>342</v>
      </c>
      <c r="AU332" s="240" t="s">
        <v>84</v>
      </c>
      <c r="AY332" s="18" t="s">
        <v>125</v>
      </c>
      <c r="BE332" s="241">
        <f>IF(N332="základní",J332,0)</f>
        <v>0</v>
      </c>
      <c r="BF332" s="241">
        <f>IF(N332="snížená",J332,0)</f>
        <v>0</v>
      </c>
      <c r="BG332" s="241">
        <f>IF(N332="zákl. přenesená",J332,0)</f>
        <v>0</v>
      </c>
      <c r="BH332" s="241">
        <f>IF(N332="sníž. přenesená",J332,0)</f>
        <v>0</v>
      </c>
      <c r="BI332" s="241">
        <f>IF(N332="nulová",J332,0)</f>
        <v>0</v>
      </c>
      <c r="BJ332" s="18" t="s">
        <v>82</v>
      </c>
      <c r="BK332" s="241">
        <f>ROUND(I332*H332,2)</f>
        <v>0</v>
      </c>
      <c r="BL332" s="18" t="s">
        <v>131</v>
      </c>
      <c r="BM332" s="240" t="s">
        <v>427</v>
      </c>
    </row>
    <row r="333" s="2" customFormat="1" ht="24.15" customHeight="1">
      <c r="A333" s="39"/>
      <c r="B333" s="40"/>
      <c r="C333" s="290" t="s">
        <v>428</v>
      </c>
      <c r="D333" s="290" t="s">
        <v>342</v>
      </c>
      <c r="E333" s="291" t="s">
        <v>429</v>
      </c>
      <c r="F333" s="292" t="s">
        <v>430</v>
      </c>
      <c r="G333" s="293" t="s">
        <v>151</v>
      </c>
      <c r="H333" s="294">
        <v>33</v>
      </c>
      <c r="I333" s="295"/>
      <c r="J333" s="296">
        <f>ROUND(I333*H333,2)</f>
        <v>0</v>
      </c>
      <c r="K333" s="297"/>
      <c r="L333" s="298"/>
      <c r="M333" s="299" t="s">
        <v>1</v>
      </c>
      <c r="N333" s="300" t="s">
        <v>40</v>
      </c>
      <c r="O333" s="92"/>
      <c r="P333" s="238">
        <f>O333*H333</f>
        <v>0</v>
      </c>
      <c r="Q333" s="238">
        <v>0.00020000000000000001</v>
      </c>
      <c r="R333" s="238">
        <f>Q333*H333</f>
        <v>0.0066</v>
      </c>
      <c r="S333" s="238">
        <v>0</v>
      </c>
      <c r="T333" s="23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40" t="s">
        <v>182</v>
      </c>
      <c r="AT333" s="240" t="s">
        <v>342</v>
      </c>
      <c r="AU333" s="240" t="s">
        <v>84</v>
      </c>
      <c r="AY333" s="18" t="s">
        <v>125</v>
      </c>
      <c r="BE333" s="241">
        <f>IF(N333="základní",J333,0)</f>
        <v>0</v>
      </c>
      <c r="BF333" s="241">
        <f>IF(N333="snížená",J333,0)</f>
        <v>0</v>
      </c>
      <c r="BG333" s="241">
        <f>IF(N333="zákl. přenesená",J333,0)</f>
        <v>0</v>
      </c>
      <c r="BH333" s="241">
        <f>IF(N333="sníž. přenesená",J333,0)</f>
        <v>0</v>
      </c>
      <c r="BI333" s="241">
        <f>IF(N333="nulová",J333,0)</f>
        <v>0</v>
      </c>
      <c r="BJ333" s="18" t="s">
        <v>82</v>
      </c>
      <c r="BK333" s="241">
        <f>ROUND(I333*H333,2)</f>
        <v>0</v>
      </c>
      <c r="BL333" s="18" t="s">
        <v>131</v>
      </c>
      <c r="BM333" s="240" t="s">
        <v>431</v>
      </c>
    </row>
    <row r="334" s="2" customFormat="1" ht="16.5" customHeight="1">
      <c r="A334" s="39"/>
      <c r="B334" s="40"/>
      <c r="C334" s="290" t="s">
        <v>432</v>
      </c>
      <c r="D334" s="290" t="s">
        <v>342</v>
      </c>
      <c r="E334" s="291" t="s">
        <v>433</v>
      </c>
      <c r="F334" s="292" t="s">
        <v>434</v>
      </c>
      <c r="G334" s="293" t="s">
        <v>151</v>
      </c>
      <c r="H334" s="294">
        <v>31</v>
      </c>
      <c r="I334" s="295"/>
      <c r="J334" s="296">
        <f>ROUND(I334*H334,2)</f>
        <v>0</v>
      </c>
      <c r="K334" s="297"/>
      <c r="L334" s="298"/>
      <c r="M334" s="299" t="s">
        <v>1</v>
      </c>
      <c r="N334" s="300" t="s">
        <v>40</v>
      </c>
      <c r="O334" s="92"/>
      <c r="P334" s="238">
        <f>O334*H334</f>
        <v>0</v>
      </c>
      <c r="Q334" s="238">
        <v>0.0015</v>
      </c>
      <c r="R334" s="238">
        <f>Q334*H334</f>
        <v>0.0465</v>
      </c>
      <c r="S334" s="238">
        <v>0</v>
      </c>
      <c r="T334" s="239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40" t="s">
        <v>182</v>
      </c>
      <c r="AT334" s="240" t="s">
        <v>342</v>
      </c>
      <c r="AU334" s="240" t="s">
        <v>84</v>
      </c>
      <c r="AY334" s="18" t="s">
        <v>125</v>
      </c>
      <c r="BE334" s="241">
        <f>IF(N334="základní",J334,0)</f>
        <v>0</v>
      </c>
      <c r="BF334" s="241">
        <f>IF(N334="snížená",J334,0)</f>
        <v>0</v>
      </c>
      <c r="BG334" s="241">
        <f>IF(N334="zákl. přenesená",J334,0)</f>
        <v>0</v>
      </c>
      <c r="BH334" s="241">
        <f>IF(N334="sníž. přenesená",J334,0)</f>
        <v>0</v>
      </c>
      <c r="BI334" s="241">
        <f>IF(N334="nulová",J334,0)</f>
        <v>0</v>
      </c>
      <c r="BJ334" s="18" t="s">
        <v>82</v>
      </c>
      <c r="BK334" s="241">
        <f>ROUND(I334*H334,2)</f>
        <v>0</v>
      </c>
      <c r="BL334" s="18" t="s">
        <v>131</v>
      </c>
      <c r="BM334" s="240" t="s">
        <v>435</v>
      </c>
    </row>
    <row r="335" s="2" customFormat="1" ht="33" customHeight="1">
      <c r="A335" s="39"/>
      <c r="B335" s="40"/>
      <c r="C335" s="228" t="s">
        <v>436</v>
      </c>
      <c r="D335" s="228" t="s">
        <v>127</v>
      </c>
      <c r="E335" s="229" t="s">
        <v>437</v>
      </c>
      <c r="F335" s="230" t="s">
        <v>438</v>
      </c>
      <c r="G335" s="231" t="s">
        <v>161</v>
      </c>
      <c r="H335" s="232">
        <v>9.7599999999999998</v>
      </c>
      <c r="I335" s="233"/>
      <c r="J335" s="234">
        <f>ROUND(I335*H335,2)</f>
        <v>0</v>
      </c>
      <c r="K335" s="235"/>
      <c r="L335" s="45"/>
      <c r="M335" s="236" t="s">
        <v>1</v>
      </c>
      <c r="N335" s="237" t="s">
        <v>40</v>
      </c>
      <c r="O335" s="92"/>
      <c r="P335" s="238">
        <f>O335*H335</f>
        <v>0</v>
      </c>
      <c r="Q335" s="238">
        <v>0.24127199999999999</v>
      </c>
      <c r="R335" s="238">
        <f>Q335*H335</f>
        <v>2.3548147199999998</v>
      </c>
      <c r="S335" s="238">
        <v>0</v>
      </c>
      <c r="T335" s="23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40" t="s">
        <v>131</v>
      </c>
      <c r="AT335" s="240" t="s">
        <v>127</v>
      </c>
      <c r="AU335" s="240" t="s">
        <v>84</v>
      </c>
      <c r="AY335" s="18" t="s">
        <v>125</v>
      </c>
      <c r="BE335" s="241">
        <f>IF(N335="základní",J335,0)</f>
        <v>0</v>
      </c>
      <c r="BF335" s="241">
        <f>IF(N335="snížená",J335,0)</f>
        <v>0</v>
      </c>
      <c r="BG335" s="241">
        <f>IF(N335="zákl. přenesená",J335,0)</f>
        <v>0</v>
      </c>
      <c r="BH335" s="241">
        <f>IF(N335="sníž. přenesená",J335,0)</f>
        <v>0</v>
      </c>
      <c r="BI335" s="241">
        <f>IF(N335="nulová",J335,0)</f>
        <v>0</v>
      </c>
      <c r="BJ335" s="18" t="s">
        <v>82</v>
      </c>
      <c r="BK335" s="241">
        <f>ROUND(I335*H335,2)</f>
        <v>0</v>
      </c>
      <c r="BL335" s="18" t="s">
        <v>131</v>
      </c>
      <c r="BM335" s="240" t="s">
        <v>439</v>
      </c>
    </row>
    <row r="336" s="13" customFormat="1">
      <c r="A336" s="13"/>
      <c r="B336" s="242"/>
      <c r="C336" s="243"/>
      <c r="D336" s="244" t="s">
        <v>133</v>
      </c>
      <c r="E336" s="245" t="s">
        <v>1</v>
      </c>
      <c r="F336" s="246" t="s">
        <v>263</v>
      </c>
      <c r="G336" s="243"/>
      <c r="H336" s="245" t="s">
        <v>1</v>
      </c>
      <c r="I336" s="247"/>
      <c r="J336" s="243"/>
      <c r="K336" s="243"/>
      <c r="L336" s="248"/>
      <c r="M336" s="249"/>
      <c r="N336" s="250"/>
      <c r="O336" s="250"/>
      <c r="P336" s="250"/>
      <c r="Q336" s="250"/>
      <c r="R336" s="250"/>
      <c r="S336" s="250"/>
      <c r="T336" s="251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52" t="s">
        <v>133</v>
      </c>
      <c r="AU336" s="252" t="s">
        <v>84</v>
      </c>
      <c r="AV336" s="13" t="s">
        <v>82</v>
      </c>
      <c r="AW336" s="13" t="s">
        <v>31</v>
      </c>
      <c r="AX336" s="13" t="s">
        <v>75</v>
      </c>
      <c r="AY336" s="252" t="s">
        <v>125</v>
      </c>
    </row>
    <row r="337" s="14" customFormat="1">
      <c r="A337" s="14"/>
      <c r="B337" s="253"/>
      <c r="C337" s="254"/>
      <c r="D337" s="244" t="s">
        <v>133</v>
      </c>
      <c r="E337" s="255" t="s">
        <v>1</v>
      </c>
      <c r="F337" s="256" t="s">
        <v>440</v>
      </c>
      <c r="G337" s="254"/>
      <c r="H337" s="257">
        <v>4.6399999999999997</v>
      </c>
      <c r="I337" s="258"/>
      <c r="J337" s="254"/>
      <c r="K337" s="254"/>
      <c r="L337" s="259"/>
      <c r="M337" s="260"/>
      <c r="N337" s="261"/>
      <c r="O337" s="261"/>
      <c r="P337" s="261"/>
      <c r="Q337" s="261"/>
      <c r="R337" s="261"/>
      <c r="S337" s="261"/>
      <c r="T337" s="262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3" t="s">
        <v>133</v>
      </c>
      <c r="AU337" s="263" t="s">
        <v>84</v>
      </c>
      <c r="AV337" s="14" t="s">
        <v>84</v>
      </c>
      <c r="AW337" s="14" t="s">
        <v>31</v>
      </c>
      <c r="AX337" s="14" t="s">
        <v>75</v>
      </c>
      <c r="AY337" s="263" t="s">
        <v>125</v>
      </c>
    </row>
    <row r="338" s="13" customFormat="1">
      <c r="A338" s="13"/>
      <c r="B338" s="242"/>
      <c r="C338" s="243"/>
      <c r="D338" s="244" t="s">
        <v>133</v>
      </c>
      <c r="E338" s="245" t="s">
        <v>1</v>
      </c>
      <c r="F338" s="246" t="s">
        <v>362</v>
      </c>
      <c r="G338" s="243"/>
      <c r="H338" s="245" t="s">
        <v>1</v>
      </c>
      <c r="I338" s="247"/>
      <c r="J338" s="243"/>
      <c r="K338" s="243"/>
      <c r="L338" s="248"/>
      <c r="M338" s="249"/>
      <c r="N338" s="250"/>
      <c r="O338" s="250"/>
      <c r="P338" s="250"/>
      <c r="Q338" s="250"/>
      <c r="R338" s="250"/>
      <c r="S338" s="250"/>
      <c r="T338" s="251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2" t="s">
        <v>133</v>
      </c>
      <c r="AU338" s="252" t="s">
        <v>84</v>
      </c>
      <c r="AV338" s="13" t="s">
        <v>82</v>
      </c>
      <c r="AW338" s="13" t="s">
        <v>31</v>
      </c>
      <c r="AX338" s="13" t="s">
        <v>75</v>
      </c>
      <c r="AY338" s="252" t="s">
        <v>125</v>
      </c>
    </row>
    <row r="339" s="14" customFormat="1">
      <c r="A339" s="14"/>
      <c r="B339" s="253"/>
      <c r="C339" s="254"/>
      <c r="D339" s="244" t="s">
        <v>133</v>
      </c>
      <c r="E339" s="255" t="s">
        <v>1</v>
      </c>
      <c r="F339" s="256" t="s">
        <v>441</v>
      </c>
      <c r="G339" s="254"/>
      <c r="H339" s="257">
        <v>5.1200000000000001</v>
      </c>
      <c r="I339" s="258"/>
      <c r="J339" s="254"/>
      <c r="K339" s="254"/>
      <c r="L339" s="259"/>
      <c r="M339" s="260"/>
      <c r="N339" s="261"/>
      <c r="O339" s="261"/>
      <c r="P339" s="261"/>
      <c r="Q339" s="261"/>
      <c r="R339" s="261"/>
      <c r="S339" s="261"/>
      <c r="T339" s="262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3" t="s">
        <v>133</v>
      </c>
      <c r="AU339" s="263" t="s">
        <v>84</v>
      </c>
      <c r="AV339" s="14" t="s">
        <v>84</v>
      </c>
      <c r="AW339" s="14" t="s">
        <v>31</v>
      </c>
      <c r="AX339" s="14" t="s">
        <v>75</v>
      </c>
      <c r="AY339" s="263" t="s">
        <v>125</v>
      </c>
    </row>
    <row r="340" s="16" customFormat="1">
      <c r="A340" s="16"/>
      <c r="B340" s="275"/>
      <c r="C340" s="276"/>
      <c r="D340" s="244" t="s">
        <v>133</v>
      </c>
      <c r="E340" s="277" t="s">
        <v>1</v>
      </c>
      <c r="F340" s="278" t="s">
        <v>141</v>
      </c>
      <c r="G340" s="276"/>
      <c r="H340" s="279">
        <v>9.7599999999999998</v>
      </c>
      <c r="I340" s="280"/>
      <c r="J340" s="276"/>
      <c r="K340" s="276"/>
      <c r="L340" s="281"/>
      <c r="M340" s="282"/>
      <c r="N340" s="283"/>
      <c r="O340" s="283"/>
      <c r="P340" s="283"/>
      <c r="Q340" s="283"/>
      <c r="R340" s="283"/>
      <c r="S340" s="283"/>
      <c r="T340" s="284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T340" s="285" t="s">
        <v>133</v>
      </c>
      <c r="AU340" s="285" t="s">
        <v>84</v>
      </c>
      <c r="AV340" s="16" t="s">
        <v>131</v>
      </c>
      <c r="AW340" s="16" t="s">
        <v>31</v>
      </c>
      <c r="AX340" s="16" t="s">
        <v>82</v>
      </c>
      <c r="AY340" s="285" t="s">
        <v>125</v>
      </c>
    </row>
    <row r="341" s="2" customFormat="1" ht="24.15" customHeight="1">
      <c r="A341" s="39"/>
      <c r="B341" s="40"/>
      <c r="C341" s="290" t="s">
        <v>442</v>
      </c>
      <c r="D341" s="290" t="s">
        <v>342</v>
      </c>
      <c r="E341" s="291" t="s">
        <v>443</v>
      </c>
      <c r="F341" s="292" t="s">
        <v>444</v>
      </c>
      <c r="G341" s="293" t="s">
        <v>151</v>
      </c>
      <c r="H341" s="294">
        <v>61</v>
      </c>
      <c r="I341" s="295"/>
      <c r="J341" s="296">
        <f>ROUND(I341*H341,2)</f>
        <v>0</v>
      </c>
      <c r="K341" s="297"/>
      <c r="L341" s="298"/>
      <c r="M341" s="299" t="s">
        <v>1</v>
      </c>
      <c r="N341" s="300" t="s">
        <v>40</v>
      </c>
      <c r="O341" s="92"/>
      <c r="P341" s="238">
        <f>O341*H341</f>
        <v>0</v>
      </c>
      <c r="Q341" s="238">
        <v>0.032500000000000001</v>
      </c>
      <c r="R341" s="238">
        <f>Q341*H341</f>
        <v>1.9825000000000002</v>
      </c>
      <c r="S341" s="238">
        <v>0</v>
      </c>
      <c r="T341" s="23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40" t="s">
        <v>182</v>
      </c>
      <c r="AT341" s="240" t="s">
        <v>342</v>
      </c>
      <c r="AU341" s="240" t="s">
        <v>84</v>
      </c>
      <c r="AY341" s="18" t="s">
        <v>125</v>
      </c>
      <c r="BE341" s="241">
        <f>IF(N341="základní",J341,0)</f>
        <v>0</v>
      </c>
      <c r="BF341" s="241">
        <f>IF(N341="snížená",J341,0)</f>
        <v>0</v>
      </c>
      <c r="BG341" s="241">
        <f>IF(N341="zákl. přenesená",J341,0)</f>
        <v>0</v>
      </c>
      <c r="BH341" s="241">
        <f>IF(N341="sníž. přenesená",J341,0)</f>
        <v>0</v>
      </c>
      <c r="BI341" s="241">
        <f>IF(N341="nulová",J341,0)</f>
        <v>0</v>
      </c>
      <c r="BJ341" s="18" t="s">
        <v>82</v>
      </c>
      <c r="BK341" s="241">
        <f>ROUND(I341*H341,2)</f>
        <v>0</v>
      </c>
      <c r="BL341" s="18" t="s">
        <v>131</v>
      </c>
      <c r="BM341" s="240" t="s">
        <v>445</v>
      </c>
    </row>
    <row r="342" s="13" customFormat="1">
      <c r="A342" s="13"/>
      <c r="B342" s="242"/>
      <c r="C342" s="243"/>
      <c r="D342" s="244" t="s">
        <v>133</v>
      </c>
      <c r="E342" s="245" t="s">
        <v>1</v>
      </c>
      <c r="F342" s="246" t="s">
        <v>446</v>
      </c>
      <c r="G342" s="243"/>
      <c r="H342" s="245" t="s">
        <v>1</v>
      </c>
      <c r="I342" s="247"/>
      <c r="J342" s="243"/>
      <c r="K342" s="243"/>
      <c r="L342" s="248"/>
      <c r="M342" s="249"/>
      <c r="N342" s="250"/>
      <c r="O342" s="250"/>
      <c r="P342" s="250"/>
      <c r="Q342" s="250"/>
      <c r="R342" s="250"/>
      <c r="S342" s="250"/>
      <c r="T342" s="25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2" t="s">
        <v>133</v>
      </c>
      <c r="AU342" s="252" t="s">
        <v>84</v>
      </c>
      <c r="AV342" s="13" t="s">
        <v>82</v>
      </c>
      <c r="AW342" s="13" t="s">
        <v>31</v>
      </c>
      <c r="AX342" s="13" t="s">
        <v>75</v>
      </c>
      <c r="AY342" s="252" t="s">
        <v>125</v>
      </c>
    </row>
    <row r="343" s="14" customFormat="1">
      <c r="A343" s="14"/>
      <c r="B343" s="253"/>
      <c r="C343" s="254"/>
      <c r="D343" s="244" t="s">
        <v>133</v>
      </c>
      <c r="E343" s="255" t="s">
        <v>1</v>
      </c>
      <c r="F343" s="256" t="s">
        <v>420</v>
      </c>
      <c r="G343" s="254"/>
      <c r="H343" s="257">
        <v>29</v>
      </c>
      <c r="I343" s="258"/>
      <c r="J343" s="254"/>
      <c r="K343" s="254"/>
      <c r="L343" s="259"/>
      <c r="M343" s="260"/>
      <c r="N343" s="261"/>
      <c r="O343" s="261"/>
      <c r="P343" s="261"/>
      <c r="Q343" s="261"/>
      <c r="R343" s="261"/>
      <c r="S343" s="261"/>
      <c r="T343" s="26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3" t="s">
        <v>133</v>
      </c>
      <c r="AU343" s="263" t="s">
        <v>84</v>
      </c>
      <c r="AV343" s="14" t="s">
        <v>84</v>
      </c>
      <c r="AW343" s="14" t="s">
        <v>31</v>
      </c>
      <c r="AX343" s="14" t="s">
        <v>75</v>
      </c>
      <c r="AY343" s="263" t="s">
        <v>125</v>
      </c>
    </row>
    <row r="344" s="13" customFormat="1">
      <c r="A344" s="13"/>
      <c r="B344" s="242"/>
      <c r="C344" s="243"/>
      <c r="D344" s="244" t="s">
        <v>133</v>
      </c>
      <c r="E344" s="245" t="s">
        <v>1</v>
      </c>
      <c r="F344" s="246" t="s">
        <v>447</v>
      </c>
      <c r="G344" s="243"/>
      <c r="H344" s="245" t="s">
        <v>1</v>
      </c>
      <c r="I344" s="247"/>
      <c r="J344" s="243"/>
      <c r="K344" s="243"/>
      <c r="L344" s="248"/>
      <c r="M344" s="249"/>
      <c r="N344" s="250"/>
      <c r="O344" s="250"/>
      <c r="P344" s="250"/>
      <c r="Q344" s="250"/>
      <c r="R344" s="250"/>
      <c r="S344" s="250"/>
      <c r="T344" s="251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52" t="s">
        <v>133</v>
      </c>
      <c r="AU344" s="252" t="s">
        <v>84</v>
      </c>
      <c r="AV344" s="13" t="s">
        <v>82</v>
      </c>
      <c r="AW344" s="13" t="s">
        <v>31</v>
      </c>
      <c r="AX344" s="13" t="s">
        <v>75</v>
      </c>
      <c r="AY344" s="252" t="s">
        <v>125</v>
      </c>
    </row>
    <row r="345" s="14" customFormat="1">
      <c r="A345" s="14"/>
      <c r="B345" s="253"/>
      <c r="C345" s="254"/>
      <c r="D345" s="244" t="s">
        <v>133</v>
      </c>
      <c r="E345" s="255" t="s">
        <v>1</v>
      </c>
      <c r="F345" s="256" t="s">
        <v>448</v>
      </c>
      <c r="G345" s="254"/>
      <c r="H345" s="257">
        <v>32</v>
      </c>
      <c r="I345" s="258"/>
      <c r="J345" s="254"/>
      <c r="K345" s="254"/>
      <c r="L345" s="259"/>
      <c r="M345" s="260"/>
      <c r="N345" s="261"/>
      <c r="O345" s="261"/>
      <c r="P345" s="261"/>
      <c r="Q345" s="261"/>
      <c r="R345" s="261"/>
      <c r="S345" s="261"/>
      <c r="T345" s="262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3" t="s">
        <v>133</v>
      </c>
      <c r="AU345" s="263" t="s">
        <v>84</v>
      </c>
      <c r="AV345" s="14" t="s">
        <v>84</v>
      </c>
      <c r="AW345" s="14" t="s">
        <v>31</v>
      </c>
      <c r="AX345" s="14" t="s">
        <v>75</v>
      </c>
      <c r="AY345" s="263" t="s">
        <v>125</v>
      </c>
    </row>
    <row r="346" s="16" customFormat="1">
      <c r="A346" s="16"/>
      <c r="B346" s="275"/>
      <c r="C346" s="276"/>
      <c r="D346" s="244" t="s">
        <v>133</v>
      </c>
      <c r="E346" s="277" t="s">
        <v>1</v>
      </c>
      <c r="F346" s="278" t="s">
        <v>141</v>
      </c>
      <c r="G346" s="276"/>
      <c r="H346" s="279">
        <v>61</v>
      </c>
      <c r="I346" s="280"/>
      <c r="J346" s="276"/>
      <c r="K346" s="276"/>
      <c r="L346" s="281"/>
      <c r="M346" s="282"/>
      <c r="N346" s="283"/>
      <c r="O346" s="283"/>
      <c r="P346" s="283"/>
      <c r="Q346" s="283"/>
      <c r="R346" s="283"/>
      <c r="S346" s="283"/>
      <c r="T346" s="284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T346" s="285" t="s">
        <v>133</v>
      </c>
      <c r="AU346" s="285" t="s">
        <v>84</v>
      </c>
      <c r="AV346" s="16" t="s">
        <v>131</v>
      </c>
      <c r="AW346" s="16" t="s">
        <v>31</v>
      </c>
      <c r="AX346" s="16" t="s">
        <v>82</v>
      </c>
      <c r="AY346" s="285" t="s">
        <v>125</v>
      </c>
    </row>
    <row r="347" s="2" customFormat="1" ht="24.15" customHeight="1">
      <c r="A347" s="39"/>
      <c r="B347" s="40"/>
      <c r="C347" s="228" t="s">
        <v>449</v>
      </c>
      <c r="D347" s="228" t="s">
        <v>127</v>
      </c>
      <c r="E347" s="229" t="s">
        <v>450</v>
      </c>
      <c r="F347" s="230" t="s">
        <v>451</v>
      </c>
      <c r="G347" s="231" t="s">
        <v>151</v>
      </c>
      <c r="H347" s="232">
        <v>2</v>
      </c>
      <c r="I347" s="233"/>
      <c r="J347" s="234">
        <f>ROUND(I347*H347,2)</f>
        <v>0</v>
      </c>
      <c r="K347" s="235"/>
      <c r="L347" s="45"/>
      <c r="M347" s="236" t="s">
        <v>1</v>
      </c>
      <c r="N347" s="237" t="s">
        <v>40</v>
      </c>
      <c r="O347" s="92"/>
      <c r="P347" s="238">
        <f>O347*H347</f>
        <v>0</v>
      </c>
      <c r="Q347" s="238">
        <v>0</v>
      </c>
      <c r="R347" s="238">
        <f>Q347*H347</f>
        <v>0</v>
      </c>
      <c r="S347" s="238">
        <v>0</v>
      </c>
      <c r="T347" s="239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40" t="s">
        <v>131</v>
      </c>
      <c r="AT347" s="240" t="s">
        <v>127</v>
      </c>
      <c r="AU347" s="240" t="s">
        <v>84</v>
      </c>
      <c r="AY347" s="18" t="s">
        <v>125</v>
      </c>
      <c r="BE347" s="241">
        <f>IF(N347="základní",J347,0)</f>
        <v>0</v>
      </c>
      <c r="BF347" s="241">
        <f>IF(N347="snížená",J347,0)</f>
        <v>0</v>
      </c>
      <c r="BG347" s="241">
        <f>IF(N347="zákl. přenesená",J347,0)</f>
        <v>0</v>
      </c>
      <c r="BH347" s="241">
        <f>IF(N347="sníž. přenesená",J347,0)</f>
        <v>0</v>
      </c>
      <c r="BI347" s="241">
        <f>IF(N347="nulová",J347,0)</f>
        <v>0</v>
      </c>
      <c r="BJ347" s="18" t="s">
        <v>82</v>
      </c>
      <c r="BK347" s="241">
        <f>ROUND(I347*H347,2)</f>
        <v>0</v>
      </c>
      <c r="BL347" s="18" t="s">
        <v>131</v>
      </c>
      <c r="BM347" s="240" t="s">
        <v>452</v>
      </c>
    </row>
    <row r="348" s="13" customFormat="1">
      <c r="A348" s="13"/>
      <c r="B348" s="242"/>
      <c r="C348" s="243"/>
      <c r="D348" s="244" t="s">
        <v>133</v>
      </c>
      <c r="E348" s="245" t="s">
        <v>1</v>
      </c>
      <c r="F348" s="246" t="s">
        <v>248</v>
      </c>
      <c r="G348" s="243"/>
      <c r="H348" s="245" t="s">
        <v>1</v>
      </c>
      <c r="I348" s="247"/>
      <c r="J348" s="243"/>
      <c r="K348" s="243"/>
      <c r="L348" s="248"/>
      <c r="M348" s="249"/>
      <c r="N348" s="250"/>
      <c r="O348" s="250"/>
      <c r="P348" s="250"/>
      <c r="Q348" s="250"/>
      <c r="R348" s="250"/>
      <c r="S348" s="250"/>
      <c r="T348" s="25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52" t="s">
        <v>133</v>
      </c>
      <c r="AU348" s="252" t="s">
        <v>84</v>
      </c>
      <c r="AV348" s="13" t="s">
        <v>82</v>
      </c>
      <c r="AW348" s="13" t="s">
        <v>31</v>
      </c>
      <c r="AX348" s="13" t="s">
        <v>75</v>
      </c>
      <c r="AY348" s="252" t="s">
        <v>125</v>
      </c>
    </row>
    <row r="349" s="14" customFormat="1">
      <c r="A349" s="14"/>
      <c r="B349" s="253"/>
      <c r="C349" s="254"/>
      <c r="D349" s="244" t="s">
        <v>133</v>
      </c>
      <c r="E349" s="255" t="s">
        <v>1</v>
      </c>
      <c r="F349" s="256" t="s">
        <v>82</v>
      </c>
      <c r="G349" s="254"/>
      <c r="H349" s="257">
        <v>1</v>
      </c>
      <c r="I349" s="258"/>
      <c r="J349" s="254"/>
      <c r="K349" s="254"/>
      <c r="L349" s="259"/>
      <c r="M349" s="260"/>
      <c r="N349" s="261"/>
      <c r="O349" s="261"/>
      <c r="P349" s="261"/>
      <c r="Q349" s="261"/>
      <c r="R349" s="261"/>
      <c r="S349" s="261"/>
      <c r="T349" s="262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3" t="s">
        <v>133</v>
      </c>
      <c r="AU349" s="263" t="s">
        <v>84</v>
      </c>
      <c r="AV349" s="14" t="s">
        <v>84</v>
      </c>
      <c r="AW349" s="14" t="s">
        <v>31</v>
      </c>
      <c r="AX349" s="14" t="s">
        <v>75</v>
      </c>
      <c r="AY349" s="263" t="s">
        <v>125</v>
      </c>
    </row>
    <row r="350" s="13" customFormat="1">
      <c r="A350" s="13"/>
      <c r="B350" s="242"/>
      <c r="C350" s="243"/>
      <c r="D350" s="244" t="s">
        <v>133</v>
      </c>
      <c r="E350" s="245" t="s">
        <v>1</v>
      </c>
      <c r="F350" s="246" t="s">
        <v>250</v>
      </c>
      <c r="G350" s="243"/>
      <c r="H350" s="245" t="s">
        <v>1</v>
      </c>
      <c r="I350" s="247"/>
      <c r="J350" s="243"/>
      <c r="K350" s="243"/>
      <c r="L350" s="248"/>
      <c r="M350" s="249"/>
      <c r="N350" s="250"/>
      <c r="O350" s="250"/>
      <c r="P350" s="250"/>
      <c r="Q350" s="250"/>
      <c r="R350" s="250"/>
      <c r="S350" s="250"/>
      <c r="T350" s="25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52" t="s">
        <v>133</v>
      </c>
      <c r="AU350" s="252" t="s">
        <v>84</v>
      </c>
      <c r="AV350" s="13" t="s">
        <v>82</v>
      </c>
      <c r="AW350" s="13" t="s">
        <v>31</v>
      </c>
      <c r="AX350" s="13" t="s">
        <v>75</v>
      </c>
      <c r="AY350" s="252" t="s">
        <v>125</v>
      </c>
    </row>
    <row r="351" s="14" customFormat="1">
      <c r="A351" s="14"/>
      <c r="B351" s="253"/>
      <c r="C351" s="254"/>
      <c r="D351" s="244" t="s">
        <v>133</v>
      </c>
      <c r="E351" s="255" t="s">
        <v>1</v>
      </c>
      <c r="F351" s="256" t="s">
        <v>82</v>
      </c>
      <c r="G351" s="254"/>
      <c r="H351" s="257">
        <v>1</v>
      </c>
      <c r="I351" s="258"/>
      <c r="J351" s="254"/>
      <c r="K351" s="254"/>
      <c r="L351" s="259"/>
      <c r="M351" s="260"/>
      <c r="N351" s="261"/>
      <c r="O351" s="261"/>
      <c r="P351" s="261"/>
      <c r="Q351" s="261"/>
      <c r="R351" s="261"/>
      <c r="S351" s="261"/>
      <c r="T351" s="262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3" t="s">
        <v>133</v>
      </c>
      <c r="AU351" s="263" t="s">
        <v>84</v>
      </c>
      <c r="AV351" s="14" t="s">
        <v>84</v>
      </c>
      <c r="AW351" s="14" t="s">
        <v>31</v>
      </c>
      <c r="AX351" s="14" t="s">
        <v>75</v>
      </c>
      <c r="AY351" s="263" t="s">
        <v>125</v>
      </c>
    </row>
    <row r="352" s="16" customFormat="1">
      <c r="A352" s="16"/>
      <c r="B352" s="275"/>
      <c r="C352" s="276"/>
      <c r="D352" s="244" t="s">
        <v>133</v>
      </c>
      <c r="E352" s="277" t="s">
        <v>1</v>
      </c>
      <c r="F352" s="278" t="s">
        <v>141</v>
      </c>
      <c r="G352" s="276"/>
      <c r="H352" s="279">
        <v>2</v>
      </c>
      <c r="I352" s="280"/>
      <c r="J352" s="276"/>
      <c r="K352" s="276"/>
      <c r="L352" s="281"/>
      <c r="M352" s="282"/>
      <c r="N352" s="283"/>
      <c r="O352" s="283"/>
      <c r="P352" s="283"/>
      <c r="Q352" s="283"/>
      <c r="R352" s="283"/>
      <c r="S352" s="283"/>
      <c r="T352" s="284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T352" s="285" t="s">
        <v>133</v>
      </c>
      <c r="AU352" s="285" t="s">
        <v>84</v>
      </c>
      <c r="AV352" s="16" t="s">
        <v>131</v>
      </c>
      <c r="AW352" s="16" t="s">
        <v>31</v>
      </c>
      <c r="AX352" s="16" t="s">
        <v>82</v>
      </c>
      <c r="AY352" s="285" t="s">
        <v>125</v>
      </c>
    </row>
    <row r="353" s="2" customFormat="1" ht="66.75" customHeight="1">
      <c r="A353" s="39"/>
      <c r="B353" s="40"/>
      <c r="C353" s="290" t="s">
        <v>453</v>
      </c>
      <c r="D353" s="290" t="s">
        <v>342</v>
      </c>
      <c r="E353" s="291" t="s">
        <v>454</v>
      </c>
      <c r="F353" s="292" t="s">
        <v>455</v>
      </c>
      <c r="G353" s="293" t="s">
        <v>1</v>
      </c>
      <c r="H353" s="294">
        <v>1.109</v>
      </c>
      <c r="I353" s="295"/>
      <c r="J353" s="296">
        <f>ROUND(I353*H353,2)</f>
        <v>0</v>
      </c>
      <c r="K353" s="297"/>
      <c r="L353" s="298"/>
      <c r="M353" s="299" t="s">
        <v>1</v>
      </c>
      <c r="N353" s="300" t="s">
        <v>40</v>
      </c>
      <c r="O353" s="92"/>
      <c r="P353" s="238">
        <f>O353*H353</f>
        <v>0</v>
      </c>
      <c r="Q353" s="238">
        <v>0.29999999999999999</v>
      </c>
      <c r="R353" s="238">
        <f>Q353*H353</f>
        <v>0.3327</v>
      </c>
      <c r="S353" s="238">
        <v>0</v>
      </c>
      <c r="T353" s="23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40" t="s">
        <v>182</v>
      </c>
      <c r="AT353" s="240" t="s">
        <v>342</v>
      </c>
      <c r="AU353" s="240" t="s">
        <v>84</v>
      </c>
      <c r="AY353" s="18" t="s">
        <v>125</v>
      </c>
      <c r="BE353" s="241">
        <f>IF(N353="základní",J353,0)</f>
        <v>0</v>
      </c>
      <c r="BF353" s="241">
        <f>IF(N353="snížená",J353,0)</f>
        <v>0</v>
      </c>
      <c r="BG353" s="241">
        <f>IF(N353="zákl. přenesená",J353,0)</f>
        <v>0</v>
      </c>
      <c r="BH353" s="241">
        <f>IF(N353="sníž. přenesená",J353,0)</f>
        <v>0</v>
      </c>
      <c r="BI353" s="241">
        <f>IF(N353="nulová",J353,0)</f>
        <v>0</v>
      </c>
      <c r="BJ353" s="18" t="s">
        <v>82</v>
      </c>
      <c r="BK353" s="241">
        <f>ROUND(I353*H353,2)</f>
        <v>0</v>
      </c>
      <c r="BL353" s="18" t="s">
        <v>131</v>
      </c>
      <c r="BM353" s="240" t="s">
        <v>456</v>
      </c>
    </row>
    <row r="354" s="2" customFormat="1" ht="66.75" customHeight="1">
      <c r="A354" s="39"/>
      <c r="B354" s="40"/>
      <c r="C354" s="290" t="s">
        <v>457</v>
      </c>
      <c r="D354" s="290" t="s">
        <v>342</v>
      </c>
      <c r="E354" s="291" t="s">
        <v>458</v>
      </c>
      <c r="F354" s="292" t="s">
        <v>459</v>
      </c>
      <c r="G354" s="293" t="s">
        <v>1</v>
      </c>
      <c r="H354" s="294">
        <v>1</v>
      </c>
      <c r="I354" s="295"/>
      <c r="J354" s="296">
        <f>ROUND(I354*H354,2)</f>
        <v>0</v>
      </c>
      <c r="K354" s="297"/>
      <c r="L354" s="298"/>
      <c r="M354" s="299" t="s">
        <v>1</v>
      </c>
      <c r="N354" s="300" t="s">
        <v>40</v>
      </c>
      <c r="O354" s="92"/>
      <c r="P354" s="238">
        <f>O354*H354</f>
        <v>0</v>
      </c>
      <c r="Q354" s="238">
        <v>0.29999999999999999</v>
      </c>
      <c r="R354" s="238">
        <f>Q354*H354</f>
        <v>0.29999999999999999</v>
      </c>
      <c r="S354" s="238">
        <v>0</v>
      </c>
      <c r="T354" s="239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40" t="s">
        <v>182</v>
      </c>
      <c r="AT354" s="240" t="s">
        <v>342</v>
      </c>
      <c r="AU354" s="240" t="s">
        <v>84</v>
      </c>
      <c r="AY354" s="18" t="s">
        <v>125</v>
      </c>
      <c r="BE354" s="241">
        <f>IF(N354="základní",J354,0)</f>
        <v>0</v>
      </c>
      <c r="BF354" s="241">
        <f>IF(N354="snížená",J354,0)</f>
        <v>0</v>
      </c>
      <c r="BG354" s="241">
        <f>IF(N354="zákl. přenesená",J354,0)</f>
        <v>0</v>
      </c>
      <c r="BH354" s="241">
        <f>IF(N354="sníž. přenesená",J354,0)</f>
        <v>0</v>
      </c>
      <c r="BI354" s="241">
        <f>IF(N354="nulová",J354,0)</f>
        <v>0</v>
      </c>
      <c r="BJ354" s="18" t="s">
        <v>82</v>
      </c>
      <c r="BK354" s="241">
        <f>ROUND(I354*H354,2)</f>
        <v>0</v>
      </c>
      <c r="BL354" s="18" t="s">
        <v>131</v>
      </c>
      <c r="BM354" s="240" t="s">
        <v>460</v>
      </c>
    </row>
    <row r="355" s="13" customFormat="1">
      <c r="A355" s="13"/>
      <c r="B355" s="242"/>
      <c r="C355" s="243"/>
      <c r="D355" s="244" t="s">
        <v>133</v>
      </c>
      <c r="E355" s="245" t="s">
        <v>1</v>
      </c>
      <c r="F355" s="246" t="s">
        <v>248</v>
      </c>
      <c r="G355" s="243"/>
      <c r="H355" s="245" t="s">
        <v>1</v>
      </c>
      <c r="I355" s="247"/>
      <c r="J355" s="243"/>
      <c r="K355" s="243"/>
      <c r="L355" s="248"/>
      <c r="M355" s="249"/>
      <c r="N355" s="250"/>
      <c r="O355" s="250"/>
      <c r="P355" s="250"/>
      <c r="Q355" s="250"/>
      <c r="R355" s="250"/>
      <c r="S355" s="250"/>
      <c r="T355" s="251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2" t="s">
        <v>133</v>
      </c>
      <c r="AU355" s="252" t="s">
        <v>84</v>
      </c>
      <c r="AV355" s="13" t="s">
        <v>82</v>
      </c>
      <c r="AW355" s="13" t="s">
        <v>31</v>
      </c>
      <c r="AX355" s="13" t="s">
        <v>75</v>
      </c>
      <c r="AY355" s="252" t="s">
        <v>125</v>
      </c>
    </row>
    <row r="356" s="14" customFormat="1">
      <c r="A356" s="14"/>
      <c r="B356" s="253"/>
      <c r="C356" s="254"/>
      <c r="D356" s="244" t="s">
        <v>133</v>
      </c>
      <c r="E356" s="255" t="s">
        <v>1</v>
      </c>
      <c r="F356" s="256" t="s">
        <v>82</v>
      </c>
      <c r="G356" s="254"/>
      <c r="H356" s="257">
        <v>1</v>
      </c>
      <c r="I356" s="258"/>
      <c r="J356" s="254"/>
      <c r="K356" s="254"/>
      <c r="L356" s="259"/>
      <c r="M356" s="260"/>
      <c r="N356" s="261"/>
      <c r="O356" s="261"/>
      <c r="P356" s="261"/>
      <c r="Q356" s="261"/>
      <c r="R356" s="261"/>
      <c r="S356" s="261"/>
      <c r="T356" s="262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3" t="s">
        <v>133</v>
      </c>
      <c r="AU356" s="263" t="s">
        <v>84</v>
      </c>
      <c r="AV356" s="14" t="s">
        <v>84</v>
      </c>
      <c r="AW356" s="14" t="s">
        <v>31</v>
      </c>
      <c r="AX356" s="14" t="s">
        <v>75</v>
      </c>
      <c r="AY356" s="263" t="s">
        <v>125</v>
      </c>
    </row>
    <row r="357" s="16" customFormat="1">
      <c r="A357" s="16"/>
      <c r="B357" s="275"/>
      <c r="C357" s="276"/>
      <c r="D357" s="244" t="s">
        <v>133</v>
      </c>
      <c r="E357" s="277" t="s">
        <v>1</v>
      </c>
      <c r="F357" s="278" t="s">
        <v>141</v>
      </c>
      <c r="G357" s="276"/>
      <c r="H357" s="279">
        <v>1</v>
      </c>
      <c r="I357" s="280"/>
      <c r="J357" s="276"/>
      <c r="K357" s="276"/>
      <c r="L357" s="281"/>
      <c r="M357" s="282"/>
      <c r="N357" s="283"/>
      <c r="O357" s="283"/>
      <c r="P357" s="283"/>
      <c r="Q357" s="283"/>
      <c r="R357" s="283"/>
      <c r="S357" s="283"/>
      <c r="T357" s="284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T357" s="285" t="s">
        <v>133</v>
      </c>
      <c r="AU357" s="285" t="s">
        <v>84</v>
      </c>
      <c r="AV357" s="16" t="s">
        <v>131</v>
      </c>
      <c r="AW357" s="16" t="s">
        <v>31</v>
      </c>
      <c r="AX357" s="16" t="s">
        <v>82</v>
      </c>
      <c r="AY357" s="285" t="s">
        <v>125</v>
      </c>
    </row>
    <row r="358" s="2" customFormat="1" ht="24.15" customHeight="1">
      <c r="A358" s="39"/>
      <c r="B358" s="40"/>
      <c r="C358" s="228" t="s">
        <v>461</v>
      </c>
      <c r="D358" s="228" t="s">
        <v>127</v>
      </c>
      <c r="E358" s="229" t="s">
        <v>462</v>
      </c>
      <c r="F358" s="230" t="s">
        <v>463</v>
      </c>
      <c r="G358" s="231" t="s">
        <v>151</v>
      </c>
      <c r="H358" s="232">
        <v>1</v>
      </c>
      <c r="I358" s="233"/>
      <c r="J358" s="234">
        <f>ROUND(I358*H358,2)</f>
        <v>0</v>
      </c>
      <c r="K358" s="235"/>
      <c r="L358" s="45"/>
      <c r="M358" s="236" t="s">
        <v>1</v>
      </c>
      <c r="N358" s="237" t="s">
        <v>40</v>
      </c>
      <c r="O358" s="92"/>
      <c r="P358" s="238">
        <f>O358*H358</f>
        <v>0</v>
      </c>
      <c r="Q358" s="238">
        <v>0.0011999999999999999</v>
      </c>
      <c r="R358" s="238">
        <f>Q358*H358</f>
        <v>0.0011999999999999999</v>
      </c>
      <c r="S358" s="238">
        <v>0</v>
      </c>
      <c r="T358" s="239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40" t="s">
        <v>131</v>
      </c>
      <c r="AT358" s="240" t="s">
        <v>127</v>
      </c>
      <c r="AU358" s="240" t="s">
        <v>84</v>
      </c>
      <c r="AY358" s="18" t="s">
        <v>125</v>
      </c>
      <c r="BE358" s="241">
        <f>IF(N358="základní",J358,0)</f>
        <v>0</v>
      </c>
      <c r="BF358" s="241">
        <f>IF(N358="snížená",J358,0)</f>
        <v>0</v>
      </c>
      <c r="BG358" s="241">
        <f>IF(N358="zákl. přenesená",J358,0)</f>
        <v>0</v>
      </c>
      <c r="BH358" s="241">
        <f>IF(N358="sníž. přenesená",J358,0)</f>
        <v>0</v>
      </c>
      <c r="BI358" s="241">
        <f>IF(N358="nulová",J358,0)</f>
        <v>0</v>
      </c>
      <c r="BJ358" s="18" t="s">
        <v>82</v>
      </c>
      <c r="BK358" s="241">
        <f>ROUND(I358*H358,2)</f>
        <v>0</v>
      </c>
      <c r="BL358" s="18" t="s">
        <v>131</v>
      </c>
      <c r="BM358" s="240" t="s">
        <v>464</v>
      </c>
    </row>
    <row r="359" s="13" customFormat="1">
      <c r="A359" s="13"/>
      <c r="B359" s="242"/>
      <c r="C359" s="243"/>
      <c r="D359" s="244" t="s">
        <v>133</v>
      </c>
      <c r="E359" s="245" t="s">
        <v>1</v>
      </c>
      <c r="F359" s="246" t="s">
        <v>246</v>
      </c>
      <c r="G359" s="243"/>
      <c r="H359" s="245" t="s">
        <v>1</v>
      </c>
      <c r="I359" s="247"/>
      <c r="J359" s="243"/>
      <c r="K359" s="243"/>
      <c r="L359" s="248"/>
      <c r="M359" s="249"/>
      <c r="N359" s="250"/>
      <c r="O359" s="250"/>
      <c r="P359" s="250"/>
      <c r="Q359" s="250"/>
      <c r="R359" s="250"/>
      <c r="S359" s="250"/>
      <c r="T359" s="25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2" t="s">
        <v>133</v>
      </c>
      <c r="AU359" s="252" t="s">
        <v>84</v>
      </c>
      <c r="AV359" s="13" t="s">
        <v>82</v>
      </c>
      <c r="AW359" s="13" t="s">
        <v>31</v>
      </c>
      <c r="AX359" s="13" t="s">
        <v>75</v>
      </c>
      <c r="AY359" s="252" t="s">
        <v>125</v>
      </c>
    </row>
    <row r="360" s="14" customFormat="1">
      <c r="A360" s="14"/>
      <c r="B360" s="253"/>
      <c r="C360" s="254"/>
      <c r="D360" s="244" t="s">
        <v>133</v>
      </c>
      <c r="E360" s="255" t="s">
        <v>1</v>
      </c>
      <c r="F360" s="256" t="s">
        <v>82</v>
      </c>
      <c r="G360" s="254"/>
      <c r="H360" s="257">
        <v>1</v>
      </c>
      <c r="I360" s="258"/>
      <c r="J360" s="254"/>
      <c r="K360" s="254"/>
      <c r="L360" s="259"/>
      <c r="M360" s="260"/>
      <c r="N360" s="261"/>
      <c r="O360" s="261"/>
      <c r="P360" s="261"/>
      <c r="Q360" s="261"/>
      <c r="R360" s="261"/>
      <c r="S360" s="261"/>
      <c r="T360" s="262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3" t="s">
        <v>133</v>
      </c>
      <c r="AU360" s="263" t="s">
        <v>84</v>
      </c>
      <c r="AV360" s="14" t="s">
        <v>84</v>
      </c>
      <c r="AW360" s="14" t="s">
        <v>31</v>
      </c>
      <c r="AX360" s="14" t="s">
        <v>75</v>
      </c>
      <c r="AY360" s="263" t="s">
        <v>125</v>
      </c>
    </row>
    <row r="361" s="16" customFormat="1">
      <c r="A361" s="16"/>
      <c r="B361" s="275"/>
      <c r="C361" s="276"/>
      <c r="D361" s="244" t="s">
        <v>133</v>
      </c>
      <c r="E361" s="277" t="s">
        <v>1</v>
      </c>
      <c r="F361" s="278" t="s">
        <v>141</v>
      </c>
      <c r="G361" s="276"/>
      <c r="H361" s="279">
        <v>1</v>
      </c>
      <c r="I361" s="280"/>
      <c r="J361" s="276"/>
      <c r="K361" s="276"/>
      <c r="L361" s="281"/>
      <c r="M361" s="282"/>
      <c r="N361" s="283"/>
      <c r="O361" s="283"/>
      <c r="P361" s="283"/>
      <c r="Q361" s="283"/>
      <c r="R361" s="283"/>
      <c r="S361" s="283"/>
      <c r="T361" s="284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T361" s="285" t="s">
        <v>133</v>
      </c>
      <c r="AU361" s="285" t="s">
        <v>84</v>
      </c>
      <c r="AV361" s="16" t="s">
        <v>131</v>
      </c>
      <c r="AW361" s="16" t="s">
        <v>31</v>
      </c>
      <c r="AX361" s="16" t="s">
        <v>82</v>
      </c>
      <c r="AY361" s="285" t="s">
        <v>125</v>
      </c>
    </row>
    <row r="362" s="2" customFormat="1" ht="16.5" customHeight="1">
      <c r="A362" s="39"/>
      <c r="B362" s="40"/>
      <c r="C362" s="290" t="s">
        <v>465</v>
      </c>
      <c r="D362" s="290" t="s">
        <v>342</v>
      </c>
      <c r="E362" s="291" t="s">
        <v>466</v>
      </c>
      <c r="F362" s="292" t="s">
        <v>467</v>
      </c>
      <c r="G362" s="293" t="s">
        <v>151</v>
      </c>
      <c r="H362" s="294">
        <v>1</v>
      </c>
      <c r="I362" s="295"/>
      <c r="J362" s="296">
        <f>ROUND(I362*H362,2)</f>
        <v>0</v>
      </c>
      <c r="K362" s="297"/>
      <c r="L362" s="298"/>
      <c r="M362" s="299" t="s">
        <v>1</v>
      </c>
      <c r="N362" s="300" t="s">
        <v>40</v>
      </c>
      <c r="O362" s="92"/>
      <c r="P362" s="238">
        <f>O362*H362</f>
        <v>0</v>
      </c>
      <c r="Q362" s="238">
        <v>0.066000000000000003</v>
      </c>
      <c r="R362" s="238">
        <f>Q362*H362</f>
        <v>0.066000000000000003</v>
      </c>
      <c r="S362" s="238">
        <v>0</v>
      </c>
      <c r="T362" s="239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40" t="s">
        <v>182</v>
      </c>
      <c r="AT362" s="240" t="s">
        <v>342</v>
      </c>
      <c r="AU362" s="240" t="s">
        <v>84</v>
      </c>
      <c r="AY362" s="18" t="s">
        <v>125</v>
      </c>
      <c r="BE362" s="241">
        <f>IF(N362="základní",J362,0)</f>
        <v>0</v>
      </c>
      <c r="BF362" s="241">
        <f>IF(N362="snížená",J362,0)</f>
        <v>0</v>
      </c>
      <c r="BG362" s="241">
        <f>IF(N362="zákl. přenesená",J362,0)</f>
        <v>0</v>
      </c>
      <c r="BH362" s="241">
        <f>IF(N362="sníž. přenesená",J362,0)</f>
        <v>0</v>
      </c>
      <c r="BI362" s="241">
        <f>IF(N362="nulová",J362,0)</f>
        <v>0</v>
      </c>
      <c r="BJ362" s="18" t="s">
        <v>82</v>
      </c>
      <c r="BK362" s="241">
        <f>ROUND(I362*H362,2)</f>
        <v>0</v>
      </c>
      <c r="BL362" s="18" t="s">
        <v>131</v>
      </c>
      <c r="BM362" s="240" t="s">
        <v>468</v>
      </c>
    </row>
    <row r="363" s="2" customFormat="1" ht="24.15" customHeight="1">
      <c r="A363" s="39"/>
      <c r="B363" s="40"/>
      <c r="C363" s="228" t="s">
        <v>469</v>
      </c>
      <c r="D363" s="228" t="s">
        <v>127</v>
      </c>
      <c r="E363" s="229" t="s">
        <v>470</v>
      </c>
      <c r="F363" s="230" t="s">
        <v>471</v>
      </c>
      <c r="G363" s="231" t="s">
        <v>151</v>
      </c>
      <c r="H363" s="232">
        <v>32</v>
      </c>
      <c r="I363" s="233"/>
      <c r="J363" s="234">
        <f>ROUND(I363*H363,2)</f>
        <v>0</v>
      </c>
      <c r="K363" s="235"/>
      <c r="L363" s="45"/>
      <c r="M363" s="236" t="s">
        <v>1</v>
      </c>
      <c r="N363" s="237" t="s">
        <v>40</v>
      </c>
      <c r="O363" s="92"/>
      <c r="P363" s="238">
        <f>O363*H363</f>
        <v>0</v>
      </c>
      <c r="Q363" s="238">
        <v>0.0011999999999999999</v>
      </c>
      <c r="R363" s="238">
        <f>Q363*H363</f>
        <v>0.038399999999999997</v>
      </c>
      <c r="S363" s="238">
        <v>0</v>
      </c>
      <c r="T363" s="239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40" t="s">
        <v>131</v>
      </c>
      <c r="AT363" s="240" t="s">
        <v>127</v>
      </c>
      <c r="AU363" s="240" t="s">
        <v>84</v>
      </c>
      <c r="AY363" s="18" t="s">
        <v>125</v>
      </c>
      <c r="BE363" s="241">
        <f>IF(N363="základní",J363,0)</f>
        <v>0</v>
      </c>
      <c r="BF363" s="241">
        <f>IF(N363="snížená",J363,0)</f>
        <v>0</v>
      </c>
      <c r="BG363" s="241">
        <f>IF(N363="zákl. přenesená",J363,0)</f>
        <v>0</v>
      </c>
      <c r="BH363" s="241">
        <f>IF(N363="sníž. přenesená",J363,0)</f>
        <v>0</v>
      </c>
      <c r="BI363" s="241">
        <f>IF(N363="nulová",J363,0)</f>
        <v>0</v>
      </c>
      <c r="BJ363" s="18" t="s">
        <v>82</v>
      </c>
      <c r="BK363" s="241">
        <f>ROUND(I363*H363,2)</f>
        <v>0</v>
      </c>
      <c r="BL363" s="18" t="s">
        <v>131</v>
      </c>
      <c r="BM363" s="240" t="s">
        <v>472</v>
      </c>
    </row>
    <row r="364" s="13" customFormat="1">
      <c r="A364" s="13"/>
      <c r="B364" s="242"/>
      <c r="C364" s="243"/>
      <c r="D364" s="244" t="s">
        <v>133</v>
      </c>
      <c r="E364" s="245" t="s">
        <v>1</v>
      </c>
      <c r="F364" s="246" t="s">
        <v>246</v>
      </c>
      <c r="G364" s="243"/>
      <c r="H364" s="245" t="s">
        <v>1</v>
      </c>
      <c r="I364" s="247"/>
      <c r="J364" s="243"/>
      <c r="K364" s="243"/>
      <c r="L364" s="248"/>
      <c r="M364" s="249"/>
      <c r="N364" s="250"/>
      <c r="O364" s="250"/>
      <c r="P364" s="250"/>
      <c r="Q364" s="250"/>
      <c r="R364" s="250"/>
      <c r="S364" s="250"/>
      <c r="T364" s="251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2" t="s">
        <v>133</v>
      </c>
      <c r="AU364" s="252" t="s">
        <v>84</v>
      </c>
      <c r="AV364" s="13" t="s">
        <v>82</v>
      </c>
      <c r="AW364" s="13" t="s">
        <v>31</v>
      </c>
      <c r="AX364" s="13" t="s">
        <v>75</v>
      </c>
      <c r="AY364" s="252" t="s">
        <v>125</v>
      </c>
    </row>
    <row r="365" s="14" customFormat="1">
      <c r="A365" s="14"/>
      <c r="B365" s="253"/>
      <c r="C365" s="254"/>
      <c r="D365" s="244" t="s">
        <v>133</v>
      </c>
      <c r="E365" s="255" t="s">
        <v>1</v>
      </c>
      <c r="F365" s="256" t="s">
        <v>341</v>
      </c>
      <c r="G365" s="254"/>
      <c r="H365" s="257">
        <v>13</v>
      </c>
      <c r="I365" s="258"/>
      <c r="J365" s="254"/>
      <c r="K365" s="254"/>
      <c r="L365" s="259"/>
      <c r="M365" s="260"/>
      <c r="N365" s="261"/>
      <c r="O365" s="261"/>
      <c r="P365" s="261"/>
      <c r="Q365" s="261"/>
      <c r="R365" s="261"/>
      <c r="S365" s="261"/>
      <c r="T365" s="262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3" t="s">
        <v>133</v>
      </c>
      <c r="AU365" s="263" t="s">
        <v>84</v>
      </c>
      <c r="AV365" s="14" t="s">
        <v>84</v>
      </c>
      <c r="AW365" s="14" t="s">
        <v>31</v>
      </c>
      <c r="AX365" s="14" t="s">
        <v>75</v>
      </c>
      <c r="AY365" s="263" t="s">
        <v>125</v>
      </c>
    </row>
    <row r="366" s="13" customFormat="1">
      <c r="A366" s="13"/>
      <c r="B366" s="242"/>
      <c r="C366" s="243"/>
      <c r="D366" s="244" t="s">
        <v>133</v>
      </c>
      <c r="E366" s="245" t="s">
        <v>1</v>
      </c>
      <c r="F366" s="246" t="s">
        <v>250</v>
      </c>
      <c r="G366" s="243"/>
      <c r="H366" s="245" t="s">
        <v>1</v>
      </c>
      <c r="I366" s="247"/>
      <c r="J366" s="243"/>
      <c r="K366" s="243"/>
      <c r="L366" s="248"/>
      <c r="M366" s="249"/>
      <c r="N366" s="250"/>
      <c r="O366" s="250"/>
      <c r="P366" s="250"/>
      <c r="Q366" s="250"/>
      <c r="R366" s="250"/>
      <c r="S366" s="250"/>
      <c r="T366" s="25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52" t="s">
        <v>133</v>
      </c>
      <c r="AU366" s="252" t="s">
        <v>84</v>
      </c>
      <c r="AV366" s="13" t="s">
        <v>82</v>
      </c>
      <c r="AW366" s="13" t="s">
        <v>31</v>
      </c>
      <c r="AX366" s="13" t="s">
        <v>75</v>
      </c>
      <c r="AY366" s="252" t="s">
        <v>125</v>
      </c>
    </row>
    <row r="367" s="14" customFormat="1">
      <c r="A367" s="14"/>
      <c r="B367" s="253"/>
      <c r="C367" s="254"/>
      <c r="D367" s="244" t="s">
        <v>133</v>
      </c>
      <c r="E367" s="255" t="s">
        <v>1</v>
      </c>
      <c r="F367" s="256" t="s">
        <v>378</v>
      </c>
      <c r="G367" s="254"/>
      <c r="H367" s="257">
        <v>19</v>
      </c>
      <c r="I367" s="258"/>
      <c r="J367" s="254"/>
      <c r="K367" s="254"/>
      <c r="L367" s="259"/>
      <c r="M367" s="260"/>
      <c r="N367" s="261"/>
      <c r="O367" s="261"/>
      <c r="P367" s="261"/>
      <c r="Q367" s="261"/>
      <c r="R367" s="261"/>
      <c r="S367" s="261"/>
      <c r="T367" s="262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3" t="s">
        <v>133</v>
      </c>
      <c r="AU367" s="263" t="s">
        <v>84</v>
      </c>
      <c r="AV367" s="14" t="s">
        <v>84</v>
      </c>
      <c r="AW367" s="14" t="s">
        <v>31</v>
      </c>
      <c r="AX367" s="14" t="s">
        <v>75</v>
      </c>
      <c r="AY367" s="263" t="s">
        <v>125</v>
      </c>
    </row>
    <row r="368" s="16" customFormat="1">
      <c r="A368" s="16"/>
      <c r="B368" s="275"/>
      <c r="C368" s="276"/>
      <c r="D368" s="244" t="s">
        <v>133</v>
      </c>
      <c r="E368" s="277" t="s">
        <v>1</v>
      </c>
      <c r="F368" s="278" t="s">
        <v>141</v>
      </c>
      <c r="G368" s="276"/>
      <c r="H368" s="279">
        <v>32</v>
      </c>
      <c r="I368" s="280"/>
      <c r="J368" s="276"/>
      <c r="K368" s="276"/>
      <c r="L368" s="281"/>
      <c r="M368" s="282"/>
      <c r="N368" s="283"/>
      <c r="O368" s="283"/>
      <c r="P368" s="283"/>
      <c r="Q368" s="283"/>
      <c r="R368" s="283"/>
      <c r="S368" s="283"/>
      <c r="T368" s="284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T368" s="285" t="s">
        <v>133</v>
      </c>
      <c r="AU368" s="285" t="s">
        <v>84</v>
      </c>
      <c r="AV368" s="16" t="s">
        <v>131</v>
      </c>
      <c r="AW368" s="16" t="s">
        <v>31</v>
      </c>
      <c r="AX368" s="16" t="s">
        <v>82</v>
      </c>
      <c r="AY368" s="285" t="s">
        <v>125</v>
      </c>
    </row>
    <row r="369" s="2" customFormat="1" ht="16.5" customHeight="1">
      <c r="A369" s="39"/>
      <c r="B369" s="40"/>
      <c r="C369" s="290" t="s">
        <v>473</v>
      </c>
      <c r="D369" s="290" t="s">
        <v>342</v>
      </c>
      <c r="E369" s="291" t="s">
        <v>474</v>
      </c>
      <c r="F369" s="292" t="s">
        <v>475</v>
      </c>
      <c r="G369" s="293" t="s">
        <v>151</v>
      </c>
      <c r="H369" s="294">
        <v>32</v>
      </c>
      <c r="I369" s="295"/>
      <c r="J369" s="296">
        <f>ROUND(I369*H369,2)</f>
        <v>0</v>
      </c>
      <c r="K369" s="297"/>
      <c r="L369" s="298"/>
      <c r="M369" s="299" t="s">
        <v>1</v>
      </c>
      <c r="N369" s="300" t="s">
        <v>40</v>
      </c>
      <c r="O369" s="92"/>
      <c r="P369" s="238">
        <f>O369*H369</f>
        <v>0</v>
      </c>
      <c r="Q369" s="238">
        <v>0.070000000000000007</v>
      </c>
      <c r="R369" s="238">
        <f>Q369*H369</f>
        <v>2.2400000000000002</v>
      </c>
      <c r="S369" s="238">
        <v>0</v>
      </c>
      <c r="T369" s="239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40" t="s">
        <v>182</v>
      </c>
      <c r="AT369" s="240" t="s">
        <v>342</v>
      </c>
      <c r="AU369" s="240" t="s">
        <v>84</v>
      </c>
      <c r="AY369" s="18" t="s">
        <v>125</v>
      </c>
      <c r="BE369" s="241">
        <f>IF(N369="základní",J369,0)</f>
        <v>0</v>
      </c>
      <c r="BF369" s="241">
        <f>IF(N369="snížená",J369,0)</f>
        <v>0</v>
      </c>
      <c r="BG369" s="241">
        <f>IF(N369="zákl. přenesená",J369,0)</f>
        <v>0</v>
      </c>
      <c r="BH369" s="241">
        <f>IF(N369="sníž. přenesená",J369,0)</f>
        <v>0</v>
      </c>
      <c r="BI369" s="241">
        <f>IF(N369="nulová",J369,0)</f>
        <v>0</v>
      </c>
      <c r="BJ369" s="18" t="s">
        <v>82</v>
      </c>
      <c r="BK369" s="241">
        <f>ROUND(I369*H369,2)</f>
        <v>0</v>
      </c>
      <c r="BL369" s="18" t="s">
        <v>131</v>
      </c>
      <c r="BM369" s="240" t="s">
        <v>476</v>
      </c>
    </row>
    <row r="370" s="2" customFormat="1" ht="62.7" customHeight="1">
      <c r="A370" s="39"/>
      <c r="B370" s="40"/>
      <c r="C370" s="228" t="s">
        <v>477</v>
      </c>
      <c r="D370" s="228" t="s">
        <v>127</v>
      </c>
      <c r="E370" s="229" t="s">
        <v>478</v>
      </c>
      <c r="F370" s="230" t="s">
        <v>479</v>
      </c>
      <c r="G370" s="231" t="s">
        <v>335</v>
      </c>
      <c r="H370" s="232">
        <v>41.840000000000003</v>
      </c>
      <c r="I370" s="233"/>
      <c r="J370" s="234">
        <f>ROUND(I370*H370,2)</f>
        <v>0</v>
      </c>
      <c r="K370" s="235"/>
      <c r="L370" s="45"/>
      <c r="M370" s="236" t="s">
        <v>1</v>
      </c>
      <c r="N370" s="237" t="s">
        <v>40</v>
      </c>
      <c r="O370" s="92"/>
      <c r="P370" s="238">
        <f>O370*H370</f>
        <v>0</v>
      </c>
      <c r="Q370" s="238">
        <v>0.35249999999999998</v>
      </c>
      <c r="R370" s="238">
        <f>Q370*H370</f>
        <v>14.7486</v>
      </c>
      <c r="S370" s="238">
        <v>0</v>
      </c>
      <c r="T370" s="239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40" t="s">
        <v>131</v>
      </c>
      <c r="AT370" s="240" t="s">
        <v>127</v>
      </c>
      <c r="AU370" s="240" t="s">
        <v>84</v>
      </c>
      <c r="AY370" s="18" t="s">
        <v>125</v>
      </c>
      <c r="BE370" s="241">
        <f>IF(N370="základní",J370,0)</f>
        <v>0</v>
      </c>
      <c r="BF370" s="241">
        <f>IF(N370="snížená",J370,0)</f>
        <v>0</v>
      </c>
      <c r="BG370" s="241">
        <f>IF(N370="zákl. přenesená",J370,0)</f>
        <v>0</v>
      </c>
      <c r="BH370" s="241">
        <f>IF(N370="sníž. přenesená",J370,0)</f>
        <v>0</v>
      </c>
      <c r="BI370" s="241">
        <f>IF(N370="nulová",J370,0)</f>
        <v>0</v>
      </c>
      <c r="BJ370" s="18" t="s">
        <v>82</v>
      </c>
      <c r="BK370" s="241">
        <f>ROUND(I370*H370,2)</f>
        <v>0</v>
      </c>
      <c r="BL370" s="18" t="s">
        <v>131</v>
      </c>
      <c r="BM370" s="240" t="s">
        <v>480</v>
      </c>
    </row>
    <row r="371" s="13" customFormat="1">
      <c r="A371" s="13"/>
      <c r="B371" s="242"/>
      <c r="C371" s="243"/>
      <c r="D371" s="244" t="s">
        <v>133</v>
      </c>
      <c r="E371" s="245" t="s">
        <v>1</v>
      </c>
      <c r="F371" s="246" t="s">
        <v>250</v>
      </c>
      <c r="G371" s="243"/>
      <c r="H371" s="245" t="s">
        <v>1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2" t="s">
        <v>133</v>
      </c>
      <c r="AU371" s="252" t="s">
        <v>84</v>
      </c>
      <c r="AV371" s="13" t="s">
        <v>82</v>
      </c>
      <c r="AW371" s="13" t="s">
        <v>31</v>
      </c>
      <c r="AX371" s="13" t="s">
        <v>75</v>
      </c>
      <c r="AY371" s="252" t="s">
        <v>125</v>
      </c>
    </row>
    <row r="372" s="14" customFormat="1">
      <c r="A372" s="14"/>
      <c r="B372" s="253"/>
      <c r="C372" s="254"/>
      <c r="D372" s="244" t="s">
        <v>133</v>
      </c>
      <c r="E372" s="255" t="s">
        <v>1</v>
      </c>
      <c r="F372" s="256" t="s">
        <v>481</v>
      </c>
      <c r="G372" s="254"/>
      <c r="H372" s="257">
        <v>11.52</v>
      </c>
      <c r="I372" s="258"/>
      <c r="J372" s="254"/>
      <c r="K372" s="254"/>
      <c r="L372" s="259"/>
      <c r="M372" s="260"/>
      <c r="N372" s="261"/>
      <c r="O372" s="261"/>
      <c r="P372" s="261"/>
      <c r="Q372" s="261"/>
      <c r="R372" s="261"/>
      <c r="S372" s="261"/>
      <c r="T372" s="262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3" t="s">
        <v>133</v>
      </c>
      <c r="AU372" s="263" t="s">
        <v>84</v>
      </c>
      <c r="AV372" s="14" t="s">
        <v>84</v>
      </c>
      <c r="AW372" s="14" t="s">
        <v>31</v>
      </c>
      <c r="AX372" s="14" t="s">
        <v>75</v>
      </c>
      <c r="AY372" s="263" t="s">
        <v>125</v>
      </c>
    </row>
    <row r="373" s="14" customFormat="1">
      <c r="A373" s="14"/>
      <c r="B373" s="253"/>
      <c r="C373" s="254"/>
      <c r="D373" s="244" t="s">
        <v>133</v>
      </c>
      <c r="E373" s="255" t="s">
        <v>1</v>
      </c>
      <c r="F373" s="256" t="s">
        <v>482</v>
      </c>
      <c r="G373" s="254"/>
      <c r="H373" s="257">
        <v>2.8799999999999999</v>
      </c>
      <c r="I373" s="258"/>
      <c r="J373" s="254"/>
      <c r="K373" s="254"/>
      <c r="L373" s="259"/>
      <c r="M373" s="260"/>
      <c r="N373" s="261"/>
      <c r="O373" s="261"/>
      <c r="P373" s="261"/>
      <c r="Q373" s="261"/>
      <c r="R373" s="261"/>
      <c r="S373" s="261"/>
      <c r="T373" s="262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3" t="s">
        <v>133</v>
      </c>
      <c r="AU373" s="263" t="s">
        <v>84</v>
      </c>
      <c r="AV373" s="14" t="s">
        <v>84</v>
      </c>
      <c r="AW373" s="14" t="s">
        <v>31</v>
      </c>
      <c r="AX373" s="14" t="s">
        <v>75</v>
      </c>
      <c r="AY373" s="263" t="s">
        <v>125</v>
      </c>
    </row>
    <row r="374" s="14" customFormat="1">
      <c r="A374" s="14"/>
      <c r="B374" s="253"/>
      <c r="C374" s="254"/>
      <c r="D374" s="244" t="s">
        <v>133</v>
      </c>
      <c r="E374" s="255" t="s">
        <v>1</v>
      </c>
      <c r="F374" s="256" t="s">
        <v>483</v>
      </c>
      <c r="G374" s="254"/>
      <c r="H374" s="257">
        <v>10.08</v>
      </c>
      <c r="I374" s="258"/>
      <c r="J374" s="254"/>
      <c r="K374" s="254"/>
      <c r="L374" s="259"/>
      <c r="M374" s="260"/>
      <c r="N374" s="261"/>
      <c r="O374" s="261"/>
      <c r="P374" s="261"/>
      <c r="Q374" s="261"/>
      <c r="R374" s="261"/>
      <c r="S374" s="261"/>
      <c r="T374" s="262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3" t="s">
        <v>133</v>
      </c>
      <c r="AU374" s="263" t="s">
        <v>84</v>
      </c>
      <c r="AV374" s="14" t="s">
        <v>84</v>
      </c>
      <c r="AW374" s="14" t="s">
        <v>31</v>
      </c>
      <c r="AX374" s="14" t="s">
        <v>75</v>
      </c>
      <c r="AY374" s="263" t="s">
        <v>125</v>
      </c>
    </row>
    <row r="375" s="14" customFormat="1">
      <c r="A375" s="14"/>
      <c r="B375" s="253"/>
      <c r="C375" s="254"/>
      <c r="D375" s="244" t="s">
        <v>133</v>
      </c>
      <c r="E375" s="255" t="s">
        <v>1</v>
      </c>
      <c r="F375" s="256" t="s">
        <v>484</v>
      </c>
      <c r="G375" s="254"/>
      <c r="H375" s="257">
        <v>7.2000000000000002</v>
      </c>
      <c r="I375" s="258"/>
      <c r="J375" s="254"/>
      <c r="K375" s="254"/>
      <c r="L375" s="259"/>
      <c r="M375" s="260"/>
      <c r="N375" s="261"/>
      <c r="O375" s="261"/>
      <c r="P375" s="261"/>
      <c r="Q375" s="261"/>
      <c r="R375" s="261"/>
      <c r="S375" s="261"/>
      <c r="T375" s="262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3" t="s">
        <v>133</v>
      </c>
      <c r="AU375" s="263" t="s">
        <v>84</v>
      </c>
      <c r="AV375" s="14" t="s">
        <v>84</v>
      </c>
      <c r="AW375" s="14" t="s">
        <v>31</v>
      </c>
      <c r="AX375" s="14" t="s">
        <v>75</v>
      </c>
      <c r="AY375" s="263" t="s">
        <v>125</v>
      </c>
    </row>
    <row r="376" s="14" customFormat="1">
      <c r="A376" s="14"/>
      <c r="B376" s="253"/>
      <c r="C376" s="254"/>
      <c r="D376" s="244" t="s">
        <v>133</v>
      </c>
      <c r="E376" s="255" t="s">
        <v>1</v>
      </c>
      <c r="F376" s="256" t="s">
        <v>485</v>
      </c>
      <c r="G376" s="254"/>
      <c r="H376" s="257">
        <v>1.2</v>
      </c>
      <c r="I376" s="258"/>
      <c r="J376" s="254"/>
      <c r="K376" s="254"/>
      <c r="L376" s="259"/>
      <c r="M376" s="260"/>
      <c r="N376" s="261"/>
      <c r="O376" s="261"/>
      <c r="P376" s="261"/>
      <c r="Q376" s="261"/>
      <c r="R376" s="261"/>
      <c r="S376" s="261"/>
      <c r="T376" s="26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3" t="s">
        <v>133</v>
      </c>
      <c r="AU376" s="263" t="s">
        <v>84</v>
      </c>
      <c r="AV376" s="14" t="s">
        <v>84</v>
      </c>
      <c r="AW376" s="14" t="s">
        <v>31</v>
      </c>
      <c r="AX376" s="14" t="s">
        <v>75</v>
      </c>
      <c r="AY376" s="263" t="s">
        <v>125</v>
      </c>
    </row>
    <row r="377" s="14" customFormat="1">
      <c r="A377" s="14"/>
      <c r="B377" s="253"/>
      <c r="C377" s="254"/>
      <c r="D377" s="244" t="s">
        <v>133</v>
      </c>
      <c r="E377" s="255" t="s">
        <v>1</v>
      </c>
      <c r="F377" s="256" t="s">
        <v>486</v>
      </c>
      <c r="G377" s="254"/>
      <c r="H377" s="257">
        <v>4.1600000000000001</v>
      </c>
      <c r="I377" s="258"/>
      <c r="J377" s="254"/>
      <c r="K377" s="254"/>
      <c r="L377" s="259"/>
      <c r="M377" s="260"/>
      <c r="N377" s="261"/>
      <c r="O377" s="261"/>
      <c r="P377" s="261"/>
      <c r="Q377" s="261"/>
      <c r="R377" s="261"/>
      <c r="S377" s="261"/>
      <c r="T377" s="262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3" t="s">
        <v>133</v>
      </c>
      <c r="AU377" s="263" t="s">
        <v>84</v>
      </c>
      <c r="AV377" s="14" t="s">
        <v>84</v>
      </c>
      <c r="AW377" s="14" t="s">
        <v>31</v>
      </c>
      <c r="AX377" s="14" t="s">
        <v>75</v>
      </c>
      <c r="AY377" s="263" t="s">
        <v>125</v>
      </c>
    </row>
    <row r="378" s="14" customFormat="1">
      <c r="A378" s="14"/>
      <c r="B378" s="253"/>
      <c r="C378" s="254"/>
      <c r="D378" s="244" t="s">
        <v>133</v>
      </c>
      <c r="E378" s="255" t="s">
        <v>1</v>
      </c>
      <c r="F378" s="256" t="s">
        <v>487</v>
      </c>
      <c r="G378" s="254"/>
      <c r="H378" s="257">
        <v>2.8799999999999999</v>
      </c>
      <c r="I378" s="258"/>
      <c r="J378" s="254"/>
      <c r="K378" s="254"/>
      <c r="L378" s="259"/>
      <c r="M378" s="260"/>
      <c r="N378" s="261"/>
      <c r="O378" s="261"/>
      <c r="P378" s="261"/>
      <c r="Q378" s="261"/>
      <c r="R378" s="261"/>
      <c r="S378" s="261"/>
      <c r="T378" s="262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3" t="s">
        <v>133</v>
      </c>
      <c r="AU378" s="263" t="s">
        <v>84</v>
      </c>
      <c r="AV378" s="14" t="s">
        <v>84</v>
      </c>
      <c r="AW378" s="14" t="s">
        <v>31</v>
      </c>
      <c r="AX378" s="14" t="s">
        <v>75</v>
      </c>
      <c r="AY378" s="263" t="s">
        <v>125</v>
      </c>
    </row>
    <row r="379" s="14" customFormat="1">
      <c r="A379" s="14"/>
      <c r="B379" s="253"/>
      <c r="C379" s="254"/>
      <c r="D379" s="244" t="s">
        <v>133</v>
      </c>
      <c r="E379" s="255" t="s">
        <v>1</v>
      </c>
      <c r="F379" s="256" t="s">
        <v>488</v>
      </c>
      <c r="G379" s="254"/>
      <c r="H379" s="257">
        <v>1.9199999999999999</v>
      </c>
      <c r="I379" s="258"/>
      <c r="J379" s="254"/>
      <c r="K379" s="254"/>
      <c r="L379" s="259"/>
      <c r="M379" s="260"/>
      <c r="N379" s="261"/>
      <c r="O379" s="261"/>
      <c r="P379" s="261"/>
      <c r="Q379" s="261"/>
      <c r="R379" s="261"/>
      <c r="S379" s="261"/>
      <c r="T379" s="26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3" t="s">
        <v>133</v>
      </c>
      <c r="AU379" s="263" t="s">
        <v>84</v>
      </c>
      <c r="AV379" s="14" t="s">
        <v>84</v>
      </c>
      <c r="AW379" s="14" t="s">
        <v>31</v>
      </c>
      <c r="AX379" s="14" t="s">
        <v>75</v>
      </c>
      <c r="AY379" s="263" t="s">
        <v>125</v>
      </c>
    </row>
    <row r="380" s="15" customFormat="1">
      <c r="A380" s="15"/>
      <c r="B380" s="264"/>
      <c r="C380" s="265"/>
      <c r="D380" s="244" t="s">
        <v>133</v>
      </c>
      <c r="E380" s="266" t="s">
        <v>1</v>
      </c>
      <c r="F380" s="267" t="s">
        <v>136</v>
      </c>
      <c r="G380" s="265"/>
      <c r="H380" s="268">
        <v>41.839999999999996</v>
      </c>
      <c r="I380" s="269"/>
      <c r="J380" s="265"/>
      <c r="K380" s="265"/>
      <c r="L380" s="270"/>
      <c r="M380" s="271"/>
      <c r="N380" s="272"/>
      <c r="O380" s="272"/>
      <c r="P380" s="272"/>
      <c r="Q380" s="272"/>
      <c r="R380" s="272"/>
      <c r="S380" s="272"/>
      <c r="T380" s="273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74" t="s">
        <v>133</v>
      </c>
      <c r="AU380" s="274" t="s">
        <v>84</v>
      </c>
      <c r="AV380" s="15" t="s">
        <v>137</v>
      </c>
      <c r="AW380" s="15" t="s">
        <v>31</v>
      </c>
      <c r="AX380" s="15" t="s">
        <v>75</v>
      </c>
      <c r="AY380" s="274" t="s">
        <v>125</v>
      </c>
    </row>
    <row r="381" s="16" customFormat="1">
      <c r="A381" s="16"/>
      <c r="B381" s="275"/>
      <c r="C381" s="276"/>
      <c r="D381" s="244" t="s">
        <v>133</v>
      </c>
      <c r="E381" s="277" t="s">
        <v>208</v>
      </c>
      <c r="F381" s="278" t="s">
        <v>141</v>
      </c>
      <c r="G381" s="276"/>
      <c r="H381" s="279">
        <v>41.839999999999996</v>
      </c>
      <c r="I381" s="280"/>
      <c r="J381" s="276"/>
      <c r="K381" s="276"/>
      <c r="L381" s="281"/>
      <c r="M381" s="282"/>
      <c r="N381" s="283"/>
      <c r="O381" s="283"/>
      <c r="P381" s="283"/>
      <c r="Q381" s="283"/>
      <c r="R381" s="283"/>
      <c r="S381" s="283"/>
      <c r="T381" s="284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T381" s="285" t="s">
        <v>133</v>
      </c>
      <c r="AU381" s="285" t="s">
        <v>84</v>
      </c>
      <c r="AV381" s="16" t="s">
        <v>131</v>
      </c>
      <c r="AW381" s="16" t="s">
        <v>31</v>
      </c>
      <c r="AX381" s="16" t="s">
        <v>82</v>
      </c>
      <c r="AY381" s="285" t="s">
        <v>125</v>
      </c>
    </row>
    <row r="382" s="2" customFormat="1" ht="37.8" customHeight="1">
      <c r="A382" s="39"/>
      <c r="B382" s="40"/>
      <c r="C382" s="228" t="s">
        <v>489</v>
      </c>
      <c r="D382" s="228" t="s">
        <v>127</v>
      </c>
      <c r="E382" s="229" t="s">
        <v>490</v>
      </c>
      <c r="F382" s="230" t="s">
        <v>491</v>
      </c>
      <c r="G382" s="231" t="s">
        <v>161</v>
      </c>
      <c r="H382" s="232">
        <v>38.200000000000003</v>
      </c>
      <c r="I382" s="233"/>
      <c r="J382" s="234">
        <f>ROUND(I382*H382,2)</f>
        <v>0</v>
      </c>
      <c r="K382" s="235"/>
      <c r="L382" s="45"/>
      <c r="M382" s="236" t="s">
        <v>1</v>
      </c>
      <c r="N382" s="237" t="s">
        <v>40</v>
      </c>
      <c r="O382" s="92"/>
      <c r="P382" s="238">
        <f>O382*H382</f>
        <v>0</v>
      </c>
      <c r="Q382" s="238">
        <v>0.049500000000000002</v>
      </c>
      <c r="R382" s="238">
        <f>Q382*H382</f>
        <v>1.8909000000000003</v>
      </c>
      <c r="S382" s="238">
        <v>0</v>
      </c>
      <c r="T382" s="239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40" t="s">
        <v>131</v>
      </c>
      <c r="AT382" s="240" t="s">
        <v>127</v>
      </c>
      <c r="AU382" s="240" t="s">
        <v>84</v>
      </c>
      <c r="AY382" s="18" t="s">
        <v>125</v>
      </c>
      <c r="BE382" s="241">
        <f>IF(N382="základní",J382,0)</f>
        <v>0</v>
      </c>
      <c r="BF382" s="241">
        <f>IF(N382="snížená",J382,0)</f>
        <v>0</v>
      </c>
      <c r="BG382" s="241">
        <f>IF(N382="zákl. přenesená",J382,0)</f>
        <v>0</v>
      </c>
      <c r="BH382" s="241">
        <f>IF(N382="sníž. přenesená",J382,0)</f>
        <v>0</v>
      </c>
      <c r="BI382" s="241">
        <f>IF(N382="nulová",J382,0)</f>
        <v>0</v>
      </c>
      <c r="BJ382" s="18" t="s">
        <v>82</v>
      </c>
      <c r="BK382" s="241">
        <f>ROUND(I382*H382,2)</f>
        <v>0</v>
      </c>
      <c r="BL382" s="18" t="s">
        <v>131</v>
      </c>
      <c r="BM382" s="240" t="s">
        <v>492</v>
      </c>
    </row>
    <row r="383" s="13" customFormat="1">
      <c r="A383" s="13"/>
      <c r="B383" s="242"/>
      <c r="C383" s="243"/>
      <c r="D383" s="244" t="s">
        <v>133</v>
      </c>
      <c r="E383" s="245" t="s">
        <v>1</v>
      </c>
      <c r="F383" s="246" t="s">
        <v>250</v>
      </c>
      <c r="G383" s="243"/>
      <c r="H383" s="245" t="s">
        <v>1</v>
      </c>
      <c r="I383" s="247"/>
      <c r="J383" s="243"/>
      <c r="K383" s="243"/>
      <c r="L383" s="248"/>
      <c r="M383" s="249"/>
      <c r="N383" s="250"/>
      <c r="O383" s="250"/>
      <c r="P383" s="250"/>
      <c r="Q383" s="250"/>
      <c r="R383" s="250"/>
      <c r="S383" s="250"/>
      <c r="T383" s="251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2" t="s">
        <v>133</v>
      </c>
      <c r="AU383" s="252" t="s">
        <v>84</v>
      </c>
      <c r="AV383" s="13" t="s">
        <v>82</v>
      </c>
      <c r="AW383" s="13" t="s">
        <v>31</v>
      </c>
      <c r="AX383" s="13" t="s">
        <v>75</v>
      </c>
      <c r="AY383" s="252" t="s">
        <v>125</v>
      </c>
    </row>
    <row r="384" s="14" customFormat="1">
      <c r="A384" s="14"/>
      <c r="B384" s="253"/>
      <c r="C384" s="254"/>
      <c r="D384" s="244" t="s">
        <v>133</v>
      </c>
      <c r="E384" s="255" t="s">
        <v>1</v>
      </c>
      <c r="F384" s="256" t="s">
        <v>401</v>
      </c>
      <c r="G384" s="254"/>
      <c r="H384" s="257">
        <v>24</v>
      </c>
      <c r="I384" s="258"/>
      <c r="J384" s="254"/>
      <c r="K384" s="254"/>
      <c r="L384" s="259"/>
      <c r="M384" s="260"/>
      <c r="N384" s="261"/>
      <c r="O384" s="261"/>
      <c r="P384" s="261"/>
      <c r="Q384" s="261"/>
      <c r="R384" s="261"/>
      <c r="S384" s="261"/>
      <c r="T384" s="262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3" t="s">
        <v>133</v>
      </c>
      <c r="AU384" s="263" t="s">
        <v>84</v>
      </c>
      <c r="AV384" s="14" t="s">
        <v>84</v>
      </c>
      <c r="AW384" s="14" t="s">
        <v>31</v>
      </c>
      <c r="AX384" s="14" t="s">
        <v>75</v>
      </c>
      <c r="AY384" s="263" t="s">
        <v>125</v>
      </c>
    </row>
    <row r="385" s="14" customFormat="1">
      <c r="A385" s="14"/>
      <c r="B385" s="253"/>
      <c r="C385" s="254"/>
      <c r="D385" s="244" t="s">
        <v>133</v>
      </c>
      <c r="E385" s="255" t="s">
        <v>1</v>
      </c>
      <c r="F385" s="256" t="s">
        <v>493</v>
      </c>
      <c r="G385" s="254"/>
      <c r="H385" s="257">
        <v>14.199999999999999</v>
      </c>
      <c r="I385" s="258"/>
      <c r="J385" s="254"/>
      <c r="K385" s="254"/>
      <c r="L385" s="259"/>
      <c r="M385" s="260"/>
      <c r="N385" s="261"/>
      <c r="O385" s="261"/>
      <c r="P385" s="261"/>
      <c r="Q385" s="261"/>
      <c r="R385" s="261"/>
      <c r="S385" s="261"/>
      <c r="T385" s="262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3" t="s">
        <v>133</v>
      </c>
      <c r="AU385" s="263" t="s">
        <v>84</v>
      </c>
      <c r="AV385" s="14" t="s">
        <v>84</v>
      </c>
      <c r="AW385" s="14" t="s">
        <v>31</v>
      </c>
      <c r="AX385" s="14" t="s">
        <v>75</v>
      </c>
      <c r="AY385" s="263" t="s">
        <v>125</v>
      </c>
    </row>
    <row r="386" s="15" customFormat="1">
      <c r="A386" s="15"/>
      <c r="B386" s="264"/>
      <c r="C386" s="265"/>
      <c r="D386" s="244" t="s">
        <v>133</v>
      </c>
      <c r="E386" s="266" t="s">
        <v>1</v>
      </c>
      <c r="F386" s="267" t="s">
        <v>136</v>
      </c>
      <c r="G386" s="265"/>
      <c r="H386" s="268">
        <v>38.200000000000003</v>
      </c>
      <c r="I386" s="269"/>
      <c r="J386" s="265"/>
      <c r="K386" s="265"/>
      <c r="L386" s="270"/>
      <c r="M386" s="271"/>
      <c r="N386" s="272"/>
      <c r="O386" s="272"/>
      <c r="P386" s="272"/>
      <c r="Q386" s="272"/>
      <c r="R386" s="272"/>
      <c r="S386" s="272"/>
      <c r="T386" s="273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74" t="s">
        <v>133</v>
      </c>
      <c r="AU386" s="274" t="s">
        <v>84</v>
      </c>
      <c r="AV386" s="15" t="s">
        <v>137</v>
      </c>
      <c r="AW386" s="15" t="s">
        <v>31</v>
      </c>
      <c r="AX386" s="15" t="s">
        <v>75</v>
      </c>
      <c r="AY386" s="274" t="s">
        <v>125</v>
      </c>
    </row>
    <row r="387" s="16" customFormat="1">
      <c r="A387" s="16"/>
      <c r="B387" s="275"/>
      <c r="C387" s="276"/>
      <c r="D387" s="244" t="s">
        <v>133</v>
      </c>
      <c r="E387" s="277" t="s">
        <v>1</v>
      </c>
      <c r="F387" s="278" t="s">
        <v>141</v>
      </c>
      <c r="G387" s="276"/>
      <c r="H387" s="279">
        <v>38.200000000000003</v>
      </c>
      <c r="I387" s="280"/>
      <c r="J387" s="276"/>
      <c r="K387" s="276"/>
      <c r="L387" s="281"/>
      <c r="M387" s="282"/>
      <c r="N387" s="283"/>
      <c r="O387" s="283"/>
      <c r="P387" s="283"/>
      <c r="Q387" s="283"/>
      <c r="R387" s="283"/>
      <c r="S387" s="283"/>
      <c r="T387" s="284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T387" s="285" t="s">
        <v>133</v>
      </c>
      <c r="AU387" s="285" t="s">
        <v>84</v>
      </c>
      <c r="AV387" s="16" t="s">
        <v>131</v>
      </c>
      <c r="AW387" s="16" t="s">
        <v>31</v>
      </c>
      <c r="AX387" s="16" t="s">
        <v>82</v>
      </c>
      <c r="AY387" s="285" t="s">
        <v>125</v>
      </c>
    </row>
    <row r="388" s="2" customFormat="1" ht="33" customHeight="1">
      <c r="A388" s="39"/>
      <c r="B388" s="40"/>
      <c r="C388" s="228" t="s">
        <v>494</v>
      </c>
      <c r="D388" s="228" t="s">
        <v>127</v>
      </c>
      <c r="E388" s="229" t="s">
        <v>495</v>
      </c>
      <c r="F388" s="230" t="s">
        <v>496</v>
      </c>
      <c r="G388" s="231" t="s">
        <v>335</v>
      </c>
      <c r="H388" s="232">
        <v>41.840000000000003</v>
      </c>
      <c r="I388" s="233"/>
      <c r="J388" s="234">
        <f>ROUND(I388*H388,2)</f>
        <v>0</v>
      </c>
      <c r="K388" s="235"/>
      <c r="L388" s="45"/>
      <c r="M388" s="236" t="s">
        <v>1</v>
      </c>
      <c r="N388" s="237" t="s">
        <v>40</v>
      </c>
      <c r="O388" s="92"/>
      <c r="P388" s="238">
        <f>O388*H388</f>
        <v>0</v>
      </c>
      <c r="Q388" s="238">
        <v>0.35743999999999998</v>
      </c>
      <c r="R388" s="238">
        <f>Q388*H388</f>
        <v>14.9552896</v>
      </c>
      <c r="S388" s="238">
        <v>0</v>
      </c>
      <c r="T388" s="239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40" t="s">
        <v>131</v>
      </c>
      <c r="AT388" s="240" t="s">
        <v>127</v>
      </c>
      <c r="AU388" s="240" t="s">
        <v>84</v>
      </c>
      <c r="AY388" s="18" t="s">
        <v>125</v>
      </c>
      <c r="BE388" s="241">
        <f>IF(N388="základní",J388,0)</f>
        <v>0</v>
      </c>
      <c r="BF388" s="241">
        <f>IF(N388="snížená",J388,0)</f>
        <v>0</v>
      </c>
      <c r="BG388" s="241">
        <f>IF(N388="zákl. přenesená",J388,0)</f>
        <v>0</v>
      </c>
      <c r="BH388" s="241">
        <f>IF(N388="sníž. přenesená",J388,0)</f>
        <v>0</v>
      </c>
      <c r="BI388" s="241">
        <f>IF(N388="nulová",J388,0)</f>
        <v>0</v>
      </c>
      <c r="BJ388" s="18" t="s">
        <v>82</v>
      </c>
      <c r="BK388" s="241">
        <f>ROUND(I388*H388,2)</f>
        <v>0</v>
      </c>
      <c r="BL388" s="18" t="s">
        <v>131</v>
      </c>
      <c r="BM388" s="240" t="s">
        <v>497</v>
      </c>
    </row>
    <row r="389" s="14" customFormat="1">
      <c r="A389" s="14"/>
      <c r="B389" s="253"/>
      <c r="C389" s="254"/>
      <c r="D389" s="244" t="s">
        <v>133</v>
      </c>
      <c r="E389" s="255" t="s">
        <v>1</v>
      </c>
      <c r="F389" s="256" t="s">
        <v>208</v>
      </c>
      <c r="G389" s="254"/>
      <c r="H389" s="257">
        <v>41.840000000000003</v>
      </c>
      <c r="I389" s="258"/>
      <c r="J389" s="254"/>
      <c r="K389" s="254"/>
      <c r="L389" s="259"/>
      <c r="M389" s="260"/>
      <c r="N389" s="261"/>
      <c r="O389" s="261"/>
      <c r="P389" s="261"/>
      <c r="Q389" s="261"/>
      <c r="R389" s="261"/>
      <c r="S389" s="261"/>
      <c r="T389" s="262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3" t="s">
        <v>133</v>
      </c>
      <c r="AU389" s="263" t="s">
        <v>84</v>
      </c>
      <c r="AV389" s="14" t="s">
        <v>84</v>
      </c>
      <c r="AW389" s="14" t="s">
        <v>31</v>
      </c>
      <c r="AX389" s="14" t="s">
        <v>82</v>
      </c>
      <c r="AY389" s="263" t="s">
        <v>125</v>
      </c>
    </row>
    <row r="390" s="2" customFormat="1" ht="24.15" customHeight="1">
      <c r="A390" s="39"/>
      <c r="B390" s="40"/>
      <c r="C390" s="228" t="s">
        <v>498</v>
      </c>
      <c r="D390" s="228" t="s">
        <v>127</v>
      </c>
      <c r="E390" s="229" t="s">
        <v>499</v>
      </c>
      <c r="F390" s="230" t="s">
        <v>500</v>
      </c>
      <c r="G390" s="231" t="s">
        <v>161</v>
      </c>
      <c r="H390" s="232">
        <v>123.69</v>
      </c>
      <c r="I390" s="233"/>
      <c r="J390" s="234">
        <f>ROUND(I390*H390,2)</f>
        <v>0</v>
      </c>
      <c r="K390" s="235"/>
      <c r="L390" s="45"/>
      <c r="M390" s="236" t="s">
        <v>1</v>
      </c>
      <c r="N390" s="237" t="s">
        <v>40</v>
      </c>
      <c r="O390" s="92"/>
      <c r="P390" s="238">
        <f>O390*H390</f>
        <v>0</v>
      </c>
      <c r="Q390" s="238">
        <v>0</v>
      </c>
      <c r="R390" s="238">
        <f>Q390*H390</f>
        <v>0</v>
      </c>
      <c r="S390" s="238">
        <v>0</v>
      </c>
      <c r="T390" s="239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40" t="s">
        <v>131</v>
      </c>
      <c r="AT390" s="240" t="s">
        <v>127</v>
      </c>
      <c r="AU390" s="240" t="s">
        <v>84</v>
      </c>
      <c r="AY390" s="18" t="s">
        <v>125</v>
      </c>
      <c r="BE390" s="241">
        <f>IF(N390="základní",J390,0)</f>
        <v>0</v>
      </c>
      <c r="BF390" s="241">
        <f>IF(N390="snížená",J390,0)</f>
        <v>0</v>
      </c>
      <c r="BG390" s="241">
        <f>IF(N390="zákl. přenesená",J390,0)</f>
        <v>0</v>
      </c>
      <c r="BH390" s="241">
        <f>IF(N390="sníž. přenesená",J390,0)</f>
        <v>0</v>
      </c>
      <c r="BI390" s="241">
        <f>IF(N390="nulová",J390,0)</f>
        <v>0</v>
      </c>
      <c r="BJ390" s="18" t="s">
        <v>82</v>
      </c>
      <c r="BK390" s="241">
        <f>ROUND(I390*H390,2)</f>
        <v>0</v>
      </c>
      <c r="BL390" s="18" t="s">
        <v>131</v>
      </c>
      <c r="BM390" s="240" t="s">
        <v>501</v>
      </c>
    </row>
    <row r="391" s="13" customFormat="1">
      <c r="A391" s="13"/>
      <c r="B391" s="242"/>
      <c r="C391" s="243"/>
      <c r="D391" s="244" t="s">
        <v>133</v>
      </c>
      <c r="E391" s="245" t="s">
        <v>1</v>
      </c>
      <c r="F391" s="246" t="s">
        <v>246</v>
      </c>
      <c r="G391" s="243"/>
      <c r="H391" s="245" t="s">
        <v>1</v>
      </c>
      <c r="I391" s="247"/>
      <c r="J391" s="243"/>
      <c r="K391" s="243"/>
      <c r="L391" s="248"/>
      <c r="M391" s="249"/>
      <c r="N391" s="250"/>
      <c r="O391" s="250"/>
      <c r="P391" s="250"/>
      <c r="Q391" s="250"/>
      <c r="R391" s="250"/>
      <c r="S391" s="250"/>
      <c r="T391" s="251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52" t="s">
        <v>133</v>
      </c>
      <c r="AU391" s="252" t="s">
        <v>84</v>
      </c>
      <c r="AV391" s="13" t="s">
        <v>82</v>
      </c>
      <c r="AW391" s="13" t="s">
        <v>31</v>
      </c>
      <c r="AX391" s="13" t="s">
        <v>75</v>
      </c>
      <c r="AY391" s="252" t="s">
        <v>125</v>
      </c>
    </row>
    <row r="392" s="14" customFormat="1">
      <c r="A392" s="14"/>
      <c r="B392" s="253"/>
      <c r="C392" s="254"/>
      <c r="D392" s="244" t="s">
        <v>133</v>
      </c>
      <c r="E392" s="255" t="s">
        <v>1</v>
      </c>
      <c r="F392" s="256" t="s">
        <v>502</v>
      </c>
      <c r="G392" s="254"/>
      <c r="H392" s="257">
        <v>34.420000000000002</v>
      </c>
      <c r="I392" s="258"/>
      <c r="J392" s="254"/>
      <c r="K392" s="254"/>
      <c r="L392" s="259"/>
      <c r="M392" s="260"/>
      <c r="N392" s="261"/>
      <c r="O392" s="261"/>
      <c r="P392" s="261"/>
      <c r="Q392" s="261"/>
      <c r="R392" s="261"/>
      <c r="S392" s="261"/>
      <c r="T392" s="262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3" t="s">
        <v>133</v>
      </c>
      <c r="AU392" s="263" t="s">
        <v>84</v>
      </c>
      <c r="AV392" s="14" t="s">
        <v>84</v>
      </c>
      <c r="AW392" s="14" t="s">
        <v>31</v>
      </c>
      <c r="AX392" s="14" t="s">
        <v>75</v>
      </c>
      <c r="AY392" s="263" t="s">
        <v>125</v>
      </c>
    </row>
    <row r="393" s="15" customFormat="1">
      <c r="A393" s="15"/>
      <c r="B393" s="264"/>
      <c r="C393" s="265"/>
      <c r="D393" s="244" t="s">
        <v>133</v>
      </c>
      <c r="E393" s="266" t="s">
        <v>1</v>
      </c>
      <c r="F393" s="267" t="s">
        <v>136</v>
      </c>
      <c r="G393" s="265"/>
      <c r="H393" s="268">
        <v>34.420000000000002</v>
      </c>
      <c r="I393" s="269"/>
      <c r="J393" s="265"/>
      <c r="K393" s="265"/>
      <c r="L393" s="270"/>
      <c r="M393" s="271"/>
      <c r="N393" s="272"/>
      <c r="O393" s="272"/>
      <c r="P393" s="272"/>
      <c r="Q393" s="272"/>
      <c r="R393" s="272"/>
      <c r="S393" s="272"/>
      <c r="T393" s="273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74" t="s">
        <v>133</v>
      </c>
      <c r="AU393" s="274" t="s">
        <v>84</v>
      </c>
      <c r="AV393" s="15" t="s">
        <v>137</v>
      </c>
      <c r="AW393" s="15" t="s">
        <v>31</v>
      </c>
      <c r="AX393" s="15" t="s">
        <v>75</v>
      </c>
      <c r="AY393" s="274" t="s">
        <v>125</v>
      </c>
    </row>
    <row r="394" s="13" customFormat="1">
      <c r="A394" s="13"/>
      <c r="B394" s="242"/>
      <c r="C394" s="243"/>
      <c r="D394" s="244" t="s">
        <v>133</v>
      </c>
      <c r="E394" s="245" t="s">
        <v>1</v>
      </c>
      <c r="F394" s="246" t="s">
        <v>250</v>
      </c>
      <c r="G394" s="243"/>
      <c r="H394" s="245" t="s">
        <v>1</v>
      </c>
      <c r="I394" s="247"/>
      <c r="J394" s="243"/>
      <c r="K394" s="243"/>
      <c r="L394" s="248"/>
      <c r="M394" s="249"/>
      <c r="N394" s="250"/>
      <c r="O394" s="250"/>
      <c r="P394" s="250"/>
      <c r="Q394" s="250"/>
      <c r="R394" s="250"/>
      <c r="S394" s="250"/>
      <c r="T394" s="251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2" t="s">
        <v>133</v>
      </c>
      <c r="AU394" s="252" t="s">
        <v>84</v>
      </c>
      <c r="AV394" s="13" t="s">
        <v>82</v>
      </c>
      <c r="AW394" s="13" t="s">
        <v>31</v>
      </c>
      <c r="AX394" s="13" t="s">
        <v>75</v>
      </c>
      <c r="AY394" s="252" t="s">
        <v>125</v>
      </c>
    </row>
    <row r="395" s="14" customFormat="1">
      <c r="A395" s="14"/>
      <c r="B395" s="253"/>
      <c r="C395" s="254"/>
      <c r="D395" s="244" t="s">
        <v>133</v>
      </c>
      <c r="E395" s="255" t="s">
        <v>1</v>
      </c>
      <c r="F395" s="256" t="s">
        <v>401</v>
      </c>
      <c r="G395" s="254"/>
      <c r="H395" s="257">
        <v>24</v>
      </c>
      <c r="I395" s="258"/>
      <c r="J395" s="254"/>
      <c r="K395" s="254"/>
      <c r="L395" s="259"/>
      <c r="M395" s="260"/>
      <c r="N395" s="261"/>
      <c r="O395" s="261"/>
      <c r="P395" s="261"/>
      <c r="Q395" s="261"/>
      <c r="R395" s="261"/>
      <c r="S395" s="261"/>
      <c r="T395" s="262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63" t="s">
        <v>133</v>
      </c>
      <c r="AU395" s="263" t="s">
        <v>84</v>
      </c>
      <c r="AV395" s="14" t="s">
        <v>84</v>
      </c>
      <c r="AW395" s="14" t="s">
        <v>31</v>
      </c>
      <c r="AX395" s="14" t="s">
        <v>75</v>
      </c>
      <c r="AY395" s="263" t="s">
        <v>125</v>
      </c>
    </row>
    <row r="396" s="14" customFormat="1">
      <c r="A396" s="14"/>
      <c r="B396" s="253"/>
      <c r="C396" s="254"/>
      <c r="D396" s="244" t="s">
        <v>133</v>
      </c>
      <c r="E396" s="255" t="s">
        <v>1</v>
      </c>
      <c r="F396" s="256" t="s">
        <v>493</v>
      </c>
      <c r="G396" s="254"/>
      <c r="H396" s="257">
        <v>14.199999999999999</v>
      </c>
      <c r="I396" s="258"/>
      <c r="J396" s="254"/>
      <c r="K396" s="254"/>
      <c r="L396" s="259"/>
      <c r="M396" s="260"/>
      <c r="N396" s="261"/>
      <c r="O396" s="261"/>
      <c r="P396" s="261"/>
      <c r="Q396" s="261"/>
      <c r="R396" s="261"/>
      <c r="S396" s="261"/>
      <c r="T396" s="262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3" t="s">
        <v>133</v>
      </c>
      <c r="AU396" s="263" t="s">
        <v>84</v>
      </c>
      <c r="AV396" s="14" t="s">
        <v>84</v>
      </c>
      <c r="AW396" s="14" t="s">
        <v>31</v>
      </c>
      <c r="AX396" s="14" t="s">
        <v>75</v>
      </c>
      <c r="AY396" s="263" t="s">
        <v>125</v>
      </c>
    </row>
    <row r="397" s="14" customFormat="1">
      <c r="A397" s="14"/>
      <c r="B397" s="253"/>
      <c r="C397" s="254"/>
      <c r="D397" s="244" t="s">
        <v>133</v>
      </c>
      <c r="E397" s="255" t="s">
        <v>1</v>
      </c>
      <c r="F397" s="256" t="s">
        <v>503</v>
      </c>
      <c r="G397" s="254"/>
      <c r="H397" s="257">
        <v>51.07</v>
      </c>
      <c r="I397" s="258"/>
      <c r="J397" s="254"/>
      <c r="K397" s="254"/>
      <c r="L397" s="259"/>
      <c r="M397" s="260"/>
      <c r="N397" s="261"/>
      <c r="O397" s="261"/>
      <c r="P397" s="261"/>
      <c r="Q397" s="261"/>
      <c r="R397" s="261"/>
      <c r="S397" s="261"/>
      <c r="T397" s="262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3" t="s">
        <v>133</v>
      </c>
      <c r="AU397" s="263" t="s">
        <v>84</v>
      </c>
      <c r="AV397" s="14" t="s">
        <v>84</v>
      </c>
      <c r="AW397" s="14" t="s">
        <v>31</v>
      </c>
      <c r="AX397" s="14" t="s">
        <v>75</v>
      </c>
      <c r="AY397" s="263" t="s">
        <v>125</v>
      </c>
    </row>
    <row r="398" s="15" customFormat="1">
      <c r="A398" s="15"/>
      <c r="B398" s="264"/>
      <c r="C398" s="265"/>
      <c r="D398" s="244" t="s">
        <v>133</v>
      </c>
      <c r="E398" s="266" t="s">
        <v>1</v>
      </c>
      <c r="F398" s="267" t="s">
        <v>136</v>
      </c>
      <c r="G398" s="265"/>
      <c r="H398" s="268">
        <v>89.27000000000001</v>
      </c>
      <c r="I398" s="269"/>
      <c r="J398" s="265"/>
      <c r="K398" s="265"/>
      <c r="L398" s="270"/>
      <c r="M398" s="271"/>
      <c r="N398" s="272"/>
      <c r="O398" s="272"/>
      <c r="P398" s="272"/>
      <c r="Q398" s="272"/>
      <c r="R398" s="272"/>
      <c r="S398" s="272"/>
      <c r="T398" s="273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74" t="s">
        <v>133</v>
      </c>
      <c r="AU398" s="274" t="s">
        <v>84</v>
      </c>
      <c r="AV398" s="15" t="s">
        <v>137</v>
      </c>
      <c r="AW398" s="15" t="s">
        <v>31</v>
      </c>
      <c r="AX398" s="15" t="s">
        <v>75</v>
      </c>
      <c r="AY398" s="274" t="s">
        <v>125</v>
      </c>
    </row>
    <row r="399" s="16" customFormat="1">
      <c r="A399" s="16"/>
      <c r="B399" s="275"/>
      <c r="C399" s="276"/>
      <c r="D399" s="244" t="s">
        <v>133</v>
      </c>
      <c r="E399" s="277" t="s">
        <v>205</v>
      </c>
      <c r="F399" s="278" t="s">
        <v>141</v>
      </c>
      <c r="G399" s="276"/>
      <c r="H399" s="279">
        <v>123.69</v>
      </c>
      <c r="I399" s="280"/>
      <c r="J399" s="276"/>
      <c r="K399" s="276"/>
      <c r="L399" s="281"/>
      <c r="M399" s="282"/>
      <c r="N399" s="283"/>
      <c r="O399" s="283"/>
      <c r="P399" s="283"/>
      <c r="Q399" s="283"/>
      <c r="R399" s="283"/>
      <c r="S399" s="283"/>
      <c r="T399" s="284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T399" s="285" t="s">
        <v>133</v>
      </c>
      <c r="AU399" s="285" t="s">
        <v>84</v>
      </c>
      <c r="AV399" s="16" t="s">
        <v>131</v>
      </c>
      <c r="AW399" s="16" t="s">
        <v>31</v>
      </c>
      <c r="AX399" s="16" t="s">
        <v>82</v>
      </c>
      <c r="AY399" s="285" t="s">
        <v>125</v>
      </c>
    </row>
    <row r="400" s="2" customFormat="1" ht="37.8" customHeight="1">
      <c r="A400" s="39"/>
      <c r="B400" s="40"/>
      <c r="C400" s="290" t="s">
        <v>504</v>
      </c>
      <c r="D400" s="290" t="s">
        <v>342</v>
      </c>
      <c r="E400" s="291" t="s">
        <v>505</v>
      </c>
      <c r="F400" s="292" t="s">
        <v>506</v>
      </c>
      <c r="G400" s="293" t="s">
        <v>161</v>
      </c>
      <c r="H400" s="294">
        <v>17.640000000000001</v>
      </c>
      <c r="I400" s="295"/>
      <c r="J400" s="296">
        <f>ROUND(I400*H400,2)</f>
        <v>0</v>
      </c>
      <c r="K400" s="297"/>
      <c r="L400" s="298"/>
      <c r="M400" s="299" t="s">
        <v>1</v>
      </c>
      <c r="N400" s="300" t="s">
        <v>40</v>
      </c>
      <c r="O400" s="92"/>
      <c r="P400" s="238">
        <f>O400*H400</f>
        <v>0</v>
      </c>
      <c r="Q400" s="238">
        <v>0.0027000000000000001</v>
      </c>
      <c r="R400" s="238">
        <f>Q400*H400</f>
        <v>0.047628000000000004</v>
      </c>
      <c r="S400" s="238">
        <v>0</v>
      </c>
      <c r="T400" s="239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40" t="s">
        <v>182</v>
      </c>
      <c r="AT400" s="240" t="s">
        <v>342</v>
      </c>
      <c r="AU400" s="240" t="s">
        <v>84</v>
      </c>
      <c r="AY400" s="18" t="s">
        <v>125</v>
      </c>
      <c r="BE400" s="241">
        <f>IF(N400="základní",J400,0)</f>
        <v>0</v>
      </c>
      <c r="BF400" s="241">
        <f>IF(N400="snížená",J400,0)</f>
        <v>0</v>
      </c>
      <c r="BG400" s="241">
        <f>IF(N400="zákl. přenesená",J400,0)</f>
        <v>0</v>
      </c>
      <c r="BH400" s="241">
        <f>IF(N400="sníž. přenesená",J400,0)</f>
        <v>0</v>
      </c>
      <c r="BI400" s="241">
        <f>IF(N400="nulová",J400,0)</f>
        <v>0</v>
      </c>
      <c r="BJ400" s="18" t="s">
        <v>82</v>
      </c>
      <c r="BK400" s="241">
        <f>ROUND(I400*H400,2)</f>
        <v>0</v>
      </c>
      <c r="BL400" s="18" t="s">
        <v>131</v>
      </c>
      <c r="BM400" s="240" t="s">
        <v>507</v>
      </c>
    </row>
    <row r="401" s="13" customFormat="1">
      <c r="A401" s="13"/>
      <c r="B401" s="242"/>
      <c r="C401" s="243"/>
      <c r="D401" s="244" t="s">
        <v>133</v>
      </c>
      <c r="E401" s="245" t="s">
        <v>1</v>
      </c>
      <c r="F401" s="246" t="s">
        <v>250</v>
      </c>
      <c r="G401" s="243"/>
      <c r="H401" s="245" t="s">
        <v>1</v>
      </c>
      <c r="I401" s="247"/>
      <c r="J401" s="243"/>
      <c r="K401" s="243"/>
      <c r="L401" s="248"/>
      <c r="M401" s="249"/>
      <c r="N401" s="250"/>
      <c r="O401" s="250"/>
      <c r="P401" s="250"/>
      <c r="Q401" s="250"/>
      <c r="R401" s="250"/>
      <c r="S401" s="250"/>
      <c r="T401" s="251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52" t="s">
        <v>133</v>
      </c>
      <c r="AU401" s="252" t="s">
        <v>84</v>
      </c>
      <c r="AV401" s="13" t="s">
        <v>82</v>
      </c>
      <c r="AW401" s="13" t="s">
        <v>31</v>
      </c>
      <c r="AX401" s="13" t="s">
        <v>75</v>
      </c>
      <c r="AY401" s="252" t="s">
        <v>125</v>
      </c>
    </row>
    <row r="402" s="14" customFormat="1">
      <c r="A402" s="14"/>
      <c r="B402" s="253"/>
      <c r="C402" s="254"/>
      <c r="D402" s="244" t="s">
        <v>133</v>
      </c>
      <c r="E402" s="255" t="s">
        <v>1</v>
      </c>
      <c r="F402" s="256" t="s">
        <v>508</v>
      </c>
      <c r="G402" s="254"/>
      <c r="H402" s="257">
        <v>7.2000000000000002</v>
      </c>
      <c r="I402" s="258"/>
      <c r="J402" s="254"/>
      <c r="K402" s="254"/>
      <c r="L402" s="259"/>
      <c r="M402" s="260"/>
      <c r="N402" s="261"/>
      <c r="O402" s="261"/>
      <c r="P402" s="261"/>
      <c r="Q402" s="261"/>
      <c r="R402" s="261"/>
      <c r="S402" s="261"/>
      <c r="T402" s="262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3" t="s">
        <v>133</v>
      </c>
      <c r="AU402" s="263" t="s">
        <v>84</v>
      </c>
      <c r="AV402" s="14" t="s">
        <v>84</v>
      </c>
      <c r="AW402" s="14" t="s">
        <v>31</v>
      </c>
      <c r="AX402" s="14" t="s">
        <v>75</v>
      </c>
      <c r="AY402" s="263" t="s">
        <v>125</v>
      </c>
    </row>
    <row r="403" s="14" customFormat="1">
      <c r="A403" s="14"/>
      <c r="B403" s="253"/>
      <c r="C403" s="254"/>
      <c r="D403" s="244" t="s">
        <v>133</v>
      </c>
      <c r="E403" s="255" t="s">
        <v>1</v>
      </c>
      <c r="F403" s="256" t="s">
        <v>509</v>
      </c>
      <c r="G403" s="254"/>
      <c r="H403" s="257">
        <v>9.5999999999999996</v>
      </c>
      <c r="I403" s="258"/>
      <c r="J403" s="254"/>
      <c r="K403" s="254"/>
      <c r="L403" s="259"/>
      <c r="M403" s="260"/>
      <c r="N403" s="261"/>
      <c r="O403" s="261"/>
      <c r="P403" s="261"/>
      <c r="Q403" s="261"/>
      <c r="R403" s="261"/>
      <c r="S403" s="261"/>
      <c r="T403" s="262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63" t="s">
        <v>133</v>
      </c>
      <c r="AU403" s="263" t="s">
        <v>84</v>
      </c>
      <c r="AV403" s="14" t="s">
        <v>84</v>
      </c>
      <c r="AW403" s="14" t="s">
        <v>31</v>
      </c>
      <c r="AX403" s="14" t="s">
        <v>75</v>
      </c>
      <c r="AY403" s="263" t="s">
        <v>125</v>
      </c>
    </row>
    <row r="404" s="15" customFormat="1">
      <c r="A404" s="15"/>
      <c r="B404" s="264"/>
      <c r="C404" s="265"/>
      <c r="D404" s="244" t="s">
        <v>133</v>
      </c>
      <c r="E404" s="266" t="s">
        <v>1</v>
      </c>
      <c r="F404" s="267" t="s">
        <v>136</v>
      </c>
      <c r="G404" s="265"/>
      <c r="H404" s="268">
        <v>16.800000000000001</v>
      </c>
      <c r="I404" s="269"/>
      <c r="J404" s="265"/>
      <c r="K404" s="265"/>
      <c r="L404" s="270"/>
      <c r="M404" s="271"/>
      <c r="N404" s="272"/>
      <c r="O404" s="272"/>
      <c r="P404" s="272"/>
      <c r="Q404" s="272"/>
      <c r="R404" s="272"/>
      <c r="S404" s="272"/>
      <c r="T404" s="273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74" t="s">
        <v>133</v>
      </c>
      <c r="AU404" s="274" t="s">
        <v>84</v>
      </c>
      <c r="AV404" s="15" t="s">
        <v>137</v>
      </c>
      <c r="AW404" s="15" t="s">
        <v>31</v>
      </c>
      <c r="AX404" s="15" t="s">
        <v>75</v>
      </c>
      <c r="AY404" s="274" t="s">
        <v>125</v>
      </c>
    </row>
    <row r="405" s="13" customFormat="1">
      <c r="A405" s="13"/>
      <c r="B405" s="242"/>
      <c r="C405" s="243"/>
      <c r="D405" s="244" t="s">
        <v>133</v>
      </c>
      <c r="E405" s="245" t="s">
        <v>1</v>
      </c>
      <c r="F405" s="246" t="s">
        <v>510</v>
      </c>
      <c r="G405" s="243"/>
      <c r="H405" s="245" t="s">
        <v>1</v>
      </c>
      <c r="I405" s="247"/>
      <c r="J405" s="243"/>
      <c r="K405" s="243"/>
      <c r="L405" s="248"/>
      <c r="M405" s="249"/>
      <c r="N405" s="250"/>
      <c r="O405" s="250"/>
      <c r="P405" s="250"/>
      <c r="Q405" s="250"/>
      <c r="R405" s="250"/>
      <c r="S405" s="250"/>
      <c r="T405" s="251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52" t="s">
        <v>133</v>
      </c>
      <c r="AU405" s="252" t="s">
        <v>84</v>
      </c>
      <c r="AV405" s="13" t="s">
        <v>82</v>
      </c>
      <c r="AW405" s="13" t="s">
        <v>31</v>
      </c>
      <c r="AX405" s="13" t="s">
        <v>75</v>
      </c>
      <c r="AY405" s="252" t="s">
        <v>125</v>
      </c>
    </row>
    <row r="406" s="14" customFormat="1">
      <c r="A406" s="14"/>
      <c r="B406" s="253"/>
      <c r="C406" s="254"/>
      <c r="D406" s="244" t="s">
        <v>133</v>
      </c>
      <c r="E406" s="255" t="s">
        <v>1</v>
      </c>
      <c r="F406" s="256" t="s">
        <v>511</v>
      </c>
      <c r="G406" s="254"/>
      <c r="H406" s="257">
        <v>0.83999999999999997</v>
      </c>
      <c r="I406" s="258"/>
      <c r="J406" s="254"/>
      <c r="K406" s="254"/>
      <c r="L406" s="259"/>
      <c r="M406" s="260"/>
      <c r="N406" s="261"/>
      <c r="O406" s="261"/>
      <c r="P406" s="261"/>
      <c r="Q406" s="261"/>
      <c r="R406" s="261"/>
      <c r="S406" s="261"/>
      <c r="T406" s="262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3" t="s">
        <v>133</v>
      </c>
      <c r="AU406" s="263" t="s">
        <v>84</v>
      </c>
      <c r="AV406" s="14" t="s">
        <v>84</v>
      </c>
      <c r="AW406" s="14" t="s">
        <v>31</v>
      </c>
      <c r="AX406" s="14" t="s">
        <v>75</v>
      </c>
      <c r="AY406" s="263" t="s">
        <v>125</v>
      </c>
    </row>
    <row r="407" s="15" customFormat="1">
      <c r="A407" s="15"/>
      <c r="B407" s="264"/>
      <c r="C407" s="265"/>
      <c r="D407" s="244" t="s">
        <v>133</v>
      </c>
      <c r="E407" s="266" t="s">
        <v>1</v>
      </c>
      <c r="F407" s="267" t="s">
        <v>136</v>
      </c>
      <c r="G407" s="265"/>
      <c r="H407" s="268">
        <v>0.83999999999999997</v>
      </c>
      <c r="I407" s="269"/>
      <c r="J407" s="265"/>
      <c r="K407" s="265"/>
      <c r="L407" s="270"/>
      <c r="M407" s="271"/>
      <c r="N407" s="272"/>
      <c r="O407" s="272"/>
      <c r="P407" s="272"/>
      <c r="Q407" s="272"/>
      <c r="R407" s="272"/>
      <c r="S407" s="272"/>
      <c r="T407" s="273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74" t="s">
        <v>133</v>
      </c>
      <c r="AU407" s="274" t="s">
        <v>84</v>
      </c>
      <c r="AV407" s="15" t="s">
        <v>137</v>
      </c>
      <c r="AW407" s="15" t="s">
        <v>31</v>
      </c>
      <c r="AX407" s="15" t="s">
        <v>75</v>
      </c>
      <c r="AY407" s="274" t="s">
        <v>125</v>
      </c>
    </row>
    <row r="408" s="16" customFormat="1">
      <c r="A408" s="16"/>
      <c r="B408" s="275"/>
      <c r="C408" s="276"/>
      <c r="D408" s="244" t="s">
        <v>133</v>
      </c>
      <c r="E408" s="277" t="s">
        <v>1</v>
      </c>
      <c r="F408" s="278" t="s">
        <v>141</v>
      </c>
      <c r="G408" s="276"/>
      <c r="H408" s="279">
        <v>17.640000000000001</v>
      </c>
      <c r="I408" s="280"/>
      <c r="J408" s="276"/>
      <c r="K408" s="276"/>
      <c r="L408" s="281"/>
      <c r="M408" s="282"/>
      <c r="N408" s="283"/>
      <c r="O408" s="283"/>
      <c r="P408" s="283"/>
      <c r="Q408" s="283"/>
      <c r="R408" s="283"/>
      <c r="S408" s="283"/>
      <c r="T408" s="284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T408" s="285" t="s">
        <v>133</v>
      </c>
      <c r="AU408" s="285" t="s">
        <v>84</v>
      </c>
      <c r="AV408" s="16" t="s">
        <v>131</v>
      </c>
      <c r="AW408" s="16" t="s">
        <v>31</v>
      </c>
      <c r="AX408" s="16" t="s">
        <v>82</v>
      </c>
      <c r="AY408" s="285" t="s">
        <v>125</v>
      </c>
    </row>
    <row r="409" s="2" customFormat="1" ht="37.8" customHeight="1">
      <c r="A409" s="39"/>
      <c r="B409" s="40"/>
      <c r="C409" s="290" t="s">
        <v>512</v>
      </c>
      <c r="D409" s="290" t="s">
        <v>342</v>
      </c>
      <c r="E409" s="291" t="s">
        <v>513</v>
      </c>
      <c r="F409" s="292" t="s">
        <v>514</v>
      </c>
      <c r="G409" s="293" t="s">
        <v>161</v>
      </c>
      <c r="H409" s="294">
        <v>22.68</v>
      </c>
      <c r="I409" s="295"/>
      <c r="J409" s="296">
        <f>ROUND(I409*H409,2)</f>
        <v>0</v>
      </c>
      <c r="K409" s="297"/>
      <c r="L409" s="298"/>
      <c r="M409" s="299" t="s">
        <v>1</v>
      </c>
      <c r="N409" s="300" t="s">
        <v>40</v>
      </c>
      <c r="O409" s="92"/>
      <c r="P409" s="238">
        <f>O409*H409</f>
        <v>0</v>
      </c>
      <c r="Q409" s="238">
        <v>0.0027000000000000001</v>
      </c>
      <c r="R409" s="238">
        <f>Q409*H409</f>
        <v>0.061236000000000006</v>
      </c>
      <c r="S409" s="238">
        <v>0</v>
      </c>
      <c r="T409" s="239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40" t="s">
        <v>182</v>
      </c>
      <c r="AT409" s="240" t="s">
        <v>342</v>
      </c>
      <c r="AU409" s="240" t="s">
        <v>84</v>
      </c>
      <c r="AY409" s="18" t="s">
        <v>125</v>
      </c>
      <c r="BE409" s="241">
        <f>IF(N409="základní",J409,0)</f>
        <v>0</v>
      </c>
      <c r="BF409" s="241">
        <f>IF(N409="snížená",J409,0)</f>
        <v>0</v>
      </c>
      <c r="BG409" s="241">
        <f>IF(N409="zákl. přenesená",J409,0)</f>
        <v>0</v>
      </c>
      <c r="BH409" s="241">
        <f>IF(N409="sníž. přenesená",J409,0)</f>
        <v>0</v>
      </c>
      <c r="BI409" s="241">
        <f>IF(N409="nulová",J409,0)</f>
        <v>0</v>
      </c>
      <c r="BJ409" s="18" t="s">
        <v>82</v>
      </c>
      <c r="BK409" s="241">
        <f>ROUND(I409*H409,2)</f>
        <v>0</v>
      </c>
      <c r="BL409" s="18" t="s">
        <v>131</v>
      </c>
      <c r="BM409" s="240" t="s">
        <v>515</v>
      </c>
    </row>
    <row r="410" s="13" customFormat="1">
      <c r="A410" s="13"/>
      <c r="B410" s="242"/>
      <c r="C410" s="243"/>
      <c r="D410" s="244" t="s">
        <v>133</v>
      </c>
      <c r="E410" s="245" t="s">
        <v>1</v>
      </c>
      <c r="F410" s="246" t="s">
        <v>250</v>
      </c>
      <c r="G410" s="243"/>
      <c r="H410" s="245" t="s">
        <v>1</v>
      </c>
      <c r="I410" s="247"/>
      <c r="J410" s="243"/>
      <c r="K410" s="243"/>
      <c r="L410" s="248"/>
      <c r="M410" s="249"/>
      <c r="N410" s="250"/>
      <c r="O410" s="250"/>
      <c r="P410" s="250"/>
      <c r="Q410" s="250"/>
      <c r="R410" s="250"/>
      <c r="S410" s="250"/>
      <c r="T410" s="251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52" t="s">
        <v>133</v>
      </c>
      <c r="AU410" s="252" t="s">
        <v>84</v>
      </c>
      <c r="AV410" s="13" t="s">
        <v>82</v>
      </c>
      <c r="AW410" s="13" t="s">
        <v>31</v>
      </c>
      <c r="AX410" s="13" t="s">
        <v>75</v>
      </c>
      <c r="AY410" s="252" t="s">
        <v>125</v>
      </c>
    </row>
    <row r="411" s="14" customFormat="1">
      <c r="A411" s="14"/>
      <c r="B411" s="253"/>
      <c r="C411" s="254"/>
      <c r="D411" s="244" t="s">
        <v>133</v>
      </c>
      <c r="E411" s="255" t="s">
        <v>1</v>
      </c>
      <c r="F411" s="256" t="s">
        <v>508</v>
      </c>
      <c r="G411" s="254"/>
      <c r="H411" s="257">
        <v>7.2000000000000002</v>
      </c>
      <c r="I411" s="258"/>
      <c r="J411" s="254"/>
      <c r="K411" s="254"/>
      <c r="L411" s="259"/>
      <c r="M411" s="260"/>
      <c r="N411" s="261"/>
      <c r="O411" s="261"/>
      <c r="P411" s="261"/>
      <c r="Q411" s="261"/>
      <c r="R411" s="261"/>
      <c r="S411" s="261"/>
      <c r="T411" s="262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63" t="s">
        <v>133</v>
      </c>
      <c r="AU411" s="263" t="s">
        <v>84</v>
      </c>
      <c r="AV411" s="14" t="s">
        <v>84</v>
      </c>
      <c r="AW411" s="14" t="s">
        <v>31</v>
      </c>
      <c r="AX411" s="14" t="s">
        <v>75</v>
      </c>
      <c r="AY411" s="263" t="s">
        <v>125</v>
      </c>
    </row>
    <row r="412" s="14" customFormat="1">
      <c r="A412" s="14"/>
      <c r="B412" s="253"/>
      <c r="C412" s="254"/>
      <c r="D412" s="244" t="s">
        <v>133</v>
      </c>
      <c r="E412" s="255" t="s">
        <v>1</v>
      </c>
      <c r="F412" s="256" t="s">
        <v>508</v>
      </c>
      <c r="G412" s="254"/>
      <c r="H412" s="257">
        <v>7.2000000000000002</v>
      </c>
      <c r="I412" s="258"/>
      <c r="J412" s="254"/>
      <c r="K412" s="254"/>
      <c r="L412" s="259"/>
      <c r="M412" s="260"/>
      <c r="N412" s="261"/>
      <c r="O412" s="261"/>
      <c r="P412" s="261"/>
      <c r="Q412" s="261"/>
      <c r="R412" s="261"/>
      <c r="S412" s="261"/>
      <c r="T412" s="262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3" t="s">
        <v>133</v>
      </c>
      <c r="AU412" s="263" t="s">
        <v>84</v>
      </c>
      <c r="AV412" s="14" t="s">
        <v>84</v>
      </c>
      <c r="AW412" s="14" t="s">
        <v>31</v>
      </c>
      <c r="AX412" s="14" t="s">
        <v>75</v>
      </c>
      <c r="AY412" s="263" t="s">
        <v>125</v>
      </c>
    </row>
    <row r="413" s="14" customFormat="1">
      <c r="A413" s="14"/>
      <c r="B413" s="253"/>
      <c r="C413" s="254"/>
      <c r="D413" s="244" t="s">
        <v>133</v>
      </c>
      <c r="E413" s="255" t="s">
        <v>1</v>
      </c>
      <c r="F413" s="256" t="s">
        <v>508</v>
      </c>
      <c r="G413" s="254"/>
      <c r="H413" s="257">
        <v>7.2000000000000002</v>
      </c>
      <c r="I413" s="258"/>
      <c r="J413" s="254"/>
      <c r="K413" s="254"/>
      <c r="L413" s="259"/>
      <c r="M413" s="260"/>
      <c r="N413" s="261"/>
      <c r="O413" s="261"/>
      <c r="P413" s="261"/>
      <c r="Q413" s="261"/>
      <c r="R413" s="261"/>
      <c r="S413" s="261"/>
      <c r="T413" s="262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63" t="s">
        <v>133</v>
      </c>
      <c r="AU413" s="263" t="s">
        <v>84</v>
      </c>
      <c r="AV413" s="14" t="s">
        <v>84</v>
      </c>
      <c r="AW413" s="14" t="s">
        <v>31</v>
      </c>
      <c r="AX413" s="14" t="s">
        <v>75</v>
      </c>
      <c r="AY413" s="263" t="s">
        <v>125</v>
      </c>
    </row>
    <row r="414" s="15" customFormat="1">
      <c r="A414" s="15"/>
      <c r="B414" s="264"/>
      <c r="C414" s="265"/>
      <c r="D414" s="244" t="s">
        <v>133</v>
      </c>
      <c r="E414" s="266" t="s">
        <v>1</v>
      </c>
      <c r="F414" s="267" t="s">
        <v>136</v>
      </c>
      <c r="G414" s="265"/>
      <c r="H414" s="268">
        <v>21.600000000000001</v>
      </c>
      <c r="I414" s="269"/>
      <c r="J414" s="265"/>
      <c r="K414" s="265"/>
      <c r="L414" s="270"/>
      <c r="M414" s="271"/>
      <c r="N414" s="272"/>
      <c r="O414" s="272"/>
      <c r="P414" s="272"/>
      <c r="Q414" s="272"/>
      <c r="R414" s="272"/>
      <c r="S414" s="272"/>
      <c r="T414" s="273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74" t="s">
        <v>133</v>
      </c>
      <c r="AU414" s="274" t="s">
        <v>84</v>
      </c>
      <c r="AV414" s="15" t="s">
        <v>137</v>
      </c>
      <c r="AW414" s="15" t="s">
        <v>31</v>
      </c>
      <c r="AX414" s="15" t="s">
        <v>75</v>
      </c>
      <c r="AY414" s="274" t="s">
        <v>125</v>
      </c>
    </row>
    <row r="415" s="13" customFormat="1">
      <c r="A415" s="13"/>
      <c r="B415" s="242"/>
      <c r="C415" s="243"/>
      <c r="D415" s="244" t="s">
        <v>133</v>
      </c>
      <c r="E415" s="245" t="s">
        <v>1</v>
      </c>
      <c r="F415" s="246" t="s">
        <v>510</v>
      </c>
      <c r="G415" s="243"/>
      <c r="H415" s="245" t="s">
        <v>1</v>
      </c>
      <c r="I415" s="247"/>
      <c r="J415" s="243"/>
      <c r="K415" s="243"/>
      <c r="L415" s="248"/>
      <c r="M415" s="249"/>
      <c r="N415" s="250"/>
      <c r="O415" s="250"/>
      <c r="P415" s="250"/>
      <c r="Q415" s="250"/>
      <c r="R415" s="250"/>
      <c r="S415" s="250"/>
      <c r="T415" s="251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52" t="s">
        <v>133</v>
      </c>
      <c r="AU415" s="252" t="s">
        <v>84</v>
      </c>
      <c r="AV415" s="13" t="s">
        <v>82</v>
      </c>
      <c r="AW415" s="13" t="s">
        <v>31</v>
      </c>
      <c r="AX415" s="13" t="s">
        <v>75</v>
      </c>
      <c r="AY415" s="252" t="s">
        <v>125</v>
      </c>
    </row>
    <row r="416" s="14" customFormat="1">
      <c r="A416" s="14"/>
      <c r="B416" s="253"/>
      <c r="C416" s="254"/>
      <c r="D416" s="244" t="s">
        <v>133</v>
      </c>
      <c r="E416" s="255" t="s">
        <v>1</v>
      </c>
      <c r="F416" s="256" t="s">
        <v>516</v>
      </c>
      <c r="G416" s="254"/>
      <c r="H416" s="257">
        <v>1.0800000000000001</v>
      </c>
      <c r="I416" s="258"/>
      <c r="J416" s="254"/>
      <c r="K416" s="254"/>
      <c r="L416" s="259"/>
      <c r="M416" s="260"/>
      <c r="N416" s="261"/>
      <c r="O416" s="261"/>
      <c r="P416" s="261"/>
      <c r="Q416" s="261"/>
      <c r="R416" s="261"/>
      <c r="S416" s="261"/>
      <c r="T416" s="262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3" t="s">
        <v>133</v>
      </c>
      <c r="AU416" s="263" t="s">
        <v>84</v>
      </c>
      <c r="AV416" s="14" t="s">
        <v>84</v>
      </c>
      <c r="AW416" s="14" t="s">
        <v>31</v>
      </c>
      <c r="AX416" s="14" t="s">
        <v>75</v>
      </c>
      <c r="AY416" s="263" t="s">
        <v>125</v>
      </c>
    </row>
    <row r="417" s="15" customFormat="1">
      <c r="A417" s="15"/>
      <c r="B417" s="264"/>
      <c r="C417" s="265"/>
      <c r="D417" s="244" t="s">
        <v>133</v>
      </c>
      <c r="E417" s="266" t="s">
        <v>1</v>
      </c>
      <c r="F417" s="267" t="s">
        <v>136</v>
      </c>
      <c r="G417" s="265"/>
      <c r="H417" s="268">
        <v>1.0800000000000001</v>
      </c>
      <c r="I417" s="269"/>
      <c r="J417" s="265"/>
      <c r="K417" s="265"/>
      <c r="L417" s="270"/>
      <c r="M417" s="271"/>
      <c r="N417" s="272"/>
      <c r="O417" s="272"/>
      <c r="P417" s="272"/>
      <c r="Q417" s="272"/>
      <c r="R417" s="272"/>
      <c r="S417" s="272"/>
      <c r="T417" s="273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74" t="s">
        <v>133</v>
      </c>
      <c r="AU417" s="274" t="s">
        <v>84</v>
      </c>
      <c r="AV417" s="15" t="s">
        <v>137</v>
      </c>
      <c r="AW417" s="15" t="s">
        <v>31</v>
      </c>
      <c r="AX417" s="15" t="s">
        <v>75</v>
      </c>
      <c r="AY417" s="274" t="s">
        <v>125</v>
      </c>
    </row>
    <row r="418" s="16" customFormat="1">
      <c r="A418" s="16"/>
      <c r="B418" s="275"/>
      <c r="C418" s="276"/>
      <c r="D418" s="244" t="s">
        <v>133</v>
      </c>
      <c r="E418" s="277" t="s">
        <v>1</v>
      </c>
      <c r="F418" s="278" t="s">
        <v>141</v>
      </c>
      <c r="G418" s="276"/>
      <c r="H418" s="279">
        <v>22.68</v>
      </c>
      <c r="I418" s="280"/>
      <c r="J418" s="276"/>
      <c r="K418" s="276"/>
      <c r="L418" s="281"/>
      <c r="M418" s="282"/>
      <c r="N418" s="283"/>
      <c r="O418" s="283"/>
      <c r="P418" s="283"/>
      <c r="Q418" s="283"/>
      <c r="R418" s="283"/>
      <c r="S418" s="283"/>
      <c r="T418" s="284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T418" s="285" t="s">
        <v>133</v>
      </c>
      <c r="AU418" s="285" t="s">
        <v>84</v>
      </c>
      <c r="AV418" s="16" t="s">
        <v>131</v>
      </c>
      <c r="AW418" s="16" t="s">
        <v>31</v>
      </c>
      <c r="AX418" s="16" t="s">
        <v>82</v>
      </c>
      <c r="AY418" s="285" t="s">
        <v>125</v>
      </c>
    </row>
    <row r="419" s="2" customFormat="1" ht="37.8" customHeight="1">
      <c r="A419" s="39"/>
      <c r="B419" s="40"/>
      <c r="C419" s="290" t="s">
        <v>517</v>
      </c>
      <c r="D419" s="290" t="s">
        <v>342</v>
      </c>
      <c r="E419" s="291" t="s">
        <v>518</v>
      </c>
      <c r="F419" s="292" t="s">
        <v>519</v>
      </c>
      <c r="G419" s="293" t="s">
        <v>161</v>
      </c>
      <c r="H419" s="294">
        <v>89.659999999999997</v>
      </c>
      <c r="I419" s="295"/>
      <c r="J419" s="296">
        <f>ROUND(I419*H419,2)</f>
        <v>0</v>
      </c>
      <c r="K419" s="297"/>
      <c r="L419" s="298"/>
      <c r="M419" s="299" t="s">
        <v>1</v>
      </c>
      <c r="N419" s="300" t="s">
        <v>40</v>
      </c>
      <c r="O419" s="92"/>
      <c r="P419" s="238">
        <f>O419*H419</f>
        <v>0</v>
      </c>
      <c r="Q419" s="238">
        <v>0.0027000000000000001</v>
      </c>
      <c r="R419" s="238">
        <f>Q419*H419</f>
        <v>0.24208199999999999</v>
      </c>
      <c r="S419" s="238">
        <v>0</v>
      </c>
      <c r="T419" s="239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40" t="s">
        <v>182</v>
      </c>
      <c r="AT419" s="240" t="s">
        <v>342</v>
      </c>
      <c r="AU419" s="240" t="s">
        <v>84</v>
      </c>
      <c r="AY419" s="18" t="s">
        <v>125</v>
      </c>
      <c r="BE419" s="241">
        <f>IF(N419="základní",J419,0)</f>
        <v>0</v>
      </c>
      <c r="BF419" s="241">
        <f>IF(N419="snížená",J419,0)</f>
        <v>0</v>
      </c>
      <c r="BG419" s="241">
        <f>IF(N419="zákl. přenesená",J419,0)</f>
        <v>0</v>
      </c>
      <c r="BH419" s="241">
        <f>IF(N419="sníž. přenesená",J419,0)</f>
        <v>0</v>
      </c>
      <c r="BI419" s="241">
        <f>IF(N419="nulová",J419,0)</f>
        <v>0</v>
      </c>
      <c r="BJ419" s="18" t="s">
        <v>82</v>
      </c>
      <c r="BK419" s="241">
        <f>ROUND(I419*H419,2)</f>
        <v>0</v>
      </c>
      <c r="BL419" s="18" t="s">
        <v>131</v>
      </c>
      <c r="BM419" s="240" t="s">
        <v>520</v>
      </c>
    </row>
    <row r="420" s="13" customFormat="1">
      <c r="A420" s="13"/>
      <c r="B420" s="242"/>
      <c r="C420" s="243"/>
      <c r="D420" s="244" t="s">
        <v>133</v>
      </c>
      <c r="E420" s="245" t="s">
        <v>1</v>
      </c>
      <c r="F420" s="246" t="s">
        <v>246</v>
      </c>
      <c r="G420" s="243"/>
      <c r="H420" s="245" t="s">
        <v>1</v>
      </c>
      <c r="I420" s="247"/>
      <c r="J420" s="243"/>
      <c r="K420" s="243"/>
      <c r="L420" s="248"/>
      <c r="M420" s="249"/>
      <c r="N420" s="250"/>
      <c r="O420" s="250"/>
      <c r="P420" s="250"/>
      <c r="Q420" s="250"/>
      <c r="R420" s="250"/>
      <c r="S420" s="250"/>
      <c r="T420" s="25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52" t="s">
        <v>133</v>
      </c>
      <c r="AU420" s="252" t="s">
        <v>84</v>
      </c>
      <c r="AV420" s="13" t="s">
        <v>82</v>
      </c>
      <c r="AW420" s="13" t="s">
        <v>31</v>
      </c>
      <c r="AX420" s="13" t="s">
        <v>75</v>
      </c>
      <c r="AY420" s="252" t="s">
        <v>125</v>
      </c>
    </row>
    <row r="421" s="14" customFormat="1">
      <c r="A421" s="14"/>
      <c r="B421" s="253"/>
      <c r="C421" s="254"/>
      <c r="D421" s="244" t="s">
        <v>133</v>
      </c>
      <c r="E421" s="255" t="s">
        <v>1</v>
      </c>
      <c r="F421" s="256" t="s">
        <v>521</v>
      </c>
      <c r="G421" s="254"/>
      <c r="H421" s="257">
        <v>15.300000000000001</v>
      </c>
      <c r="I421" s="258"/>
      <c r="J421" s="254"/>
      <c r="K421" s="254"/>
      <c r="L421" s="259"/>
      <c r="M421" s="260"/>
      <c r="N421" s="261"/>
      <c r="O421" s="261"/>
      <c r="P421" s="261"/>
      <c r="Q421" s="261"/>
      <c r="R421" s="261"/>
      <c r="S421" s="261"/>
      <c r="T421" s="262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63" t="s">
        <v>133</v>
      </c>
      <c r="AU421" s="263" t="s">
        <v>84</v>
      </c>
      <c r="AV421" s="14" t="s">
        <v>84</v>
      </c>
      <c r="AW421" s="14" t="s">
        <v>31</v>
      </c>
      <c r="AX421" s="14" t="s">
        <v>75</v>
      </c>
      <c r="AY421" s="263" t="s">
        <v>125</v>
      </c>
    </row>
    <row r="422" s="14" customFormat="1">
      <c r="A422" s="14"/>
      <c r="B422" s="253"/>
      <c r="C422" s="254"/>
      <c r="D422" s="244" t="s">
        <v>133</v>
      </c>
      <c r="E422" s="255" t="s">
        <v>1</v>
      </c>
      <c r="F422" s="256" t="s">
        <v>522</v>
      </c>
      <c r="G422" s="254"/>
      <c r="H422" s="257">
        <v>1.27</v>
      </c>
      <c r="I422" s="258"/>
      <c r="J422" s="254"/>
      <c r="K422" s="254"/>
      <c r="L422" s="259"/>
      <c r="M422" s="260"/>
      <c r="N422" s="261"/>
      <c r="O422" s="261"/>
      <c r="P422" s="261"/>
      <c r="Q422" s="261"/>
      <c r="R422" s="261"/>
      <c r="S422" s="261"/>
      <c r="T422" s="262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63" t="s">
        <v>133</v>
      </c>
      <c r="AU422" s="263" t="s">
        <v>84</v>
      </c>
      <c r="AV422" s="14" t="s">
        <v>84</v>
      </c>
      <c r="AW422" s="14" t="s">
        <v>31</v>
      </c>
      <c r="AX422" s="14" t="s">
        <v>75</v>
      </c>
      <c r="AY422" s="263" t="s">
        <v>125</v>
      </c>
    </row>
    <row r="423" s="14" customFormat="1">
      <c r="A423" s="14"/>
      <c r="B423" s="253"/>
      <c r="C423" s="254"/>
      <c r="D423" s="244" t="s">
        <v>133</v>
      </c>
      <c r="E423" s="255" t="s">
        <v>1</v>
      </c>
      <c r="F423" s="256" t="s">
        <v>523</v>
      </c>
      <c r="G423" s="254"/>
      <c r="H423" s="257">
        <v>17.850000000000001</v>
      </c>
      <c r="I423" s="258"/>
      <c r="J423" s="254"/>
      <c r="K423" s="254"/>
      <c r="L423" s="259"/>
      <c r="M423" s="260"/>
      <c r="N423" s="261"/>
      <c r="O423" s="261"/>
      <c r="P423" s="261"/>
      <c r="Q423" s="261"/>
      <c r="R423" s="261"/>
      <c r="S423" s="261"/>
      <c r="T423" s="262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63" t="s">
        <v>133</v>
      </c>
      <c r="AU423" s="263" t="s">
        <v>84</v>
      </c>
      <c r="AV423" s="14" t="s">
        <v>84</v>
      </c>
      <c r="AW423" s="14" t="s">
        <v>31</v>
      </c>
      <c r="AX423" s="14" t="s">
        <v>75</v>
      </c>
      <c r="AY423" s="263" t="s">
        <v>125</v>
      </c>
    </row>
    <row r="424" s="15" customFormat="1">
      <c r="A424" s="15"/>
      <c r="B424" s="264"/>
      <c r="C424" s="265"/>
      <c r="D424" s="244" t="s">
        <v>133</v>
      </c>
      <c r="E424" s="266" t="s">
        <v>1</v>
      </c>
      <c r="F424" s="267" t="s">
        <v>136</v>
      </c>
      <c r="G424" s="265"/>
      <c r="H424" s="268">
        <v>34.420000000000002</v>
      </c>
      <c r="I424" s="269"/>
      <c r="J424" s="265"/>
      <c r="K424" s="265"/>
      <c r="L424" s="270"/>
      <c r="M424" s="271"/>
      <c r="N424" s="272"/>
      <c r="O424" s="272"/>
      <c r="P424" s="272"/>
      <c r="Q424" s="272"/>
      <c r="R424" s="272"/>
      <c r="S424" s="272"/>
      <c r="T424" s="273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74" t="s">
        <v>133</v>
      </c>
      <c r="AU424" s="274" t="s">
        <v>84</v>
      </c>
      <c r="AV424" s="15" t="s">
        <v>137</v>
      </c>
      <c r="AW424" s="15" t="s">
        <v>31</v>
      </c>
      <c r="AX424" s="15" t="s">
        <v>75</v>
      </c>
      <c r="AY424" s="274" t="s">
        <v>125</v>
      </c>
    </row>
    <row r="425" s="13" customFormat="1">
      <c r="A425" s="13"/>
      <c r="B425" s="242"/>
      <c r="C425" s="243"/>
      <c r="D425" s="244" t="s">
        <v>133</v>
      </c>
      <c r="E425" s="245" t="s">
        <v>1</v>
      </c>
      <c r="F425" s="246" t="s">
        <v>250</v>
      </c>
      <c r="G425" s="243"/>
      <c r="H425" s="245" t="s">
        <v>1</v>
      </c>
      <c r="I425" s="247"/>
      <c r="J425" s="243"/>
      <c r="K425" s="243"/>
      <c r="L425" s="248"/>
      <c r="M425" s="249"/>
      <c r="N425" s="250"/>
      <c r="O425" s="250"/>
      <c r="P425" s="250"/>
      <c r="Q425" s="250"/>
      <c r="R425" s="250"/>
      <c r="S425" s="250"/>
      <c r="T425" s="251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2" t="s">
        <v>133</v>
      </c>
      <c r="AU425" s="252" t="s">
        <v>84</v>
      </c>
      <c r="AV425" s="13" t="s">
        <v>82</v>
      </c>
      <c r="AW425" s="13" t="s">
        <v>31</v>
      </c>
      <c r="AX425" s="13" t="s">
        <v>75</v>
      </c>
      <c r="AY425" s="252" t="s">
        <v>125</v>
      </c>
    </row>
    <row r="426" s="14" customFormat="1">
      <c r="A426" s="14"/>
      <c r="B426" s="253"/>
      <c r="C426" s="254"/>
      <c r="D426" s="244" t="s">
        <v>133</v>
      </c>
      <c r="E426" s="255" t="s">
        <v>1</v>
      </c>
      <c r="F426" s="256" t="s">
        <v>524</v>
      </c>
      <c r="G426" s="254"/>
      <c r="H426" s="257">
        <v>5.0999999999999996</v>
      </c>
      <c r="I426" s="258"/>
      <c r="J426" s="254"/>
      <c r="K426" s="254"/>
      <c r="L426" s="259"/>
      <c r="M426" s="260"/>
      <c r="N426" s="261"/>
      <c r="O426" s="261"/>
      <c r="P426" s="261"/>
      <c r="Q426" s="261"/>
      <c r="R426" s="261"/>
      <c r="S426" s="261"/>
      <c r="T426" s="262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3" t="s">
        <v>133</v>
      </c>
      <c r="AU426" s="263" t="s">
        <v>84</v>
      </c>
      <c r="AV426" s="14" t="s">
        <v>84</v>
      </c>
      <c r="AW426" s="14" t="s">
        <v>31</v>
      </c>
      <c r="AX426" s="14" t="s">
        <v>75</v>
      </c>
      <c r="AY426" s="263" t="s">
        <v>125</v>
      </c>
    </row>
    <row r="427" s="14" customFormat="1">
      <c r="A427" s="14"/>
      <c r="B427" s="253"/>
      <c r="C427" s="254"/>
      <c r="D427" s="244" t="s">
        <v>133</v>
      </c>
      <c r="E427" s="255" t="s">
        <v>1</v>
      </c>
      <c r="F427" s="256" t="s">
        <v>524</v>
      </c>
      <c r="G427" s="254"/>
      <c r="H427" s="257">
        <v>5.0999999999999996</v>
      </c>
      <c r="I427" s="258"/>
      <c r="J427" s="254"/>
      <c r="K427" s="254"/>
      <c r="L427" s="259"/>
      <c r="M427" s="260"/>
      <c r="N427" s="261"/>
      <c r="O427" s="261"/>
      <c r="P427" s="261"/>
      <c r="Q427" s="261"/>
      <c r="R427" s="261"/>
      <c r="S427" s="261"/>
      <c r="T427" s="262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63" t="s">
        <v>133</v>
      </c>
      <c r="AU427" s="263" t="s">
        <v>84</v>
      </c>
      <c r="AV427" s="14" t="s">
        <v>84</v>
      </c>
      <c r="AW427" s="14" t="s">
        <v>31</v>
      </c>
      <c r="AX427" s="14" t="s">
        <v>75</v>
      </c>
      <c r="AY427" s="263" t="s">
        <v>125</v>
      </c>
    </row>
    <row r="428" s="14" customFormat="1">
      <c r="A428" s="14"/>
      <c r="B428" s="253"/>
      <c r="C428" s="254"/>
      <c r="D428" s="244" t="s">
        <v>133</v>
      </c>
      <c r="E428" s="255" t="s">
        <v>1</v>
      </c>
      <c r="F428" s="256" t="s">
        <v>525</v>
      </c>
      <c r="G428" s="254"/>
      <c r="H428" s="257">
        <v>7.6500000000000004</v>
      </c>
      <c r="I428" s="258"/>
      <c r="J428" s="254"/>
      <c r="K428" s="254"/>
      <c r="L428" s="259"/>
      <c r="M428" s="260"/>
      <c r="N428" s="261"/>
      <c r="O428" s="261"/>
      <c r="P428" s="261"/>
      <c r="Q428" s="261"/>
      <c r="R428" s="261"/>
      <c r="S428" s="261"/>
      <c r="T428" s="262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63" t="s">
        <v>133</v>
      </c>
      <c r="AU428" s="263" t="s">
        <v>84</v>
      </c>
      <c r="AV428" s="14" t="s">
        <v>84</v>
      </c>
      <c r="AW428" s="14" t="s">
        <v>31</v>
      </c>
      <c r="AX428" s="14" t="s">
        <v>75</v>
      </c>
      <c r="AY428" s="263" t="s">
        <v>125</v>
      </c>
    </row>
    <row r="429" s="14" customFormat="1">
      <c r="A429" s="14"/>
      <c r="B429" s="253"/>
      <c r="C429" s="254"/>
      <c r="D429" s="244" t="s">
        <v>133</v>
      </c>
      <c r="E429" s="255" t="s">
        <v>1</v>
      </c>
      <c r="F429" s="256" t="s">
        <v>526</v>
      </c>
      <c r="G429" s="254"/>
      <c r="H429" s="257">
        <v>2.6499999999999999</v>
      </c>
      <c r="I429" s="258"/>
      <c r="J429" s="254"/>
      <c r="K429" s="254"/>
      <c r="L429" s="259"/>
      <c r="M429" s="260"/>
      <c r="N429" s="261"/>
      <c r="O429" s="261"/>
      <c r="P429" s="261"/>
      <c r="Q429" s="261"/>
      <c r="R429" s="261"/>
      <c r="S429" s="261"/>
      <c r="T429" s="262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63" t="s">
        <v>133</v>
      </c>
      <c r="AU429" s="263" t="s">
        <v>84</v>
      </c>
      <c r="AV429" s="14" t="s">
        <v>84</v>
      </c>
      <c r="AW429" s="14" t="s">
        <v>31</v>
      </c>
      <c r="AX429" s="14" t="s">
        <v>75</v>
      </c>
      <c r="AY429" s="263" t="s">
        <v>125</v>
      </c>
    </row>
    <row r="430" s="14" customFormat="1">
      <c r="A430" s="14"/>
      <c r="B430" s="253"/>
      <c r="C430" s="254"/>
      <c r="D430" s="244" t="s">
        <v>133</v>
      </c>
      <c r="E430" s="255" t="s">
        <v>1</v>
      </c>
      <c r="F430" s="256" t="s">
        <v>525</v>
      </c>
      <c r="G430" s="254"/>
      <c r="H430" s="257">
        <v>7.6500000000000004</v>
      </c>
      <c r="I430" s="258"/>
      <c r="J430" s="254"/>
      <c r="K430" s="254"/>
      <c r="L430" s="259"/>
      <c r="M430" s="260"/>
      <c r="N430" s="261"/>
      <c r="O430" s="261"/>
      <c r="P430" s="261"/>
      <c r="Q430" s="261"/>
      <c r="R430" s="261"/>
      <c r="S430" s="261"/>
      <c r="T430" s="262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63" t="s">
        <v>133</v>
      </c>
      <c r="AU430" s="263" t="s">
        <v>84</v>
      </c>
      <c r="AV430" s="14" t="s">
        <v>84</v>
      </c>
      <c r="AW430" s="14" t="s">
        <v>31</v>
      </c>
      <c r="AX430" s="14" t="s">
        <v>75</v>
      </c>
      <c r="AY430" s="263" t="s">
        <v>125</v>
      </c>
    </row>
    <row r="431" s="14" customFormat="1">
      <c r="A431" s="14"/>
      <c r="B431" s="253"/>
      <c r="C431" s="254"/>
      <c r="D431" s="244" t="s">
        <v>133</v>
      </c>
      <c r="E431" s="255" t="s">
        <v>1</v>
      </c>
      <c r="F431" s="256" t="s">
        <v>527</v>
      </c>
      <c r="G431" s="254"/>
      <c r="H431" s="257">
        <v>20.399999999999999</v>
      </c>
      <c r="I431" s="258"/>
      <c r="J431" s="254"/>
      <c r="K431" s="254"/>
      <c r="L431" s="259"/>
      <c r="M431" s="260"/>
      <c r="N431" s="261"/>
      <c r="O431" s="261"/>
      <c r="P431" s="261"/>
      <c r="Q431" s="261"/>
      <c r="R431" s="261"/>
      <c r="S431" s="261"/>
      <c r="T431" s="262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63" t="s">
        <v>133</v>
      </c>
      <c r="AU431" s="263" t="s">
        <v>84</v>
      </c>
      <c r="AV431" s="14" t="s">
        <v>84</v>
      </c>
      <c r="AW431" s="14" t="s">
        <v>31</v>
      </c>
      <c r="AX431" s="14" t="s">
        <v>75</v>
      </c>
      <c r="AY431" s="263" t="s">
        <v>125</v>
      </c>
    </row>
    <row r="432" s="14" customFormat="1">
      <c r="A432" s="14"/>
      <c r="B432" s="253"/>
      <c r="C432" s="254"/>
      <c r="D432" s="244" t="s">
        <v>133</v>
      </c>
      <c r="E432" s="255" t="s">
        <v>1</v>
      </c>
      <c r="F432" s="256" t="s">
        <v>528</v>
      </c>
      <c r="G432" s="254"/>
      <c r="H432" s="257">
        <v>2.4199999999999999</v>
      </c>
      <c r="I432" s="258"/>
      <c r="J432" s="254"/>
      <c r="K432" s="254"/>
      <c r="L432" s="259"/>
      <c r="M432" s="260"/>
      <c r="N432" s="261"/>
      <c r="O432" s="261"/>
      <c r="P432" s="261"/>
      <c r="Q432" s="261"/>
      <c r="R432" s="261"/>
      <c r="S432" s="261"/>
      <c r="T432" s="262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63" t="s">
        <v>133</v>
      </c>
      <c r="AU432" s="263" t="s">
        <v>84</v>
      </c>
      <c r="AV432" s="14" t="s">
        <v>84</v>
      </c>
      <c r="AW432" s="14" t="s">
        <v>31</v>
      </c>
      <c r="AX432" s="14" t="s">
        <v>75</v>
      </c>
      <c r="AY432" s="263" t="s">
        <v>125</v>
      </c>
    </row>
    <row r="433" s="15" customFormat="1">
      <c r="A433" s="15"/>
      <c r="B433" s="264"/>
      <c r="C433" s="265"/>
      <c r="D433" s="244" t="s">
        <v>133</v>
      </c>
      <c r="E433" s="266" t="s">
        <v>1</v>
      </c>
      <c r="F433" s="267" t="s">
        <v>136</v>
      </c>
      <c r="G433" s="265"/>
      <c r="H433" s="268">
        <v>50.969999999999999</v>
      </c>
      <c r="I433" s="269"/>
      <c r="J433" s="265"/>
      <c r="K433" s="265"/>
      <c r="L433" s="270"/>
      <c r="M433" s="271"/>
      <c r="N433" s="272"/>
      <c r="O433" s="272"/>
      <c r="P433" s="272"/>
      <c r="Q433" s="272"/>
      <c r="R433" s="272"/>
      <c r="S433" s="272"/>
      <c r="T433" s="273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74" t="s">
        <v>133</v>
      </c>
      <c r="AU433" s="274" t="s">
        <v>84</v>
      </c>
      <c r="AV433" s="15" t="s">
        <v>137</v>
      </c>
      <c r="AW433" s="15" t="s">
        <v>31</v>
      </c>
      <c r="AX433" s="15" t="s">
        <v>75</v>
      </c>
      <c r="AY433" s="274" t="s">
        <v>125</v>
      </c>
    </row>
    <row r="434" s="13" customFormat="1">
      <c r="A434" s="13"/>
      <c r="B434" s="242"/>
      <c r="C434" s="243"/>
      <c r="D434" s="244" t="s">
        <v>133</v>
      </c>
      <c r="E434" s="245" t="s">
        <v>1</v>
      </c>
      <c r="F434" s="246" t="s">
        <v>510</v>
      </c>
      <c r="G434" s="243"/>
      <c r="H434" s="245" t="s">
        <v>1</v>
      </c>
      <c r="I434" s="247"/>
      <c r="J434" s="243"/>
      <c r="K434" s="243"/>
      <c r="L434" s="248"/>
      <c r="M434" s="249"/>
      <c r="N434" s="250"/>
      <c r="O434" s="250"/>
      <c r="P434" s="250"/>
      <c r="Q434" s="250"/>
      <c r="R434" s="250"/>
      <c r="S434" s="250"/>
      <c r="T434" s="251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52" t="s">
        <v>133</v>
      </c>
      <c r="AU434" s="252" t="s">
        <v>84</v>
      </c>
      <c r="AV434" s="13" t="s">
        <v>82</v>
      </c>
      <c r="AW434" s="13" t="s">
        <v>31</v>
      </c>
      <c r="AX434" s="13" t="s">
        <v>75</v>
      </c>
      <c r="AY434" s="252" t="s">
        <v>125</v>
      </c>
    </row>
    <row r="435" s="14" customFormat="1">
      <c r="A435" s="14"/>
      <c r="B435" s="253"/>
      <c r="C435" s="254"/>
      <c r="D435" s="244" t="s">
        <v>133</v>
      </c>
      <c r="E435" s="255" t="s">
        <v>1</v>
      </c>
      <c r="F435" s="256" t="s">
        <v>529</v>
      </c>
      <c r="G435" s="254"/>
      <c r="H435" s="257">
        <v>4.2699999999999996</v>
      </c>
      <c r="I435" s="258"/>
      <c r="J435" s="254"/>
      <c r="K435" s="254"/>
      <c r="L435" s="259"/>
      <c r="M435" s="260"/>
      <c r="N435" s="261"/>
      <c r="O435" s="261"/>
      <c r="P435" s="261"/>
      <c r="Q435" s="261"/>
      <c r="R435" s="261"/>
      <c r="S435" s="261"/>
      <c r="T435" s="262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63" t="s">
        <v>133</v>
      </c>
      <c r="AU435" s="263" t="s">
        <v>84</v>
      </c>
      <c r="AV435" s="14" t="s">
        <v>84</v>
      </c>
      <c r="AW435" s="14" t="s">
        <v>31</v>
      </c>
      <c r="AX435" s="14" t="s">
        <v>75</v>
      </c>
      <c r="AY435" s="263" t="s">
        <v>125</v>
      </c>
    </row>
    <row r="436" s="15" customFormat="1">
      <c r="A436" s="15"/>
      <c r="B436" s="264"/>
      <c r="C436" s="265"/>
      <c r="D436" s="244" t="s">
        <v>133</v>
      </c>
      <c r="E436" s="266" t="s">
        <v>1</v>
      </c>
      <c r="F436" s="267" t="s">
        <v>136</v>
      </c>
      <c r="G436" s="265"/>
      <c r="H436" s="268">
        <v>4.2699999999999996</v>
      </c>
      <c r="I436" s="269"/>
      <c r="J436" s="265"/>
      <c r="K436" s="265"/>
      <c r="L436" s="270"/>
      <c r="M436" s="271"/>
      <c r="N436" s="272"/>
      <c r="O436" s="272"/>
      <c r="P436" s="272"/>
      <c r="Q436" s="272"/>
      <c r="R436" s="272"/>
      <c r="S436" s="272"/>
      <c r="T436" s="273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74" t="s">
        <v>133</v>
      </c>
      <c r="AU436" s="274" t="s">
        <v>84</v>
      </c>
      <c r="AV436" s="15" t="s">
        <v>137</v>
      </c>
      <c r="AW436" s="15" t="s">
        <v>31</v>
      </c>
      <c r="AX436" s="15" t="s">
        <v>75</v>
      </c>
      <c r="AY436" s="274" t="s">
        <v>125</v>
      </c>
    </row>
    <row r="437" s="16" customFormat="1">
      <c r="A437" s="16"/>
      <c r="B437" s="275"/>
      <c r="C437" s="276"/>
      <c r="D437" s="244" t="s">
        <v>133</v>
      </c>
      <c r="E437" s="277" t="s">
        <v>1</v>
      </c>
      <c r="F437" s="278" t="s">
        <v>141</v>
      </c>
      <c r="G437" s="276"/>
      <c r="H437" s="279">
        <v>89.659999999999997</v>
      </c>
      <c r="I437" s="280"/>
      <c r="J437" s="276"/>
      <c r="K437" s="276"/>
      <c r="L437" s="281"/>
      <c r="M437" s="282"/>
      <c r="N437" s="283"/>
      <c r="O437" s="283"/>
      <c r="P437" s="283"/>
      <c r="Q437" s="283"/>
      <c r="R437" s="283"/>
      <c r="S437" s="283"/>
      <c r="T437" s="284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T437" s="285" t="s">
        <v>133</v>
      </c>
      <c r="AU437" s="285" t="s">
        <v>84</v>
      </c>
      <c r="AV437" s="16" t="s">
        <v>131</v>
      </c>
      <c r="AW437" s="16" t="s">
        <v>31</v>
      </c>
      <c r="AX437" s="16" t="s">
        <v>82</v>
      </c>
      <c r="AY437" s="285" t="s">
        <v>125</v>
      </c>
    </row>
    <row r="438" s="2" customFormat="1" ht="24.15" customHeight="1">
      <c r="A438" s="39"/>
      <c r="B438" s="40"/>
      <c r="C438" s="228" t="s">
        <v>530</v>
      </c>
      <c r="D438" s="228" t="s">
        <v>127</v>
      </c>
      <c r="E438" s="229" t="s">
        <v>531</v>
      </c>
      <c r="F438" s="230" t="s">
        <v>532</v>
      </c>
      <c r="G438" s="231" t="s">
        <v>161</v>
      </c>
      <c r="H438" s="232">
        <v>494.75999999999999</v>
      </c>
      <c r="I438" s="233"/>
      <c r="J438" s="234">
        <f>ROUND(I438*H438,2)</f>
        <v>0</v>
      </c>
      <c r="K438" s="235"/>
      <c r="L438" s="45"/>
      <c r="M438" s="236" t="s">
        <v>1</v>
      </c>
      <c r="N438" s="237" t="s">
        <v>40</v>
      </c>
      <c r="O438" s="92"/>
      <c r="P438" s="238">
        <f>O438*H438</f>
        <v>0</v>
      </c>
      <c r="Q438" s="238">
        <v>0</v>
      </c>
      <c r="R438" s="238">
        <f>Q438*H438</f>
        <v>0</v>
      </c>
      <c r="S438" s="238">
        <v>0</v>
      </c>
      <c r="T438" s="239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40" t="s">
        <v>131</v>
      </c>
      <c r="AT438" s="240" t="s">
        <v>127</v>
      </c>
      <c r="AU438" s="240" t="s">
        <v>84</v>
      </c>
      <c r="AY438" s="18" t="s">
        <v>125</v>
      </c>
      <c r="BE438" s="241">
        <f>IF(N438="základní",J438,0)</f>
        <v>0</v>
      </c>
      <c r="BF438" s="241">
        <f>IF(N438="snížená",J438,0)</f>
        <v>0</v>
      </c>
      <c r="BG438" s="241">
        <f>IF(N438="zákl. přenesená",J438,0)</f>
        <v>0</v>
      </c>
      <c r="BH438" s="241">
        <f>IF(N438="sníž. přenesená",J438,0)</f>
        <v>0</v>
      </c>
      <c r="BI438" s="241">
        <f>IF(N438="nulová",J438,0)</f>
        <v>0</v>
      </c>
      <c r="BJ438" s="18" t="s">
        <v>82</v>
      </c>
      <c r="BK438" s="241">
        <f>ROUND(I438*H438,2)</f>
        <v>0</v>
      </c>
      <c r="BL438" s="18" t="s">
        <v>131</v>
      </c>
      <c r="BM438" s="240" t="s">
        <v>533</v>
      </c>
    </row>
    <row r="439" s="14" customFormat="1">
      <c r="A439" s="14"/>
      <c r="B439" s="253"/>
      <c r="C439" s="254"/>
      <c r="D439" s="244" t="s">
        <v>133</v>
      </c>
      <c r="E439" s="255" t="s">
        <v>1</v>
      </c>
      <c r="F439" s="256" t="s">
        <v>534</v>
      </c>
      <c r="G439" s="254"/>
      <c r="H439" s="257">
        <v>494.75999999999999</v>
      </c>
      <c r="I439" s="258"/>
      <c r="J439" s="254"/>
      <c r="K439" s="254"/>
      <c r="L439" s="259"/>
      <c r="M439" s="260"/>
      <c r="N439" s="261"/>
      <c r="O439" s="261"/>
      <c r="P439" s="261"/>
      <c r="Q439" s="261"/>
      <c r="R439" s="261"/>
      <c r="S439" s="261"/>
      <c r="T439" s="262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63" t="s">
        <v>133</v>
      </c>
      <c r="AU439" s="263" t="s">
        <v>84</v>
      </c>
      <c r="AV439" s="14" t="s">
        <v>84</v>
      </c>
      <c r="AW439" s="14" t="s">
        <v>31</v>
      </c>
      <c r="AX439" s="14" t="s">
        <v>82</v>
      </c>
      <c r="AY439" s="263" t="s">
        <v>125</v>
      </c>
    </row>
    <row r="440" s="2" customFormat="1" ht="16.5" customHeight="1">
      <c r="A440" s="39"/>
      <c r="B440" s="40"/>
      <c r="C440" s="290" t="s">
        <v>535</v>
      </c>
      <c r="D440" s="290" t="s">
        <v>342</v>
      </c>
      <c r="E440" s="291" t="s">
        <v>536</v>
      </c>
      <c r="F440" s="292" t="s">
        <v>537</v>
      </c>
      <c r="G440" s="293" t="s">
        <v>161</v>
      </c>
      <c r="H440" s="294">
        <v>519.49800000000005</v>
      </c>
      <c r="I440" s="295"/>
      <c r="J440" s="296">
        <f>ROUND(I440*H440,2)</f>
        <v>0</v>
      </c>
      <c r="K440" s="297"/>
      <c r="L440" s="298"/>
      <c r="M440" s="299" t="s">
        <v>1</v>
      </c>
      <c r="N440" s="300" t="s">
        <v>40</v>
      </c>
      <c r="O440" s="92"/>
      <c r="P440" s="238">
        <f>O440*H440</f>
        <v>0</v>
      </c>
      <c r="Q440" s="238">
        <v>4.0000000000000003E-05</v>
      </c>
      <c r="R440" s="238">
        <f>Q440*H440</f>
        <v>0.020779920000000004</v>
      </c>
      <c r="S440" s="238">
        <v>0</v>
      </c>
      <c r="T440" s="239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40" t="s">
        <v>182</v>
      </c>
      <c r="AT440" s="240" t="s">
        <v>342</v>
      </c>
      <c r="AU440" s="240" t="s">
        <v>84</v>
      </c>
      <c r="AY440" s="18" t="s">
        <v>125</v>
      </c>
      <c r="BE440" s="241">
        <f>IF(N440="základní",J440,0)</f>
        <v>0</v>
      </c>
      <c r="BF440" s="241">
        <f>IF(N440="snížená",J440,0)</f>
        <v>0</v>
      </c>
      <c r="BG440" s="241">
        <f>IF(N440="zákl. přenesená",J440,0)</f>
        <v>0</v>
      </c>
      <c r="BH440" s="241">
        <f>IF(N440="sníž. přenesená",J440,0)</f>
        <v>0</v>
      </c>
      <c r="BI440" s="241">
        <f>IF(N440="nulová",J440,0)</f>
        <v>0</v>
      </c>
      <c r="BJ440" s="18" t="s">
        <v>82</v>
      </c>
      <c r="BK440" s="241">
        <f>ROUND(I440*H440,2)</f>
        <v>0</v>
      </c>
      <c r="BL440" s="18" t="s">
        <v>131</v>
      </c>
      <c r="BM440" s="240" t="s">
        <v>538</v>
      </c>
    </row>
    <row r="441" s="14" customFormat="1">
      <c r="A441" s="14"/>
      <c r="B441" s="253"/>
      <c r="C441" s="254"/>
      <c r="D441" s="244" t="s">
        <v>133</v>
      </c>
      <c r="E441" s="255" t="s">
        <v>1</v>
      </c>
      <c r="F441" s="256" t="s">
        <v>539</v>
      </c>
      <c r="G441" s="254"/>
      <c r="H441" s="257">
        <v>519.49800000000005</v>
      </c>
      <c r="I441" s="258"/>
      <c r="J441" s="254"/>
      <c r="K441" s="254"/>
      <c r="L441" s="259"/>
      <c r="M441" s="260"/>
      <c r="N441" s="261"/>
      <c r="O441" s="261"/>
      <c r="P441" s="261"/>
      <c r="Q441" s="261"/>
      <c r="R441" s="261"/>
      <c r="S441" s="261"/>
      <c r="T441" s="262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63" t="s">
        <v>133</v>
      </c>
      <c r="AU441" s="263" t="s">
        <v>84</v>
      </c>
      <c r="AV441" s="14" t="s">
        <v>84</v>
      </c>
      <c r="AW441" s="14" t="s">
        <v>31</v>
      </c>
      <c r="AX441" s="14" t="s">
        <v>82</v>
      </c>
      <c r="AY441" s="263" t="s">
        <v>125</v>
      </c>
    </row>
    <row r="442" s="2" customFormat="1" ht="16.5" customHeight="1">
      <c r="A442" s="39"/>
      <c r="B442" s="40"/>
      <c r="C442" s="290" t="s">
        <v>540</v>
      </c>
      <c r="D442" s="290" t="s">
        <v>342</v>
      </c>
      <c r="E442" s="291" t="s">
        <v>541</v>
      </c>
      <c r="F442" s="292" t="s">
        <v>542</v>
      </c>
      <c r="G442" s="293" t="s">
        <v>151</v>
      </c>
      <c r="H442" s="294">
        <v>32</v>
      </c>
      <c r="I442" s="295"/>
      <c r="J442" s="296">
        <f>ROUND(I442*H442,2)</f>
        <v>0</v>
      </c>
      <c r="K442" s="297"/>
      <c r="L442" s="298"/>
      <c r="M442" s="299" t="s">
        <v>1</v>
      </c>
      <c r="N442" s="300" t="s">
        <v>40</v>
      </c>
      <c r="O442" s="92"/>
      <c r="P442" s="238">
        <f>O442*H442</f>
        <v>0</v>
      </c>
      <c r="Q442" s="238">
        <v>0</v>
      </c>
      <c r="R442" s="238">
        <f>Q442*H442</f>
        <v>0</v>
      </c>
      <c r="S442" s="238">
        <v>0</v>
      </c>
      <c r="T442" s="239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40" t="s">
        <v>182</v>
      </c>
      <c r="AT442" s="240" t="s">
        <v>342</v>
      </c>
      <c r="AU442" s="240" t="s">
        <v>84</v>
      </c>
      <c r="AY442" s="18" t="s">
        <v>125</v>
      </c>
      <c r="BE442" s="241">
        <f>IF(N442="základní",J442,0)</f>
        <v>0</v>
      </c>
      <c r="BF442" s="241">
        <f>IF(N442="snížená",J442,0)</f>
        <v>0</v>
      </c>
      <c r="BG442" s="241">
        <f>IF(N442="zákl. přenesená",J442,0)</f>
        <v>0</v>
      </c>
      <c r="BH442" s="241">
        <f>IF(N442="sníž. přenesená",J442,0)</f>
        <v>0</v>
      </c>
      <c r="BI442" s="241">
        <f>IF(N442="nulová",J442,0)</f>
        <v>0</v>
      </c>
      <c r="BJ442" s="18" t="s">
        <v>82</v>
      </c>
      <c r="BK442" s="241">
        <f>ROUND(I442*H442,2)</f>
        <v>0</v>
      </c>
      <c r="BL442" s="18" t="s">
        <v>131</v>
      </c>
      <c r="BM442" s="240" t="s">
        <v>543</v>
      </c>
    </row>
    <row r="443" s="13" customFormat="1">
      <c r="A443" s="13"/>
      <c r="B443" s="242"/>
      <c r="C443" s="243"/>
      <c r="D443" s="244" t="s">
        <v>133</v>
      </c>
      <c r="E443" s="245" t="s">
        <v>1</v>
      </c>
      <c r="F443" s="246" t="s">
        <v>246</v>
      </c>
      <c r="G443" s="243"/>
      <c r="H443" s="245" t="s">
        <v>1</v>
      </c>
      <c r="I443" s="247"/>
      <c r="J443" s="243"/>
      <c r="K443" s="243"/>
      <c r="L443" s="248"/>
      <c r="M443" s="249"/>
      <c r="N443" s="250"/>
      <c r="O443" s="250"/>
      <c r="P443" s="250"/>
      <c r="Q443" s="250"/>
      <c r="R443" s="250"/>
      <c r="S443" s="250"/>
      <c r="T443" s="251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52" t="s">
        <v>133</v>
      </c>
      <c r="AU443" s="252" t="s">
        <v>84</v>
      </c>
      <c r="AV443" s="13" t="s">
        <v>82</v>
      </c>
      <c r="AW443" s="13" t="s">
        <v>31</v>
      </c>
      <c r="AX443" s="13" t="s">
        <v>75</v>
      </c>
      <c r="AY443" s="252" t="s">
        <v>125</v>
      </c>
    </row>
    <row r="444" s="14" customFormat="1">
      <c r="A444" s="14"/>
      <c r="B444" s="253"/>
      <c r="C444" s="254"/>
      <c r="D444" s="244" t="s">
        <v>133</v>
      </c>
      <c r="E444" s="255" t="s">
        <v>1</v>
      </c>
      <c r="F444" s="256" t="s">
        <v>182</v>
      </c>
      <c r="G444" s="254"/>
      <c r="H444" s="257">
        <v>8</v>
      </c>
      <c r="I444" s="258"/>
      <c r="J444" s="254"/>
      <c r="K444" s="254"/>
      <c r="L444" s="259"/>
      <c r="M444" s="260"/>
      <c r="N444" s="261"/>
      <c r="O444" s="261"/>
      <c r="P444" s="261"/>
      <c r="Q444" s="261"/>
      <c r="R444" s="261"/>
      <c r="S444" s="261"/>
      <c r="T444" s="262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63" t="s">
        <v>133</v>
      </c>
      <c r="AU444" s="263" t="s">
        <v>84</v>
      </c>
      <c r="AV444" s="14" t="s">
        <v>84</v>
      </c>
      <c r="AW444" s="14" t="s">
        <v>31</v>
      </c>
      <c r="AX444" s="14" t="s">
        <v>75</v>
      </c>
      <c r="AY444" s="263" t="s">
        <v>125</v>
      </c>
    </row>
    <row r="445" s="13" customFormat="1">
      <c r="A445" s="13"/>
      <c r="B445" s="242"/>
      <c r="C445" s="243"/>
      <c r="D445" s="244" t="s">
        <v>133</v>
      </c>
      <c r="E445" s="245" t="s">
        <v>1</v>
      </c>
      <c r="F445" s="246" t="s">
        <v>250</v>
      </c>
      <c r="G445" s="243"/>
      <c r="H445" s="245" t="s">
        <v>1</v>
      </c>
      <c r="I445" s="247"/>
      <c r="J445" s="243"/>
      <c r="K445" s="243"/>
      <c r="L445" s="248"/>
      <c r="M445" s="249"/>
      <c r="N445" s="250"/>
      <c r="O445" s="250"/>
      <c r="P445" s="250"/>
      <c r="Q445" s="250"/>
      <c r="R445" s="250"/>
      <c r="S445" s="250"/>
      <c r="T445" s="251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52" t="s">
        <v>133</v>
      </c>
      <c r="AU445" s="252" t="s">
        <v>84</v>
      </c>
      <c r="AV445" s="13" t="s">
        <v>82</v>
      </c>
      <c r="AW445" s="13" t="s">
        <v>31</v>
      </c>
      <c r="AX445" s="13" t="s">
        <v>75</v>
      </c>
      <c r="AY445" s="252" t="s">
        <v>125</v>
      </c>
    </row>
    <row r="446" s="14" customFormat="1">
      <c r="A446" s="14"/>
      <c r="B446" s="253"/>
      <c r="C446" s="254"/>
      <c r="D446" s="244" t="s">
        <v>133</v>
      </c>
      <c r="E446" s="255" t="s">
        <v>1</v>
      </c>
      <c r="F446" s="256" t="s">
        <v>401</v>
      </c>
      <c r="G446" s="254"/>
      <c r="H446" s="257">
        <v>24</v>
      </c>
      <c r="I446" s="258"/>
      <c r="J446" s="254"/>
      <c r="K446" s="254"/>
      <c r="L446" s="259"/>
      <c r="M446" s="260"/>
      <c r="N446" s="261"/>
      <c r="O446" s="261"/>
      <c r="P446" s="261"/>
      <c r="Q446" s="261"/>
      <c r="R446" s="261"/>
      <c r="S446" s="261"/>
      <c r="T446" s="262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63" t="s">
        <v>133</v>
      </c>
      <c r="AU446" s="263" t="s">
        <v>84</v>
      </c>
      <c r="AV446" s="14" t="s">
        <v>84</v>
      </c>
      <c r="AW446" s="14" t="s">
        <v>31</v>
      </c>
      <c r="AX446" s="14" t="s">
        <v>75</v>
      </c>
      <c r="AY446" s="263" t="s">
        <v>125</v>
      </c>
    </row>
    <row r="447" s="16" customFormat="1">
      <c r="A447" s="16"/>
      <c r="B447" s="275"/>
      <c r="C447" s="276"/>
      <c r="D447" s="244" t="s">
        <v>133</v>
      </c>
      <c r="E447" s="277" t="s">
        <v>1</v>
      </c>
      <c r="F447" s="278" t="s">
        <v>141</v>
      </c>
      <c r="G447" s="276"/>
      <c r="H447" s="279">
        <v>32</v>
      </c>
      <c r="I447" s="280"/>
      <c r="J447" s="276"/>
      <c r="K447" s="276"/>
      <c r="L447" s="281"/>
      <c r="M447" s="282"/>
      <c r="N447" s="283"/>
      <c r="O447" s="283"/>
      <c r="P447" s="283"/>
      <c r="Q447" s="283"/>
      <c r="R447" s="283"/>
      <c r="S447" s="283"/>
      <c r="T447" s="284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T447" s="285" t="s">
        <v>133</v>
      </c>
      <c r="AU447" s="285" t="s">
        <v>84</v>
      </c>
      <c r="AV447" s="16" t="s">
        <v>131</v>
      </c>
      <c r="AW447" s="16" t="s">
        <v>31</v>
      </c>
      <c r="AX447" s="16" t="s">
        <v>82</v>
      </c>
      <c r="AY447" s="285" t="s">
        <v>125</v>
      </c>
    </row>
    <row r="448" s="2" customFormat="1" ht="16.5" customHeight="1">
      <c r="A448" s="39"/>
      <c r="B448" s="40"/>
      <c r="C448" s="290" t="s">
        <v>544</v>
      </c>
      <c r="D448" s="290" t="s">
        <v>342</v>
      </c>
      <c r="E448" s="291" t="s">
        <v>545</v>
      </c>
      <c r="F448" s="292" t="s">
        <v>546</v>
      </c>
      <c r="G448" s="293" t="s">
        <v>151</v>
      </c>
      <c r="H448" s="294">
        <v>64</v>
      </c>
      <c r="I448" s="295"/>
      <c r="J448" s="296">
        <f>ROUND(I448*H448,2)</f>
        <v>0</v>
      </c>
      <c r="K448" s="297"/>
      <c r="L448" s="298"/>
      <c r="M448" s="299" t="s">
        <v>1</v>
      </c>
      <c r="N448" s="300" t="s">
        <v>40</v>
      </c>
      <c r="O448" s="92"/>
      <c r="P448" s="238">
        <f>O448*H448</f>
        <v>0</v>
      </c>
      <c r="Q448" s="238">
        <v>0</v>
      </c>
      <c r="R448" s="238">
        <f>Q448*H448</f>
        <v>0</v>
      </c>
      <c r="S448" s="238">
        <v>0</v>
      </c>
      <c r="T448" s="239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40" t="s">
        <v>182</v>
      </c>
      <c r="AT448" s="240" t="s">
        <v>342</v>
      </c>
      <c r="AU448" s="240" t="s">
        <v>84</v>
      </c>
      <c r="AY448" s="18" t="s">
        <v>125</v>
      </c>
      <c r="BE448" s="241">
        <f>IF(N448="základní",J448,0)</f>
        <v>0</v>
      </c>
      <c r="BF448" s="241">
        <f>IF(N448="snížená",J448,0)</f>
        <v>0</v>
      </c>
      <c r="BG448" s="241">
        <f>IF(N448="zákl. přenesená",J448,0)</f>
        <v>0</v>
      </c>
      <c r="BH448" s="241">
        <f>IF(N448="sníž. přenesená",J448,0)</f>
        <v>0</v>
      </c>
      <c r="BI448" s="241">
        <f>IF(N448="nulová",J448,0)</f>
        <v>0</v>
      </c>
      <c r="BJ448" s="18" t="s">
        <v>82</v>
      </c>
      <c r="BK448" s="241">
        <f>ROUND(I448*H448,2)</f>
        <v>0</v>
      </c>
      <c r="BL448" s="18" t="s">
        <v>131</v>
      </c>
      <c r="BM448" s="240" t="s">
        <v>547</v>
      </c>
    </row>
    <row r="449" s="2" customFormat="1" ht="16.5" customHeight="1">
      <c r="A449" s="39"/>
      <c r="B449" s="40"/>
      <c r="C449" s="290" t="s">
        <v>548</v>
      </c>
      <c r="D449" s="290" t="s">
        <v>342</v>
      </c>
      <c r="E449" s="291" t="s">
        <v>549</v>
      </c>
      <c r="F449" s="292" t="s">
        <v>550</v>
      </c>
      <c r="G449" s="293" t="s">
        <v>161</v>
      </c>
      <c r="H449" s="294">
        <v>32</v>
      </c>
      <c r="I449" s="295"/>
      <c r="J449" s="296">
        <f>ROUND(I449*H449,2)</f>
        <v>0</v>
      </c>
      <c r="K449" s="297"/>
      <c r="L449" s="298"/>
      <c r="M449" s="299" t="s">
        <v>1</v>
      </c>
      <c r="N449" s="300" t="s">
        <v>40</v>
      </c>
      <c r="O449" s="92"/>
      <c r="P449" s="238">
        <f>O449*H449</f>
        <v>0</v>
      </c>
      <c r="Q449" s="238">
        <v>0</v>
      </c>
      <c r="R449" s="238">
        <f>Q449*H449</f>
        <v>0</v>
      </c>
      <c r="S449" s="238">
        <v>0</v>
      </c>
      <c r="T449" s="239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40" t="s">
        <v>182</v>
      </c>
      <c r="AT449" s="240" t="s">
        <v>342</v>
      </c>
      <c r="AU449" s="240" t="s">
        <v>84</v>
      </c>
      <c r="AY449" s="18" t="s">
        <v>125</v>
      </c>
      <c r="BE449" s="241">
        <f>IF(N449="základní",J449,0)</f>
        <v>0</v>
      </c>
      <c r="BF449" s="241">
        <f>IF(N449="snížená",J449,0)</f>
        <v>0</v>
      </c>
      <c r="BG449" s="241">
        <f>IF(N449="zákl. přenesená",J449,0)</f>
        <v>0</v>
      </c>
      <c r="BH449" s="241">
        <f>IF(N449="sníž. přenesená",J449,0)</f>
        <v>0</v>
      </c>
      <c r="BI449" s="241">
        <f>IF(N449="nulová",J449,0)</f>
        <v>0</v>
      </c>
      <c r="BJ449" s="18" t="s">
        <v>82</v>
      </c>
      <c r="BK449" s="241">
        <f>ROUND(I449*H449,2)</f>
        <v>0</v>
      </c>
      <c r="BL449" s="18" t="s">
        <v>131</v>
      </c>
      <c r="BM449" s="240" t="s">
        <v>551</v>
      </c>
    </row>
    <row r="450" s="2" customFormat="1" ht="24.15" customHeight="1">
      <c r="A450" s="39"/>
      <c r="B450" s="40"/>
      <c r="C450" s="290" t="s">
        <v>552</v>
      </c>
      <c r="D450" s="290" t="s">
        <v>342</v>
      </c>
      <c r="E450" s="291" t="s">
        <v>553</v>
      </c>
      <c r="F450" s="292" t="s">
        <v>554</v>
      </c>
      <c r="G450" s="293" t="s">
        <v>555</v>
      </c>
      <c r="H450" s="294">
        <v>1</v>
      </c>
      <c r="I450" s="295"/>
      <c r="J450" s="296">
        <f>ROUND(I450*H450,2)</f>
        <v>0</v>
      </c>
      <c r="K450" s="297"/>
      <c r="L450" s="298"/>
      <c r="M450" s="299" t="s">
        <v>1</v>
      </c>
      <c r="N450" s="300" t="s">
        <v>40</v>
      </c>
      <c r="O450" s="92"/>
      <c r="P450" s="238">
        <f>O450*H450</f>
        <v>0</v>
      </c>
      <c r="Q450" s="238">
        <v>0</v>
      </c>
      <c r="R450" s="238">
        <f>Q450*H450</f>
        <v>0</v>
      </c>
      <c r="S450" s="238">
        <v>0</v>
      </c>
      <c r="T450" s="239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40" t="s">
        <v>182</v>
      </c>
      <c r="AT450" s="240" t="s">
        <v>342</v>
      </c>
      <c r="AU450" s="240" t="s">
        <v>84</v>
      </c>
      <c r="AY450" s="18" t="s">
        <v>125</v>
      </c>
      <c r="BE450" s="241">
        <f>IF(N450="základní",J450,0)</f>
        <v>0</v>
      </c>
      <c r="BF450" s="241">
        <f>IF(N450="snížená",J450,0)</f>
        <v>0</v>
      </c>
      <c r="BG450" s="241">
        <f>IF(N450="zákl. přenesená",J450,0)</f>
        <v>0</v>
      </c>
      <c r="BH450" s="241">
        <f>IF(N450="sníž. přenesená",J450,0)</f>
        <v>0</v>
      </c>
      <c r="BI450" s="241">
        <f>IF(N450="nulová",J450,0)</f>
        <v>0</v>
      </c>
      <c r="BJ450" s="18" t="s">
        <v>82</v>
      </c>
      <c r="BK450" s="241">
        <f>ROUND(I450*H450,2)</f>
        <v>0</v>
      </c>
      <c r="BL450" s="18" t="s">
        <v>131</v>
      </c>
      <c r="BM450" s="240" t="s">
        <v>556</v>
      </c>
    </row>
    <row r="451" s="2" customFormat="1" ht="37.8" customHeight="1">
      <c r="A451" s="39"/>
      <c r="B451" s="40"/>
      <c r="C451" s="228" t="s">
        <v>557</v>
      </c>
      <c r="D451" s="228" t="s">
        <v>127</v>
      </c>
      <c r="E451" s="229" t="s">
        <v>558</v>
      </c>
      <c r="F451" s="230" t="s">
        <v>559</v>
      </c>
      <c r="G451" s="231" t="s">
        <v>161</v>
      </c>
      <c r="H451" s="232">
        <v>494.75999999999999</v>
      </c>
      <c r="I451" s="233"/>
      <c r="J451" s="234">
        <f>ROUND(I451*H451,2)</f>
        <v>0</v>
      </c>
      <c r="K451" s="235"/>
      <c r="L451" s="45"/>
      <c r="M451" s="236" t="s">
        <v>1</v>
      </c>
      <c r="N451" s="237" t="s">
        <v>40</v>
      </c>
      <c r="O451" s="92"/>
      <c r="P451" s="238">
        <f>O451*H451</f>
        <v>0</v>
      </c>
      <c r="Q451" s="238">
        <v>0</v>
      </c>
      <c r="R451" s="238">
        <f>Q451*H451</f>
        <v>0</v>
      </c>
      <c r="S451" s="238">
        <v>0</v>
      </c>
      <c r="T451" s="239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40" t="s">
        <v>131</v>
      </c>
      <c r="AT451" s="240" t="s">
        <v>127</v>
      </c>
      <c r="AU451" s="240" t="s">
        <v>84</v>
      </c>
      <c r="AY451" s="18" t="s">
        <v>125</v>
      </c>
      <c r="BE451" s="241">
        <f>IF(N451="základní",J451,0)</f>
        <v>0</v>
      </c>
      <c r="BF451" s="241">
        <f>IF(N451="snížená",J451,0)</f>
        <v>0</v>
      </c>
      <c r="BG451" s="241">
        <f>IF(N451="zákl. přenesená",J451,0)</f>
        <v>0</v>
      </c>
      <c r="BH451" s="241">
        <f>IF(N451="sníž. přenesená",J451,0)</f>
        <v>0</v>
      </c>
      <c r="BI451" s="241">
        <f>IF(N451="nulová",J451,0)</f>
        <v>0</v>
      </c>
      <c r="BJ451" s="18" t="s">
        <v>82</v>
      </c>
      <c r="BK451" s="241">
        <f>ROUND(I451*H451,2)</f>
        <v>0</v>
      </c>
      <c r="BL451" s="18" t="s">
        <v>131</v>
      </c>
      <c r="BM451" s="240" t="s">
        <v>560</v>
      </c>
    </row>
    <row r="452" s="14" customFormat="1">
      <c r="A452" s="14"/>
      <c r="B452" s="253"/>
      <c r="C452" s="254"/>
      <c r="D452" s="244" t="s">
        <v>133</v>
      </c>
      <c r="E452" s="255" t="s">
        <v>1</v>
      </c>
      <c r="F452" s="256" t="s">
        <v>534</v>
      </c>
      <c r="G452" s="254"/>
      <c r="H452" s="257">
        <v>494.75999999999999</v>
      </c>
      <c r="I452" s="258"/>
      <c r="J452" s="254"/>
      <c r="K452" s="254"/>
      <c r="L452" s="259"/>
      <c r="M452" s="260"/>
      <c r="N452" s="261"/>
      <c r="O452" s="261"/>
      <c r="P452" s="261"/>
      <c r="Q452" s="261"/>
      <c r="R452" s="261"/>
      <c r="S452" s="261"/>
      <c r="T452" s="262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63" t="s">
        <v>133</v>
      </c>
      <c r="AU452" s="263" t="s">
        <v>84</v>
      </c>
      <c r="AV452" s="14" t="s">
        <v>84</v>
      </c>
      <c r="AW452" s="14" t="s">
        <v>31</v>
      </c>
      <c r="AX452" s="14" t="s">
        <v>82</v>
      </c>
      <c r="AY452" s="263" t="s">
        <v>125</v>
      </c>
    </row>
    <row r="453" s="12" customFormat="1" ht="22.8" customHeight="1">
      <c r="A453" s="12"/>
      <c r="B453" s="212"/>
      <c r="C453" s="213"/>
      <c r="D453" s="214" t="s">
        <v>74</v>
      </c>
      <c r="E453" s="226" t="s">
        <v>165</v>
      </c>
      <c r="F453" s="226" t="s">
        <v>561</v>
      </c>
      <c r="G453" s="213"/>
      <c r="H453" s="213"/>
      <c r="I453" s="216"/>
      <c r="J453" s="227">
        <f>BK453</f>
        <v>0</v>
      </c>
      <c r="K453" s="213"/>
      <c r="L453" s="218"/>
      <c r="M453" s="219"/>
      <c r="N453" s="220"/>
      <c r="O453" s="220"/>
      <c r="P453" s="221">
        <f>SUM(P454:P478)</f>
        <v>0</v>
      </c>
      <c r="Q453" s="220"/>
      <c r="R453" s="221">
        <f>SUM(R454:R478)</f>
        <v>68.189106299999992</v>
      </c>
      <c r="S453" s="220"/>
      <c r="T453" s="222">
        <f>SUM(T454:T478)</f>
        <v>0</v>
      </c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R453" s="223" t="s">
        <v>82</v>
      </c>
      <c r="AT453" s="224" t="s">
        <v>74</v>
      </c>
      <c r="AU453" s="224" t="s">
        <v>82</v>
      </c>
      <c r="AY453" s="223" t="s">
        <v>125</v>
      </c>
      <c r="BK453" s="225">
        <f>SUM(BK454:BK478)</f>
        <v>0</v>
      </c>
    </row>
    <row r="454" s="2" customFormat="1" ht="44.25" customHeight="1">
      <c r="A454" s="39"/>
      <c r="B454" s="40"/>
      <c r="C454" s="228" t="s">
        <v>562</v>
      </c>
      <c r="D454" s="228" t="s">
        <v>127</v>
      </c>
      <c r="E454" s="229" t="s">
        <v>563</v>
      </c>
      <c r="F454" s="230" t="s">
        <v>564</v>
      </c>
      <c r="G454" s="231" t="s">
        <v>335</v>
      </c>
      <c r="H454" s="232">
        <v>132.018</v>
      </c>
      <c r="I454" s="233"/>
      <c r="J454" s="234">
        <f>ROUND(I454*H454,2)</f>
        <v>0</v>
      </c>
      <c r="K454" s="235"/>
      <c r="L454" s="45"/>
      <c r="M454" s="236" t="s">
        <v>1</v>
      </c>
      <c r="N454" s="237" t="s">
        <v>40</v>
      </c>
      <c r="O454" s="92"/>
      <c r="P454" s="238">
        <f>O454*H454</f>
        <v>0</v>
      </c>
      <c r="Q454" s="238">
        <v>0.28000000000000003</v>
      </c>
      <c r="R454" s="238">
        <f>Q454*H454</f>
        <v>36.965040000000002</v>
      </c>
      <c r="S454" s="238">
        <v>0</v>
      </c>
      <c r="T454" s="239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40" t="s">
        <v>131</v>
      </c>
      <c r="AT454" s="240" t="s">
        <v>127</v>
      </c>
      <c r="AU454" s="240" t="s">
        <v>84</v>
      </c>
      <c r="AY454" s="18" t="s">
        <v>125</v>
      </c>
      <c r="BE454" s="241">
        <f>IF(N454="základní",J454,0)</f>
        <v>0</v>
      </c>
      <c r="BF454" s="241">
        <f>IF(N454="snížená",J454,0)</f>
        <v>0</v>
      </c>
      <c r="BG454" s="241">
        <f>IF(N454="zákl. přenesená",J454,0)</f>
        <v>0</v>
      </c>
      <c r="BH454" s="241">
        <f>IF(N454="sníž. přenesená",J454,0)</f>
        <v>0</v>
      </c>
      <c r="BI454" s="241">
        <f>IF(N454="nulová",J454,0)</f>
        <v>0</v>
      </c>
      <c r="BJ454" s="18" t="s">
        <v>82</v>
      </c>
      <c r="BK454" s="241">
        <f>ROUND(I454*H454,2)</f>
        <v>0</v>
      </c>
      <c r="BL454" s="18" t="s">
        <v>131</v>
      </c>
      <c r="BM454" s="240" t="s">
        <v>565</v>
      </c>
    </row>
    <row r="455" s="13" customFormat="1">
      <c r="A455" s="13"/>
      <c r="B455" s="242"/>
      <c r="C455" s="243"/>
      <c r="D455" s="244" t="s">
        <v>133</v>
      </c>
      <c r="E455" s="245" t="s">
        <v>1</v>
      </c>
      <c r="F455" s="246" t="s">
        <v>566</v>
      </c>
      <c r="G455" s="243"/>
      <c r="H455" s="245" t="s">
        <v>1</v>
      </c>
      <c r="I455" s="247"/>
      <c r="J455" s="243"/>
      <c r="K455" s="243"/>
      <c r="L455" s="248"/>
      <c r="M455" s="249"/>
      <c r="N455" s="250"/>
      <c r="O455" s="250"/>
      <c r="P455" s="250"/>
      <c r="Q455" s="250"/>
      <c r="R455" s="250"/>
      <c r="S455" s="250"/>
      <c r="T455" s="251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52" t="s">
        <v>133</v>
      </c>
      <c r="AU455" s="252" t="s">
        <v>84</v>
      </c>
      <c r="AV455" s="13" t="s">
        <v>82</v>
      </c>
      <c r="AW455" s="13" t="s">
        <v>31</v>
      </c>
      <c r="AX455" s="13" t="s">
        <v>75</v>
      </c>
      <c r="AY455" s="252" t="s">
        <v>125</v>
      </c>
    </row>
    <row r="456" s="13" customFormat="1">
      <c r="A456" s="13"/>
      <c r="B456" s="242"/>
      <c r="C456" s="243"/>
      <c r="D456" s="244" t="s">
        <v>133</v>
      </c>
      <c r="E456" s="245" t="s">
        <v>1</v>
      </c>
      <c r="F456" s="246" t="s">
        <v>246</v>
      </c>
      <c r="G456" s="243"/>
      <c r="H456" s="245" t="s">
        <v>1</v>
      </c>
      <c r="I456" s="247"/>
      <c r="J456" s="243"/>
      <c r="K456" s="243"/>
      <c r="L456" s="248"/>
      <c r="M456" s="249"/>
      <c r="N456" s="250"/>
      <c r="O456" s="250"/>
      <c r="P456" s="250"/>
      <c r="Q456" s="250"/>
      <c r="R456" s="250"/>
      <c r="S456" s="250"/>
      <c r="T456" s="251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52" t="s">
        <v>133</v>
      </c>
      <c r="AU456" s="252" t="s">
        <v>84</v>
      </c>
      <c r="AV456" s="13" t="s">
        <v>82</v>
      </c>
      <c r="AW456" s="13" t="s">
        <v>31</v>
      </c>
      <c r="AX456" s="13" t="s">
        <v>75</v>
      </c>
      <c r="AY456" s="252" t="s">
        <v>125</v>
      </c>
    </row>
    <row r="457" s="14" customFormat="1">
      <c r="A457" s="14"/>
      <c r="B457" s="253"/>
      <c r="C457" s="254"/>
      <c r="D457" s="244" t="s">
        <v>133</v>
      </c>
      <c r="E457" s="255" t="s">
        <v>1</v>
      </c>
      <c r="F457" s="256" t="s">
        <v>567</v>
      </c>
      <c r="G457" s="254"/>
      <c r="H457" s="257">
        <v>34.417999999999999</v>
      </c>
      <c r="I457" s="258"/>
      <c r="J457" s="254"/>
      <c r="K457" s="254"/>
      <c r="L457" s="259"/>
      <c r="M457" s="260"/>
      <c r="N457" s="261"/>
      <c r="O457" s="261"/>
      <c r="P457" s="261"/>
      <c r="Q457" s="261"/>
      <c r="R457" s="261"/>
      <c r="S457" s="261"/>
      <c r="T457" s="262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63" t="s">
        <v>133</v>
      </c>
      <c r="AU457" s="263" t="s">
        <v>84</v>
      </c>
      <c r="AV457" s="14" t="s">
        <v>84</v>
      </c>
      <c r="AW457" s="14" t="s">
        <v>31</v>
      </c>
      <c r="AX457" s="14" t="s">
        <v>75</v>
      </c>
      <c r="AY457" s="263" t="s">
        <v>125</v>
      </c>
    </row>
    <row r="458" s="15" customFormat="1">
      <c r="A458" s="15"/>
      <c r="B458" s="264"/>
      <c r="C458" s="265"/>
      <c r="D458" s="244" t="s">
        <v>133</v>
      </c>
      <c r="E458" s="266" t="s">
        <v>1</v>
      </c>
      <c r="F458" s="267" t="s">
        <v>136</v>
      </c>
      <c r="G458" s="265"/>
      <c r="H458" s="268">
        <v>34.417999999999999</v>
      </c>
      <c r="I458" s="269"/>
      <c r="J458" s="265"/>
      <c r="K458" s="265"/>
      <c r="L458" s="270"/>
      <c r="M458" s="271"/>
      <c r="N458" s="272"/>
      <c r="O458" s="272"/>
      <c r="P458" s="272"/>
      <c r="Q458" s="272"/>
      <c r="R458" s="272"/>
      <c r="S458" s="272"/>
      <c r="T458" s="273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74" t="s">
        <v>133</v>
      </c>
      <c r="AU458" s="274" t="s">
        <v>84</v>
      </c>
      <c r="AV458" s="15" t="s">
        <v>137</v>
      </c>
      <c r="AW458" s="15" t="s">
        <v>31</v>
      </c>
      <c r="AX458" s="15" t="s">
        <v>75</v>
      </c>
      <c r="AY458" s="274" t="s">
        <v>125</v>
      </c>
    </row>
    <row r="459" s="13" customFormat="1">
      <c r="A459" s="13"/>
      <c r="B459" s="242"/>
      <c r="C459" s="243"/>
      <c r="D459" s="244" t="s">
        <v>133</v>
      </c>
      <c r="E459" s="245" t="s">
        <v>1</v>
      </c>
      <c r="F459" s="246" t="s">
        <v>248</v>
      </c>
      <c r="G459" s="243"/>
      <c r="H459" s="245" t="s">
        <v>1</v>
      </c>
      <c r="I459" s="247"/>
      <c r="J459" s="243"/>
      <c r="K459" s="243"/>
      <c r="L459" s="248"/>
      <c r="M459" s="249"/>
      <c r="N459" s="250"/>
      <c r="O459" s="250"/>
      <c r="P459" s="250"/>
      <c r="Q459" s="250"/>
      <c r="R459" s="250"/>
      <c r="S459" s="250"/>
      <c r="T459" s="251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52" t="s">
        <v>133</v>
      </c>
      <c r="AU459" s="252" t="s">
        <v>84</v>
      </c>
      <c r="AV459" s="13" t="s">
        <v>82</v>
      </c>
      <c r="AW459" s="13" t="s">
        <v>31</v>
      </c>
      <c r="AX459" s="13" t="s">
        <v>75</v>
      </c>
      <c r="AY459" s="252" t="s">
        <v>125</v>
      </c>
    </row>
    <row r="460" s="14" customFormat="1">
      <c r="A460" s="14"/>
      <c r="B460" s="253"/>
      <c r="C460" s="254"/>
      <c r="D460" s="244" t="s">
        <v>133</v>
      </c>
      <c r="E460" s="255" t="s">
        <v>1</v>
      </c>
      <c r="F460" s="256" t="s">
        <v>568</v>
      </c>
      <c r="G460" s="254"/>
      <c r="H460" s="257">
        <v>4.2000000000000002</v>
      </c>
      <c r="I460" s="258"/>
      <c r="J460" s="254"/>
      <c r="K460" s="254"/>
      <c r="L460" s="259"/>
      <c r="M460" s="260"/>
      <c r="N460" s="261"/>
      <c r="O460" s="261"/>
      <c r="P460" s="261"/>
      <c r="Q460" s="261"/>
      <c r="R460" s="261"/>
      <c r="S460" s="261"/>
      <c r="T460" s="262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63" t="s">
        <v>133</v>
      </c>
      <c r="AU460" s="263" t="s">
        <v>84</v>
      </c>
      <c r="AV460" s="14" t="s">
        <v>84</v>
      </c>
      <c r="AW460" s="14" t="s">
        <v>31</v>
      </c>
      <c r="AX460" s="14" t="s">
        <v>75</v>
      </c>
      <c r="AY460" s="263" t="s">
        <v>125</v>
      </c>
    </row>
    <row r="461" s="15" customFormat="1">
      <c r="A461" s="15"/>
      <c r="B461" s="264"/>
      <c r="C461" s="265"/>
      <c r="D461" s="244" t="s">
        <v>133</v>
      </c>
      <c r="E461" s="266" t="s">
        <v>1</v>
      </c>
      <c r="F461" s="267" t="s">
        <v>136</v>
      </c>
      <c r="G461" s="265"/>
      <c r="H461" s="268">
        <v>4.2000000000000002</v>
      </c>
      <c r="I461" s="269"/>
      <c r="J461" s="265"/>
      <c r="K461" s="265"/>
      <c r="L461" s="270"/>
      <c r="M461" s="271"/>
      <c r="N461" s="272"/>
      <c r="O461" s="272"/>
      <c r="P461" s="272"/>
      <c r="Q461" s="272"/>
      <c r="R461" s="272"/>
      <c r="S461" s="272"/>
      <c r="T461" s="273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74" t="s">
        <v>133</v>
      </c>
      <c r="AU461" s="274" t="s">
        <v>84</v>
      </c>
      <c r="AV461" s="15" t="s">
        <v>137</v>
      </c>
      <c r="AW461" s="15" t="s">
        <v>31</v>
      </c>
      <c r="AX461" s="15" t="s">
        <v>75</v>
      </c>
      <c r="AY461" s="274" t="s">
        <v>125</v>
      </c>
    </row>
    <row r="462" s="13" customFormat="1">
      <c r="A462" s="13"/>
      <c r="B462" s="242"/>
      <c r="C462" s="243"/>
      <c r="D462" s="244" t="s">
        <v>133</v>
      </c>
      <c r="E462" s="245" t="s">
        <v>1</v>
      </c>
      <c r="F462" s="246" t="s">
        <v>250</v>
      </c>
      <c r="G462" s="243"/>
      <c r="H462" s="245" t="s">
        <v>1</v>
      </c>
      <c r="I462" s="247"/>
      <c r="J462" s="243"/>
      <c r="K462" s="243"/>
      <c r="L462" s="248"/>
      <c r="M462" s="249"/>
      <c r="N462" s="250"/>
      <c r="O462" s="250"/>
      <c r="P462" s="250"/>
      <c r="Q462" s="250"/>
      <c r="R462" s="250"/>
      <c r="S462" s="250"/>
      <c r="T462" s="251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52" t="s">
        <v>133</v>
      </c>
      <c r="AU462" s="252" t="s">
        <v>84</v>
      </c>
      <c r="AV462" s="13" t="s">
        <v>82</v>
      </c>
      <c r="AW462" s="13" t="s">
        <v>31</v>
      </c>
      <c r="AX462" s="13" t="s">
        <v>75</v>
      </c>
      <c r="AY462" s="252" t="s">
        <v>125</v>
      </c>
    </row>
    <row r="463" s="14" customFormat="1">
      <c r="A463" s="14"/>
      <c r="B463" s="253"/>
      <c r="C463" s="254"/>
      <c r="D463" s="244" t="s">
        <v>133</v>
      </c>
      <c r="E463" s="255" t="s">
        <v>1</v>
      </c>
      <c r="F463" s="256" t="s">
        <v>569</v>
      </c>
      <c r="G463" s="254"/>
      <c r="H463" s="257">
        <v>51.200000000000003</v>
      </c>
      <c r="I463" s="258"/>
      <c r="J463" s="254"/>
      <c r="K463" s="254"/>
      <c r="L463" s="259"/>
      <c r="M463" s="260"/>
      <c r="N463" s="261"/>
      <c r="O463" s="261"/>
      <c r="P463" s="261"/>
      <c r="Q463" s="261"/>
      <c r="R463" s="261"/>
      <c r="S463" s="261"/>
      <c r="T463" s="262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3" t="s">
        <v>133</v>
      </c>
      <c r="AU463" s="263" t="s">
        <v>84</v>
      </c>
      <c r="AV463" s="14" t="s">
        <v>84</v>
      </c>
      <c r="AW463" s="14" t="s">
        <v>31</v>
      </c>
      <c r="AX463" s="14" t="s">
        <v>75</v>
      </c>
      <c r="AY463" s="263" t="s">
        <v>125</v>
      </c>
    </row>
    <row r="464" s="14" customFormat="1">
      <c r="A464" s="14"/>
      <c r="B464" s="253"/>
      <c r="C464" s="254"/>
      <c r="D464" s="244" t="s">
        <v>133</v>
      </c>
      <c r="E464" s="255" t="s">
        <v>1</v>
      </c>
      <c r="F464" s="256" t="s">
        <v>570</v>
      </c>
      <c r="G464" s="254"/>
      <c r="H464" s="257">
        <v>42.200000000000003</v>
      </c>
      <c r="I464" s="258"/>
      <c r="J464" s="254"/>
      <c r="K464" s="254"/>
      <c r="L464" s="259"/>
      <c r="M464" s="260"/>
      <c r="N464" s="261"/>
      <c r="O464" s="261"/>
      <c r="P464" s="261"/>
      <c r="Q464" s="261"/>
      <c r="R464" s="261"/>
      <c r="S464" s="261"/>
      <c r="T464" s="262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63" t="s">
        <v>133</v>
      </c>
      <c r="AU464" s="263" t="s">
        <v>84</v>
      </c>
      <c r="AV464" s="14" t="s">
        <v>84</v>
      </c>
      <c r="AW464" s="14" t="s">
        <v>31</v>
      </c>
      <c r="AX464" s="14" t="s">
        <v>75</v>
      </c>
      <c r="AY464" s="263" t="s">
        <v>125</v>
      </c>
    </row>
    <row r="465" s="15" customFormat="1">
      <c r="A465" s="15"/>
      <c r="B465" s="264"/>
      <c r="C465" s="265"/>
      <c r="D465" s="244" t="s">
        <v>133</v>
      </c>
      <c r="E465" s="266" t="s">
        <v>1</v>
      </c>
      <c r="F465" s="267" t="s">
        <v>136</v>
      </c>
      <c r="G465" s="265"/>
      <c r="H465" s="268">
        <v>93.400000000000006</v>
      </c>
      <c r="I465" s="269"/>
      <c r="J465" s="265"/>
      <c r="K465" s="265"/>
      <c r="L465" s="270"/>
      <c r="M465" s="271"/>
      <c r="N465" s="272"/>
      <c r="O465" s="272"/>
      <c r="P465" s="272"/>
      <c r="Q465" s="272"/>
      <c r="R465" s="272"/>
      <c r="S465" s="272"/>
      <c r="T465" s="273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74" t="s">
        <v>133</v>
      </c>
      <c r="AU465" s="274" t="s">
        <v>84</v>
      </c>
      <c r="AV465" s="15" t="s">
        <v>137</v>
      </c>
      <c r="AW465" s="15" t="s">
        <v>31</v>
      </c>
      <c r="AX465" s="15" t="s">
        <v>75</v>
      </c>
      <c r="AY465" s="274" t="s">
        <v>125</v>
      </c>
    </row>
    <row r="466" s="16" customFormat="1">
      <c r="A466" s="16"/>
      <c r="B466" s="275"/>
      <c r="C466" s="276"/>
      <c r="D466" s="244" t="s">
        <v>133</v>
      </c>
      <c r="E466" s="277" t="s">
        <v>233</v>
      </c>
      <c r="F466" s="278" t="s">
        <v>141</v>
      </c>
      <c r="G466" s="276"/>
      <c r="H466" s="279">
        <v>132.01800000000003</v>
      </c>
      <c r="I466" s="280"/>
      <c r="J466" s="276"/>
      <c r="K466" s="276"/>
      <c r="L466" s="281"/>
      <c r="M466" s="282"/>
      <c r="N466" s="283"/>
      <c r="O466" s="283"/>
      <c r="P466" s="283"/>
      <c r="Q466" s="283"/>
      <c r="R466" s="283"/>
      <c r="S466" s="283"/>
      <c r="T466" s="284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T466" s="285" t="s">
        <v>133</v>
      </c>
      <c r="AU466" s="285" t="s">
        <v>84</v>
      </c>
      <c r="AV466" s="16" t="s">
        <v>131</v>
      </c>
      <c r="AW466" s="16" t="s">
        <v>31</v>
      </c>
      <c r="AX466" s="16" t="s">
        <v>82</v>
      </c>
      <c r="AY466" s="285" t="s">
        <v>125</v>
      </c>
    </row>
    <row r="467" s="2" customFormat="1" ht="55.5" customHeight="1">
      <c r="A467" s="39"/>
      <c r="B467" s="40"/>
      <c r="C467" s="228" t="s">
        <v>571</v>
      </c>
      <c r="D467" s="228" t="s">
        <v>127</v>
      </c>
      <c r="E467" s="229" t="s">
        <v>572</v>
      </c>
      <c r="F467" s="230" t="s">
        <v>573</v>
      </c>
      <c r="G467" s="231" t="s">
        <v>335</v>
      </c>
      <c r="H467" s="232">
        <v>132.018</v>
      </c>
      <c r="I467" s="233"/>
      <c r="J467" s="234">
        <f>ROUND(I467*H467,2)</f>
        <v>0</v>
      </c>
      <c r="K467" s="235"/>
      <c r="L467" s="45"/>
      <c r="M467" s="236" t="s">
        <v>1</v>
      </c>
      <c r="N467" s="237" t="s">
        <v>40</v>
      </c>
      <c r="O467" s="92"/>
      <c r="P467" s="238">
        <f>O467*H467</f>
        <v>0</v>
      </c>
      <c r="Q467" s="238">
        <v>0.15425</v>
      </c>
      <c r="R467" s="238">
        <f>Q467*H467</f>
        <v>20.3637765</v>
      </c>
      <c r="S467" s="238">
        <v>0</v>
      </c>
      <c r="T467" s="239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40" t="s">
        <v>131</v>
      </c>
      <c r="AT467" s="240" t="s">
        <v>127</v>
      </c>
      <c r="AU467" s="240" t="s">
        <v>84</v>
      </c>
      <c r="AY467" s="18" t="s">
        <v>125</v>
      </c>
      <c r="BE467" s="241">
        <f>IF(N467="základní",J467,0)</f>
        <v>0</v>
      </c>
      <c r="BF467" s="241">
        <f>IF(N467="snížená",J467,0)</f>
        <v>0</v>
      </c>
      <c r="BG467" s="241">
        <f>IF(N467="zákl. přenesená",J467,0)</f>
        <v>0</v>
      </c>
      <c r="BH467" s="241">
        <f>IF(N467="sníž. přenesená",J467,0)</f>
        <v>0</v>
      </c>
      <c r="BI467" s="241">
        <f>IF(N467="nulová",J467,0)</f>
        <v>0</v>
      </c>
      <c r="BJ467" s="18" t="s">
        <v>82</v>
      </c>
      <c r="BK467" s="241">
        <f>ROUND(I467*H467,2)</f>
        <v>0</v>
      </c>
      <c r="BL467" s="18" t="s">
        <v>131</v>
      </c>
      <c r="BM467" s="240" t="s">
        <v>574</v>
      </c>
    </row>
    <row r="468" s="14" customFormat="1">
      <c r="A468" s="14"/>
      <c r="B468" s="253"/>
      <c r="C468" s="254"/>
      <c r="D468" s="244" t="s">
        <v>133</v>
      </c>
      <c r="E468" s="255" t="s">
        <v>1</v>
      </c>
      <c r="F468" s="256" t="s">
        <v>233</v>
      </c>
      <c r="G468" s="254"/>
      <c r="H468" s="257">
        <v>132.018</v>
      </c>
      <c r="I468" s="258"/>
      <c r="J468" s="254"/>
      <c r="K468" s="254"/>
      <c r="L468" s="259"/>
      <c r="M468" s="260"/>
      <c r="N468" s="261"/>
      <c r="O468" s="261"/>
      <c r="P468" s="261"/>
      <c r="Q468" s="261"/>
      <c r="R468" s="261"/>
      <c r="S468" s="261"/>
      <c r="T468" s="262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63" t="s">
        <v>133</v>
      </c>
      <c r="AU468" s="263" t="s">
        <v>84</v>
      </c>
      <c r="AV468" s="14" t="s">
        <v>84</v>
      </c>
      <c r="AW468" s="14" t="s">
        <v>31</v>
      </c>
      <c r="AX468" s="14" t="s">
        <v>82</v>
      </c>
      <c r="AY468" s="263" t="s">
        <v>125</v>
      </c>
    </row>
    <row r="469" s="2" customFormat="1" ht="37.8" customHeight="1">
      <c r="A469" s="39"/>
      <c r="B469" s="40"/>
      <c r="C469" s="228" t="s">
        <v>575</v>
      </c>
      <c r="D469" s="228" t="s">
        <v>127</v>
      </c>
      <c r="E469" s="229" t="s">
        <v>576</v>
      </c>
      <c r="F469" s="230" t="s">
        <v>577</v>
      </c>
      <c r="G469" s="231" t="s">
        <v>335</v>
      </c>
      <c r="H469" s="232">
        <v>132.018</v>
      </c>
      <c r="I469" s="233"/>
      <c r="J469" s="234">
        <f>ROUND(I469*H469,2)</f>
        <v>0</v>
      </c>
      <c r="K469" s="235"/>
      <c r="L469" s="45"/>
      <c r="M469" s="236" t="s">
        <v>1</v>
      </c>
      <c r="N469" s="237" t="s">
        <v>40</v>
      </c>
      <c r="O469" s="92"/>
      <c r="P469" s="238">
        <f>O469*H469</f>
        <v>0</v>
      </c>
      <c r="Q469" s="238">
        <v>0.068099999999999994</v>
      </c>
      <c r="R469" s="238">
        <f>Q469*H469</f>
        <v>8.9904257999999988</v>
      </c>
      <c r="S469" s="238">
        <v>0</v>
      </c>
      <c r="T469" s="239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40" t="s">
        <v>131</v>
      </c>
      <c r="AT469" s="240" t="s">
        <v>127</v>
      </c>
      <c r="AU469" s="240" t="s">
        <v>84</v>
      </c>
      <c r="AY469" s="18" t="s">
        <v>125</v>
      </c>
      <c r="BE469" s="241">
        <f>IF(N469="základní",J469,0)</f>
        <v>0</v>
      </c>
      <c r="BF469" s="241">
        <f>IF(N469="snížená",J469,0)</f>
        <v>0</v>
      </c>
      <c r="BG469" s="241">
        <f>IF(N469="zákl. přenesená",J469,0)</f>
        <v>0</v>
      </c>
      <c r="BH469" s="241">
        <f>IF(N469="sníž. přenesená",J469,0)</f>
        <v>0</v>
      </c>
      <c r="BI469" s="241">
        <f>IF(N469="nulová",J469,0)</f>
        <v>0</v>
      </c>
      <c r="BJ469" s="18" t="s">
        <v>82</v>
      </c>
      <c r="BK469" s="241">
        <f>ROUND(I469*H469,2)</f>
        <v>0</v>
      </c>
      <c r="BL469" s="18" t="s">
        <v>131</v>
      </c>
      <c r="BM469" s="240" t="s">
        <v>578</v>
      </c>
    </row>
    <row r="470" s="14" customFormat="1">
      <c r="A470" s="14"/>
      <c r="B470" s="253"/>
      <c r="C470" s="254"/>
      <c r="D470" s="244" t="s">
        <v>133</v>
      </c>
      <c r="E470" s="255" t="s">
        <v>1</v>
      </c>
      <c r="F470" s="256" t="s">
        <v>233</v>
      </c>
      <c r="G470" s="254"/>
      <c r="H470" s="257">
        <v>132.018</v>
      </c>
      <c r="I470" s="258"/>
      <c r="J470" s="254"/>
      <c r="K470" s="254"/>
      <c r="L470" s="259"/>
      <c r="M470" s="260"/>
      <c r="N470" s="261"/>
      <c r="O470" s="261"/>
      <c r="P470" s="261"/>
      <c r="Q470" s="261"/>
      <c r="R470" s="261"/>
      <c r="S470" s="261"/>
      <c r="T470" s="262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63" t="s">
        <v>133</v>
      </c>
      <c r="AU470" s="263" t="s">
        <v>84</v>
      </c>
      <c r="AV470" s="14" t="s">
        <v>84</v>
      </c>
      <c r="AW470" s="14" t="s">
        <v>31</v>
      </c>
      <c r="AX470" s="14" t="s">
        <v>82</v>
      </c>
      <c r="AY470" s="263" t="s">
        <v>125</v>
      </c>
    </row>
    <row r="471" s="2" customFormat="1" ht="76.35" customHeight="1">
      <c r="A471" s="39"/>
      <c r="B471" s="40"/>
      <c r="C471" s="228" t="s">
        <v>579</v>
      </c>
      <c r="D471" s="228" t="s">
        <v>127</v>
      </c>
      <c r="E471" s="229" t="s">
        <v>580</v>
      </c>
      <c r="F471" s="230" t="s">
        <v>581</v>
      </c>
      <c r="G471" s="231" t="s">
        <v>335</v>
      </c>
      <c r="H471" s="232">
        <v>10.199999999999999</v>
      </c>
      <c r="I471" s="233"/>
      <c r="J471" s="234">
        <f>ROUND(I471*H471,2)</f>
        <v>0</v>
      </c>
      <c r="K471" s="235"/>
      <c r="L471" s="45"/>
      <c r="M471" s="236" t="s">
        <v>1</v>
      </c>
      <c r="N471" s="237" t="s">
        <v>40</v>
      </c>
      <c r="O471" s="92"/>
      <c r="P471" s="238">
        <f>O471*H471</f>
        <v>0</v>
      </c>
      <c r="Q471" s="238">
        <v>0.090620000000000006</v>
      </c>
      <c r="R471" s="238">
        <f>Q471*H471</f>
        <v>0.92432400000000003</v>
      </c>
      <c r="S471" s="238">
        <v>0</v>
      </c>
      <c r="T471" s="239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40" t="s">
        <v>131</v>
      </c>
      <c r="AT471" s="240" t="s">
        <v>127</v>
      </c>
      <c r="AU471" s="240" t="s">
        <v>84</v>
      </c>
      <c r="AY471" s="18" t="s">
        <v>125</v>
      </c>
      <c r="BE471" s="241">
        <f>IF(N471="základní",J471,0)</f>
        <v>0</v>
      </c>
      <c r="BF471" s="241">
        <f>IF(N471="snížená",J471,0)</f>
        <v>0</v>
      </c>
      <c r="BG471" s="241">
        <f>IF(N471="zákl. přenesená",J471,0)</f>
        <v>0</v>
      </c>
      <c r="BH471" s="241">
        <f>IF(N471="sníž. přenesená",J471,0)</f>
        <v>0</v>
      </c>
      <c r="BI471" s="241">
        <f>IF(N471="nulová",J471,0)</f>
        <v>0</v>
      </c>
      <c r="BJ471" s="18" t="s">
        <v>82</v>
      </c>
      <c r="BK471" s="241">
        <f>ROUND(I471*H471,2)</f>
        <v>0</v>
      </c>
      <c r="BL471" s="18" t="s">
        <v>131</v>
      </c>
      <c r="BM471" s="240" t="s">
        <v>582</v>
      </c>
    </row>
    <row r="472" s="13" customFormat="1">
      <c r="A472" s="13"/>
      <c r="B472" s="242"/>
      <c r="C472" s="243"/>
      <c r="D472" s="244" t="s">
        <v>133</v>
      </c>
      <c r="E472" s="245" t="s">
        <v>1</v>
      </c>
      <c r="F472" s="246" t="s">
        <v>263</v>
      </c>
      <c r="G472" s="243"/>
      <c r="H472" s="245" t="s">
        <v>1</v>
      </c>
      <c r="I472" s="247"/>
      <c r="J472" s="243"/>
      <c r="K472" s="243"/>
      <c r="L472" s="248"/>
      <c r="M472" s="249"/>
      <c r="N472" s="250"/>
      <c r="O472" s="250"/>
      <c r="P472" s="250"/>
      <c r="Q472" s="250"/>
      <c r="R472" s="250"/>
      <c r="S472" s="250"/>
      <c r="T472" s="251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52" t="s">
        <v>133</v>
      </c>
      <c r="AU472" s="252" t="s">
        <v>84</v>
      </c>
      <c r="AV472" s="13" t="s">
        <v>82</v>
      </c>
      <c r="AW472" s="13" t="s">
        <v>31</v>
      </c>
      <c r="AX472" s="13" t="s">
        <v>75</v>
      </c>
      <c r="AY472" s="252" t="s">
        <v>125</v>
      </c>
    </row>
    <row r="473" s="14" customFormat="1">
      <c r="A473" s="14"/>
      <c r="B473" s="253"/>
      <c r="C473" s="254"/>
      <c r="D473" s="244" t="s">
        <v>133</v>
      </c>
      <c r="E473" s="255" t="s">
        <v>1</v>
      </c>
      <c r="F473" s="256" t="s">
        <v>583</v>
      </c>
      <c r="G473" s="254"/>
      <c r="H473" s="257">
        <v>6.6600000000000001</v>
      </c>
      <c r="I473" s="258"/>
      <c r="J473" s="254"/>
      <c r="K473" s="254"/>
      <c r="L473" s="259"/>
      <c r="M473" s="260"/>
      <c r="N473" s="261"/>
      <c r="O473" s="261"/>
      <c r="P473" s="261"/>
      <c r="Q473" s="261"/>
      <c r="R473" s="261"/>
      <c r="S473" s="261"/>
      <c r="T473" s="262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63" t="s">
        <v>133</v>
      </c>
      <c r="AU473" s="263" t="s">
        <v>84</v>
      </c>
      <c r="AV473" s="14" t="s">
        <v>84</v>
      </c>
      <c r="AW473" s="14" t="s">
        <v>31</v>
      </c>
      <c r="AX473" s="14" t="s">
        <v>75</v>
      </c>
      <c r="AY473" s="263" t="s">
        <v>125</v>
      </c>
    </row>
    <row r="474" s="13" customFormat="1">
      <c r="A474" s="13"/>
      <c r="B474" s="242"/>
      <c r="C474" s="243"/>
      <c r="D474" s="244" t="s">
        <v>133</v>
      </c>
      <c r="E474" s="245" t="s">
        <v>1</v>
      </c>
      <c r="F474" s="246" t="s">
        <v>362</v>
      </c>
      <c r="G474" s="243"/>
      <c r="H474" s="245" t="s">
        <v>1</v>
      </c>
      <c r="I474" s="247"/>
      <c r="J474" s="243"/>
      <c r="K474" s="243"/>
      <c r="L474" s="248"/>
      <c r="M474" s="249"/>
      <c r="N474" s="250"/>
      <c r="O474" s="250"/>
      <c r="P474" s="250"/>
      <c r="Q474" s="250"/>
      <c r="R474" s="250"/>
      <c r="S474" s="250"/>
      <c r="T474" s="251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52" t="s">
        <v>133</v>
      </c>
      <c r="AU474" s="252" t="s">
        <v>84</v>
      </c>
      <c r="AV474" s="13" t="s">
        <v>82</v>
      </c>
      <c r="AW474" s="13" t="s">
        <v>31</v>
      </c>
      <c r="AX474" s="13" t="s">
        <v>75</v>
      </c>
      <c r="AY474" s="252" t="s">
        <v>125</v>
      </c>
    </row>
    <row r="475" s="14" customFormat="1">
      <c r="A475" s="14"/>
      <c r="B475" s="253"/>
      <c r="C475" s="254"/>
      <c r="D475" s="244" t="s">
        <v>133</v>
      </c>
      <c r="E475" s="255" t="s">
        <v>1</v>
      </c>
      <c r="F475" s="256" t="s">
        <v>584</v>
      </c>
      <c r="G475" s="254"/>
      <c r="H475" s="257">
        <v>3.54</v>
      </c>
      <c r="I475" s="258"/>
      <c r="J475" s="254"/>
      <c r="K475" s="254"/>
      <c r="L475" s="259"/>
      <c r="M475" s="260"/>
      <c r="N475" s="261"/>
      <c r="O475" s="261"/>
      <c r="P475" s="261"/>
      <c r="Q475" s="261"/>
      <c r="R475" s="261"/>
      <c r="S475" s="261"/>
      <c r="T475" s="262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63" t="s">
        <v>133</v>
      </c>
      <c r="AU475" s="263" t="s">
        <v>84</v>
      </c>
      <c r="AV475" s="14" t="s">
        <v>84</v>
      </c>
      <c r="AW475" s="14" t="s">
        <v>31</v>
      </c>
      <c r="AX475" s="14" t="s">
        <v>75</v>
      </c>
      <c r="AY475" s="263" t="s">
        <v>125</v>
      </c>
    </row>
    <row r="476" s="16" customFormat="1">
      <c r="A476" s="16"/>
      <c r="B476" s="275"/>
      <c r="C476" s="276"/>
      <c r="D476" s="244" t="s">
        <v>133</v>
      </c>
      <c r="E476" s="277" t="s">
        <v>1</v>
      </c>
      <c r="F476" s="278" t="s">
        <v>141</v>
      </c>
      <c r="G476" s="276"/>
      <c r="H476" s="279">
        <v>10.199999999999999</v>
      </c>
      <c r="I476" s="280"/>
      <c r="J476" s="276"/>
      <c r="K476" s="276"/>
      <c r="L476" s="281"/>
      <c r="M476" s="282"/>
      <c r="N476" s="283"/>
      <c r="O476" s="283"/>
      <c r="P476" s="283"/>
      <c r="Q476" s="283"/>
      <c r="R476" s="283"/>
      <c r="S476" s="283"/>
      <c r="T476" s="284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T476" s="285" t="s">
        <v>133</v>
      </c>
      <c r="AU476" s="285" t="s">
        <v>84</v>
      </c>
      <c r="AV476" s="16" t="s">
        <v>131</v>
      </c>
      <c r="AW476" s="16" t="s">
        <v>31</v>
      </c>
      <c r="AX476" s="16" t="s">
        <v>82</v>
      </c>
      <c r="AY476" s="285" t="s">
        <v>125</v>
      </c>
    </row>
    <row r="477" s="2" customFormat="1" ht="24.15" customHeight="1">
      <c r="A477" s="39"/>
      <c r="B477" s="40"/>
      <c r="C477" s="290" t="s">
        <v>585</v>
      </c>
      <c r="D477" s="290" t="s">
        <v>342</v>
      </c>
      <c r="E477" s="291" t="s">
        <v>586</v>
      </c>
      <c r="F477" s="292" t="s">
        <v>587</v>
      </c>
      <c r="G477" s="293" t="s">
        <v>335</v>
      </c>
      <c r="H477" s="294">
        <v>10.506</v>
      </c>
      <c r="I477" s="295"/>
      <c r="J477" s="296">
        <f>ROUND(I477*H477,2)</f>
        <v>0</v>
      </c>
      <c r="K477" s="297"/>
      <c r="L477" s="298"/>
      <c r="M477" s="299" t="s">
        <v>1</v>
      </c>
      <c r="N477" s="300" t="s">
        <v>40</v>
      </c>
      <c r="O477" s="92"/>
      <c r="P477" s="238">
        <f>O477*H477</f>
        <v>0</v>
      </c>
      <c r="Q477" s="238">
        <v>0.089999999999999997</v>
      </c>
      <c r="R477" s="238">
        <f>Q477*H477</f>
        <v>0.94553999999999994</v>
      </c>
      <c r="S477" s="238">
        <v>0</v>
      </c>
      <c r="T477" s="239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40" t="s">
        <v>182</v>
      </c>
      <c r="AT477" s="240" t="s">
        <v>342</v>
      </c>
      <c r="AU477" s="240" t="s">
        <v>84</v>
      </c>
      <c r="AY477" s="18" t="s">
        <v>125</v>
      </c>
      <c r="BE477" s="241">
        <f>IF(N477="základní",J477,0)</f>
        <v>0</v>
      </c>
      <c r="BF477" s="241">
        <f>IF(N477="snížená",J477,0)</f>
        <v>0</v>
      </c>
      <c r="BG477" s="241">
        <f>IF(N477="zákl. přenesená",J477,0)</f>
        <v>0</v>
      </c>
      <c r="BH477" s="241">
        <f>IF(N477="sníž. přenesená",J477,0)</f>
        <v>0</v>
      </c>
      <c r="BI477" s="241">
        <f>IF(N477="nulová",J477,0)</f>
        <v>0</v>
      </c>
      <c r="BJ477" s="18" t="s">
        <v>82</v>
      </c>
      <c r="BK477" s="241">
        <f>ROUND(I477*H477,2)</f>
        <v>0</v>
      </c>
      <c r="BL477" s="18" t="s">
        <v>131</v>
      </c>
      <c r="BM477" s="240" t="s">
        <v>588</v>
      </c>
    </row>
    <row r="478" s="14" customFormat="1">
      <c r="A478" s="14"/>
      <c r="B478" s="253"/>
      <c r="C478" s="254"/>
      <c r="D478" s="244" t="s">
        <v>133</v>
      </c>
      <c r="E478" s="255" t="s">
        <v>1</v>
      </c>
      <c r="F478" s="256" t="s">
        <v>589</v>
      </c>
      <c r="G478" s="254"/>
      <c r="H478" s="257">
        <v>10.506</v>
      </c>
      <c r="I478" s="258"/>
      <c r="J478" s="254"/>
      <c r="K478" s="254"/>
      <c r="L478" s="259"/>
      <c r="M478" s="260"/>
      <c r="N478" s="261"/>
      <c r="O478" s="261"/>
      <c r="P478" s="261"/>
      <c r="Q478" s="261"/>
      <c r="R478" s="261"/>
      <c r="S478" s="261"/>
      <c r="T478" s="262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63" t="s">
        <v>133</v>
      </c>
      <c r="AU478" s="263" t="s">
        <v>84</v>
      </c>
      <c r="AV478" s="14" t="s">
        <v>84</v>
      </c>
      <c r="AW478" s="14" t="s">
        <v>31</v>
      </c>
      <c r="AX478" s="14" t="s">
        <v>82</v>
      </c>
      <c r="AY478" s="263" t="s">
        <v>125</v>
      </c>
    </row>
    <row r="479" s="12" customFormat="1" ht="22.8" customHeight="1">
      <c r="A479" s="12"/>
      <c r="B479" s="212"/>
      <c r="C479" s="213"/>
      <c r="D479" s="214" t="s">
        <v>74</v>
      </c>
      <c r="E479" s="226" t="s">
        <v>142</v>
      </c>
      <c r="F479" s="226" t="s">
        <v>143</v>
      </c>
      <c r="G479" s="213"/>
      <c r="H479" s="213"/>
      <c r="I479" s="216"/>
      <c r="J479" s="227">
        <f>BK479</f>
        <v>0</v>
      </c>
      <c r="K479" s="213"/>
      <c r="L479" s="218"/>
      <c r="M479" s="219"/>
      <c r="N479" s="220"/>
      <c r="O479" s="220"/>
      <c r="P479" s="221">
        <f>SUM(P480:P521)</f>
        <v>0</v>
      </c>
      <c r="Q479" s="220"/>
      <c r="R479" s="221">
        <f>SUM(R480:R521)</f>
        <v>21.35644426</v>
      </c>
      <c r="S479" s="220"/>
      <c r="T479" s="222">
        <f>SUM(T480:T521)</f>
        <v>0</v>
      </c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R479" s="223" t="s">
        <v>82</v>
      </c>
      <c r="AT479" s="224" t="s">
        <v>74</v>
      </c>
      <c r="AU479" s="224" t="s">
        <v>82</v>
      </c>
      <c r="AY479" s="223" t="s">
        <v>125</v>
      </c>
      <c r="BK479" s="225">
        <f>SUM(BK480:BK521)</f>
        <v>0</v>
      </c>
    </row>
    <row r="480" s="2" customFormat="1" ht="49.05" customHeight="1">
      <c r="A480" s="39"/>
      <c r="B480" s="40"/>
      <c r="C480" s="228" t="s">
        <v>590</v>
      </c>
      <c r="D480" s="228" t="s">
        <v>127</v>
      </c>
      <c r="E480" s="229" t="s">
        <v>591</v>
      </c>
      <c r="F480" s="230" t="s">
        <v>592</v>
      </c>
      <c r="G480" s="231" t="s">
        <v>161</v>
      </c>
      <c r="H480" s="232">
        <v>48.200000000000003</v>
      </c>
      <c r="I480" s="233"/>
      <c r="J480" s="234">
        <f>ROUND(I480*H480,2)</f>
        <v>0</v>
      </c>
      <c r="K480" s="235"/>
      <c r="L480" s="45"/>
      <c r="M480" s="236" t="s">
        <v>1</v>
      </c>
      <c r="N480" s="237" t="s">
        <v>40</v>
      </c>
      <c r="O480" s="92"/>
      <c r="P480" s="238">
        <f>O480*H480</f>
        <v>0</v>
      </c>
      <c r="Q480" s="238">
        <v>0.14041960000000001</v>
      </c>
      <c r="R480" s="238">
        <f>Q480*H480</f>
        <v>6.768224720000001</v>
      </c>
      <c r="S480" s="238">
        <v>0</v>
      </c>
      <c r="T480" s="239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240" t="s">
        <v>131</v>
      </c>
      <c r="AT480" s="240" t="s">
        <v>127</v>
      </c>
      <c r="AU480" s="240" t="s">
        <v>84</v>
      </c>
      <c r="AY480" s="18" t="s">
        <v>125</v>
      </c>
      <c r="BE480" s="241">
        <f>IF(N480="základní",J480,0)</f>
        <v>0</v>
      </c>
      <c r="BF480" s="241">
        <f>IF(N480="snížená",J480,0)</f>
        <v>0</v>
      </c>
      <c r="BG480" s="241">
        <f>IF(N480="zákl. přenesená",J480,0)</f>
        <v>0</v>
      </c>
      <c r="BH480" s="241">
        <f>IF(N480="sníž. přenesená",J480,0)</f>
        <v>0</v>
      </c>
      <c r="BI480" s="241">
        <f>IF(N480="nulová",J480,0)</f>
        <v>0</v>
      </c>
      <c r="BJ480" s="18" t="s">
        <v>82</v>
      </c>
      <c r="BK480" s="241">
        <f>ROUND(I480*H480,2)</f>
        <v>0</v>
      </c>
      <c r="BL480" s="18" t="s">
        <v>131</v>
      </c>
      <c r="BM480" s="240" t="s">
        <v>593</v>
      </c>
    </row>
    <row r="481" s="13" customFormat="1">
      <c r="A481" s="13"/>
      <c r="B481" s="242"/>
      <c r="C481" s="243"/>
      <c r="D481" s="244" t="s">
        <v>133</v>
      </c>
      <c r="E481" s="245" t="s">
        <v>1</v>
      </c>
      <c r="F481" s="246" t="s">
        <v>594</v>
      </c>
      <c r="G481" s="243"/>
      <c r="H481" s="245" t="s">
        <v>1</v>
      </c>
      <c r="I481" s="247"/>
      <c r="J481" s="243"/>
      <c r="K481" s="243"/>
      <c r="L481" s="248"/>
      <c r="M481" s="249"/>
      <c r="N481" s="250"/>
      <c r="O481" s="250"/>
      <c r="P481" s="250"/>
      <c r="Q481" s="250"/>
      <c r="R481" s="250"/>
      <c r="S481" s="250"/>
      <c r="T481" s="251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52" t="s">
        <v>133</v>
      </c>
      <c r="AU481" s="252" t="s">
        <v>84</v>
      </c>
      <c r="AV481" s="13" t="s">
        <v>82</v>
      </c>
      <c r="AW481" s="13" t="s">
        <v>31</v>
      </c>
      <c r="AX481" s="13" t="s">
        <v>75</v>
      </c>
      <c r="AY481" s="252" t="s">
        <v>125</v>
      </c>
    </row>
    <row r="482" s="14" customFormat="1">
      <c r="A482" s="14"/>
      <c r="B482" s="253"/>
      <c r="C482" s="254"/>
      <c r="D482" s="244" t="s">
        <v>133</v>
      </c>
      <c r="E482" s="255" t="s">
        <v>1</v>
      </c>
      <c r="F482" s="256" t="s">
        <v>595</v>
      </c>
      <c r="G482" s="254"/>
      <c r="H482" s="257">
        <v>42.200000000000003</v>
      </c>
      <c r="I482" s="258"/>
      <c r="J482" s="254"/>
      <c r="K482" s="254"/>
      <c r="L482" s="259"/>
      <c r="M482" s="260"/>
      <c r="N482" s="261"/>
      <c r="O482" s="261"/>
      <c r="P482" s="261"/>
      <c r="Q482" s="261"/>
      <c r="R482" s="261"/>
      <c r="S482" s="261"/>
      <c r="T482" s="262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63" t="s">
        <v>133</v>
      </c>
      <c r="AU482" s="263" t="s">
        <v>84</v>
      </c>
      <c r="AV482" s="14" t="s">
        <v>84</v>
      </c>
      <c r="AW482" s="14" t="s">
        <v>31</v>
      </c>
      <c r="AX482" s="14" t="s">
        <v>75</v>
      </c>
      <c r="AY482" s="263" t="s">
        <v>125</v>
      </c>
    </row>
    <row r="483" s="15" customFormat="1">
      <c r="A483" s="15"/>
      <c r="B483" s="264"/>
      <c r="C483" s="265"/>
      <c r="D483" s="244" t="s">
        <v>133</v>
      </c>
      <c r="E483" s="266" t="s">
        <v>1</v>
      </c>
      <c r="F483" s="267" t="s">
        <v>136</v>
      </c>
      <c r="G483" s="265"/>
      <c r="H483" s="268">
        <v>42.200000000000003</v>
      </c>
      <c r="I483" s="269"/>
      <c r="J483" s="265"/>
      <c r="K483" s="265"/>
      <c r="L483" s="270"/>
      <c r="M483" s="271"/>
      <c r="N483" s="272"/>
      <c r="O483" s="272"/>
      <c r="P483" s="272"/>
      <c r="Q483" s="272"/>
      <c r="R483" s="272"/>
      <c r="S483" s="272"/>
      <c r="T483" s="273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274" t="s">
        <v>133</v>
      </c>
      <c r="AU483" s="274" t="s">
        <v>84</v>
      </c>
      <c r="AV483" s="15" t="s">
        <v>137</v>
      </c>
      <c r="AW483" s="15" t="s">
        <v>31</v>
      </c>
      <c r="AX483" s="15" t="s">
        <v>75</v>
      </c>
      <c r="AY483" s="274" t="s">
        <v>125</v>
      </c>
    </row>
    <row r="484" s="13" customFormat="1">
      <c r="A484" s="13"/>
      <c r="B484" s="242"/>
      <c r="C484" s="243"/>
      <c r="D484" s="244" t="s">
        <v>133</v>
      </c>
      <c r="E484" s="245" t="s">
        <v>1</v>
      </c>
      <c r="F484" s="246" t="s">
        <v>263</v>
      </c>
      <c r="G484" s="243"/>
      <c r="H484" s="245" t="s">
        <v>1</v>
      </c>
      <c r="I484" s="247"/>
      <c r="J484" s="243"/>
      <c r="K484" s="243"/>
      <c r="L484" s="248"/>
      <c r="M484" s="249"/>
      <c r="N484" s="250"/>
      <c r="O484" s="250"/>
      <c r="P484" s="250"/>
      <c r="Q484" s="250"/>
      <c r="R484" s="250"/>
      <c r="S484" s="250"/>
      <c r="T484" s="251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52" t="s">
        <v>133</v>
      </c>
      <c r="AU484" s="252" t="s">
        <v>84</v>
      </c>
      <c r="AV484" s="13" t="s">
        <v>82</v>
      </c>
      <c r="AW484" s="13" t="s">
        <v>31</v>
      </c>
      <c r="AX484" s="13" t="s">
        <v>75</v>
      </c>
      <c r="AY484" s="252" t="s">
        <v>125</v>
      </c>
    </row>
    <row r="485" s="14" customFormat="1">
      <c r="A485" s="14"/>
      <c r="B485" s="253"/>
      <c r="C485" s="254"/>
      <c r="D485" s="244" t="s">
        <v>133</v>
      </c>
      <c r="E485" s="255" t="s">
        <v>1</v>
      </c>
      <c r="F485" s="256" t="s">
        <v>596</v>
      </c>
      <c r="G485" s="254"/>
      <c r="H485" s="257">
        <v>3</v>
      </c>
      <c r="I485" s="258"/>
      <c r="J485" s="254"/>
      <c r="K485" s="254"/>
      <c r="L485" s="259"/>
      <c r="M485" s="260"/>
      <c r="N485" s="261"/>
      <c r="O485" s="261"/>
      <c r="P485" s="261"/>
      <c r="Q485" s="261"/>
      <c r="R485" s="261"/>
      <c r="S485" s="261"/>
      <c r="T485" s="262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3" t="s">
        <v>133</v>
      </c>
      <c r="AU485" s="263" t="s">
        <v>84</v>
      </c>
      <c r="AV485" s="14" t="s">
        <v>84</v>
      </c>
      <c r="AW485" s="14" t="s">
        <v>31</v>
      </c>
      <c r="AX485" s="14" t="s">
        <v>75</v>
      </c>
      <c r="AY485" s="263" t="s">
        <v>125</v>
      </c>
    </row>
    <row r="486" s="15" customFormat="1">
      <c r="A486" s="15"/>
      <c r="B486" s="264"/>
      <c r="C486" s="265"/>
      <c r="D486" s="244" t="s">
        <v>133</v>
      </c>
      <c r="E486" s="266" t="s">
        <v>1</v>
      </c>
      <c r="F486" s="267" t="s">
        <v>136</v>
      </c>
      <c r="G486" s="265"/>
      <c r="H486" s="268">
        <v>3</v>
      </c>
      <c r="I486" s="269"/>
      <c r="J486" s="265"/>
      <c r="K486" s="265"/>
      <c r="L486" s="270"/>
      <c r="M486" s="271"/>
      <c r="N486" s="272"/>
      <c r="O486" s="272"/>
      <c r="P486" s="272"/>
      <c r="Q486" s="272"/>
      <c r="R486" s="272"/>
      <c r="S486" s="272"/>
      <c r="T486" s="273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T486" s="274" t="s">
        <v>133</v>
      </c>
      <c r="AU486" s="274" t="s">
        <v>84</v>
      </c>
      <c r="AV486" s="15" t="s">
        <v>137</v>
      </c>
      <c r="AW486" s="15" t="s">
        <v>31</v>
      </c>
      <c r="AX486" s="15" t="s">
        <v>75</v>
      </c>
      <c r="AY486" s="274" t="s">
        <v>125</v>
      </c>
    </row>
    <row r="487" s="13" customFormat="1">
      <c r="A487" s="13"/>
      <c r="B487" s="242"/>
      <c r="C487" s="243"/>
      <c r="D487" s="244" t="s">
        <v>133</v>
      </c>
      <c r="E487" s="245" t="s">
        <v>1</v>
      </c>
      <c r="F487" s="246" t="s">
        <v>362</v>
      </c>
      <c r="G487" s="243"/>
      <c r="H487" s="245" t="s">
        <v>1</v>
      </c>
      <c r="I487" s="247"/>
      <c r="J487" s="243"/>
      <c r="K487" s="243"/>
      <c r="L487" s="248"/>
      <c r="M487" s="249"/>
      <c r="N487" s="250"/>
      <c r="O487" s="250"/>
      <c r="P487" s="250"/>
      <c r="Q487" s="250"/>
      <c r="R487" s="250"/>
      <c r="S487" s="250"/>
      <c r="T487" s="251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52" t="s">
        <v>133</v>
      </c>
      <c r="AU487" s="252" t="s">
        <v>84</v>
      </c>
      <c r="AV487" s="13" t="s">
        <v>82</v>
      </c>
      <c r="AW487" s="13" t="s">
        <v>31</v>
      </c>
      <c r="AX487" s="13" t="s">
        <v>75</v>
      </c>
      <c r="AY487" s="252" t="s">
        <v>125</v>
      </c>
    </row>
    <row r="488" s="14" customFormat="1">
      <c r="A488" s="14"/>
      <c r="B488" s="253"/>
      <c r="C488" s="254"/>
      <c r="D488" s="244" t="s">
        <v>133</v>
      </c>
      <c r="E488" s="255" t="s">
        <v>1</v>
      </c>
      <c r="F488" s="256" t="s">
        <v>596</v>
      </c>
      <c r="G488" s="254"/>
      <c r="H488" s="257">
        <v>3</v>
      </c>
      <c r="I488" s="258"/>
      <c r="J488" s="254"/>
      <c r="K488" s="254"/>
      <c r="L488" s="259"/>
      <c r="M488" s="260"/>
      <c r="N488" s="261"/>
      <c r="O488" s="261"/>
      <c r="P488" s="261"/>
      <c r="Q488" s="261"/>
      <c r="R488" s="261"/>
      <c r="S488" s="261"/>
      <c r="T488" s="262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63" t="s">
        <v>133</v>
      </c>
      <c r="AU488" s="263" t="s">
        <v>84</v>
      </c>
      <c r="AV488" s="14" t="s">
        <v>84</v>
      </c>
      <c r="AW488" s="14" t="s">
        <v>31</v>
      </c>
      <c r="AX488" s="14" t="s">
        <v>75</v>
      </c>
      <c r="AY488" s="263" t="s">
        <v>125</v>
      </c>
    </row>
    <row r="489" s="15" customFormat="1">
      <c r="A489" s="15"/>
      <c r="B489" s="264"/>
      <c r="C489" s="265"/>
      <c r="D489" s="244" t="s">
        <v>133</v>
      </c>
      <c r="E489" s="266" t="s">
        <v>1</v>
      </c>
      <c r="F489" s="267" t="s">
        <v>136</v>
      </c>
      <c r="G489" s="265"/>
      <c r="H489" s="268">
        <v>3</v>
      </c>
      <c r="I489" s="269"/>
      <c r="J489" s="265"/>
      <c r="K489" s="265"/>
      <c r="L489" s="270"/>
      <c r="M489" s="271"/>
      <c r="N489" s="272"/>
      <c r="O489" s="272"/>
      <c r="P489" s="272"/>
      <c r="Q489" s="272"/>
      <c r="R489" s="272"/>
      <c r="S489" s="272"/>
      <c r="T489" s="273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74" t="s">
        <v>133</v>
      </c>
      <c r="AU489" s="274" t="s">
        <v>84</v>
      </c>
      <c r="AV489" s="15" t="s">
        <v>137</v>
      </c>
      <c r="AW489" s="15" t="s">
        <v>31</v>
      </c>
      <c r="AX489" s="15" t="s">
        <v>75</v>
      </c>
      <c r="AY489" s="274" t="s">
        <v>125</v>
      </c>
    </row>
    <row r="490" s="16" customFormat="1">
      <c r="A490" s="16"/>
      <c r="B490" s="275"/>
      <c r="C490" s="276"/>
      <c r="D490" s="244" t="s">
        <v>133</v>
      </c>
      <c r="E490" s="277" t="s">
        <v>1</v>
      </c>
      <c r="F490" s="278" t="s">
        <v>141</v>
      </c>
      <c r="G490" s="276"/>
      <c r="H490" s="279">
        <v>48.200000000000003</v>
      </c>
      <c r="I490" s="280"/>
      <c r="J490" s="276"/>
      <c r="K490" s="276"/>
      <c r="L490" s="281"/>
      <c r="M490" s="282"/>
      <c r="N490" s="283"/>
      <c r="O490" s="283"/>
      <c r="P490" s="283"/>
      <c r="Q490" s="283"/>
      <c r="R490" s="283"/>
      <c r="S490" s="283"/>
      <c r="T490" s="284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T490" s="285" t="s">
        <v>133</v>
      </c>
      <c r="AU490" s="285" t="s">
        <v>84</v>
      </c>
      <c r="AV490" s="16" t="s">
        <v>131</v>
      </c>
      <c r="AW490" s="16" t="s">
        <v>31</v>
      </c>
      <c r="AX490" s="16" t="s">
        <v>82</v>
      </c>
      <c r="AY490" s="285" t="s">
        <v>125</v>
      </c>
    </row>
    <row r="491" s="2" customFormat="1" ht="16.5" customHeight="1">
      <c r="A491" s="39"/>
      <c r="B491" s="40"/>
      <c r="C491" s="290" t="s">
        <v>597</v>
      </c>
      <c r="D491" s="290" t="s">
        <v>342</v>
      </c>
      <c r="E491" s="291" t="s">
        <v>598</v>
      </c>
      <c r="F491" s="292" t="s">
        <v>599</v>
      </c>
      <c r="G491" s="293" t="s">
        <v>161</v>
      </c>
      <c r="H491" s="294">
        <v>43.466000000000001</v>
      </c>
      <c r="I491" s="295"/>
      <c r="J491" s="296">
        <f>ROUND(I491*H491,2)</f>
        <v>0</v>
      </c>
      <c r="K491" s="297"/>
      <c r="L491" s="298"/>
      <c r="M491" s="299" t="s">
        <v>1</v>
      </c>
      <c r="N491" s="300" t="s">
        <v>40</v>
      </c>
      <c r="O491" s="92"/>
      <c r="P491" s="238">
        <f>O491*H491</f>
        <v>0</v>
      </c>
      <c r="Q491" s="238">
        <v>0.044999999999999998</v>
      </c>
      <c r="R491" s="238">
        <f>Q491*H491</f>
        <v>1.95597</v>
      </c>
      <c r="S491" s="238">
        <v>0</v>
      </c>
      <c r="T491" s="239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40" t="s">
        <v>182</v>
      </c>
      <c r="AT491" s="240" t="s">
        <v>342</v>
      </c>
      <c r="AU491" s="240" t="s">
        <v>84</v>
      </c>
      <c r="AY491" s="18" t="s">
        <v>125</v>
      </c>
      <c r="BE491" s="241">
        <f>IF(N491="základní",J491,0)</f>
        <v>0</v>
      </c>
      <c r="BF491" s="241">
        <f>IF(N491="snížená",J491,0)</f>
        <v>0</v>
      </c>
      <c r="BG491" s="241">
        <f>IF(N491="zákl. přenesená",J491,0)</f>
        <v>0</v>
      </c>
      <c r="BH491" s="241">
        <f>IF(N491="sníž. přenesená",J491,0)</f>
        <v>0</v>
      </c>
      <c r="BI491" s="241">
        <f>IF(N491="nulová",J491,0)</f>
        <v>0</v>
      </c>
      <c r="BJ491" s="18" t="s">
        <v>82</v>
      </c>
      <c r="BK491" s="241">
        <f>ROUND(I491*H491,2)</f>
        <v>0</v>
      </c>
      <c r="BL491" s="18" t="s">
        <v>131</v>
      </c>
      <c r="BM491" s="240" t="s">
        <v>600</v>
      </c>
    </row>
    <row r="492" s="14" customFormat="1">
      <c r="A492" s="14"/>
      <c r="B492" s="253"/>
      <c r="C492" s="254"/>
      <c r="D492" s="244" t="s">
        <v>133</v>
      </c>
      <c r="E492" s="255" t="s">
        <v>1</v>
      </c>
      <c r="F492" s="256" t="s">
        <v>601</v>
      </c>
      <c r="G492" s="254"/>
      <c r="H492" s="257">
        <v>43.466000000000001</v>
      </c>
      <c r="I492" s="258"/>
      <c r="J492" s="254"/>
      <c r="K492" s="254"/>
      <c r="L492" s="259"/>
      <c r="M492" s="260"/>
      <c r="N492" s="261"/>
      <c r="O492" s="261"/>
      <c r="P492" s="261"/>
      <c r="Q492" s="261"/>
      <c r="R492" s="261"/>
      <c r="S492" s="261"/>
      <c r="T492" s="262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63" t="s">
        <v>133</v>
      </c>
      <c r="AU492" s="263" t="s">
        <v>84</v>
      </c>
      <c r="AV492" s="14" t="s">
        <v>84</v>
      </c>
      <c r="AW492" s="14" t="s">
        <v>31</v>
      </c>
      <c r="AX492" s="14" t="s">
        <v>82</v>
      </c>
      <c r="AY492" s="263" t="s">
        <v>125</v>
      </c>
    </row>
    <row r="493" s="2" customFormat="1" ht="16.5" customHeight="1">
      <c r="A493" s="39"/>
      <c r="B493" s="40"/>
      <c r="C493" s="290" t="s">
        <v>602</v>
      </c>
      <c r="D493" s="290" t="s">
        <v>342</v>
      </c>
      <c r="E493" s="291" t="s">
        <v>603</v>
      </c>
      <c r="F493" s="292" t="s">
        <v>604</v>
      </c>
      <c r="G493" s="293" t="s">
        <v>161</v>
      </c>
      <c r="H493" s="294">
        <v>6.1799999999999997</v>
      </c>
      <c r="I493" s="295"/>
      <c r="J493" s="296">
        <f>ROUND(I493*H493,2)</f>
        <v>0</v>
      </c>
      <c r="K493" s="297"/>
      <c r="L493" s="298"/>
      <c r="M493" s="299" t="s">
        <v>1</v>
      </c>
      <c r="N493" s="300" t="s">
        <v>40</v>
      </c>
      <c r="O493" s="92"/>
      <c r="P493" s="238">
        <f>O493*H493</f>
        <v>0</v>
      </c>
      <c r="Q493" s="238">
        <v>0.056120000000000003</v>
      </c>
      <c r="R493" s="238">
        <f>Q493*H493</f>
        <v>0.34682160000000001</v>
      </c>
      <c r="S493" s="238">
        <v>0</v>
      </c>
      <c r="T493" s="239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40" t="s">
        <v>182</v>
      </c>
      <c r="AT493" s="240" t="s">
        <v>342</v>
      </c>
      <c r="AU493" s="240" t="s">
        <v>84</v>
      </c>
      <c r="AY493" s="18" t="s">
        <v>125</v>
      </c>
      <c r="BE493" s="241">
        <f>IF(N493="základní",J493,0)</f>
        <v>0</v>
      </c>
      <c r="BF493" s="241">
        <f>IF(N493="snížená",J493,0)</f>
        <v>0</v>
      </c>
      <c r="BG493" s="241">
        <f>IF(N493="zákl. přenesená",J493,0)</f>
        <v>0</v>
      </c>
      <c r="BH493" s="241">
        <f>IF(N493="sníž. přenesená",J493,0)</f>
        <v>0</v>
      </c>
      <c r="BI493" s="241">
        <f>IF(N493="nulová",J493,0)</f>
        <v>0</v>
      </c>
      <c r="BJ493" s="18" t="s">
        <v>82</v>
      </c>
      <c r="BK493" s="241">
        <f>ROUND(I493*H493,2)</f>
        <v>0</v>
      </c>
      <c r="BL493" s="18" t="s">
        <v>131</v>
      </c>
      <c r="BM493" s="240" t="s">
        <v>605</v>
      </c>
    </row>
    <row r="494" s="14" customFormat="1">
      <c r="A494" s="14"/>
      <c r="B494" s="253"/>
      <c r="C494" s="254"/>
      <c r="D494" s="244" t="s">
        <v>133</v>
      </c>
      <c r="E494" s="255" t="s">
        <v>1</v>
      </c>
      <c r="F494" s="256" t="s">
        <v>137</v>
      </c>
      <c r="G494" s="254"/>
      <c r="H494" s="257">
        <v>3</v>
      </c>
      <c r="I494" s="258"/>
      <c r="J494" s="254"/>
      <c r="K494" s="254"/>
      <c r="L494" s="259"/>
      <c r="M494" s="260"/>
      <c r="N494" s="261"/>
      <c r="O494" s="261"/>
      <c r="P494" s="261"/>
      <c r="Q494" s="261"/>
      <c r="R494" s="261"/>
      <c r="S494" s="261"/>
      <c r="T494" s="262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63" t="s">
        <v>133</v>
      </c>
      <c r="AU494" s="263" t="s">
        <v>84</v>
      </c>
      <c r="AV494" s="14" t="s">
        <v>84</v>
      </c>
      <c r="AW494" s="14" t="s">
        <v>31</v>
      </c>
      <c r="AX494" s="14" t="s">
        <v>75</v>
      </c>
      <c r="AY494" s="263" t="s">
        <v>125</v>
      </c>
    </row>
    <row r="495" s="14" customFormat="1">
      <c r="A495" s="14"/>
      <c r="B495" s="253"/>
      <c r="C495" s="254"/>
      <c r="D495" s="244" t="s">
        <v>133</v>
      </c>
      <c r="E495" s="255" t="s">
        <v>1</v>
      </c>
      <c r="F495" s="256" t="s">
        <v>137</v>
      </c>
      <c r="G495" s="254"/>
      <c r="H495" s="257">
        <v>3</v>
      </c>
      <c r="I495" s="258"/>
      <c r="J495" s="254"/>
      <c r="K495" s="254"/>
      <c r="L495" s="259"/>
      <c r="M495" s="260"/>
      <c r="N495" s="261"/>
      <c r="O495" s="261"/>
      <c r="P495" s="261"/>
      <c r="Q495" s="261"/>
      <c r="R495" s="261"/>
      <c r="S495" s="261"/>
      <c r="T495" s="262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63" t="s">
        <v>133</v>
      </c>
      <c r="AU495" s="263" t="s">
        <v>84</v>
      </c>
      <c r="AV495" s="14" t="s">
        <v>84</v>
      </c>
      <c r="AW495" s="14" t="s">
        <v>31</v>
      </c>
      <c r="AX495" s="14" t="s">
        <v>75</v>
      </c>
      <c r="AY495" s="263" t="s">
        <v>125</v>
      </c>
    </row>
    <row r="496" s="16" customFormat="1">
      <c r="A496" s="16"/>
      <c r="B496" s="275"/>
      <c r="C496" s="276"/>
      <c r="D496" s="244" t="s">
        <v>133</v>
      </c>
      <c r="E496" s="277" t="s">
        <v>1</v>
      </c>
      <c r="F496" s="278" t="s">
        <v>141</v>
      </c>
      <c r="G496" s="276"/>
      <c r="H496" s="279">
        <v>6</v>
      </c>
      <c r="I496" s="280"/>
      <c r="J496" s="276"/>
      <c r="K496" s="276"/>
      <c r="L496" s="281"/>
      <c r="M496" s="282"/>
      <c r="N496" s="283"/>
      <c r="O496" s="283"/>
      <c r="P496" s="283"/>
      <c r="Q496" s="283"/>
      <c r="R496" s="283"/>
      <c r="S496" s="283"/>
      <c r="T496" s="284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T496" s="285" t="s">
        <v>133</v>
      </c>
      <c r="AU496" s="285" t="s">
        <v>84</v>
      </c>
      <c r="AV496" s="16" t="s">
        <v>131</v>
      </c>
      <c r="AW496" s="16" t="s">
        <v>31</v>
      </c>
      <c r="AX496" s="16" t="s">
        <v>75</v>
      </c>
      <c r="AY496" s="285" t="s">
        <v>125</v>
      </c>
    </row>
    <row r="497" s="14" customFormat="1">
      <c r="A497" s="14"/>
      <c r="B497" s="253"/>
      <c r="C497" s="254"/>
      <c r="D497" s="244" t="s">
        <v>133</v>
      </c>
      <c r="E497" s="255" t="s">
        <v>1</v>
      </c>
      <c r="F497" s="256" t="s">
        <v>606</v>
      </c>
      <c r="G497" s="254"/>
      <c r="H497" s="257">
        <v>6.1799999999999997</v>
      </c>
      <c r="I497" s="258"/>
      <c r="J497" s="254"/>
      <c r="K497" s="254"/>
      <c r="L497" s="259"/>
      <c r="M497" s="260"/>
      <c r="N497" s="261"/>
      <c r="O497" s="261"/>
      <c r="P497" s="261"/>
      <c r="Q497" s="261"/>
      <c r="R497" s="261"/>
      <c r="S497" s="261"/>
      <c r="T497" s="262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63" t="s">
        <v>133</v>
      </c>
      <c r="AU497" s="263" t="s">
        <v>84</v>
      </c>
      <c r="AV497" s="14" t="s">
        <v>84</v>
      </c>
      <c r="AW497" s="14" t="s">
        <v>31</v>
      </c>
      <c r="AX497" s="14" t="s">
        <v>82</v>
      </c>
      <c r="AY497" s="263" t="s">
        <v>125</v>
      </c>
    </row>
    <row r="498" s="2" customFormat="1" ht="24.15" customHeight="1">
      <c r="A498" s="39"/>
      <c r="B498" s="40"/>
      <c r="C498" s="228" t="s">
        <v>607</v>
      </c>
      <c r="D498" s="228" t="s">
        <v>127</v>
      </c>
      <c r="E498" s="229" t="s">
        <v>608</v>
      </c>
      <c r="F498" s="230" t="s">
        <v>609</v>
      </c>
      <c r="G498" s="231" t="s">
        <v>130</v>
      </c>
      <c r="H498" s="232">
        <v>1.9279999999999999</v>
      </c>
      <c r="I498" s="233"/>
      <c r="J498" s="234">
        <f>ROUND(I498*H498,2)</f>
        <v>0</v>
      </c>
      <c r="K498" s="235"/>
      <c r="L498" s="45"/>
      <c r="M498" s="236" t="s">
        <v>1</v>
      </c>
      <c r="N498" s="237" t="s">
        <v>40</v>
      </c>
      <c r="O498" s="92"/>
      <c r="P498" s="238">
        <f>O498*H498</f>
        <v>0</v>
      </c>
      <c r="Q498" s="238">
        <v>2.2563399999999998</v>
      </c>
      <c r="R498" s="238">
        <f>Q498*H498</f>
        <v>4.3502235199999992</v>
      </c>
      <c r="S498" s="238">
        <v>0</v>
      </c>
      <c r="T498" s="239">
        <f>S498*H498</f>
        <v>0</v>
      </c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R498" s="240" t="s">
        <v>131</v>
      </c>
      <c r="AT498" s="240" t="s">
        <v>127</v>
      </c>
      <c r="AU498" s="240" t="s">
        <v>84</v>
      </c>
      <c r="AY498" s="18" t="s">
        <v>125</v>
      </c>
      <c r="BE498" s="241">
        <f>IF(N498="základní",J498,0)</f>
        <v>0</v>
      </c>
      <c r="BF498" s="241">
        <f>IF(N498="snížená",J498,0)</f>
        <v>0</v>
      </c>
      <c r="BG498" s="241">
        <f>IF(N498="zákl. přenesená",J498,0)</f>
        <v>0</v>
      </c>
      <c r="BH498" s="241">
        <f>IF(N498="sníž. přenesená",J498,0)</f>
        <v>0</v>
      </c>
      <c r="BI498" s="241">
        <f>IF(N498="nulová",J498,0)</f>
        <v>0</v>
      </c>
      <c r="BJ498" s="18" t="s">
        <v>82</v>
      </c>
      <c r="BK498" s="241">
        <f>ROUND(I498*H498,2)</f>
        <v>0</v>
      </c>
      <c r="BL498" s="18" t="s">
        <v>131</v>
      </c>
      <c r="BM498" s="240" t="s">
        <v>610</v>
      </c>
    </row>
    <row r="499" s="13" customFormat="1">
      <c r="A499" s="13"/>
      <c r="B499" s="242"/>
      <c r="C499" s="243"/>
      <c r="D499" s="244" t="s">
        <v>133</v>
      </c>
      <c r="E499" s="245" t="s">
        <v>1</v>
      </c>
      <c r="F499" s="246" t="s">
        <v>594</v>
      </c>
      <c r="G499" s="243"/>
      <c r="H499" s="245" t="s">
        <v>1</v>
      </c>
      <c r="I499" s="247"/>
      <c r="J499" s="243"/>
      <c r="K499" s="243"/>
      <c r="L499" s="248"/>
      <c r="M499" s="249"/>
      <c r="N499" s="250"/>
      <c r="O499" s="250"/>
      <c r="P499" s="250"/>
      <c r="Q499" s="250"/>
      <c r="R499" s="250"/>
      <c r="S499" s="250"/>
      <c r="T499" s="251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52" t="s">
        <v>133</v>
      </c>
      <c r="AU499" s="252" t="s">
        <v>84</v>
      </c>
      <c r="AV499" s="13" t="s">
        <v>82</v>
      </c>
      <c r="AW499" s="13" t="s">
        <v>31</v>
      </c>
      <c r="AX499" s="13" t="s">
        <v>75</v>
      </c>
      <c r="AY499" s="252" t="s">
        <v>125</v>
      </c>
    </row>
    <row r="500" s="14" customFormat="1">
      <c r="A500" s="14"/>
      <c r="B500" s="253"/>
      <c r="C500" s="254"/>
      <c r="D500" s="244" t="s">
        <v>133</v>
      </c>
      <c r="E500" s="255" t="s">
        <v>1</v>
      </c>
      <c r="F500" s="256" t="s">
        <v>611</v>
      </c>
      <c r="G500" s="254"/>
      <c r="H500" s="257">
        <v>1.6879999999999999</v>
      </c>
      <c r="I500" s="258"/>
      <c r="J500" s="254"/>
      <c r="K500" s="254"/>
      <c r="L500" s="259"/>
      <c r="M500" s="260"/>
      <c r="N500" s="261"/>
      <c r="O500" s="261"/>
      <c r="P500" s="261"/>
      <c r="Q500" s="261"/>
      <c r="R500" s="261"/>
      <c r="S500" s="261"/>
      <c r="T500" s="262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63" t="s">
        <v>133</v>
      </c>
      <c r="AU500" s="263" t="s">
        <v>84</v>
      </c>
      <c r="AV500" s="14" t="s">
        <v>84</v>
      </c>
      <c r="AW500" s="14" t="s">
        <v>31</v>
      </c>
      <c r="AX500" s="14" t="s">
        <v>75</v>
      </c>
      <c r="AY500" s="263" t="s">
        <v>125</v>
      </c>
    </row>
    <row r="501" s="15" customFormat="1">
      <c r="A501" s="15"/>
      <c r="B501" s="264"/>
      <c r="C501" s="265"/>
      <c r="D501" s="244" t="s">
        <v>133</v>
      </c>
      <c r="E501" s="266" t="s">
        <v>1</v>
      </c>
      <c r="F501" s="267" t="s">
        <v>136</v>
      </c>
      <c r="G501" s="265"/>
      <c r="H501" s="268">
        <v>1.6879999999999999</v>
      </c>
      <c r="I501" s="269"/>
      <c r="J501" s="265"/>
      <c r="K501" s="265"/>
      <c r="L501" s="270"/>
      <c r="M501" s="271"/>
      <c r="N501" s="272"/>
      <c r="O501" s="272"/>
      <c r="P501" s="272"/>
      <c r="Q501" s="272"/>
      <c r="R501" s="272"/>
      <c r="S501" s="272"/>
      <c r="T501" s="273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74" t="s">
        <v>133</v>
      </c>
      <c r="AU501" s="274" t="s">
        <v>84</v>
      </c>
      <c r="AV501" s="15" t="s">
        <v>137</v>
      </c>
      <c r="AW501" s="15" t="s">
        <v>31</v>
      </c>
      <c r="AX501" s="15" t="s">
        <v>75</v>
      </c>
      <c r="AY501" s="274" t="s">
        <v>125</v>
      </c>
    </row>
    <row r="502" s="13" customFormat="1">
      <c r="A502" s="13"/>
      <c r="B502" s="242"/>
      <c r="C502" s="243"/>
      <c r="D502" s="244" t="s">
        <v>133</v>
      </c>
      <c r="E502" s="245" t="s">
        <v>1</v>
      </c>
      <c r="F502" s="246" t="s">
        <v>263</v>
      </c>
      <c r="G502" s="243"/>
      <c r="H502" s="245" t="s">
        <v>1</v>
      </c>
      <c r="I502" s="247"/>
      <c r="J502" s="243"/>
      <c r="K502" s="243"/>
      <c r="L502" s="248"/>
      <c r="M502" s="249"/>
      <c r="N502" s="250"/>
      <c r="O502" s="250"/>
      <c r="P502" s="250"/>
      <c r="Q502" s="250"/>
      <c r="R502" s="250"/>
      <c r="S502" s="250"/>
      <c r="T502" s="251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52" t="s">
        <v>133</v>
      </c>
      <c r="AU502" s="252" t="s">
        <v>84</v>
      </c>
      <c r="AV502" s="13" t="s">
        <v>82</v>
      </c>
      <c r="AW502" s="13" t="s">
        <v>31</v>
      </c>
      <c r="AX502" s="13" t="s">
        <v>75</v>
      </c>
      <c r="AY502" s="252" t="s">
        <v>125</v>
      </c>
    </row>
    <row r="503" s="14" customFormat="1">
      <c r="A503" s="14"/>
      <c r="B503" s="253"/>
      <c r="C503" s="254"/>
      <c r="D503" s="244" t="s">
        <v>133</v>
      </c>
      <c r="E503" s="255" t="s">
        <v>1</v>
      </c>
      <c r="F503" s="256" t="s">
        <v>612</v>
      </c>
      <c r="G503" s="254"/>
      <c r="H503" s="257">
        <v>0.12</v>
      </c>
      <c r="I503" s="258"/>
      <c r="J503" s="254"/>
      <c r="K503" s="254"/>
      <c r="L503" s="259"/>
      <c r="M503" s="260"/>
      <c r="N503" s="261"/>
      <c r="O503" s="261"/>
      <c r="P503" s="261"/>
      <c r="Q503" s="261"/>
      <c r="R503" s="261"/>
      <c r="S503" s="261"/>
      <c r="T503" s="262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63" t="s">
        <v>133</v>
      </c>
      <c r="AU503" s="263" t="s">
        <v>84</v>
      </c>
      <c r="AV503" s="14" t="s">
        <v>84</v>
      </c>
      <c r="AW503" s="14" t="s">
        <v>31</v>
      </c>
      <c r="AX503" s="14" t="s">
        <v>75</v>
      </c>
      <c r="AY503" s="263" t="s">
        <v>125</v>
      </c>
    </row>
    <row r="504" s="15" customFormat="1">
      <c r="A504" s="15"/>
      <c r="B504" s="264"/>
      <c r="C504" s="265"/>
      <c r="D504" s="244" t="s">
        <v>133</v>
      </c>
      <c r="E504" s="266" t="s">
        <v>1</v>
      </c>
      <c r="F504" s="267" t="s">
        <v>136</v>
      </c>
      <c r="G504" s="265"/>
      <c r="H504" s="268">
        <v>0.12</v>
      </c>
      <c r="I504" s="269"/>
      <c r="J504" s="265"/>
      <c r="K504" s="265"/>
      <c r="L504" s="270"/>
      <c r="M504" s="271"/>
      <c r="N504" s="272"/>
      <c r="O504" s="272"/>
      <c r="P504" s="272"/>
      <c r="Q504" s="272"/>
      <c r="R504" s="272"/>
      <c r="S504" s="272"/>
      <c r="T504" s="273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T504" s="274" t="s">
        <v>133</v>
      </c>
      <c r="AU504" s="274" t="s">
        <v>84</v>
      </c>
      <c r="AV504" s="15" t="s">
        <v>137</v>
      </c>
      <c r="AW504" s="15" t="s">
        <v>31</v>
      </c>
      <c r="AX504" s="15" t="s">
        <v>75</v>
      </c>
      <c r="AY504" s="274" t="s">
        <v>125</v>
      </c>
    </row>
    <row r="505" s="13" customFormat="1">
      <c r="A505" s="13"/>
      <c r="B505" s="242"/>
      <c r="C505" s="243"/>
      <c r="D505" s="244" t="s">
        <v>133</v>
      </c>
      <c r="E505" s="245" t="s">
        <v>1</v>
      </c>
      <c r="F505" s="246" t="s">
        <v>362</v>
      </c>
      <c r="G505" s="243"/>
      <c r="H505" s="245" t="s">
        <v>1</v>
      </c>
      <c r="I505" s="247"/>
      <c r="J505" s="243"/>
      <c r="K505" s="243"/>
      <c r="L505" s="248"/>
      <c r="M505" s="249"/>
      <c r="N505" s="250"/>
      <c r="O505" s="250"/>
      <c r="P505" s="250"/>
      <c r="Q505" s="250"/>
      <c r="R505" s="250"/>
      <c r="S505" s="250"/>
      <c r="T505" s="251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52" t="s">
        <v>133</v>
      </c>
      <c r="AU505" s="252" t="s">
        <v>84</v>
      </c>
      <c r="AV505" s="13" t="s">
        <v>82</v>
      </c>
      <c r="AW505" s="13" t="s">
        <v>31</v>
      </c>
      <c r="AX505" s="13" t="s">
        <v>75</v>
      </c>
      <c r="AY505" s="252" t="s">
        <v>125</v>
      </c>
    </row>
    <row r="506" s="14" customFormat="1">
      <c r="A506" s="14"/>
      <c r="B506" s="253"/>
      <c r="C506" s="254"/>
      <c r="D506" s="244" t="s">
        <v>133</v>
      </c>
      <c r="E506" s="255" t="s">
        <v>1</v>
      </c>
      <c r="F506" s="256" t="s">
        <v>612</v>
      </c>
      <c r="G506" s="254"/>
      <c r="H506" s="257">
        <v>0.12</v>
      </c>
      <c r="I506" s="258"/>
      <c r="J506" s="254"/>
      <c r="K506" s="254"/>
      <c r="L506" s="259"/>
      <c r="M506" s="260"/>
      <c r="N506" s="261"/>
      <c r="O506" s="261"/>
      <c r="P506" s="261"/>
      <c r="Q506" s="261"/>
      <c r="R506" s="261"/>
      <c r="S506" s="261"/>
      <c r="T506" s="262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3" t="s">
        <v>133</v>
      </c>
      <c r="AU506" s="263" t="s">
        <v>84</v>
      </c>
      <c r="AV506" s="14" t="s">
        <v>84</v>
      </c>
      <c r="AW506" s="14" t="s">
        <v>31</v>
      </c>
      <c r="AX506" s="14" t="s">
        <v>75</v>
      </c>
      <c r="AY506" s="263" t="s">
        <v>125</v>
      </c>
    </row>
    <row r="507" s="15" customFormat="1">
      <c r="A507" s="15"/>
      <c r="B507" s="264"/>
      <c r="C507" s="265"/>
      <c r="D507" s="244" t="s">
        <v>133</v>
      </c>
      <c r="E507" s="266" t="s">
        <v>1</v>
      </c>
      <c r="F507" s="267" t="s">
        <v>136</v>
      </c>
      <c r="G507" s="265"/>
      <c r="H507" s="268">
        <v>0.12</v>
      </c>
      <c r="I507" s="269"/>
      <c r="J507" s="265"/>
      <c r="K507" s="265"/>
      <c r="L507" s="270"/>
      <c r="M507" s="271"/>
      <c r="N507" s="272"/>
      <c r="O507" s="272"/>
      <c r="P507" s="272"/>
      <c r="Q507" s="272"/>
      <c r="R507" s="272"/>
      <c r="S507" s="272"/>
      <c r="T507" s="273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74" t="s">
        <v>133</v>
      </c>
      <c r="AU507" s="274" t="s">
        <v>84</v>
      </c>
      <c r="AV507" s="15" t="s">
        <v>137</v>
      </c>
      <c r="AW507" s="15" t="s">
        <v>31</v>
      </c>
      <c r="AX507" s="15" t="s">
        <v>75</v>
      </c>
      <c r="AY507" s="274" t="s">
        <v>125</v>
      </c>
    </row>
    <row r="508" s="16" customFormat="1">
      <c r="A508" s="16"/>
      <c r="B508" s="275"/>
      <c r="C508" s="276"/>
      <c r="D508" s="244" t="s">
        <v>133</v>
      </c>
      <c r="E508" s="277" t="s">
        <v>1</v>
      </c>
      <c r="F508" s="278" t="s">
        <v>141</v>
      </c>
      <c r="G508" s="276"/>
      <c r="H508" s="279">
        <v>1.9279999999999999</v>
      </c>
      <c r="I508" s="280"/>
      <c r="J508" s="276"/>
      <c r="K508" s="276"/>
      <c r="L508" s="281"/>
      <c r="M508" s="282"/>
      <c r="N508" s="283"/>
      <c r="O508" s="283"/>
      <c r="P508" s="283"/>
      <c r="Q508" s="283"/>
      <c r="R508" s="283"/>
      <c r="S508" s="283"/>
      <c r="T508" s="284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T508" s="285" t="s">
        <v>133</v>
      </c>
      <c r="AU508" s="285" t="s">
        <v>84</v>
      </c>
      <c r="AV508" s="16" t="s">
        <v>131</v>
      </c>
      <c r="AW508" s="16" t="s">
        <v>31</v>
      </c>
      <c r="AX508" s="16" t="s">
        <v>82</v>
      </c>
      <c r="AY508" s="285" t="s">
        <v>125</v>
      </c>
    </row>
    <row r="509" s="2" customFormat="1" ht="21.75" customHeight="1">
      <c r="A509" s="39"/>
      <c r="B509" s="40"/>
      <c r="C509" s="228" t="s">
        <v>613</v>
      </c>
      <c r="D509" s="228" t="s">
        <v>127</v>
      </c>
      <c r="E509" s="229" t="s">
        <v>614</v>
      </c>
      <c r="F509" s="230" t="s">
        <v>615</v>
      </c>
      <c r="G509" s="231" t="s">
        <v>130</v>
      </c>
      <c r="H509" s="232">
        <v>0.879</v>
      </c>
      <c r="I509" s="233"/>
      <c r="J509" s="234">
        <f>ROUND(I509*H509,2)</f>
        <v>0</v>
      </c>
      <c r="K509" s="235"/>
      <c r="L509" s="45"/>
      <c r="M509" s="236" t="s">
        <v>1</v>
      </c>
      <c r="N509" s="237" t="s">
        <v>40</v>
      </c>
      <c r="O509" s="92"/>
      <c r="P509" s="238">
        <f>O509*H509</f>
        <v>0</v>
      </c>
      <c r="Q509" s="238">
        <v>2.2563399999999998</v>
      </c>
      <c r="R509" s="238">
        <f>Q509*H509</f>
        <v>1.9833228599999999</v>
      </c>
      <c r="S509" s="238">
        <v>0</v>
      </c>
      <c r="T509" s="239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40" t="s">
        <v>131</v>
      </c>
      <c r="AT509" s="240" t="s">
        <v>127</v>
      </c>
      <c r="AU509" s="240" t="s">
        <v>84</v>
      </c>
      <c r="AY509" s="18" t="s">
        <v>125</v>
      </c>
      <c r="BE509" s="241">
        <f>IF(N509="základní",J509,0)</f>
        <v>0</v>
      </c>
      <c r="BF509" s="241">
        <f>IF(N509="snížená",J509,0)</f>
        <v>0</v>
      </c>
      <c r="BG509" s="241">
        <f>IF(N509="zákl. přenesená",J509,0)</f>
        <v>0</v>
      </c>
      <c r="BH509" s="241">
        <f>IF(N509="sníž. přenesená",J509,0)</f>
        <v>0</v>
      </c>
      <c r="BI509" s="241">
        <f>IF(N509="nulová",J509,0)</f>
        <v>0</v>
      </c>
      <c r="BJ509" s="18" t="s">
        <v>82</v>
      </c>
      <c r="BK509" s="241">
        <f>ROUND(I509*H509,2)</f>
        <v>0</v>
      </c>
      <c r="BL509" s="18" t="s">
        <v>131</v>
      </c>
      <c r="BM509" s="240" t="s">
        <v>616</v>
      </c>
    </row>
    <row r="510" s="13" customFormat="1">
      <c r="A510" s="13"/>
      <c r="B510" s="242"/>
      <c r="C510" s="243"/>
      <c r="D510" s="244" t="s">
        <v>133</v>
      </c>
      <c r="E510" s="245" t="s">
        <v>1</v>
      </c>
      <c r="F510" s="246" t="s">
        <v>263</v>
      </c>
      <c r="G510" s="243"/>
      <c r="H510" s="245" t="s">
        <v>1</v>
      </c>
      <c r="I510" s="247"/>
      <c r="J510" s="243"/>
      <c r="K510" s="243"/>
      <c r="L510" s="248"/>
      <c r="M510" s="249"/>
      <c r="N510" s="250"/>
      <c r="O510" s="250"/>
      <c r="P510" s="250"/>
      <c r="Q510" s="250"/>
      <c r="R510" s="250"/>
      <c r="S510" s="250"/>
      <c r="T510" s="251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52" t="s">
        <v>133</v>
      </c>
      <c r="AU510" s="252" t="s">
        <v>84</v>
      </c>
      <c r="AV510" s="13" t="s">
        <v>82</v>
      </c>
      <c r="AW510" s="13" t="s">
        <v>31</v>
      </c>
      <c r="AX510" s="13" t="s">
        <v>75</v>
      </c>
      <c r="AY510" s="252" t="s">
        <v>125</v>
      </c>
    </row>
    <row r="511" s="14" customFormat="1">
      <c r="A511" s="14"/>
      <c r="B511" s="253"/>
      <c r="C511" s="254"/>
      <c r="D511" s="244" t="s">
        <v>133</v>
      </c>
      <c r="E511" s="255" t="s">
        <v>1</v>
      </c>
      <c r="F511" s="256" t="s">
        <v>617</v>
      </c>
      <c r="G511" s="254"/>
      <c r="H511" s="257">
        <v>0.41799999999999998</v>
      </c>
      <c r="I511" s="258"/>
      <c r="J511" s="254"/>
      <c r="K511" s="254"/>
      <c r="L511" s="259"/>
      <c r="M511" s="260"/>
      <c r="N511" s="261"/>
      <c r="O511" s="261"/>
      <c r="P511" s="261"/>
      <c r="Q511" s="261"/>
      <c r="R511" s="261"/>
      <c r="S511" s="261"/>
      <c r="T511" s="262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63" t="s">
        <v>133</v>
      </c>
      <c r="AU511" s="263" t="s">
        <v>84</v>
      </c>
      <c r="AV511" s="14" t="s">
        <v>84</v>
      </c>
      <c r="AW511" s="14" t="s">
        <v>31</v>
      </c>
      <c r="AX511" s="14" t="s">
        <v>75</v>
      </c>
      <c r="AY511" s="263" t="s">
        <v>125</v>
      </c>
    </row>
    <row r="512" s="13" customFormat="1">
      <c r="A512" s="13"/>
      <c r="B512" s="242"/>
      <c r="C512" s="243"/>
      <c r="D512" s="244" t="s">
        <v>133</v>
      </c>
      <c r="E512" s="245" t="s">
        <v>1</v>
      </c>
      <c r="F512" s="246" t="s">
        <v>362</v>
      </c>
      <c r="G512" s="243"/>
      <c r="H512" s="245" t="s">
        <v>1</v>
      </c>
      <c r="I512" s="247"/>
      <c r="J512" s="243"/>
      <c r="K512" s="243"/>
      <c r="L512" s="248"/>
      <c r="M512" s="249"/>
      <c r="N512" s="250"/>
      <c r="O512" s="250"/>
      <c r="P512" s="250"/>
      <c r="Q512" s="250"/>
      <c r="R512" s="250"/>
      <c r="S512" s="250"/>
      <c r="T512" s="251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52" t="s">
        <v>133</v>
      </c>
      <c r="AU512" s="252" t="s">
        <v>84</v>
      </c>
      <c r="AV512" s="13" t="s">
        <v>82</v>
      </c>
      <c r="AW512" s="13" t="s">
        <v>31</v>
      </c>
      <c r="AX512" s="13" t="s">
        <v>75</v>
      </c>
      <c r="AY512" s="252" t="s">
        <v>125</v>
      </c>
    </row>
    <row r="513" s="14" customFormat="1">
      <c r="A513" s="14"/>
      <c r="B513" s="253"/>
      <c r="C513" s="254"/>
      <c r="D513" s="244" t="s">
        <v>133</v>
      </c>
      <c r="E513" s="255" t="s">
        <v>1</v>
      </c>
      <c r="F513" s="256" t="s">
        <v>618</v>
      </c>
      <c r="G513" s="254"/>
      <c r="H513" s="257">
        <v>0.46100000000000002</v>
      </c>
      <c r="I513" s="258"/>
      <c r="J513" s="254"/>
      <c r="K513" s="254"/>
      <c r="L513" s="259"/>
      <c r="M513" s="260"/>
      <c r="N513" s="261"/>
      <c r="O513" s="261"/>
      <c r="P513" s="261"/>
      <c r="Q513" s="261"/>
      <c r="R513" s="261"/>
      <c r="S513" s="261"/>
      <c r="T513" s="262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63" t="s">
        <v>133</v>
      </c>
      <c r="AU513" s="263" t="s">
        <v>84</v>
      </c>
      <c r="AV513" s="14" t="s">
        <v>84</v>
      </c>
      <c r="AW513" s="14" t="s">
        <v>31</v>
      </c>
      <c r="AX513" s="14" t="s">
        <v>75</v>
      </c>
      <c r="AY513" s="263" t="s">
        <v>125</v>
      </c>
    </row>
    <row r="514" s="16" customFormat="1">
      <c r="A514" s="16"/>
      <c r="B514" s="275"/>
      <c r="C514" s="276"/>
      <c r="D514" s="244" t="s">
        <v>133</v>
      </c>
      <c r="E514" s="277" t="s">
        <v>1</v>
      </c>
      <c r="F514" s="278" t="s">
        <v>141</v>
      </c>
      <c r="G514" s="276"/>
      <c r="H514" s="279">
        <v>0.879</v>
      </c>
      <c r="I514" s="280"/>
      <c r="J514" s="276"/>
      <c r="K514" s="276"/>
      <c r="L514" s="281"/>
      <c r="M514" s="282"/>
      <c r="N514" s="283"/>
      <c r="O514" s="283"/>
      <c r="P514" s="283"/>
      <c r="Q514" s="283"/>
      <c r="R514" s="283"/>
      <c r="S514" s="283"/>
      <c r="T514" s="284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T514" s="285" t="s">
        <v>133</v>
      </c>
      <c r="AU514" s="285" t="s">
        <v>84</v>
      </c>
      <c r="AV514" s="16" t="s">
        <v>131</v>
      </c>
      <c r="AW514" s="16" t="s">
        <v>31</v>
      </c>
      <c r="AX514" s="16" t="s">
        <v>82</v>
      </c>
      <c r="AY514" s="285" t="s">
        <v>125</v>
      </c>
    </row>
    <row r="515" s="2" customFormat="1" ht="16.5" customHeight="1">
      <c r="A515" s="39"/>
      <c r="B515" s="40"/>
      <c r="C515" s="228" t="s">
        <v>619</v>
      </c>
      <c r="D515" s="228" t="s">
        <v>127</v>
      </c>
      <c r="E515" s="229" t="s">
        <v>620</v>
      </c>
      <c r="F515" s="230" t="s">
        <v>621</v>
      </c>
      <c r="G515" s="231" t="s">
        <v>151</v>
      </c>
      <c r="H515" s="232">
        <v>6</v>
      </c>
      <c r="I515" s="233"/>
      <c r="J515" s="234">
        <f>ROUND(I515*H515,2)</f>
        <v>0</v>
      </c>
      <c r="K515" s="235"/>
      <c r="L515" s="45"/>
      <c r="M515" s="236" t="s">
        <v>1</v>
      </c>
      <c r="N515" s="237" t="s">
        <v>40</v>
      </c>
      <c r="O515" s="92"/>
      <c r="P515" s="238">
        <f>O515*H515</f>
        <v>0</v>
      </c>
      <c r="Q515" s="238">
        <v>0.0020400000000000001</v>
      </c>
      <c r="R515" s="238">
        <f>Q515*H515</f>
        <v>0.012240000000000001</v>
      </c>
      <c r="S515" s="238">
        <v>0</v>
      </c>
      <c r="T515" s="239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40" t="s">
        <v>131</v>
      </c>
      <c r="AT515" s="240" t="s">
        <v>127</v>
      </c>
      <c r="AU515" s="240" t="s">
        <v>84</v>
      </c>
      <c r="AY515" s="18" t="s">
        <v>125</v>
      </c>
      <c r="BE515" s="241">
        <f>IF(N515="základní",J515,0)</f>
        <v>0</v>
      </c>
      <c r="BF515" s="241">
        <f>IF(N515="snížená",J515,0)</f>
        <v>0</v>
      </c>
      <c r="BG515" s="241">
        <f>IF(N515="zákl. přenesená",J515,0)</f>
        <v>0</v>
      </c>
      <c r="BH515" s="241">
        <f>IF(N515="sníž. přenesená",J515,0)</f>
        <v>0</v>
      </c>
      <c r="BI515" s="241">
        <f>IF(N515="nulová",J515,0)</f>
        <v>0</v>
      </c>
      <c r="BJ515" s="18" t="s">
        <v>82</v>
      </c>
      <c r="BK515" s="241">
        <f>ROUND(I515*H515,2)</f>
        <v>0</v>
      </c>
      <c r="BL515" s="18" t="s">
        <v>131</v>
      </c>
      <c r="BM515" s="240" t="s">
        <v>622</v>
      </c>
    </row>
    <row r="516" s="13" customFormat="1">
      <c r="A516" s="13"/>
      <c r="B516" s="242"/>
      <c r="C516" s="243"/>
      <c r="D516" s="244" t="s">
        <v>133</v>
      </c>
      <c r="E516" s="245" t="s">
        <v>1</v>
      </c>
      <c r="F516" s="246" t="s">
        <v>250</v>
      </c>
      <c r="G516" s="243"/>
      <c r="H516" s="245" t="s">
        <v>1</v>
      </c>
      <c r="I516" s="247"/>
      <c r="J516" s="243"/>
      <c r="K516" s="243"/>
      <c r="L516" s="248"/>
      <c r="M516" s="249"/>
      <c r="N516" s="250"/>
      <c r="O516" s="250"/>
      <c r="P516" s="250"/>
      <c r="Q516" s="250"/>
      <c r="R516" s="250"/>
      <c r="S516" s="250"/>
      <c r="T516" s="251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52" t="s">
        <v>133</v>
      </c>
      <c r="AU516" s="252" t="s">
        <v>84</v>
      </c>
      <c r="AV516" s="13" t="s">
        <v>82</v>
      </c>
      <c r="AW516" s="13" t="s">
        <v>31</v>
      </c>
      <c r="AX516" s="13" t="s">
        <v>75</v>
      </c>
      <c r="AY516" s="252" t="s">
        <v>125</v>
      </c>
    </row>
    <row r="517" s="14" customFormat="1">
      <c r="A517" s="14"/>
      <c r="B517" s="253"/>
      <c r="C517" s="254"/>
      <c r="D517" s="244" t="s">
        <v>133</v>
      </c>
      <c r="E517" s="255" t="s">
        <v>1</v>
      </c>
      <c r="F517" s="256" t="s">
        <v>170</v>
      </c>
      <c r="G517" s="254"/>
      <c r="H517" s="257">
        <v>6</v>
      </c>
      <c r="I517" s="258"/>
      <c r="J517" s="254"/>
      <c r="K517" s="254"/>
      <c r="L517" s="259"/>
      <c r="M517" s="260"/>
      <c r="N517" s="261"/>
      <c r="O517" s="261"/>
      <c r="P517" s="261"/>
      <c r="Q517" s="261"/>
      <c r="R517" s="261"/>
      <c r="S517" s="261"/>
      <c r="T517" s="262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63" t="s">
        <v>133</v>
      </c>
      <c r="AU517" s="263" t="s">
        <v>84</v>
      </c>
      <c r="AV517" s="14" t="s">
        <v>84</v>
      </c>
      <c r="AW517" s="14" t="s">
        <v>31</v>
      </c>
      <c r="AX517" s="14" t="s">
        <v>75</v>
      </c>
      <c r="AY517" s="263" t="s">
        <v>125</v>
      </c>
    </row>
    <row r="518" s="16" customFormat="1">
      <c r="A518" s="16"/>
      <c r="B518" s="275"/>
      <c r="C518" s="276"/>
      <c r="D518" s="244" t="s">
        <v>133</v>
      </c>
      <c r="E518" s="277" t="s">
        <v>1</v>
      </c>
      <c r="F518" s="278" t="s">
        <v>141</v>
      </c>
      <c r="G518" s="276"/>
      <c r="H518" s="279">
        <v>6</v>
      </c>
      <c r="I518" s="280"/>
      <c r="J518" s="276"/>
      <c r="K518" s="276"/>
      <c r="L518" s="281"/>
      <c r="M518" s="282"/>
      <c r="N518" s="283"/>
      <c r="O518" s="283"/>
      <c r="P518" s="283"/>
      <c r="Q518" s="283"/>
      <c r="R518" s="283"/>
      <c r="S518" s="283"/>
      <c r="T518" s="284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T518" s="285" t="s">
        <v>133</v>
      </c>
      <c r="AU518" s="285" t="s">
        <v>84</v>
      </c>
      <c r="AV518" s="16" t="s">
        <v>131</v>
      </c>
      <c r="AW518" s="16" t="s">
        <v>31</v>
      </c>
      <c r="AX518" s="16" t="s">
        <v>82</v>
      </c>
      <c r="AY518" s="285" t="s">
        <v>125</v>
      </c>
    </row>
    <row r="519" s="2" customFormat="1" ht="49.05" customHeight="1">
      <c r="A519" s="39"/>
      <c r="B519" s="40"/>
      <c r="C519" s="228" t="s">
        <v>623</v>
      </c>
      <c r="D519" s="228" t="s">
        <v>127</v>
      </c>
      <c r="E519" s="229" t="s">
        <v>624</v>
      </c>
      <c r="F519" s="230" t="s">
        <v>625</v>
      </c>
      <c r="G519" s="231" t="s">
        <v>161</v>
      </c>
      <c r="H519" s="232">
        <v>42.200000000000003</v>
      </c>
      <c r="I519" s="233"/>
      <c r="J519" s="234">
        <f>ROUND(I519*H519,2)</f>
        <v>0</v>
      </c>
      <c r="K519" s="235"/>
      <c r="L519" s="45"/>
      <c r="M519" s="236" t="s">
        <v>1</v>
      </c>
      <c r="N519" s="237" t="s">
        <v>40</v>
      </c>
      <c r="O519" s="92"/>
      <c r="P519" s="238">
        <f>O519*H519</f>
        <v>0</v>
      </c>
      <c r="Q519" s="238">
        <v>0.13096479999999999</v>
      </c>
      <c r="R519" s="238">
        <f>Q519*H519</f>
        <v>5.5267145600000003</v>
      </c>
      <c r="S519" s="238">
        <v>0</v>
      </c>
      <c r="T519" s="239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40" t="s">
        <v>131</v>
      </c>
      <c r="AT519" s="240" t="s">
        <v>127</v>
      </c>
      <c r="AU519" s="240" t="s">
        <v>84</v>
      </c>
      <c r="AY519" s="18" t="s">
        <v>125</v>
      </c>
      <c r="BE519" s="241">
        <f>IF(N519="základní",J519,0)</f>
        <v>0</v>
      </c>
      <c r="BF519" s="241">
        <f>IF(N519="snížená",J519,0)</f>
        <v>0</v>
      </c>
      <c r="BG519" s="241">
        <f>IF(N519="zákl. přenesená",J519,0)</f>
        <v>0</v>
      </c>
      <c r="BH519" s="241">
        <f>IF(N519="sníž. přenesená",J519,0)</f>
        <v>0</v>
      </c>
      <c r="BI519" s="241">
        <f>IF(N519="nulová",J519,0)</f>
        <v>0</v>
      </c>
      <c r="BJ519" s="18" t="s">
        <v>82</v>
      </c>
      <c r="BK519" s="241">
        <f>ROUND(I519*H519,2)</f>
        <v>0</v>
      </c>
      <c r="BL519" s="18" t="s">
        <v>131</v>
      </c>
      <c r="BM519" s="240" t="s">
        <v>626</v>
      </c>
    </row>
    <row r="520" s="2" customFormat="1" ht="24.15" customHeight="1">
      <c r="A520" s="39"/>
      <c r="B520" s="40"/>
      <c r="C520" s="290" t="s">
        <v>627</v>
      </c>
      <c r="D520" s="290" t="s">
        <v>342</v>
      </c>
      <c r="E520" s="291" t="s">
        <v>628</v>
      </c>
      <c r="F520" s="292" t="s">
        <v>629</v>
      </c>
      <c r="G520" s="293" t="s">
        <v>151</v>
      </c>
      <c r="H520" s="294">
        <v>43.466000000000001</v>
      </c>
      <c r="I520" s="295"/>
      <c r="J520" s="296">
        <f>ROUND(I520*H520,2)</f>
        <v>0</v>
      </c>
      <c r="K520" s="297"/>
      <c r="L520" s="298"/>
      <c r="M520" s="299" t="s">
        <v>1</v>
      </c>
      <c r="N520" s="300" t="s">
        <v>40</v>
      </c>
      <c r="O520" s="92"/>
      <c r="P520" s="238">
        <f>O520*H520</f>
        <v>0</v>
      </c>
      <c r="Q520" s="238">
        <v>0.0094999999999999998</v>
      </c>
      <c r="R520" s="238">
        <f>Q520*H520</f>
        <v>0.41292699999999999</v>
      </c>
      <c r="S520" s="238">
        <v>0</v>
      </c>
      <c r="T520" s="239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40" t="s">
        <v>182</v>
      </c>
      <c r="AT520" s="240" t="s">
        <v>342</v>
      </c>
      <c r="AU520" s="240" t="s">
        <v>84</v>
      </c>
      <c r="AY520" s="18" t="s">
        <v>125</v>
      </c>
      <c r="BE520" s="241">
        <f>IF(N520="základní",J520,0)</f>
        <v>0</v>
      </c>
      <c r="BF520" s="241">
        <f>IF(N520="snížená",J520,0)</f>
        <v>0</v>
      </c>
      <c r="BG520" s="241">
        <f>IF(N520="zákl. přenesená",J520,0)</f>
        <v>0</v>
      </c>
      <c r="BH520" s="241">
        <f>IF(N520="sníž. přenesená",J520,0)</f>
        <v>0</v>
      </c>
      <c r="BI520" s="241">
        <f>IF(N520="nulová",J520,0)</f>
        <v>0</v>
      </c>
      <c r="BJ520" s="18" t="s">
        <v>82</v>
      </c>
      <c r="BK520" s="241">
        <f>ROUND(I520*H520,2)</f>
        <v>0</v>
      </c>
      <c r="BL520" s="18" t="s">
        <v>131</v>
      </c>
      <c r="BM520" s="240" t="s">
        <v>630</v>
      </c>
    </row>
    <row r="521" s="14" customFormat="1">
      <c r="A521" s="14"/>
      <c r="B521" s="253"/>
      <c r="C521" s="254"/>
      <c r="D521" s="244" t="s">
        <v>133</v>
      </c>
      <c r="E521" s="255" t="s">
        <v>1</v>
      </c>
      <c r="F521" s="256" t="s">
        <v>601</v>
      </c>
      <c r="G521" s="254"/>
      <c r="H521" s="257">
        <v>43.466000000000001</v>
      </c>
      <c r="I521" s="258"/>
      <c r="J521" s="254"/>
      <c r="K521" s="254"/>
      <c r="L521" s="259"/>
      <c r="M521" s="260"/>
      <c r="N521" s="261"/>
      <c r="O521" s="261"/>
      <c r="P521" s="261"/>
      <c r="Q521" s="261"/>
      <c r="R521" s="261"/>
      <c r="S521" s="261"/>
      <c r="T521" s="262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63" t="s">
        <v>133</v>
      </c>
      <c r="AU521" s="263" t="s">
        <v>84</v>
      </c>
      <c r="AV521" s="14" t="s">
        <v>84</v>
      </c>
      <c r="AW521" s="14" t="s">
        <v>31</v>
      </c>
      <c r="AX521" s="14" t="s">
        <v>82</v>
      </c>
      <c r="AY521" s="263" t="s">
        <v>125</v>
      </c>
    </row>
    <row r="522" s="12" customFormat="1" ht="22.8" customHeight="1">
      <c r="A522" s="12"/>
      <c r="B522" s="212"/>
      <c r="C522" s="213"/>
      <c r="D522" s="214" t="s">
        <v>74</v>
      </c>
      <c r="E522" s="226" t="s">
        <v>631</v>
      </c>
      <c r="F522" s="226" t="s">
        <v>632</v>
      </c>
      <c r="G522" s="213"/>
      <c r="H522" s="213"/>
      <c r="I522" s="216"/>
      <c r="J522" s="227">
        <f>BK522</f>
        <v>0</v>
      </c>
      <c r="K522" s="213"/>
      <c r="L522" s="218"/>
      <c r="M522" s="219"/>
      <c r="N522" s="220"/>
      <c r="O522" s="220"/>
      <c r="P522" s="221">
        <f>P523</f>
        <v>0</v>
      </c>
      <c r="Q522" s="220"/>
      <c r="R522" s="221">
        <f>R523</f>
        <v>0</v>
      </c>
      <c r="S522" s="220"/>
      <c r="T522" s="222">
        <f>T523</f>
        <v>0</v>
      </c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R522" s="223" t="s">
        <v>82</v>
      </c>
      <c r="AT522" s="224" t="s">
        <v>74</v>
      </c>
      <c r="AU522" s="224" t="s">
        <v>82</v>
      </c>
      <c r="AY522" s="223" t="s">
        <v>125</v>
      </c>
      <c r="BK522" s="225">
        <f>BK523</f>
        <v>0</v>
      </c>
    </row>
    <row r="523" s="2" customFormat="1" ht="55.5" customHeight="1">
      <c r="A523" s="39"/>
      <c r="B523" s="40"/>
      <c r="C523" s="228" t="s">
        <v>633</v>
      </c>
      <c r="D523" s="228" t="s">
        <v>127</v>
      </c>
      <c r="E523" s="229" t="s">
        <v>634</v>
      </c>
      <c r="F523" s="230" t="s">
        <v>635</v>
      </c>
      <c r="G523" s="231" t="s">
        <v>179</v>
      </c>
      <c r="H523" s="232">
        <v>220.27500000000001</v>
      </c>
      <c r="I523" s="233"/>
      <c r="J523" s="234">
        <f>ROUND(I523*H523,2)</f>
        <v>0</v>
      </c>
      <c r="K523" s="235"/>
      <c r="L523" s="45"/>
      <c r="M523" s="236" t="s">
        <v>1</v>
      </c>
      <c r="N523" s="237" t="s">
        <v>40</v>
      </c>
      <c r="O523" s="92"/>
      <c r="P523" s="238">
        <f>O523*H523</f>
        <v>0</v>
      </c>
      <c r="Q523" s="238">
        <v>0</v>
      </c>
      <c r="R523" s="238">
        <f>Q523*H523</f>
        <v>0</v>
      </c>
      <c r="S523" s="238">
        <v>0</v>
      </c>
      <c r="T523" s="239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40" t="s">
        <v>131</v>
      </c>
      <c r="AT523" s="240" t="s">
        <v>127</v>
      </c>
      <c r="AU523" s="240" t="s">
        <v>84</v>
      </c>
      <c r="AY523" s="18" t="s">
        <v>125</v>
      </c>
      <c r="BE523" s="241">
        <f>IF(N523="základní",J523,0)</f>
        <v>0</v>
      </c>
      <c r="BF523" s="241">
        <f>IF(N523="snížená",J523,0)</f>
        <v>0</v>
      </c>
      <c r="BG523" s="241">
        <f>IF(N523="zákl. přenesená",J523,0)</f>
        <v>0</v>
      </c>
      <c r="BH523" s="241">
        <f>IF(N523="sníž. přenesená",J523,0)</f>
        <v>0</v>
      </c>
      <c r="BI523" s="241">
        <f>IF(N523="nulová",J523,0)</f>
        <v>0</v>
      </c>
      <c r="BJ523" s="18" t="s">
        <v>82</v>
      </c>
      <c r="BK523" s="241">
        <f>ROUND(I523*H523,2)</f>
        <v>0</v>
      </c>
      <c r="BL523" s="18" t="s">
        <v>131</v>
      </c>
      <c r="BM523" s="240" t="s">
        <v>636</v>
      </c>
    </row>
    <row r="524" s="12" customFormat="1" ht="25.92" customHeight="1">
      <c r="A524" s="12"/>
      <c r="B524" s="212"/>
      <c r="C524" s="213"/>
      <c r="D524" s="214" t="s">
        <v>74</v>
      </c>
      <c r="E524" s="215" t="s">
        <v>637</v>
      </c>
      <c r="F524" s="215" t="s">
        <v>638</v>
      </c>
      <c r="G524" s="213"/>
      <c r="H524" s="213"/>
      <c r="I524" s="216"/>
      <c r="J524" s="217">
        <f>BK524</f>
        <v>0</v>
      </c>
      <c r="K524" s="213"/>
      <c r="L524" s="218"/>
      <c r="M524" s="219"/>
      <c r="N524" s="220"/>
      <c r="O524" s="220"/>
      <c r="P524" s="221">
        <f>P525</f>
        <v>0</v>
      </c>
      <c r="Q524" s="220"/>
      <c r="R524" s="221">
        <f>R525</f>
        <v>0.027219</v>
      </c>
      <c r="S524" s="220"/>
      <c r="T524" s="222">
        <f>T525</f>
        <v>0</v>
      </c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R524" s="223" t="s">
        <v>84</v>
      </c>
      <c r="AT524" s="224" t="s">
        <v>74</v>
      </c>
      <c r="AU524" s="224" t="s">
        <v>75</v>
      </c>
      <c r="AY524" s="223" t="s">
        <v>125</v>
      </c>
      <c r="BK524" s="225">
        <f>BK525</f>
        <v>0</v>
      </c>
    </row>
    <row r="525" s="12" customFormat="1" ht="22.8" customHeight="1">
      <c r="A525" s="12"/>
      <c r="B525" s="212"/>
      <c r="C525" s="213"/>
      <c r="D525" s="214" t="s">
        <v>74</v>
      </c>
      <c r="E525" s="226" t="s">
        <v>639</v>
      </c>
      <c r="F525" s="226" t="s">
        <v>640</v>
      </c>
      <c r="G525" s="213"/>
      <c r="H525" s="213"/>
      <c r="I525" s="216"/>
      <c r="J525" s="227">
        <f>BK525</f>
        <v>0</v>
      </c>
      <c r="K525" s="213"/>
      <c r="L525" s="218"/>
      <c r="M525" s="219"/>
      <c r="N525" s="220"/>
      <c r="O525" s="220"/>
      <c r="P525" s="221">
        <f>SUM(P526:P534)</f>
        <v>0</v>
      </c>
      <c r="Q525" s="220"/>
      <c r="R525" s="221">
        <f>SUM(R526:R534)</f>
        <v>0.027219</v>
      </c>
      <c r="S525" s="220"/>
      <c r="T525" s="222">
        <f>SUM(T526:T534)</f>
        <v>0</v>
      </c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R525" s="223" t="s">
        <v>84</v>
      </c>
      <c r="AT525" s="224" t="s">
        <v>74</v>
      </c>
      <c r="AU525" s="224" t="s">
        <v>82</v>
      </c>
      <c r="AY525" s="223" t="s">
        <v>125</v>
      </c>
      <c r="BK525" s="225">
        <f>SUM(BK526:BK534)</f>
        <v>0</v>
      </c>
    </row>
    <row r="526" s="2" customFormat="1" ht="55.5" customHeight="1">
      <c r="A526" s="39"/>
      <c r="B526" s="40"/>
      <c r="C526" s="228" t="s">
        <v>641</v>
      </c>
      <c r="D526" s="228" t="s">
        <v>127</v>
      </c>
      <c r="E526" s="229" t="s">
        <v>642</v>
      </c>
      <c r="F526" s="230" t="s">
        <v>643</v>
      </c>
      <c r="G526" s="231" t="s">
        <v>335</v>
      </c>
      <c r="H526" s="232">
        <v>35.869999999999997</v>
      </c>
      <c r="I526" s="233"/>
      <c r="J526" s="234">
        <f>ROUND(I526*H526,2)</f>
        <v>0</v>
      </c>
      <c r="K526" s="235"/>
      <c r="L526" s="45"/>
      <c r="M526" s="236" t="s">
        <v>1</v>
      </c>
      <c r="N526" s="237" t="s">
        <v>40</v>
      </c>
      <c r="O526" s="92"/>
      <c r="P526" s="238">
        <f>O526*H526</f>
        <v>0</v>
      </c>
      <c r="Q526" s="238">
        <v>0.00057499999999999999</v>
      </c>
      <c r="R526" s="238">
        <f>Q526*H526</f>
        <v>0.020625249999999998</v>
      </c>
      <c r="S526" s="238">
        <v>0</v>
      </c>
      <c r="T526" s="239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40" t="s">
        <v>357</v>
      </c>
      <c r="AT526" s="240" t="s">
        <v>127</v>
      </c>
      <c r="AU526" s="240" t="s">
        <v>84</v>
      </c>
      <c r="AY526" s="18" t="s">
        <v>125</v>
      </c>
      <c r="BE526" s="241">
        <f>IF(N526="základní",J526,0)</f>
        <v>0</v>
      </c>
      <c r="BF526" s="241">
        <f>IF(N526="snížená",J526,0)</f>
        <v>0</v>
      </c>
      <c r="BG526" s="241">
        <f>IF(N526="zákl. přenesená",J526,0)</f>
        <v>0</v>
      </c>
      <c r="BH526" s="241">
        <f>IF(N526="sníž. přenesená",J526,0)</f>
        <v>0</v>
      </c>
      <c r="BI526" s="241">
        <f>IF(N526="nulová",J526,0)</f>
        <v>0</v>
      </c>
      <c r="BJ526" s="18" t="s">
        <v>82</v>
      </c>
      <c r="BK526" s="241">
        <f>ROUND(I526*H526,2)</f>
        <v>0</v>
      </c>
      <c r="BL526" s="18" t="s">
        <v>357</v>
      </c>
      <c r="BM526" s="240" t="s">
        <v>644</v>
      </c>
    </row>
    <row r="527" s="13" customFormat="1">
      <c r="A527" s="13"/>
      <c r="B527" s="242"/>
      <c r="C527" s="243"/>
      <c r="D527" s="244" t="s">
        <v>133</v>
      </c>
      <c r="E527" s="245" t="s">
        <v>1</v>
      </c>
      <c r="F527" s="246" t="s">
        <v>250</v>
      </c>
      <c r="G527" s="243"/>
      <c r="H527" s="245" t="s">
        <v>1</v>
      </c>
      <c r="I527" s="247"/>
      <c r="J527" s="243"/>
      <c r="K527" s="243"/>
      <c r="L527" s="248"/>
      <c r="M527" s="249"/>
      <c r="N527" s="250"/>
      <c r="O527" s="250"/>
      <c r="P527" s="250"/>
      <c r="Q527" s="250"/>
      <c r="R527" s="250"/>
      <c r="S527" s="250"/>
      <c r="T527" s="251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52" t="s">
        <v>133</v>
      </c>
      <c r="AU527" s="252" t="s">
        <v>84</v>
      </c>
      <c r="AV527" s="13" t="s">
        <v>82</v>
      </c>
      <c r="AW527" s="13" t="s">
        <v>31</v>
      </c>
      <c r="AX527" s="13" t="s">
        <v>75</v>
      </c>
      <c r="AY527" s="252" t="s">
        <v>125</v>
      </c>
    </row>
    <row r="528" s="14" customFormat="1">
      <c r="A528" s="14"/>
      <c r="B528" s="253"/>
      <c r="C528" s="254"/>
      <c r="D528" s="244" t="s">
        <v>133</v>
      </c>
      <c r="E528" s="255" t="s">
        <v>1</v>
      </c>
      <c r="F528" s="256" t="s">
        <v>645</v>
      </c>
      <c r="G528" s="254"/>
      <c r="H528" s="257">
        <v>35.869999999999997</v>
      </c>
      <c r="I528" s="258"/>
      <c r="J528" s="254"/>
      <c r="K528" s="254"/>
      <c r="L528" s="259"/>
      <c r="M528" s="260"/>
      <c r="N528" s="261"/>
      <c r="O528" s="261"/>
      <c r="P528" s="261"/>
      <c r="Q528" s="261"/>
      <c r="R528" s="261"/>
      <c r="S528" s="261"/>
      <c r="T528" s="262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63" t="s">
        <v>133</v>
      </c>
      <c r="AU528" s="263" t="s">
        <v>84</v>
      </c>
      <c r="AV528" s="14" t="s">
        <v>84</v>
      </c>
      <c r="AW528" s="14" t="s">
        <v>31</v>
      </c>
      <c r="AX528" s="14" t="s">
        <v>75</v>
      </c>
      <c r="AY528" s="263" t="s">
        <v>125</v>
      </c>
    </row>
    <row r="529" s="16" customFormat="1">
      <c r="A529" s="16"/>
      <c r="B529" s="275"/>
      <c r="C529" s="276"/>
      <c r="D529" s="244" t="s">
        <v>133</v>
      </c>
      <c r="E529" s="277" t="s">
        <v>1</v>
      </c>
      <c r="F529" s="278" t="s">
        <v>141</v>
      </c>
      <c r="G529" s="276"/>
      <c r="H529" s="279">
        <v>35.869999999999997</v>
      </c>
      <c r="I529" s="280"/>
      <c r="J529" s="276"/>
      <c r="K529" s="276"/>
      <c r="L529" s="281"/>
      <c r="M529" s="282"/>
      <c r="N529" s="283"/>
      <c r="O529" s="283"/>
      <c r="P529" s="283"/>
      <c r="Q529" s="283"/>
      <c r="R529" s="283"/>
      <c r="S529" s="283"/>
      <c r="T529" s="284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T529" s="285" t="s">
        <v>133</v>
      </c>
      <c r="AU529" s="285" t="s">
        <v>84</v>
      </c>
      <c r="AV529" s="16" t="s">
        <v>131</v>
      </c>
      <c r="AW529" s="16" t="s">
        <v>31</v>
      </c>
      <c r="AX529" s="16" t="s">
        <v>82</v>
      </c>
      <c r="AY529" s="285" t="s">
        <v>125</v>
      </c>
    </row>
    <row r="530" s="2" customFormat="1" ht="55.5" customHeight="1">
      <c r="A530" s="39"/>
      <c r="B530" s="40"/>
      <c r="C530" s="228" t="s">
        <v>646</v>
      </c>
      <c r="D530" s="228" t="s">
        <v>127</v>
      </c>
      <c r="E530" s="229" t="s">
        <v>647</v>
      </c>
      <c r="F530" s="230" t="s">
        <v>648</v>
      </c>
      <c r="G530" s="231" t="s">
        <v>335</v>
      </c>
      <c r="H530" s="232">
        <v>10.550000000000001</v>
      </c>
      <c r="I530" s="233"/>
      <c r="J530" s="234">
        <f>ROUND(I530*H530,2)</f>
        <v>0</v>
      </c>
      <c r="K530" s="235"/>
      <c r="L530" s="45"/>
      <c r="M530" s="236" t="s">
        <v>1</v>
      </c>
      <c r="N530" s="237" t="s">
        <v>40</v>
      </c>
      <c r="O530" s="92"/>
      <c r="P530" s="238">
        <f>O530*H530</f>
        <v>0</v>
      </c>
      <c r="Q530" s="238">
        <v>0.00062500000000000001</v>
      </c>
      <c r="R530" s="238">
        <f>Q530*H530</f>
        <v>0.0065937500000000007</v>
      </c>
      <c r="S530" s="238">
        <v>0</v>
      </c>
      <c r="T530" s="239">
        <f>S530*H530</f>
        <v>0</v>
      </c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R530" s="240" t="s">
        <v>357</v>
      </c>
      <c r="AT530" s="240" t="s">
        <v>127</v>
      </c>
      <c r="AU530" s="240" t="s">
        <v>84</v>
      </c>
      <c r="AY530" s="18" t="s">
        <v>125</v>
      </c>
      <c r="BE530" s="241">
        <f>IF(N530="základní",J530,0)</f>
        <v>0</v>
      </c>
      <c r="BF530" s="241">
        <f>IF(N530="snížená",J530,0)</f>
        <v>0</v>
      </c>
      <c r="BG530" s="241">
        <f>IF(N530="zákl. přenesená",J530,0)</f>
        <v>0</v>
      </c>
      <c r="BH530" s="241">
        <f>IF(N530="sníž. přenesená",J530,0)</f>
        <v>0</v>
      </c>
      <c r="BI530" s="241">
        <f>IF(N530="nulová",J530,0)</f>
        <v>0</v>
      </c>
      <c r="BJ530" s="18" t="s">
        <v>82</v>
      </c>
      <c r="BK530" s="241">
        <f>ROUND(I530*H530,2)</f>
        <v>0</v>
      </c>
      <c r="BL530" s="18" t="s">
        <v>357</v>
      </c>
      <c r="BM530" s="240" t="s">
        <v>649</v>
      </c>
    </row>
    <row r="531" s="13" customFormat="1">
      <c r="A531" s="13"/>
      <c r="B531" s="242"/>
      <c r="C531" s="243"/>
      <c r="D531" s="244" t="s">
        <v>133</v>
      </c>
      <c r="E531" s="245" t="s">
        <v>1</v>
      </c>
      <c r="F531" s="246" t="s">
        <v>250</v>
      </c>
      <c r="G531" s="243"/>
      <c r="H531" s="245" t="s">
        <v>1</v>
      </c>
      <c r="I531" s="247"/>
      <c r="J531" s="243"/>
      <c r="K531" s="243"/>
      <c r="L531" s="248"/>
      <c r="M531" s="249"/>
      <c r="N531" s="250"/>
      <c r="O531" s="250"/>
      <c r="P531" s="250"/>
      <c r="Q531" s="250"/>
      <c r="R531" s="250"/>
      <c r="S531" s="250"/>
      <c r="T531" s="251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52" t="s">
        <v>133</v>
      </c>
      <c r="AU531" s="252" t="s">
        <v>84</v>
      </c>
      <c r="AV531" s="13" t="s">
        <v>82</v>
      </c>
      <c r="AW531" s="13" t="s">
        <v>31</v>
      </c>
      <c r="AX531" s="13" t="s">
        <v>75</v>
      </c>
      <c r="AY531" s="252" t="s">
        <v>125</v>
      </c>
    </row>
    <row r="532" s="14" customFormat="1">
      <c r="A532" s="14"/>
      <c r="B532" s="253"/>
      <c r="C532" s="254"/>
      <c r="D532" s="244" t="s">
        <v>133</v>
      </c>
      <c r="E532" s="255" t="s">
        <v>1</v>
      </c>
      <c r="F532" s="256" t="s">
        <v>650</v>
      </c>
      <c r="G532" s="254"/>
      <c r="H532" s="257">
        <v>10.550000000000001</v>
      </c>
      <c r="I532" s="258"/>
      <c r="J532" s="254"/>
      <c r="K532" s="254"/>
      <c r="L532" s="259"/>
      <c r="M532" s="260"/>
      <c r="N532" s="261"/>
      <c r="O532" s="261"/>
      <c r="P532" s="261"/>
      <c r="Q532" s="261"/>
      <c r="R532" s="261"/>
      <c r="S532" s="261"/>
      <c r="T532" s="262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63" t="s">
        <v>133</v>
      </c>
      <c r="AU532" s="263" t="s">
        <v>84</v>
      </c>
      <c r="AV532" s="14" t="s">
        <v>84</v>
      </c>
      <c r="AW532" s="14" t="s">
        <v>31</v>
      </c>
      <c r="AX532" s="14" t="s">
        <v>75</v>
      </c>
      <c r="AY532" s="263" t="s">
        <v>125</v>
      </c>
    </row>
    <row r="533" s="16" customFormat="1">
      <c r="A533" s="16"/>
      <c r="B533" s="275"/>
      <c r="C533" s="276"/>
      <c r="D533" s="244" t="s">
        <v>133</v>
      </c>
      <c r="E533" s="277" t="s">
        <v>1</v>
      </c>
      <c r="F533" s="278" t="s">
        <v>141</v>
      </c>
      <c r="G533" s="276"/>
      <c r="H533" s="279">
        <v>10.550000000000001</v>
      </c>
      <c r="I533" s="280"/>
      <c r="J533" s="276"/>
      <c r="K533" s="276"/>
      <c r="L533" s="281"/>
      <c r="M533" s="282"/>
      <c r="N533" s="283"/>
      <c r="O533" s="283"/>
      <c r="P533" s="283"/>
      <c r="Q533" s="283"/>
      <c r="R533" s="283"/>
      <c r="S533" s="283"/>
      <c r="T533" s="284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T533" s="285" t="s">
        <v>133</v>
      </c>
      <c r="AU533" s="285" t="s">
        <v>84</v>
      </c>
      <c r="AV533" s="16" t="s">
        <v>131</v>
      </c>
      <c r="AW533" s="16" t="s">
        <v>31</v>
      </c>
      <c r="AX533" s="16" t="s">
        <v>82</v>
      </c>
      <c r="AY533" s="285" t="s">
        <v>125</v>
      </c>
    </row>
    <row r="534" s="2" customFormat="1" ht="49.05" customHeight="1">
      <c r="A534" s="39"/>
      <c r="B534" s="40"/>
      <c r="C534" s="228" t="s">
        <v>651</v>
      </c>
      <c r="D534" s="228" t="s">
        <v>127</v>
      </c>
      <c r="E534" s="229" t="s">
        <v>652</v>
      </c>
      <c r="F534" s="230" t="s">
        <v>653</v>
      </c>
      <c r="G534" s="231" t="s">
        <v>654</v>
      </c>
      <c r="H534" s="301"/>
      <c r="I534" s="233"/>
      <c r="J534" s="234">
        <f>ROUND(I534*H534,2)</f>
        <v>0</v>
      </c>
      <c r="K534" s="235"/>
      <c r="L534" s="45"/>
      <c r="M534" s="302" t="s">
        <v>1</v>
      </c>
      <c r="N534" s="303" t="s">
        <v>40</v>
      </c>
      <c r="O534" s="304"/>
      <c r="P534" s="305">
        <f>O534*H534</f>
        <v>0</v>
      </c>
      <c r="Q534" s="305">
        <v>0</v>
      </c>
      <c r="R534" s="305">
        <f>Q534*H534</f>
        <v>0</v>
      </c>
      <c r="S534" s="305">
        <v>0</v>
      </c>
      <c r="T534" s="306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40" t="s">
        <v>357</v>
      </c>
      <c r="AT534" s="240" t="s">
        <v>127</v>
      </c>
      <c r="AU534" s="240" t="s">
        <v>84</v>
      </c>
      <c r="AY534" s="18" t="s">
        <v>125</v>
      </c>
      <c r="BE534" s="241">
        <f>IF(N534="základní",J534,0)</f>
        <v>0</v>
      </c>
      <c r="BF534" s="241">
        <f>IF(N534="snížená",J534,0)</f>
        <v>0</v>
      </c>
      <c r="BG534" s="241">
        <f>IF(N534="zákl. přenesená",J534,0)</f>
        <v>0</v>
      </c>
      <c r="BH534" s="241">
        <f>IF(N534="sníž. přenesená",J534,0)</f>
        <v>0</v>
      </c>
      <c r="BI534" s="241">
        <f>IF(N534="nulová",J534,0)</f>
        <v>0</v>
      </c>
      <c r="BJ534" s="18" t="s">
        <v>82</v>
      </c>
      <c r="BK534" s="241">
        <f>ROUND(I534*H534,2)</f>
        <v>0</v>
      </c>
      <c r="BL534" s="18" t="s">
        <v>357</v>
      </c>
      <c r="BM534" s="240" t="s">
        <v>655</v>
      </c>
    </row>
    <row r="535" s="2" customFormat="1" ht="6.96" customHeight="1">
      <c r="A535" s="39"/>
      <c r="B535" s="67"/>
      <c r="C535" s="68"/>
      <c r="D535" s="68"/>
      <c r="E535" s="68"/>
      <c r="F535" s="68"/>
      <c r="G535" s="68"/>
      <c r="H535" s="68"/>
      <c r="I535" s="68"/>
      <c r="J535" s="68"/>
      <c r="K535" s="68"/>
      <c r="L535" s="45"/>
      <c r="M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</row>
  </sheetData>
  <sheetProtection sheet="1" autoFilter="0" formatColumns="0" formatRows="0" objects="1" scenarios="1" spinCount="100000" saltValue="OAh/ZzPx3heyMMTtuu4aMxDQEgH1ppb++6drZ10y/YPSr/cNYAizKqmYDe2b0Zk7hywFx9+3c7uNrxiyHBit7g==" hashValue="S+Wh7H89AzhycvK5fjfGhk5QTCRjwMA1wkujmUmWs3RSQGz1axBT2AufSnaXkY2vCIZZFb1d2AkO5kbCmzsBzw==" algorithmName="SHA-512" password="CC35"/>
  <autoFilter ref="C128:K53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84</v>
      </c>
    </row>
    <row r="4" s="1" customFormat="1" ht="24.96" customHeight="1">
      <c r="B4" s="21"/>
      <c r="D4" s="149" t="s">
        <v>96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Správní objekt tenisových kurtů Kyselka, Bílina - revize 2</v>
      </c>
      <c r="F7" s="151"/>
      <c r="G7" s="151"/>
      <c r="H7" s="151"/>
      <c r="L7" s="21"/>
    </row>
    <row r="8" s="1" customFormat="1" ht="12" customHeight="1">
      <c r="B8" s="21"/>
      <c r="D8" s="151" t="s">
        <v>97</v>
      </c>
      <c r="L8" s="21"/>
    </row>
    <row r="9" s="2" customFormat="1" ht="16.5" customHeight="1">
      <c r="A9" s="39"/>
      <c r="B9" s="45"/>
      <c r="C9" s="39"/>
      <c r="D9" s="39"/>
      <c r="E9" s="152" t="s">
        <v>98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99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656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17. 2. 2025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26</v>
      </c>
      <c r="F23" s="39"/>
      <c r="G23" s="39"/>
      <c r="H23" s="39"/>
      <c r="I23" s="151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32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26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33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35</v>
      </c>
      <c r="E32" s="39"/>
      <c r="F32" s="39"/>
      <c r="G32" s="39"/>
      <c r="H32" s="39"/>
      <c r="I32" s="39"/>
      <c r="J32" s="161">
        <f>ROUND(J123,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37</v>
      </c>
      <c r="G34" s="39"/>
      <c r="H34" s="39"/>
      <c r="I34" s="162" t="s">
        <v>36</v>
      </c>
      <c r="J34" s="162" t="s">
        <v>38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39</v>
      </c>
      <c r="E35" s="151" t="s">
        <v>40</v>
      </c>
      <c r="F35" s="164">
        <f>ROUND((SUM(BE123:BE132)),  2)</f>
        <v>0</v>
      </c>
      <c r="G35" s="39"/>
      <c r="H35" s="39"/>
      <c r="I35" s="165">
        <v>0.20999999999999999</v>
      </c>
      <c r="J35" s="164">
        <f>ROUND(((SUM(BE123:BE132))*I35),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41</v>
      </c>
      <c r="F36" s="164">
        <f>ROUND((SUM(BF123:BF132)),  2)</f>
        <v>0</v>
      </c>
      <c r="G36" s="39"/>
      <c r="H36" s="39"/>
      <c r="I36" s="165">
        <v>0.12</v>
      </c>
      <c r="J36" s="164">
        <f>ROUND(((SUM(BF123:BF132))*I36),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42</v>
      </c>
      <c r="F37" s="164">
        <f>ROUND((SUM(BG123:BG132)),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43</v>
      </c>
      <c r="F38" s="164">
        <f>ROUND((SUM(BH123:BH132)),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44</v>
      </c>
      <c r="F39" s="164">
        <f>ROUND((SUM(BI123:BI132)),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45</v>
      </c>
      <c r="E41" s="168"/>
      <c r="F41" s="168"/>
      <c r="G41" s="169" t="s">
        <v>46</v>
      </c>
      <c r="H41" s="170" t="s">
        <v>47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48</v>
      </c>
      <c r="E50" s="174"/>
      <c r="F50" s="174"/>
      <c r="G50" s="173" t="s">
        <v>49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50</v>
      </c>
      <c r="E61" s="176"/>
      <c r="F61" s="177" t="s">
        <v>51</v>
      </c>
      <c r="G61" s="175" t="s">
        <v>50</v>
      </c>
      <c r="H61" s="176"/>
      <c r="I61" s="176"/>
      <c r="J61" s="178" t="s">
        <v>51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52</v>
      </c>
      <c r="E65" s="179"/>
      <c r="F65" s="179"/>
      <c r="G65" s="173" t="s">
        <v>53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50</v>
      </c>
      <c r="E76" s="176"/>
      <c r="F76" s="177" t="s">
        <v>51</v>
      </c>
      <c r="G76" s="175" t="s">
        <v>50</v>
      </c>
      <c r="H76" s="176"/>
      <c r="I76" s="176"/>
      <c r="J76" s="178" t="s">
        <v>51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Správní objekt tenisových kurtů Kyselka, Bílina - revize 2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97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98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99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03 - VRN a ostatní náklady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Bílina</v>
      </c>
      <c r="G91" s="41"/>
      <c r="H91" s="41"/>
      <c r="I91" s="33" t="s">
        <v>22</v>
      </c>
      <c r="J91" s="80" t="str">
        <f>IF(J14="","",J14)</f>
        <v>17. 2. 2025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30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32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102</v>
      </c>
      <c r="D96" s="186"/>
      <c r="E96" s="186"/>
      <c r="F96" s="186"/>
      <c r="G96" s="186"/>
      <c r="H96" s="186"/>
      <c r="I96" s="186"/>
      <c r="J96" s="187" t="s">
        <v>103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104</v>
      </c>
      <c r="D98" s="41"/>
      <c r="E98" s="41"/>
      <c r="F98" s="41"/>
      <c r="G98" s="41"/>
      <c r="H98" s="41"/>
      <c r="I98" s="41"/>
      <c r="J98" s="111">
        <f>J123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105</v>
      </c>
    </row>
    <row r="99" s="9" customFormat="1" ht="24.96" customHeight="1">
      <c r="A99" s="9"/>
      <c r="B99" s="189"/>
      <c r="C99" s="190"/>
      <c r="D99" s="191" t="s">
        <v>657</v>
      </c>
      <c r="E99" s="192"/>
      <c r="F99" s="192"/>
      <c r="G99" s="192"/>
      <c r="H99" s="192"/>
      <c r="I99" s="192"/>
      <c r="J99" s="193">
        <f>J124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658</v>
      </c>
      <c r="E100" s="197"/>
      <c r="F100" s="197"/>
      <c r="G100" s="197"/>
      <c r="H100" s="197"/>
      <c r="I100" s="197"/>
      <c r="J100" s="198">
        <f>J125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659</v>
      </c>
      <c r="E101" s="197"/>
      <c r="F101" s="197"/>
      <c r="G101" s="197"/>
      <c r="H101" s="197"/>
      <c r="I101" s="197"/>
      <c r="J101" s="198">
        <f>J127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110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4" t="str">
        <f>E7</f>
        <v>Správní objekt tenisových kurtů Kyselka, Bílina - revize 2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" customFormat="1" ht="12" customHeight="1">
      <c r="B112" s="22"/>
      <c r="C112" s="33" t="s">
        <v>97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2" customFormat="1" ht="16.5" customHeight="1">
      <c r="A113" s="39"/>
      <c r="B113" s="40"/>
      <c r="C113" s="41"/>
      <c r="D113" s="41"/>
      <c r="E113" s="184" t="s">
        <v>98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99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E11</f>
        <v>03 - VRN a ostatní náklady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F14</f>
        <v>Bílina</v>
      </c>
      <c r="G117" s="41"/>
      <c r="H117" s="41"/>
      <c r="I117" s="33" t="s">
        <v>22</v>
      </c>
      <c r="J117" s="80" t="str">
        <f>IF(J14="","",J14)</f>
        <v>17. 2. 2025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E17</f>
        <v xml:space="preserve"> </v>
      </c>
      <c r="G119" s="41"/>
      <c r="H119" s="41"/>
      <c r="I119" s="33" t="s">
        <v>30</v>
      </c>
      <c r="J119" s="37" t="str">
        <f>E23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28</v>
      </c>
      <c r="D120" s="41"/>
      <c r="E120" s="41"/>
      <c r="F120" s="28" t="str">
        <f>IF(E20="","",E20)</f>
        <v>Vyplň údaj</v>
      </c>
      <c r="G120" s="41"/>
      <c r="H120" s="41"/>
      <c r="I120" s="33" t="s">
        <v>32</v>
      </c>
      <c r="J120" s="37" t="str">
        <f>E26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0"/>
      <c r="B122" s="201"/>
      <c r="C122" s="202" t="s">
        <v>111</v>
      </c>
      <c r="D122" s="203" t="s">
        <v>60</v>
      </c>
      <c r="E122" s="203" t="s">
        <v>56</v>
      </c>
      <c r="F122" s="203" t="s">
        <v>57</v>
      </c>
      <c r="G122" s="203" t="s">
        <v>112</v>
      </c>
      <c r="H122" s="203" t="s">
        <v>113</v>
      </c>
      <c r="I122" s="203" t="s">
        <v>114</v>
      </c>
      <c r="J122" s="204" t="s">
        <v>103</v>
      </c>
      <c r="K122" s="205" t="s">
        <v>115</v>
      </c>
      <c r="L122" s="206"/>
      <c r="M122" s="101" t="s">
        <v>1</v>
      </c>
      <c r="N122" s="102" t="s">
        <v>39</v>
      </c>
      <c r="O122" s="102" t="s">
        <v>116</v>
      </c>
      <c r="P122" s="102" t="s">
        <v>117</v>
      </c>
      <c r="Q122" s="102" t="s">
        <v>118</v>
      </c>
      <c r="R122" s="102" t="s">
        <v>119</v>
      </c>
      <c r="S122" s="102" t="s">
        <v>120</v>
      </c>
      <c r="T122" s="103" t="s">
        <v>121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9"/>
      <c r="B123" s="40"/>
      <c r="C123" s="108" t="s">
        <v>122</v>
      </c>
      <c r="D123" s="41"/>
      <c r="E123" s="41"/>
      <c r="F123" s="41"/>
      <c r="G123" s="41"/>
      <c r="H123" s="41"/>
      <c r="I123" s="41"/>
      <c r="J123" s="207">
        <f>BK123</f>
        <v>0</v>
      </c>
      <c r="K123" s="41"/>
      <c r="L123" s="45"/>
      <c r="M123" s="104"/>
      <c r="N123" s="208"/>
      <c r="O123" s="105"/>
      <c r="P123" s="209">
        <f>P124</f>
        <v>0</v>
      </c>
      <c r="Q123" s="105"/>
      <c r="R123" s="209">
        <f>R124</f>
        <v>0</v>
      </c>
      <c r="S123" s="105"/>
      <c r="T123" s="210">
        <f>T124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74</v>
      </c>
      <c r="AU123" s="18" t="s">
        <v>105</v>
      </c>
      <c r="BK123" s="211">
        <f>BK124</f>
        <v>0</v>
      </c>
    </row>
    <row r="124" s="12" customFormat="1" ht="25.92" customHeight="1">
      <c r="A124" s="12"/>
      <c r="B124" s="212"/>
      <c r="C124" s="213"/>
      <c r="D124" s="214" t="s">
        <v>74</v>
      </c>
      <c r="E124" s="215" t="s">
        <v>660</v>
      </c>
      <c r="F124" s="215" t="s">
        <v>661</v>
      </c>
      <c r="G124" s="213"/>
      <c r="H124" s="213"/>
      <c r="I124" s="216"/>
      <c r="J124" s="217">
        <f>BK124</f>
        <v>0</v>
      </c>
      <c r="K124" s="213"/>
      <c r="L124" s="218"/>
      <c r="M124" s="219"/>
      <c r="N124" s="220"/>
      <c r="O124" s="220"/>
      <c r="P124" s="221">
        <f>P125+P127</f>
        <v>0</v>
      </c>
      <c r="Q124" s="220"/>
      <c r="R124" s="221">
        <f>R125+R127</f>
        <v>0</v>
      </c>
      <c r="S124" s="220"/>
      <c r="T124" s="222">
        <f>T125+T127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3" t="s">
        <v>165</v>
      </c>
      <c r="AT124" s="224" t="s">
        <v>74</v>
      </c>
      <c r="AU124" s="224" t="s">
        <v>75</v>
      </c>
      <c r="AY124" s="223" t="s">
        <v>125</v>
      </c>
      <c r="BK124" s="225">
        <f>BK125+BK127</f>
        <v>0</v>
      </c>
    </row>
    <row r="125" s="12" customFormat="1" ht="22.8" customHeight="1">
      <c r="A125" s="12"/>
      <c r="B125" s="212"/>
      <c r="C125" s="213"/>
      <c r="D125" s="214" t="s">
        <v>74</v>
      </c>
      <c r="E125" s="226" t="s">
        <v>662</v>
      </c>
      <c r="F125" s="226" t="s">
        <v>663</v>
      </c>
      <c r="G125" s="213"/>
      <c r="H125" s="213"/>
      <c r="I125" s="216"/>
      <c r="J125" s="227">
        <f>BK125</f>
        <v>0</v>
      </c>
      <c r="K125" s="213"/>
      <c r="L125" s="218"/>
      <c r="M125" s="219"/>
      <c r="N125" s="220"/>
      <c r="O125" s="220"/>
      <c r="P125" s="221">
        <f>P126</f>
        <v>0</v>
      </c>
      <c r="Q125" s="220"/>
      <c r="R125" s="221">
        <f>R126</f>
        <v>0</v>
      </c>
      <c r="S125" s="220"/>
      <c r="T125" s="222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3" t="s">
        <v>165</v>
      </c>
      <c r="AT125" s="224" t="s">
        <v>74</v>
      </c>
      <c r="AU125" s="224" t="s">
        <v>82</v>
      </c>
      <c r="AY125" s="223" t="s">
        <v>125</v>
      </c>
      <c r="BK125" s="225">
        <f>BK126</f>
        <v>0</v>
      </c>
    </row>
    <row r="126" s="2" customFormat="1" ht="16.5" customHeight="1">
      <c r="A126" s="39"/>
      <c r="B126" s="40"/>
      <c r="C126" s="228" t="s">
        <v>82</v>
      </c>
      <c r="D126" s="228" t="s">
        <v>127</v>
      </c>
      <c r="E126" s="229" t="s">
        <v>664</v>
      </c>
      <c r="F126" s="230" t="s">
        <v>665</v>
      </c>
      <c r="G126" s="231" t="s">
        <v>555</v>
      </c>
      <c r="H126" s="232">
        <v>1</v>
      </c>
      <c r="I126" s="233"/>
      <c r="J126" s="234">
        <f>ROUND(I126*H126,2)</f>
        <v>0</v>
      </c>
      <c r="K126" s="235"/>
      <c r="L126" s="45"/>
      <c r="M126" s="236" t="s">
        <v>1</v>
      </c>
      <c r="N126" s="237" t="s">
        <v>40</v>
      </c>
      <c r="O126" s="92"/>
      <c r="P126" s="238">
        <f>O126*H126</f>
        <v>0</v>
      </c>
      <c r="Q126" s="238">
        <v>0</v>
      </c>
      <c r="R126" s="238">
        <f>Q126*H126</f>
        <v>0</v>
      </c>
      <c r="S126" s="238">
        <v>0</v>
      </c>
      <c r="T126" s="23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40" t="s">
        <v>666</v>
      </c>
      <c r="AT126" s="240" t="s">
        <v>127</v>
      </c>
      <c r="AU126" s="240" t="s">
        <v>84</v>
      </c>
      <c r="AY126" s="18" t="s">
        <v>125</v>
      </c>
      <c r="BE126" s="241">
        <f>IF(N126="základní",J126,0)</f>
        <v>0</v>
      </c>
      <c r="BF126" s="241">
        <f>IF(N126="snížená",J126,0)</f>
        <v>0</v>
      </c>
      <c r="BG126" s="241">
        <f>IF(N126="zákl. přenesená",J126,0)</f>
        <v>0</v>
      </c>
      <c r="BH126" s="241">
        <f>IF(N126="sníž. přenesená",J126,0)</f>
        <v>0</v>
      </c>
      <c r="BI126" s="241">
        <f>IF(N126="nulová",J126,0)</f>
        <v>0</v>
      </c>
      <c r="BJ126" s="18" t="s">
        <v>82</v>
      </c>
      <c r="BK126" s="241">
        <f>ROUND(I126*H126,2)</f>
        <v>0</v>
      </c>
      <c r="BL126" s="18" t="s">
        <v>666</v>
      </c>
      <c r="BM126" s="240" t="s">
        <v>667</v>
      </c>
    </row>
    <row r="127" s="12" customFormat="1" ht="22.8" customHeight="1">
      <c r="A127" s="12"/>
      <c r="B127" s="212"/>
      <c r="C127" s="213"/>
      <c r="D127" s="214" t="s">
        <v>74</v>
      </c>
      <c r="E127" s="226" t="s">
        <v>668</v>
      </c>
      <c r="F127" s="226" t="s">
        <v>669</v>
      </c>
      <c r="G127" s="213"/>
      <c r="H127" s="213"/>
      <c r="I127" s="216"/>
      <c r="J127" s="227">
        <f>BK127</f>
        <v>0</v>
      </c>
      <c r="K127" s="213"/>
      <c r="L127" s="218"/>
      <c r="M127" s="219"/>
      <c r="N127" s="220"/>
      <c r="O127" s="220"/>
      <c r="P127" s="221">
        <f>SUM(P128:P132)</f>
        <v>0</v>
      </c>
      <c r="Q127" s="220"/>
      <c r="R127" s="221">
        <f>SUM(R128:R132)</f>
        <v>0</v>
      </c>
      <c r="S127" s="220"/>
      <c r="T127" s="222">
        <f>SUM(T128:T132)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3" t="s">
        <v>165</v>
      </c>
      <c r="AT127" s="224" t="s">
        <v>74</v>
      </c>
      <c r="AU127" s="224" t="s">
        <v>82</v>
      </c>
      <c r="AY127" s="223" t="s">
        <v>125</v>
      </c>
      <c r="BK127" s="225">
        <f>SUM(BK128:BK132)</f>
        <v>0</v>
      </c>
    </row>
    <row r="128" s="2" customFormat="1" ht="16.5" customHeight="1">
      <c r="A128" s="39"/>
      <c r="B128" s="40"/>
      <c r="C128" s="228" t="s">
        <v>84</v>
      </c>
      <c r="D128" s="228" t="s">
        <v>127</v>
      </c>
      <c r="E128" s="229" t="s">
        <v>670</v>
      </c>
      <c r="F128" s="230" t="s">
        <v>669</v>
      </c>
      <c r="G128" s="231" t="s">
        <v>555</v>
      </c>
      <c r="H128" s="232">
        <v>1</v>
      </c>
      <c r="I128" s="233"/>
      <c r="J128" s="234">
        <f>ROUND(I128*H128,2)</f>
        <v>0</v>
      </c>
      <c r="K128" s="235"/>
      <c r="L128" s="45"/>
      <c r="M128" s="236" t="s">
        <v>1</v>
      </c>
      <c r="N128" s="237" t="s">
        <v>40</v>
      </c>
      <c r="O128" s="92"/>
      <c r="P128" s="238">
        <f>O128*H128</f>
        <v>0</v>
      </c>
      <c r="Q128" s="238">
        <v>0</v>
      </c>
      <c r="R128" s="238">
        <f>Q128*H128</f>
        <v>0</v>
      </c>
      <c r="S128" s="238">
        <v>0</v>
      </c>
      <c r="T128" s="23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0" t="s">
        <v>666</v>
      </c>
      <c r="AT128" s="240" t="s">
        <v>127</v>
      </c>
      <c r="AU128" s="240" t="s">
        <v>84</v>
      </c>
      <c r="AY128" s="18" t="s">
        <v>125</v>
      </c>
      <c r="BE128" s="241">
        <f>IF(N128="základní",J128,0)</f>
        <v>0</v>
      </c>
      <c r="BF128" s="241">
        <f>IF(N128="snížená",J128,0)</f>
        <v>0</v>
      </c>
      <c r="BG128" s="241">
        <f>IF(N128="zákl. přenesená",J128,0)</f>
        <v>0</v>
      </c>
      <c r="BH128" s="241">
        <f>IF(N128="sníž. přenesená",J128,0)</f>
        <v>0</v>
      </c>
      <c r="BI128" s="241">
        <f>IF(N128="nulová",J128,0)</f>
        <v>0</v>
      </c>
      <c r="BJ128" s="18" t="s">
        <v>82</v>
      </c>
      <c r="BK128" s="241">
        <f>ROUND(I128*H128,2)</f>
        <v>0</v>
      </c>
      <c r="BL128" s="18" t="s">
        <v>666</v>
      </c>
      <c r="BM128" s="240" t="s">
        <v>671</v>
      </c>
    </row>
    <row r="129" s="2" customFormat="1" ht="16.5" customHeight="1">
      <c r="A129" s="39"/>
      <c r="B129" s="40"/>
      <c r="C129" s="228" t="s">
        <v>137</v>
      </c>
      <c r="D129" s="228" t="s">
        <v>127</v>
      </c>
      <c r="E129" s="229" t="s">
        <v>672</v>
      </c>
      <c r="F129" s="230" t="s">
        <v>673</v>
      </c>
      <c r="G129" s="231" t="s">
        <v>674</v>
      </c>
      <c r="H129" s="232">
        <v>1</v>
      </c>
      <c r="I129" s="233"/>
      <c r="J129" s="234">
        <f>ROUND(I129*H129,2)</f>
        <v>0</v>
      </c>
      <c r="K129" s="235"/>
      <c r="L129" s="45"/>
      <c r="M129" s="236" t="s">
        <v>1</v>
      </c>
      <c r="N129" s="237" t="s">
        <v>40</v>
      </c>
      <c r="O129" s="92"/>
      <c r="P129" s="238">
        <f>O129*H129</f>
        <v>0</v>
      </c>
      <c r="Q129" s="238">
        <v>0</v>
      </c>
      <c r="R129" s="238">
        <f>Q129*H129</f>
        <v>0</v>
      </c>
      <c r="S129" s="238">
        <v>0</v>
      </c>
      <c r="T129" s="23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0" t="s">
        <v>666</v>
      </c>
      <c r="AT129" s="240" t="s">
        <v>127</v>
      </c>
      <c r="AU129" s="240" t="s">
        <v>84</v>
      </c>
      <c r="AY129" s="18" t="s">
        <v>125</v>
      </c>
      <c r="BE129" s="241">
        <f>IF(N129="základní",J129,0)</f>
        <v>0</v>
      </c>
      <c r="BF129" s="241">
        <f>IF(N129="snížená",J129,0)</f>
        <v>0</v>
      </c>
      <c r="BG129" s="241">
        <f>IF(N129="zákl. přenesená",J129,0)</f>
        <v>0</v>
      </c>
      <c r="BH129" s="241">
        <f>IF(N129="sníž. přenesená",J129,0)</f>
        <v>0</v>
      </c>
      <c r="BI129" s="241">
        <f>IF(N129="nulová",J129,0)</f>
        <v>0</v>
      </c>
      <c r="BJ129" s="18" t="s">
        <v>82</v>
      </c>
      <c r="BK129" s="241">
        <f>ROUND(I129*H129,2)</f>
        <v>0</v>
      </c>
      <c r="BL129" s="18" t="s">
        <v>666</v>
      </c>
      <c r="BM129" s="240" t="s">
        <v>675</v>
      </c>
    </row>
    <row r="130" s="2" customFormat="1" ht="16.5" customHeight="1">
      <c r="A130" s="39"/>
      <c r="B130" s="40"/>
      <c r="C130" s="228" t="s">
        <v>131</v>
      </c>
      <c r="D130" s="228" t="s">
        <v>127</v>
      </c>
      <c r="E130" s="229" t="s">
        <v>676</v>
      </c>
      <c r="F130" s="230" t="s">
        <v>677</v>
      </c>
      <c r="G130" s="231" t="s">
        <v>674</v>
      </c>
      <c r="H130" s="232">
        <v>1</v>
      </c>
      <c r="I130" s="233"/>
      <c r="J130" s="234">
        <f>ROUND(I130*H130,2)</f>
        <v>0</v>
      </c>
      <c r="K130" s="235"/>
      <c r="L130" s="45"/>
      <c r="M130" s="236" t="s">
        <v>1</v>
      </c>
      <c r="N130" s="237" t="s">
        <v>40</v>
      </c>
      <c r="O130" s="92"/>
      <c r="P130" s="238">
        <f>O130*H130</f>
        <v>0</v>
      </c>
      <c r="Q130" s="238">
        <v>0</v>
      </c>
      <c r="R130" s="238">
        <f>Q130*H130</f>
        <v>0</v>
      </c>
      <c r="S130" s="238">
        <v>0</v>
      </c>
      <c r="T130" s="23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0" t="s">
        <v>666</v>
      </c>
      <c r="AT130" s="240" t="s">
        <v>127</v>
      </c>
      <c r="AU130" s="240" t="s">
        <v>84</v>
      </c>
      <c r="AY130" s="18" t="s">
        <v>125</v>
      </c>
      <c r="BE130" s="241">
        <f>IF(N130="základní",J130,0)</f>
        <v>0</v>
      </c>
      <c r="BF130" s="241">
        <f>IF(N130="snížená",J130,0)</f>
        <v>0</v>
      </c>
      <c r="BG130" s="241">
        <f>IF(N130="zákl. přenesená",J130,0)</f>
        <v>0</v>
      </c>
      <c r="BH130" s="241">
        <f>IF(N130="sníž. přenesená",J130,0)</f>
        <v>0</v>
      </c>
      <c r="BI130" s="241">
        <f>IF(N130="nulová",J130,0)</f>
        <v>0</v>
      </c>
      <c r="BJ130" s="18" t="s">
        <v>82</v>
      </c>
      <c r="BK130" s="241">
        <f>ROUND(I130*H130,2)</f>
        <v>0</v>
      </c>
      <c r="BL130" s="18" t="s">
        <v>666</v>
      </c>
      <c r="BM130" s="240" t="s">
        <v>678</v>
      </c>
    </row>
    <row r="131" s="2" customFormat="1" ht="16.5" customHeight="1">
      <c r="A131" s="39"/>
      <c r="B131" s="40"/>
      <c r="C131" s="228" t="s">
        <v>165</v>
      </c>
      <c r="D131" s="228" t="s">
        <v>127</v>
      </c>
      <c r="E131" s="229" t="s">
        <v>679</v>
      </c>
      <c r="F131" s="230" t="s">
        <v>680</v>
      </c>
      <c r="G131" s="231" t="s">
        <v>674</v>
      </c>
      <c r="H131" s="232">
        <v>1</v>
      </c>
      <c r="I131" s="233"/>
      <c r="J131" s="234">
        <f>ROUND(I131*H131,2)</f>
        <v>0</v>
      </c>
      <c r="K131" s="235"/>
      <c r="L131" s="45"/>
      <c r="M131" s="236" t="s">
        <v>1</v>
      </c>
      <c r="N131" s="237" t="s">
        <v>40</v>
      </c>
      <c r="O131" s="92"/>
      <c r="P131" s="238">
        <f>O131*H131</f>
        <v>0</v>
      </c>
      <c r="Q131" s="238">
        <v>0</v>
      </c>
      <c r="R131" s="238">
        <f>Q131*H131</f>
        <v>0</v>
      </c>
      <c r="S131" s="238">
        <v>0</v>
      </c>
      <c r="T131" s="23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0" t="s">
        <v>666</v>
      </c>
      <c r="AT131" s="240" t="s">
        <v>127</v>
      </c>
      <c r="AU131" s="240" t="s">
        <v>84</v>
      </c>
      <c r="AY131" s="18" t="s">
        <v>125</v>
      </c>
      <c r="BE131" s="241">
        <f>IF(N131="základní",J131,0)</f>
        <v>0</v>
      </c>
      <c r="BF131" s="241">
        <f>IF(N131="snížená",J131,0)</f>
        <v>0</v>
      </c>
      <c r="BG131" s="241">
        <f>IF(N131="zákl. přenesená",J131,0)</f>
        <v>0</v>
      </c>
      <c r="BH131" s="241">
        <f>IF(N131="sníž. přenesená",J131,0)</f>
        <v>0</v>
      </c>
      <c r="BI131" s="241">
        <f>IF(N131="nulová",J131,0)</f>
        <v>0</v>
      </c>
      <c r="BJ131" s="18" t="s">
        <v>82</v>
      </c>
      <c r="BK131" s="241">
        <f>ROUND(I131*H131,2)</f>
        <v>0</v>
      </c>
      <c r="BL131" s="18" t="s">
        <v>666</v>
      </c>
      <c r="BM131" s="240" t="s">
        <v>681</v>
      </c>
    </row>
    <row r="132" s="2" customFormat="1" ht="16.5" customHeight="1">
      <c r="A132" s="39"/>
      <c r="B132" s="40"/>
      <c r="C132" s="228" t="s">
        <v>170</v>
      </c>
      <c r="D132" s="228" t="s">
        <v>127</v>
      </c>
      <c r="E132" s="229" t="s">
        <v>682</v>
      </c>
      <c r="F132" s="230" t="s">
        <v>683</v>
      </c>
      <c r="G132" s="231" t="s">
        <v>674</v>
      </c>
      <c r="H132" s="232">
        <v>1</v>
      </c>
      <c r="I132" s="233"/>
      <c r="J132" s="234">
        <f>ROUND(I132*H132,2)</f>
        <v>0</v>
      </c>
      <c r="K132" s="235"/>
      <c r="L132" s="45"/>
      <c r="M132" s="302" t="s">
        <v>1</v>
      </c>
      <c r="N132" s="303" t="s">
        <v>40</v>
      </c>
      <c r="O132" s="304"/>
      <c r="P132" s="305">
        <f>O132*H132</f>
        <v>0</v>
      </c>
      <c r="Q132" s="305">
        <v>0</v>
      </c>
      <c r="R132" s="305">
        <f>Q132*H132</f>
        <v>0</v>
      </c>
      <c r="S132" s="305">
        <v>0</v>
      </c>
      <c r="T132" s="306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0" t="s">
        <v>666</v>
      </c>
      <c r="AT132" s="240" t="s">
        <v>127</v>
      </c>
      <c r="AU132" s="240" t="s">
        <v>84</v>
      </c>
      <c r="AY132" s="18" t="s">
        <v>125</v>
      </c>
      <c r="BE132" s="241">
        <f>IF(N132="základní",J132,0)</f>
        <v>0</v>
      </c>
      <c r="BF132" s="241">
        <f>IF(N132="snížená",J132,0)</f>
        <v>0</v>
      </c>
      <c r="BG132" s="241">
        <f>IF(N132="zákl. přenesená",J132,0)</f>
        <v>0</v>
      </c>
      <c r="BH132" s="241">
        <f>IF(N132="sníž. přenesená",J132,0)</f>
        <v>0</v>
      </c>
      <c r="BI132" s="241">
        <f>IF(N132="nulová",J132,0)</f>
        <v>0</v>
      </c>
      <c r="BJ132" s="18" t="s">
        <v>82</v>
      </c>
      <c r="BK132" s="241">
        <f>ROUND(I132*H132,2)</f>
        <v>0</v>
      </c>
      <c r="BL132" s="18" t="s">
        <v>666</v>
      </c>
      <c r="BM132" s="240" t="s">
        <v>684</v>
      </c>
    </row>
    <row r="133" s="2" customFormat="1" ht="6.96" customHeight="1">
      <c r="A133" s="39"/>
      <c r="B133" s="67"/>
      <c r="C133" s="68"/>
      <c r="D133" s="68"/>
      <c r="E133" s="68"/>
      <c r="F133" s="68"/>
      <c r="G133" s="68"/>
      <c r="H133" s="68"/>
      <c r="I133" s="68"/>
      <c r="J133" s="68"/>
      <c r="K133" s="68"/>
      <c r="L133" s="45"/>
      <c r="M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</sheetData>
  <sheetProtection sheet="1" autoFilter="0" formatColumns="0" formatRows="0" objects="1" scenarios="1" spinCount="100000" saltValue="SU8ig6A6vAPfTBW3gEAkTNn1iLh74HjW3krTD1vwZpv9S4KjnSxb5Leg6P9gFnNlimtCo5NZu9Oe7DkUhgOURA==" hashValue="HRsBiE3qIvxr+HU5KhX9csXfKEbdyB/H2JD5+UjDPe4RbZ8tUb+RW1Aw9y91RQndETJnje/UD/70oLwOo/0WAw==" algorithmName="SHA-512" password="CC35"/>
  <autoFilter ref="C122:K13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7"/>
      <c r="C3" s="148"/>
      <c r="D3" s="148"/>
      <c r="E3" s="148"/>
      <c r="F3" s="148"/>
      <c r="G3" s="148"/>
      <c r="H3" s="21"/>
    </row>
    <row r="4" s="1" customFormat="1" ht="24.96" customHeight="1">
      <c r="B4" s="21"/>
      <c r="C4" s="149" t="s">
        <v>685</v>
      </c>
      <c r="H4" s="21"/>
    </row>
    <row r="5" s="1" customFormat="1" ht="12" customHeight="1">
      <c r="B5" s="21"/>
      <c r="C5" s="307" t="s">
        <v>13</v>
      </c>
      <c r="D5" s="157" t="s">
        <v>14</v>
      </c>
      <c r="E5" s="1"/>
      <c r="F5" s="1"/>
      <c r="H5" s="21"/>
    </row>
    <row r="6" s="1" customFormat="1" ht="36.96" customHeight="1">
      <c r="B6" s="21"/>
      <c r="C6" s="308" t="s">
        <v>16</v>
      </c>
      <c r="D6" s="309" t="s">
        <v>17</v>
      </c>
      <c r="E6" s="1"/>
      <c r="F6" s="1"/>
      <c r="H6" s="21"/>
    </row>
    <row r="7" s="1" customFormat="1" ht="16.5" customHeight="1">
      <c r="B7" s="21"/>
      <c r="C7" s="151" t="s">
        <v>22</v>
      </c>
      <c r="D7" s="154" t="str">
        <f>'Rekapitulace stavby'!AN8</f>
        <v>17. 2. 2025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200"/>
      <c r="B9" s="310"/>
      <c r="C9" s="311" t="s">
        <v>56</v>
      </c>
      <c r="D9" s="312" t="s">
        <v>57</v>
      </c>
      <c r="E9" s="312" t="s">
        <v>112</v>
      </c>
      <c r="F9" s="313" t="s">
        <v>686</v>
      </c>
      <c r="G9" s="200"/>
      <c r="H9" s="310"/>
    </row>
    <row r="10" s="2" customFormat="1" ht="26.4" customHeight="1">
      <c r="A10" s="39"/>
      <c r="B10" s="45"/>
      <c r="C10" s="314" t="s">
        <v>687</v>
      </c>
      <c r="D10" s="314" t="s">
        <v>91</v>
      </c>
      <c r="E10" s="39"/>
      <c r="F10" s="39"/>
      <c r="G10" s="39"/>
      <c r="H10" s="45"/>
    </row>
    <row r="11" s="2" customFormat="1" ht="16.8" customHeight="1">
      <c r="A11" s="39"/>
      <c r="B11" s="45"/>
      <c r="C11" s="315" t="s">
        <v>233</v>
      </c>
      <c r="D11" s="316" t="s">
        <v>234</v>
      </c>
      <c r="E11" s="317" t="s">
        <v>1</v>
      </c>
      <c r="F11" s="318">
        <v>132.018</v>
      </c>
      <c r="G11" s="39"/>
      <c r="H11" s="45"/>
    </row>
    <row r="12" s="2" customFormat="1" ht="16.8" customHeight="1">
      <c r="A12" s="39"/>
      <c r="B12" s="45"/>
      <c r="C12" s="319" t="s">
        <v>1</v>
      </c>
      <c r="D12" s="319" t="s">
        <v>566</v>
      </c>
      <c r="E12" s="18" t="s">
        <v>1</v>
      </c>
      <c r="F12" s="320">
        <v>0</v>
      </c>
      <c r="G12" s="39"/>
      <c r="H12" s="45"/>
    </row>
    <row r="13" s="2" customFormat="1" ht="16.8" customHeight="1">
      <c r="A13" s="39"/>
      <c r="B13" s="45"/>
      <c r="C13" s="319" t="s">
        <v>1</v>
      </c>
      <c r="D13" s="319" t="s">
        <v>246</v>
      </c>
      <c r="E13" s="18" t="s">
        <v>1</v>
      </c>
      <c r="F13" s="320">
        <v>0</v>
      </c>
      <c r="G13" s="39"/>
      <c r="H13" s="45"/>
    </row>
    <row r="14" s="2" customFormat="1" ht="16.8" customHeight="1">
      <c r="A14" s="39"/>
      <c r="B14" s="45"/>
      <c r="C14" s="319" t="s">
        <v>1</v>
      </c>
      <c r="D14" s="319" t="s">
        <v>567</v>
      </c>
      <c r="E14" s="18" t="s">
        <v>1</v>
      </c>
      <c r="F14" s="320">
        <v>34.417999999999999</v>
      </c>
      <c r="G14" s="39"/>
      <c r="H14" s="45"/>
    </row>
    <row r="15" s="2" customFormat="1" ht="16.8" customHeight="1">
      <c r="A15" s="39"/>
      <c r="B15" s="45"/>
      <c r="C15" s="319" t="s">
        <v>1</v>
      </c>
      <c r="D15" s="319" t="s">
        <v>248</v>
      </c>
      <c r="E15" s="18" t="s">
        <v>1</v>
      </c>
      <c r="F15" s="320">
        <v>0</v>
      </c>
      <c r="G15" s="39"/>
      <c r="H15" s="45"/>
    </row>
    <row r="16" s="2" customFormat="1" ht="16.8" customHeight="1">
      <c r="A16" s="39"/>
      <c r="B16" s="45"/>
      <c r="C16" s="319" t="s">
        <v>1</v>
      </c>
      <c r="D16" s="319" t="s">
        <v>568</v>
      </c>
      <c r="E16" s="18" t="s">
        <v>1</v>
      </c>
      <c r="F16" s="320">
        <v>4.2000000000000002</v>
      </c>
      <c r="G16" s="39"/>
      <c r="H16" s="45"/>
    </row>
    <row r="17" s="2" customFormat="1" ht="16.8" customHeight="1">
      <c r="A17" s="39"/>
      <c r="B17" s="45"/>
      <c r="C17" s="319" t="s">
        <v>1</v>
      </c>
      <c r="D17" s="319" t="s">
        <v>250</v>
      </c>
      <c r="E17" s="18" t="s">
        <v>1</v>
      </c>
      <c r="F17" s="320">
        <v>0</v>
      </c>
      <c r="G17" s="39"/>
      <c r="H17" s="45"/>
    </row>
    <row r="18" s="2" customFormat="1" ht="16.8" customHeight="1">
      <c r="A18" s="39"/>
      <c r="B18" s="45"/>
      <c r="C18" s="319" t="s">
        <v>1</v>
      </c>
      <c r="D18" s="319" t="s">
        <v>569</v>
      </c>
      <c r="E18" s="18" t="s">
        <v>1</v>
      </c>
      <c r="F18" s="320">
        <v>51.200000000000003</v>
      </c>
      <c r="G18" s="39"/>
      <c r="H18" s="45"/>
    </row>
    <row r="19" s="2" customFormat="1" ht="16.8" customHeight="1">
      <c r="A19" s="39"/>
      <c r="B19" s="45"/>
      <c r="C19" s="319" t="s">
        <v>1</v>
      </c>
      <c r="D19" s="319" t="s">
        <v>570</v>
      </c>
      <c r="E19" s="18" t="s">
        <v>1</v>
      </c>
      <c r="F19" s="320">
        <v>42.200000000000003</v>
      </c>
      <c r="G19" s="39"/>
      <c r="H19" s="45"/>
    </row>
    <row r="20" s="2" customFormat="1" ht="16.8" customHeight="1">
      <c r="A20" s="39"/>
      <c r="B20" s="45"/>
      <c r="C20" s="319" t="s">
        <v>233</v>
      </c>
      <c r="D20" s="319" t="s">
        <v>141</v>
      </c>
      <c r="E20" s="18" t="s">
        <v>1</v>
      </c>
      <c r="F20" s="320">
        <v>132.018</v>
      </c>
      <c r="G20" s="39"/>
      <c r="H20" s="45"/>
    </row>
    <row r="21" s="2" customFormat="1" ht="16.8" customHeight="1">
      <c r="A21" s="39"/>
      <c r="B21" s="45"/>
      <c r="C21" s="321" t="s">
        <v>688</v>
      </c>
      <c r="D21" s="39"/>
      <c r="E21" s="39"/>
      <c r="F21" s="39"/>
      <c r="G21" s="39"/>
      <c r="H21" s="45"/>
    </row>
    <row r="22" s="2" customFormat="1">
      <c r="A22" s="39"/>
      <c r="B22" s="45"/>
      <c r="C22" s="319" t="s">
        <v>563</v>
      </c>
      <c r="D22" s="319" t="s">
        <v>564</v>
      </c>
      <c r="E22" s="18" t="s">
        <v>335</v>
      </c>
      <c r="F22" s="320">
        <v>132.018</v>
      </c>
      <c r="G22" s="39"/>
      <c r="H22" s="45"/>
    </row>
    <row r="23" s="2" customFormat="1">
      <c r="A23" s="39"/>
      <c r="B23" s="45"/>
      <c r="C23" s="319" t="s">
        <v>576</v>
      </c>
      <c r="D23" s="319" t="s">
        <v>577</v>
      </c>
      <c r="E23" s="18" t="s">
        <v>335</v>
      </c>
      <c r="F23" s="320">
        <v>132.018</v>
      </c>
      <c r="G23" s="39"/>
      <c r="H23" s="45"/>
    </row>
    <row r="24" s="2" customFormat="1">
      <c r="A24" s="39"/>
      <c r="B24" s="45"/>
      <c r="C24" s="319" t="s">
        <v>572</v>
      </c>
      <c r="D24" s="319" t="s">
        <v>573</v>
      </c>
      <c r="E24" s="18" t="s">
        <v>335</v>
      </c>
      <c r="F24" s="320">
        <v>132.018</v>
      </c>
      <c r="G24" s="39"/>
      <c r="H24" s="45"/>
    </row>
    <row r="25" s="2" customFormat="1" ht="16.8" customHeight="1">
      <c r="A25" s="39"/>
      <c r="B25" s="45"/>
      <c r="C25" s="315" t="s">
        <v>229</v>
      </c>
      <c r="D25" s="316" t="s">
        <v>230</v>
      </c>
      <c r="E25" s="317" t="s">
        <v>1</v>
      </c>
      <c r="F25" s="318">
        <v>13.202</v>
      </c>
      <c r="G25" s="39"/>
      <c r="H25" s="45"/>
    </row>
    <row r="26" s="2" customFormat="1" ht="16.8" customHeight="1">
      <c r="A26" s="39"/>
      <c r="B26" s="45"/>
      <c r="C26" s="319" t="s">
        <v>1</v>
      </c>
      <c r="D26" s="319" t="s">
        <v>245</v>
      </c>
      <c r="E26" s="18" t="s">
        <v>1</v>
      </c>
      <c r="F26" s="320">
        <v>0</v>
      </c>
      <c r="G26" s="39"/>
      <c r="H26" s="45"/>
    </row>
    <row r="27" s="2" customFormat="1" ht="16.8" customHeight="1">
      <c r="A27" s="39"/>
      <c r="B27" s="45"/>
      <c r="C27" s="319" t="s">
        <v>1</v>
      </c>
      <c r="D27" s="319" t="s">
        <v>246</v>
      </c>
      <c r="E27" s="18" t="s">
        <v>1</v>
      </c>
      <c r="F27" s="320">
        <v>0</v>
      </c>
      <c r="G27" s="39"/>
      <c r="H27" s="45"/>
    </row>
    <row r="28" s="2" customFormat="1" ht="16.8" customHeight="1">
      <c r="A28" s="39"/>
      <c r="B28" s="45"/>
      <c r="C28" s="319" t="s">
        <v>1</v>
      </c>
      <c r="D28" s="319" t="s">
        <v>247</v>
      </c>
      <c r="E28" s="18" t="s">
        <v>1</v>
      </c>
      <c r="F28" s="320">
        <v>3.4420000000000002</v>
      </c>
      <c r="G28" s="39"/>
      <c r="H28" s="45"/>
    </row>
    <row r="29" s="2" customFormat="1" ht="16.8" customHeight="1">
      <c r="A29" s="39"/>
      <c r="B29" s="45"/>
      <c r="C29" s="319" t="s">
        <v>1</v>
      </c>
      <c r="D29" s="319" t="s">
        <v>248</v>
      </c>
      <c r="E29" s="18" t="s">
        <v>1</v>
      </c>
      <c r="F29" s="320">
        <v>0</v>
      </c>
      <c r="G29" s="39"/>
      <c r="H29" s="45"/>
    </row>
    <row r="30" s="2" customFormat="1" ht="16.8" customHeight="1">
      <c r="A30" s="39"/>
      <c r="B30" s="45"/>
      <c r="C30" s="319" t="s">
        <v>1</v>
      </c>
      <c r="D30" s="319" t="s">
        <v>249</v>
      </c>
      <c r="E30" s="18" t="s">
        <v>1</v>
      </c>
      <c r="F30" s="320">
        <v>0.41999999999999998</v>
      </c>
      <c r="G30" s="39"/>
      <c r="H30" s="45"/>
    </row>
    <row r="31" s="2" customFormat="1" ht="16.8" customHeight="1">
      <c r="A31" s="39"/>
      <c r="B31" s="45"/>
      <c r="C31" s="319" t="s">
        <v>1</v>
      </c>
      <c r="D31" s="319" t="s">
        <v>250</v>
      </c>
      <c r="E31" s="18" t="s">
        <v>1</v>
      </c>
      <c r="F31" s="320">
        <v>0</v>
      </c>
      <c r="G31" s="39"/>
      <c r="H31" s="45"/>
    </row>
    <row r="32" s="2" customFormat="1" ht="16.8" customHeight="1">
      <c r="A32" s="39"/>
      <c r="B32" s="45"/>
      <c r="C32" s="319" t="s">
        <v>1</v>
      </c>
      <c r="D32" s="319" t="s">
        <v>251</v>
      </c>
      <c r="E32" s="18" t="s">
        <v>1</v>
      </c>
      <c r="F32" s="320">
        <v>5.1200000000000001</v>
      </c>
      <c r="G32" s="39"/>
      <c r="H32" s="45"/>
    </row>
    <row r="33" s="2" customFormat="1" ht="16.8" customHeight="1">
      <c r="A33" s="39"/>
      <c r="B33" s="45"/>
      <c r="C33" s="319" t="s">
        <v>1</v>
      </c>
      <c r="D33" s="319" t="s">
        <v>252</v>
      </c>
      <c r="E33" s="18" t="s">
        <v>1</v>
      </c>
      <c r="F33" s="320">
        <v>4.2199999999999998</v>
      </c>
      <c r="G33" s="39"/>
      <c r="H33" s="45"/>
    </row>
    <row r="34" s="2" customFormat="1" ht="16.8" customHeight="1">
      <c r="A34" s="39"/>
      <c r="B34" s="45"/>
      <c r="C34" s="319" t="s">
        <v>229</v>
      </c>
      <c r="D34" s="319" t="s">
        <v>141</v>
      </c>
      <c r="E34" s="18" t="s">
        <v>1</v>
      </c>
      <c r="F34" s="320">
        <v>13.202</v>
      </c>
      <c r="G34" s="39"/>
      <c r="H34" s="45"/>
    </row>
    <row r="35" s="2" customFormat="1" ht="16.8" customHeight="1">
      <c r="A35" s="39"/>
      <c r="B35" s="45"/>
      <c r="C35" s="321" t="s">
        <v>688</v>
      </c>
      <c r="D35" s="39"/>
      <c r="E35" s="39"/>
      <c r="F35" s="39"/>
      <c r="G35" s="39"/>
      <c r="H35" s="45"/>
    </row>
    <row r="36" s="2" customFormat="1" ht="16.8" customHeight="1">
      <c r="A36" s="39"/>
      <c r="B36" s="45"/>
      <c r="C36" s="319" t="s">
        <v>242</v>
      </c>
      <c r="D36" s="319" t="s">
        <v>243</v>
      </c>
      <c r="E36" s="18" t="s">
        <v>130</v>
      </c>
      <c r="F36" s="320">
        <v>13.202</v>
      </c>
      <c r="G36" s="39"/>
      <c r="H36" s="45"/>
    </row>
    <row r="37" s="2" customFormat="1">
      <c r="A37" s="39"/>
      <c r="B37" s="45"/>
      <c r="C37" s="319" t="s">
        <v>288</v>
      </c>
      <c r="D37" s="319" t="s">
        <v>289</v>
      </c>
      <c r="E37" s="18" t="s">
        <v>130</v>
      </c>
      <c r="F37" s="320">
        <v>83.656000000000006</v>
      </c>
      <c r="G37" s="39"/>
      <c r="H37" s="45"/>
    </row>
    <row r="38" s="2" customFormat="1">
      <c r="A38" s="39"/>
      <c r="B38" s="45"/>
      <c r="C38" s="319" t="s">
        <v>306</v>
      </c>
      <c r="D38" s="319" t="s">
        <v>307</v>
      </c>
      <c r="E38" s="18" t="s">
        <v>130</v>
      </c>
      <c r="F38" s="320">
        <v>61.636000000000003</v>
      </c>
      <c r="G38" s="39"/>
      <c r="H38" s="45"/>
    </row>
    <row r="39" s="2" customFormat="1" ht="16.8" customHeight="1">
      <c r="A39" s="39"/>
      <c r="B39" s="45"/>
      <c r="C39" s="315" t="s">
        <v>205</v>
      </c>
      <c r="D39" s="316" t="s">
        <v>206</v>
      </c>
      <c r="E39" s="317" t="s">
        <v>1</v>
      </c>
      <c r="F39" s="318">
        <v>123.69</v>
      </c>
      <c r="G39" s="39"/>
      <c r="H39" s="45"/>
    </row>
    <row r="40" s="2" customFormat="1" ht="16.8" customHeight="1">
      <c r="A40" s="39"/>
      <c r="B40" s="45"/>
      <c r="C40" s="319" t="s">
        <v>1</v>
      </c>
      <c r="D40" s="319" t="s">
        <v>246</v>
      </c>
      <c r="E40" s="18" t="s">
        <v>1</v>
      </c>
      <c r="F40" s="320">
        <v>0</v>
      </c>
      <c r="G40" s="39"/>
      <c r="H40" s="45"/>
    </row>
    <row r="41" s="2" customFormat="1" ht="16.8" customHeight="1">
      <c r="A41" s="39"/>
      <c r="B41" s="45"/>
      <c r="C41" s="319" t="s">
        <v>1</v>
      </c>
      <c r="D41" s="319" t="s">
        <v>502</v>
      </c>
      <c r="E41" s="18" t="s">
        <v>1</v>
      </c>
      <c r="F41" s="320">
        <v>34.420000000000002</v>
      </c>
      <c r="G41" s="39"/>
      <c r="H41" s="45"/>
    </row>
    <row r="42" s="2" customFormat="1" ht="16.8" customHeight="1">
      <c r="A42" s="39"/>
      <c r="B42" s="45"/>
      <c r="C42" s="319" t="s">
        <v>1</v>
      </c>
      <c r="D42" s="319" t="s">
        <v>250</v>
      </c>
      <c r="E42" s="18" t="s">
        <v>1</v>
      </c>
      <c r="F42" s="320">
        <v>0</v>
      </c>
      <c r="G42" s="39"/>
      <c r="H42" s="45"/>
    </row>
    <row r="43" s="2" customFormat="1" ht="16.8" customHeight="1">
      <c r="A43" s="39"/>
      <c r="B43" s="45"/>
      <c r="C43" s="319" t="s">
        <v>1</v>
      </c>
      <c r="D43" s="319" t="s">
        <v>401</v>
      </c>
      <c r="E43" s="18" t="s">
        <v>1</v>
      </c>
      <c r="F43" s="320">
        <v>24</v>
      </c>
      <c r="G43" s="39"/>
      <c r="H43" s="45"/>
    </row>
    <row r="44" s="2" customFormat="1" ht="16.8" customHeight="1">
      <c r="A44" s="39"/>
      <c r="B44" s="45"/>
      <c r="C44" s="319" t="s">
        <v>1</v>
      </c>
      <c r="D44" s="319" t="s">
        <v>493</v>
      </c>
      <c r="E44" s="18" t="s">
        <v>1</v>
      </c>
      <c r="F44" s="320">
        <v>14.199999999999999</v>
      </c>
      <c r="G44" s="39"/>
      <c r="H44" s="45"/>
    </row>
    <row r="45" s="2" customFormat="1" ht="16.8" customHeight="1">
      <c r="A45" s="39"/>
      <c r="B45" s="45"/>
      <c r="C45" s="319" t="s">
        <v>1</v>
      </c>
      <c r="D45" s="319" t="s">
        <v>503</v>
      </c>
      <c r="E45" s="18" t="s">
        <v>1</v>
      </c>
      <c r="F45" s="320">
        <v>51.07</v>
      </c>
      <c r="G45" s="39"/>
      <c r="H45" s="45"/>
    </row>
    <row r="46" s="2" customFormat="1" ht="16.8" customHeight="1">
      <c r="A46" s="39"/>
      <c r="B46" s="45"/>
      <c r="C46" s="319" t="s">
        <v>205</v>
      </c>
      <c r="D46" s="319" t="s">
        <v>141</v>
      </c>
      <c r="E46" s="18" t="s">
        <v>1</v>
      </c>
      <c r="F46" s="320">
        <v>123.69</v>
      </c>
      <c r="G46" s="39"/>
      <c r="H46" s="45"/>
    </row>
    <row r="47" s="2" customFormat="1" ht="16.8" customHeight="1">
      <c r="A47" s="39"/>
      <c r="B47" s="45"/>
      <c r="C47" s="321" t="s">
        <v>688</v>
      </c>
      <c r="D47" s="39"/>
      <c r="E47" s="39"/>
      <c r="F47" s="39"/>
      <c r="G47" s="39"/>
      <c r="H47" s="45"/>
    </row>
    <row r="48" s="2" customFormat="1" ht="16.8" customHeight="1">
      <c r="A48" s="39"/>
      <c r="B48" s="45"/>
      <c r="C48" s="319" t="s">
        <v>499</v>
      </c>
      <c r="D48" s="319" t="s">
        <v>500</v>
      </c>
      <c r="E48" s="18" t="s">
        <v>161</v>
      </c>
      <c r="F48" s="320">
        <v>123.69</v>
      </c>
      <c r="G48" s="39"/>
      <c r="H48" s="45"/>
    </row>
    <row r="49" s="2" customFormat="1">
      <c r="A49" s="39"/>
      <c r="B49" s="45"/>
      <c r="C49" s="319" t="s">
        <v>531</v>
      </c>
      <c r="D49" s="319" t="s">
        <v>532</v>
      </c>
      <c r="E49" s="18" t="s">
        <v>161</v>
      </c>
      <c r="F49" s="320">
        <v>494.75999999999999</v>
      </c>
      <c r="G49" s="39"/>
      <c r="H49" s="45"/>
    </row>
    <row r="50" s="2" customFormat="1">
      <c r="A50" s="39"/>
      <c r="B50" s="45"/>
      <c r="C50" s="319" t="s">
        <v>558</v>
      </c>
      <c r="D50" s="319" t="s">
        <v>559</v>
      </c>
      <c r="E50" s="18" t="s">
        <v>161</v>
      </c>
      <c r="F50" s="320">
        <v>494.75999999999999</v>
      </c>
      <c r="G50" s="39"/>
      <c r="H50" s="45"/>
    </row>
    <row r="51" s="2" customFormat="1" ht="16.8" customHeight="1">
      <c r="A51" s="39"/>
      <c r="B51" s="45"/>
      <c r="C51" s="319" t="s">
        <v>1</v>
      </c>
      <c r="D51" s="319" t="s">
        <v>250</v>
      </c>
      <c r="E51" s="18" t="s">
        <v>1</v>
      </c>
      <c r="F51" s="320">
        <v>0</v>
      </c>
      <c r="G51" s="39"/>
      <c r="H51" s="45"/>
    </row>
    <row r="52" s="2" customFormat="1" ht="16.8" customHeight="1">
      <c r="A52" s="39"/>
      <c r="B52" s="45"/>
      <c r="C52" s="319" t="s">
        <v>1</v>
      </c>
      <c r="D52" s="319" t="s">
        <v>481</v>
      </c>
      <c r="E52" s="18" t="s">
        <v>1</v>
      </c>
      <c r="F52" s="320">
        <v>11.52</v>
      </c>
      <c r="G52" s="39"/>
      <c r="H52" s="45"/>
    </row>
    <row r="53" s="2" customFormat="1" ht="16.8" customHeight="1">
      <c r="A53" s="39"/>
      <c r="B53" s="45"/>
      <c r="C53" s="319" t="s">
        <v>1</v>
      </c>
      <c r="D53" s="319" t="s">
        <v>482</v>
      </c>
      <c r="E53" s="18" t="s">
        <v>1</v>
      </c>
      <c r="F53" s="320">
        <v>2.8799999999999999</v>
      </c>
      <c r="G53" s="39"/>
      <c r="H53" s="45"/>
    </row>
    <row r="54" s="2" customFormat="1" ht="16.8" customHeight="1">
      <c r="A54" s="39"/>
      <c r="B54" s="45"/>
      <c r="C54" s="319" t="s">
        <v>1</v>
      </c>
      <c r="D54" s="319" t="s">
        <v>483</v>
      </c>
      <c r="E54" s="18" t="s">
        <v>1</v>
      </c>
      <c r="F54" s="320">
        <v>10.08</v>
      </c>
      <c r="G54" s="39"/>
      <c r="H54" s="45"/>
    </row>
    <row r="55" s="2" customFormat="1" ht="16.8" customHeight="1">
      <c r="A55" s="39"/>
      <c r="B55" s="45"/>
      <c r="C55" s="319" t="s">
        <v>1</v>
      </c>
      <c r="D55" s="319" t="s">
        <v>484</v>
      </c>
      <c r="E55" s="18" t="s">
        <v>1</v>
      </c>
      <c r="F55" s="320">
        <v>7.2000000000000002</v>
      </c>
      <c r="G55" s="39"/>
      <c r="H55" s="45"/>
    </row>
    <row r="56" s="2" customFormat="1" ht="16.8" customHeight="1">
      <c r="A56" s="39"/>
      <c r="B56" s="45"/>
      <c r="C56" s="315" t="s">
        <v>208</v>
      </c>
      <c r="D56" s="316" t="s">
        <v>209</v>
      </c>
      <c r="E56" s="317" t="s">
        <v>1</v>
      </c>
      <c r="F56" s="318">
        <v>41.840000000000003</v>
      </c>
      <c r="G56" s="39"/>
      <c r="H56" s="45"/>
    </row>
    <row r="57" s="2" customFormat="1" ht="16.8" customHeight="1">
      <c r="A57" s="39"/>
      <c r="B57" s="45"/>
      <c r="C57" s="319" t="s">
        <v>1</v>
      </c>
      <c r="D57" s="319" t="s">
        <v>485</v>
      </c>
      <c r="E57" s="18" t="s">
        <v>1</v>
      </c>
      <c r="F57" s="320">
        <v>1.2</v>
      </c>
      <c r="G57" s="39"/>
      <c r="H57" s="45"/>
    </row>
    <row r="58" s="2" customFormat="1" ht="16.8" customHeight="1">
      <c r="A58" s="39"/>
      <c r="B58" s="45"/>
      <c r="C58" s="319" t="s">
        <v>1</v>
      </c>
      <c r="D58" s="319" t="s">
        <v>486</v>
      </c>
      <c r="E58" s="18" t="s">
        <v>1</v>
      </c>
      <c r="F58" s="320">
        <v>4.1600000000000001</v>
      </c>
      <c r="G58" s="39"/>
      <c r="H58" s="45"/>
    </row>
    <row r="59" s="2" customFormat="1" ht="16.8" customHeight="1">
      <c r="A59" s="39"/>
      <c r="B59" s="45"/>
      <c r="C59" s="319" t="s">
        <v>1</v>
      </c>
      <c r="D59" s="319" t="s">
        <v>487</v>
      </c>
      <c r="E59" s="18" t="s">
        <v>1</v>
      </c>
      <c r="F59" s="320">
        <v>2.8799999999999999</v>
      </c>
      <c r="G59" s="39"/>
      <c r="H59" s="45"/>
    </row>
    <row r="60" s="2" customFormat="1" ht="16.8" customHeight="1">
      <c r="A60" s="39"/>
      <c r="B60" s="45"/>
      <c r="C60" s="319" t="s">
        <v>1</v>
      </c>
      <c r="D60" s="319" t="s">
        <v>488</v>
      </c>
      <c r="E60" s="18" t="s">
        <v>1</v>
      </c>
      <c r="F60" s="320">
        <v>1.9199999999999999</v>
      </c>
      <c r="G60" s="39"/>
      <c r="H60" s="45"/>
    </row>
    <row r="61" s="2" customFormat="1" ht="16.8" customHeight="1">
      <c r="A61" s="39"/>
      <c r="B61" s="45"/>
      <c r="C61" s="319" t="s">
        <v>208</v>
      </c>
      <c r="D61" s="319" t="s">
        <v>141</v>
      </c>
      <c r="E61" s="18" t="s">
        <v>1</v>
      </c>
      <c r="F61" s="320">
        <v>41.840000000000003</v>
      </c>
      <c r="G61" s="39"/>
      <c r="H61" s="45"/>
    </row>
    <row r="62" s="2" customFormat="1" ht="16.8" customHeight="1">
      <c r="A62" s="39"/>
      <c r="B62" s="45"/>
      <c r="C62" s="321" t="s">
        <v>688</v>
      </c>
      <c r="D62" s="39"/>
      <c r="E62" s="39"/>
      <c r="F62" s="39"/>
      <c r="G62" s="39"/>
      <c r="H62" s="45"/>
    </row>
    <row r="63" s="2" customFormat="1">
      <c r="A63" s="39"/>
      <c r="B63" s="45"/>
      <c r="C63" s="319" t="s">
        <v>478</v>
      </c>
      <c r="D63" s="319" t="s">
        <v>479</v>
      </c>
      <c r="E63" s="18" t="s">
        <v>335</v>
      </c>
      <c r="F63" s="320">
        <v>41.840000000000003</v>
      </c>
      <c r="G63" s="39"/>
      <c r="H63" s="45"/>
    </row>
    <row r="64" s="2" customFormat="1">
      <c r="A64" s="39"/>
      <c r="B64" s="45"/>
      <c r="C64" s="319" t="s">
        <v>495</v>
      </c>
      <c r="D64" s="319" t="s">
        <v>496</v>
      </c>
      <c r="E64" s="18" t="s">
        <v>335</v>
      </c>
      <c r="F64" s="320">
        <v>41.840000000000003</v>
      </c>
      <c r="G64" s="39"/>
      <c r="H64" s="45"/>
    </row>
    <row r="65" s="2" customFormat="1" ht="16.8" customHeight="1">
      <c r="A65" s="39"/>
      <c r="B65" s="45"/>
      <c r="C65" s="315" t="s">
        <v>211</v>
      </c>
      <c r="D65" s="316" t="s">
        <v>212</v>
      </c>
      <c r="E65" s="317" t="s">
        <v>1</v>
      </c>
      <c r="F65" s="318">
        <v>61.636000000000003</v>
      </c>
      <c r="G65" s="39"/>
      <c r="H65" s="45"/>
    </row>
    <row r="66" s="2" customFormat="1" ht="16.8" customHeight="1">
      <c r="A66" s="39"/>
      <c r="B66" s="45"/>
      <c r="C66" s="319" t="s">
        <v>1</v>
      </c>
      <c r="D66" s="319" t="s">
        <v>309</v>
      </c>
      <c r="E66" s="18" t="s">
        <v>1</v>
      </c>
      <c r="F66" s="320">
        <v>0</v>
      </c>
      <c r="G66" s="39"/>
      <c r="H66" s="45"/>
    </row>
    <row r="67" s="2" customFormat="1" ht="16.8" customHeight="1">
      <c r="A67" s="39"/>
      <c r="B67" s="45"/>
      <c r="C67" s="319" t="s">
        <v>1</v>
      </c>
      <c r="D67" s="319" t="s">
        <v>226</v>
      </c>
      <c r="E67" s="18" t="s">
        <v>1</v>
      </c>
      <c r="F67" s="320">
        <v>21.472000000000001</v>
      </c>
      <c r="G67" s="39"/>
      <c r="H67" s="45"/>
    </row>
    <row r="68" s="2" customFormat="1" ht="16.8" customHeight="1">
      <c r="A68" s="39"/>
      <c r="B68" s="45"/>
      <c r="C68" s="319" t="s">
        <v>1</v>
      </c>
      <c r="D68" s="319" t="s">
        <v>310</v>
      </c>
      <c r="E68" s="18" t="s">
        <v>1</v>
      </c>
      <c r="F68" s="320">
        <v>0</v>
      </c>
      <c r="G68" s="39"/>
      <c r="H68" s="45"/>
    </row>
    <row r="69" s="2" customFormat="1" ht="16.8" customHeight="1">
      <c r="A69" s="39"/>
      <c r="B69" s="45"/>
      <c r="C69" s="319" t="s">
        <v>1</v>
      </c>
      <c r="D69" s="319" t="s">
        <v>311</v>
      </c>
      <c r="E69" s="18" t="s">
        <v>1</v>
      </c>
      <c r="F69" s="320">
        <v>0.78100000000000003</v>
      </c>
      <c r="G69" s="39"/>
      <c r="H69" s="45"/>
    </row>
    <row r="70" s="2" customFormat="1" ht="16.8" customHeight="1">
      <c r="A70" s="39"/>
      <c r="B70" s="45"/>
      <c r="C70" s="319" t="s">
        <v>1</v>
      </c>
      <c r="D70" s="319" t="s">
        <v>257</v>
      </c>
      <c r="E70" s="18" t="s">
        <v>1</v>
      </c>
      <c r="F70" s="320">
        <v>0</v>
      </c>
      <c r="G70" s="39"/>
      <c r="H70" s="45"/>
    </row>
    <row r="71" s="2" customFormat="1" ht="16.8" customHeight="1">
      <c r="A71" s="39"/>
      <c r="B71" s="45"/>
      <c r="C71" s="319" t="s">
        <v>1</v>
      </c>
      <c r="D71" s="319" t="s">
        <v>312</v>
      </c>
      <c r="E71" s="18" t="s">
        <v>1</v>
      </c>
      <c r="F71" s="320">
        <v>0.50900000000000001</v>
      </c>
      <c r="G71" s="39"/>
      <c r="H71" s="45"/>
    </row>
    <row r="72" s="2" customFormat="1" ht="16.8" customHeight="1">
      <c r="A72" s="39"/>
      <c r="B72" s="45"/>
      <c r="C72" s="319" t="s">
        <v>1</v>
      </c>
      <c r="D72" s="319" t="s">
        <v>250</v>
      </c>
      <c r="E72" s="18" t="s">
        <v>1</v>
      </c>
      <c r="F72" s="320">
        <v>0</v>
      </c>
      <c r="G72" s="39"/>
      <c r="H72" s="45"/>
    </row>
    <row r="73" s="2" customFormat="1" ht="16.8" customHeight="1">
      <c r="A73" s="39"/>
      <c r="B73" s="45"/>
      <c r="C73" s="319" t="s">
        <v>1</v>
      </c>
      <c r="D73" s="319" t="s">
        <v>313</v>
      </c>
      <c r="E73" s="18" t="s">
        <v>1</v>
      </c>
      <c r="F73" s="320">
        <v>1.1419999999999999</v>
      </c>
      <c r="G73" s="39"/>
      <c r="H73" s="45"/>
    </row>
    <row r="74" s="2" customFormat="1" ht="16.8" customHeight="1">
      <c r="A74" s="39"/>
      <c r="B74" s="45"/>
      <c r="C74" s="319" t="s">
        <v>1</v>
      </c>
      <c r="D74" s="319" t="s">
        <v>314</v>
      </c>
      <c r="E74" s="18" t="s">
        <v>1</v>
      </c>
      <c r="F74" s="320">
        <v>0</v>
      </c>
      <c r="G74" s="39"/>
      <c r="H74" s="45"/>
    </row>
    <row r="75" s="2" customFormat="1" ht="16.8" customHeight="1">
      <c r="A75" s="39"/>
      <c r="B75" s="45"/>
      <c r="C75" s="319" t="s">
        <v>1</v>
      </c>
      <c r="D75" s="319" t="s">
        <v>315</v>
      </c>
      <c r="E75" s="18" t="s">
        <v>1</v>
      </c>
      <c r="F75" s="320">
        <v>7.1740000000000004</v>
      </c>
      <c r="G75" s="39"/>
      <c r="H75" s="45"/>
    </row>
    <row r="76" s="2" customFormat="1" ht="16.8" customHeight="1">
      <c r="A76" s="39"/>
      <c r="B76" s="45"/>
      <c r="C76" s="319" t="s">
        <v>1</v>
      </c>
      <c r="D76" s="319" t="s">
        <v>316</v>
      </c>
      <c r="E76" s="18" t="s">
        <v>1</v>
      </c>
      <c r="F76" s="320">
        <v>0</v>
      </c>
      <c r="G76" s="39"/>
      <c r="H76" s="45"/>
    </row>
    <row r="77" s="2" customFormat="1" ht="16.8" customHeight="1">
      <c r="A77" s="39"/>
      <c r="B77" s="45"/>
      <c r="C77" s="319" t="s">
        <v>1</v>
      </c>
      <c r="D77" s="319" t="s">
        <v>317</v>
      </c>
      <c r="E77" s="18" t="s">
        <v>1</v>
      </c>
      <c r="F77" s="320">
        <v>6.9299999999999997</v>
      </c>
      <c r="G77" s="39"/>
      <c r="H77" s="45"/>
    </row>
    <row r="78" s="2" customFormat="1" ht="16.8" customHeight="1">
      <c r="A78" s="39"/>
      <c r="B78" s="45"/>
      <c r="C78" s="319" t="s">
        <v>1</v>
      </c>
      <c r="D78" s="319" t="s">
        <v>318</v>
      </c>
      <c r="E78" s="18" t="s">
        <v>1</v>
      </c>
      <c r="F78" s="320">
        <v>0</v>
      </c>
      <c r="G78" s="39"/>
      <c r="H78" s="45"/>
    </row>
    <row r="79" s="2" customFormat="1" ht="16.8" customHeight="1">
      <c r="A79" s="39"/>
      <c r="B79" s="45"/>
      <c r="C79" s="319" t="s">
        <v>1</v>
      </c>
      <c r="D79" s="319" t="s">
        <v>319</v>
      </c>
      <c r="E79" s="18" t="s">
        <v>1</v>
      </c>
      <c r="F79" s="320">
        <v>5.0640000000000001</v>
      </c>
      <c r="G79" s="39"/>
      <c r="H79" s="45"/>
    </row>
    <row r="80" s="2" customFormat="1" ht="16.8" customHeight="1">
      <c r="A80" s="39"/>
      <c r="B80" s="45"/>
      <c r="C80" s="319" t="s">
        <v>1</v>
      </c>
      <c r="D80" s="319" t="s">
        <v>320</v>
      </c>
      <c r="E80" s="18" t="s">
        <v>1</v>
      </c>
      <c r="F80" s="320">
        <v>0</v>
      </c>
      <c r="G80" s="39"/>
      <c r="H80" s="45"/>
    </row>
    <row r="81" s="2" customFormat="1" ht="16.8" customHeight="1">
      <c r="A81" s="39"/>
      <c r="B81" s="45"/>
      <c r="C81" s="319" t="s">
        <v>1</v>
      </c>
      <c r="D81" s="319" t="s">
        <v>222</v>
      </c>
      <c r="E81" s="18" t="s">
        <v>1</v>
      </c>
      <c r="F81" s="320">
        <v>3.7799999999999998</v>
      </c>
      <c r="G81" s="39"/>
      <c r="H81" s="45"/>
    </row>
    <row r="82" s="2" customFormat="1" ht="16.8" customHeight="1">
      <c r="A82" s="39"/>
      <c r="B82" s="45"/>
      <c r="C82" s="319" t="s">
        <v>1</v>
      </c>
      <c r="D82" s="319" t="s">
        <v>321</v>
      </c>
      <c r="E82" s="18" t="s">
        <v>1</v>
      </c>
      <c r="F82" s="320">
        <v>1.5820000000000001</v>
      </c>
      <c r="G82" s="39"/>
      <c r="H82" s="45"/>
    </row>
    <row r="83" s="2" customFormat="1" ht="16.8" customHeight="1">
      <c r="A83" s="39"/>
      <c r="B83" s="45"/>
      <c r="C83" s="319" t="s">
        <v>1</v>
      </c>
      <c r="D83" s="319" t="s">
        <v>322</v>
      </c>
      <c r="E83" s="18" t="s">
        <v>1</v>
      </c>
      <c r="F83" s="320">
        <v>0</v>
      </c>
      <c r="G83" s="39"/>
      <c r="H83" s="45"/>
    </row>
    <row r="84" s="2" customFormat="1" ht="16.8" customHeight="1">
      <c r="A84" s="39"/>
      <c r="B84" s="45"/>
      <c r="C84" s="319" t="s">
        <v>1</v>
      </c>
      <c r="D84" s="319" t="s">
        <v>229</v>
      </c>
      <c r="E84" s="18" t="s">
        <v>1</v>
      </c>
      <c r="F84" s="320">
        <v>13.202</v>
      </c>
      <c r="G84" s="39"/>
      <c r="H84" s="45"/>
    </row>
    <row r="85" s="2" customFormat="1" ht="16.8" customHeight="1">
      <c r="A85" s="39"/>
      <c r="B85" s="45"/>
      <c r="C85" s="319" t="s">
        <v>211</v>
      </c>
      <c r="D85" s="319" t="s">
        <v>141</v>
      </c>
      <c r="E85" s="18" t="s">
        <v>1</v>
      </c>
      <c r="F85" s="320">
        <v>61.636000000000003</v>
      </c>
      <c r="G85" s="39"/>
      <c r="H85" s="45"/>
    </row>
    <row r="86" s="2" customFormat="1" ht="16.8" customHeight="1">
      <c r="A86" s="39"/>
      <c r="B86" s="45"/>
      <c r="C86" s="321" t="s">
        <v>688</v>
      </c>
      <c r="D86" s="39"/>
      <c r="E86" s="39"/>
      <c r="F86" s="39"/>
      <c r="G86" s="39"/>
      <c r="H86" s="45"/>
    </row>
    <row r="87" s="2" customFormat="1">
      <c r="A87" s="39"/>
      <c r="B87" s="45"/>
      <c r="C87" s="319" t="s">
        <v>306</v>
      </c>
      <c r="D87" s="319" t="s">
        <v>307</v>
      </c>
      <c r="E87" s="18" t="s">
        <v>130</v>
      </c>
      <c r="F87" s="320">
        <v>61.636000000000003</v>
      </c>
      <c r="G87" s="39"/>
      <c r="H87" s="45"/>
    </row>
    <row r="88" s="2" customFormat="1">
      <c r="A88" s="39"/>
      <c r="B88" s="45"/>
      <c r="C88" s="319" t="s">
        <v>323</v>
      </c>
      <c r="D88" s="319" t="s">
        <v>324</v>
      </c>
      <c r="E88" s="18" t="s">
        <v>179</v>
      </c>
      <c r="F88" s="320">
        <v>104.78100000000001</v>
      </c>
      <c r="G88" s="39"/>
      <c r="H88" s="45"/>
    </row>
    <row r="89" s="2" customFormat="1">
      <c r="A89" s="39"/>
      <c r="B89" s="45"/>
      <c r="C89" s="319" t="s">
        <v>300</v>
      </c>
      <c r="D89" s="319" t="s">
        <v>301</v>
      </c>
      <c r="E89" s="18" t="s">
        <v>130</v>
      </c>
      <c r="F89" s="320">
        <v>22.02</v>
      </c>
      <c r="G89" s="39"/>
      <c r="H89" s="45"/>
    </row>
    <row r="90" s="2" customFormat="1" ht="16.8" customHeight="1">
      <c r="A90" s="39"/>
      <c r="B90" s="45"/>
      <c r="C90" s="315" t="s">
        <v>214</v>
      </c>
      <c r="D90" s="316" t="s">
        <v>215</v>
      </c>
      <c r="E90" s="317" t="s">
        <v>1</v>
      </c>
      <c r="F90" s="318">
        <v>56.045000000000002</v>
      </c>
      <c r="G90" s="39"/>
      <c r="H90" s="45"/>
    </row>
    <row r="91" s="2" customFormat="1" ht="16.8" customHeight="1">
      <c r="A91" s="39"/>
      <c r="B91" s="45"/>
      <c r="C91" s="319" t="s">
        <v>1</v>
      </c>
      <c r="D91" s="319" t="s">
        <v>279</v>
      </c>
      <c r="E91" s="18" t="s">
        <v>1</v>
      </c>
      <c r="F91" s="320">
        <v>0</v>
      </c>
      <c r="G91" s="39"/>
      <c r="H91" s="45"/>
    </row>
    <row r="92" s="2" customFormat="1" ht="16.8" customHeight="1">
      <c r="A92" s="39"/>
      <c r="B92" s="45"/>
      <c r="C92" s="319" t="s">
        <v>1</v>
      </c>
      <c r="D92" s="319" t="s">
        <v>280</v>
      </c>
      <c r="E92" s="18" t="s">
        <v>1</v>
      </c>
      <c r="F92" s="320">
        <v>7.2169999999999996</v>
      </c>
      <c r="G92" s="39"/>
      <c r="H92" s="45"/>
    </row>
    <row r="93" s="2" customFormat="1" ht="16.8" customHeight="1">
      <c r="A93" s="39"/>
      <c r="B93" s="45"/>
      <c r="C93" s="319" t="s">
        <v>1</v>
      </c>
      <c r="D93" s="319" t="s">
        <v>281</v>
      </c>
      <c r="E93" s="18" t="s">
        <v>1</v>
      </c>
      <c r="F93" s="320">
        <v>17.23</v>
      </c>
      <c r="G93" s="39"/>
      <c r="H93" s="45"/>
    </row>
    <row r="94" s="2" customFormat="1" ht="16.8" customHeight="1">
      <c r="A94" s="39"/>
      <c r="B94" s="45"/>
      <c r="C94" s="319" t="s">
        <v>1</v>
      </c>
      <c r="D94" s="319" t="s">
        <v>282</v>
      </c>
      <c r="E94" s="18" t="s">
        <v>1</v>
      </c>
      <c r="F94" s="320">
        <v>0.253</v>
      </c>
      <c r="G94" s="39"/>
      <c r="H94" s="45"/>
    </row>
    <row r="95" s="2" customFormat="1" ht="16.8" customHeight="1">
      <c r="A95" s="39"/>
      <c r="B95" s="45"/>
      <c r="C95" s="319" t="s">
        <v>1</v>
      </c>
      <c r="D95" s="319" t="s">
        <v>283</v>
      </c>
      <c r="E95" s="18" t="s">
        <v>1</v>
      </c>
      <c r="F95" s="320">
        <v>4.2329999999999997</v>
      </c>
      <c r="G95" s="39"/>
      <c r="H95" s="45"/>
    </row>
    <row r="96" s="2" customFormat="1" ht="16.8" customHeight="1">
      <c r="A96" s="39"/>
      <c r="B96" s="45"/>
      <c r="C96" s="319" t="s">
        <v>1</v>
      </c>
      <c r="D96" s="319" t="s">
        <v>284</v>
      </c>
      <c r="E96" s="18" t="s">
        <v>1</v>
      </c>
      <c r="F96" s="320">
        <v>4.1440000000000001</v>
      </c>
      <c r="G96" s="39"/>
      <c r="H96" s="45"/>
    </row>
    <row r="97" s="2" customFormat="1" ht="16.8" customHeight="1">
      <c r="A97" s="39"/>
      <c r="B97" s="45"/>
      <c r="C97" s="319" t="s">
        <v>1</v>
      </c>
      <c r="D97" s="319" t="s">
        <v>285</v>
      </c>
      <c r="E97" s="18" t="s">
        <v>1</v>
      </c>
      <c r="F97" s="320">
        <v>21.623999999999999</v>
      </c>
      <c r="G97" s="39"/>
      <c r="H97" s="45"/>
    </row>
    <row r="98" s="2" customFormat="1" ht="16.8" customHeight="1">
      <c r="A98" s="39"/>
      <c r="B98" s="45"/>
      <c r="C98" s="319" t="s">
        <v>1</v>
      </c>
      <c r="D98" s="319" t="s">
        <v>286</v>
      </c>
      <c r="E98" s="18" t="s">
        <v>1</v>
      </c>
      <c r="F98" s="320">
        <v>0</v>
      </c>
      <c r="G98" s="39"/>
      <c r="H98" s="45"/>
    </row>
    <row r="99" s="2" customFormat="1" ht="16.8" customHeight="1">
      <c r="A99" s="39"/>
      <c r="B99" s="45"/>
      <c r="C99" s="319" t="s">
        <v>1</v>
      </c>
      <c r="D99" s="319" t="s">
        <v>287</v>
      </c>
      <c r="E99" s="18" t="s">
        <v>1</v>
      </c>
      <c r="F99" s="320">
        <v>1.3440000000000001</v>
      </c>
      <c r="G99" s="39"/>
      <c r="H99" s="45"/>
    </row>
    <row r="100" s="2" customFormat="1" ht="16.8" customHeight="1">
      <c r="A100" s="39"/>
      <c r="B100" s="45"/>
      <c r="C100" s="319" t="s">
        <v>214</v>
      </c>
      <c r="D100" s="319" t="s">
        <v>141</v>
      </c>
      <c r="E100" s="18" t="s">
        <v>1</v>
      </c>
      <c r="F100" s="320">
        <v>56.045000000000002</v>
      </c>
      <c r="G100" s="39"/>
      <c r="H100" s="45"/>
    </row>
    <row r="101" s="2" customFormat="1" ht="16.8" customHeight="1">
      <c r="A101" s="39"/>
      <c r="B101" s="45"/>
      <c r="C101" s="321" t="s">
        <v>688</v>
      </c>
      <c r="D101" s="39"/>
      <c r="E101" s="39"/>
      <c r="F101" s="39"/>
      <c r="G101" s="39"/>
      <c r="H101" s="45"/>
    </row>
    <row r="102" s="2" customFormat="1">
      <c r="A102" s="39"/>
      <c r="B102" s="45"/>
      <c r="C102" s="319" t="s">
        <v>276</v>
      </c>
      <c r="D102" s="319" t="s">
        <v>277</v>
      </c>
      <c r="E102" s="18" t="s">
        <v>130</v>
      </c>
      <c r="F102" s="320">
        <v>56.045000000000002</v>
      </c>
      <c r="G102" s="39"/>
      <c r="H102" s="45"/>
    </row>
    <row r="103" s="2" customFormat="1">
      <c r="A103" s="39"/>
      <c r="B103" s="45"/>
      <c r="C103" s="319" t="s">
        <v>288</v>
      </c>
      <c r="D103" s="319" t="s">
        <v>289</v>
      </c>
      <c r="E103" s="18" t="s">
        <v>130</v>
      </c>
      <c r="F103" s="320">
        <v>83.656000000000006</v>
      </c>
      <c r="G103" s="39"/>
      <c r="H103" s="45"/>
    </row>
    <row r="104" s="2" customFormat="1" ht="16.8" customHeight="1">
      <c r="A104" s="39"/>
      <c r="B104" s="45"/>
      <c r="C104" s="315" t="s">
        <v>217</v>
      </c>
      <c r="D104" s="316" t="s">
        <v>218</v>
      </c>
      <c r="E104" s="317" t="s">
        <v>1</v>
      </c>
      <c r="F104" s="318">
        <v>83.656000000000006</v>
      </c>
      <c r="G104" s="39"/>
      <c r="H104" s="45"/>
    </row>
    <row r="105" s="2" customFormat="1" ht="16.8" customHeight="1">
      <c r="A105" s="39"/>
      <c r="B105" s="45"/>
      <c r="C105" s="319" t="s">
        <v>1</v>
      </c>
      <c r="D105" s="319" t="s">
        <v>215</v>
      </c>
      <c r="E105" s="18" t="s">
        <v>1</v>
      </c>
      <c r="F105" s="320">
        <v>0</v>
      </c>
      <c r="G105" s="39"/>
      <c r="H105" s="45"/>
    </row>
    <row r="106" s="2" customFormat="1" ht="16.8" customHeight="1">
      <c r="A106" s="39"/>
      <c r="B106" s="45"/>
      <c r="C106" s="319" t="s">
        <v>1</v>
      </c>
      <c r="D106" s="319" t="s">
        <v>214</v>
      </c>
      <c r="E106" s="18" t="s">
        <v>1</v>
      </c>
      <c r="F106" s="320">
        <v>56.045000000000002</v>
      </c>
      <c r="G106" s="39"/>
      <c r="H106" s="45"/>
    </row>
    <row r="107" s="2" customFormat="1" ht="16.8" customHeight="1">
      <c r="A107" s="39"/>
      <c r="B107" s="45"/>
      <c r="C107" s="319" t="s">
        <v>1</v>
      </c>
      <c r="D107" s="319" t="s">
        <v>291</v>
      </c>
      <c r="E107" s="18" t="s">
        <v>1</v>
      </c>
      <c r="F107" s="320">
        <v>0</v>
      </c>
      <c r="G107" s="39"/>
      <c r="H107" s="45"/>
    </row>
    <row r="108" s="2" customFormat="1" ht="16.8" customHeight="1">
      <c r="A108" s="39"/>
      <c r="B108" s="45"/>
      <c r="C108" s="319" t="s">
        <v>1</v>
      </c>
      <c r="D108" s="319" t="s">
        <v>229</v>
      </c>
      <c r="E108" s="18" t="s">
        <v>1</v>
      </c>
      <c r="F108" s="320">
        <v>13.202</v>
      </c>
      <c r="G108" s="39"/>
      <c r="H108" s="45"/>
    </row>
    <row r="109" s="2" customFormat="1" ht="16.8" customHeight="1">
      <c r="A109" s="39"/>
      <c r="B109" s="45"/>
      <c r="C109" s="319" t="s">
        <v>1</v>
      </c>
      <c r="D109" s="319" t="s">
        <v>292</v>
      </c>
      <c r="E109" s="18" t="s">
        <v>1</v>
      </c>
      <c r="F109" s="320">
        <v>0</v>
      </c>
      <c r="G109" s="39"/>
      <c r="H109" s="45"/>
    </row>
    <row r="110" s="2" customFormat="1" ht="16.8" customHeight="1">
      <c r="A110" s="39"/>
      <c r="B110" s="45"/>
      <c r="C110" s="319" t="s">
        <v>1</v>
      </c>
      <c r="D110" s="319" t="s">
        <v>220</v>
      </c>
      <c r="E110" s="18" t="s">
        <v>1</v>
      </c>
      <c r="F110" s="320">
        <v>3.7799999999999998</v>
      </c>
      <c r="G110" s="39"/>
      <c r="H110" s="45"/>
    </row>
    <row r="111" s="2" customFormat="1" ht="16.8" customHeight="1">
      <c r="A111" s="39"/>
      <c r="B111" s="45"/>
      <c r="C111" s="319" t="s">
        <v>1</v>
      </c>
      <c r="D111" s="319" t="s">
        <v>223</v>
      </c>
      <c r="E111" s="18" t="s">
        <v>1</v>
      </c>
      <c r="F111" s="320">
        <v>7.5819999999999999</v>
      </c>
      <c r="G111" s="39"/>
      <c r="H111" s="45"/>
    </row>
    <row r="112" s="2" customFormat="1" ht="16.8" customHeight="1">
      <c r="A112" s="39"/>
      <c r="B112" s="45"/>
      <c r="C112" s="319" t="s">
        <v>1</v>
      </c>
      <c r="D112" s="319" t="s">
        <v>293</v>
      </c>
      <c r="E112" s="18" t="s">
        <v>1</v>
      </c>
      <c r="F112" s="320">
        <v>0</v>
      </c>
      <c r="G112" s="39"/>
      <c r="H112" s="45"/>
    </row>
    <row r="113" s="2" customFormat="1" ht="16.8" customHeight="1">
      <c r="A113" s="39"/>
      <c r="B113" s="45"/>
      <c r="C113" s="319" t="s">
        <v>1</v>
      </c>
      <c r="D113" s="319" t="s">
        <v>294</v>
      </c>
      <c r="E113" s="18" t="s">
        <v>1</v>
      </c>
      <c r="F113" s="320">
        <v>1.103</v>
      </c>
      <c r="G113" s="39"/>
      <c r="H113" s="45"/>
    </row>
    <row r="114" s="2" customFormat="1" ht="16.8" customHeight="1">
      <c r="A114" s="39"/>
      <c r="B114" s="45"/>
      <c r="C114" s="319" t="s">
        <v>1</v>
      </c>
      <c r="D114" s="319" t="s">
        <v>295</v>
      </c>
      <c r="E114" s="18" t="s">
        <v>1</v>
      </c>
      <c r="F114" s="320">
        <v>0.73499999999999999</v>
      </c>
      <c r="G114" s="39"/>
      <c r="H114" s="45"/>
    </row>
    <row r="115" s="2" customFormat="1" ht="16.8" customHeight="1">
      <c r="A115" s="39"/>
      <c r="B115" s="45"/>
      <c r="C115" s="319" t="s">
        <v>1</v>
      </c>
      <c r="D115" s="319" t="s">
        <v>296</v>
      </c>
      <c r="E115" s="18" t="s">
        <v>1</v>
      </c>
      <c r="F115" s="320">
        <v>1.2090000000000001</v>
      </c>
      <c r="G115" s="39"/>
      <c r="H115" s="45"/>
    </row>
    <row r="116" s="2" customFormat="1" ht="16.8" customHeight="1">
      <c r="A116" s="39"/>
      <c r="B116" s="45"/>
      <c r="C116" s="319" t="s">
        <v>217</v>
      </c>
      <c r="D116" s="319" t="s">
        <v>141</v>
      </c>
      <c r="E116" s="18" t="s">
        <v>1</v>
      </c>
      <c r="F116" s="320">
        <v>83.656000000000006</v>
      </c>
      <c r="G116" s="39"/>
      <c r="H116" s="45"/>
    </row>
    <row r="117" s="2" customFormat="1" ht="16.8" customHeight="1">
      <c r="A117" s="39"/>
      <c r="B117" s="45"/>
      <c r="C117" s="321" t="s">
        <v>688</v>
      </c>
      <c r="D117" s="39"/>
      <c r="E117" s="39"/>
      <c r="F117" s="39"/>
      <c r="G117" s="39"/>
      <c r="H117" s="45"/>
    </row>
    <row r="118" s="2" customFormat="1">
      <c r="A118" s="39"/>
      <c r="B118" s="45"/>
      <c r="C118" s="319" t="s">
        <v>288</v>
      </c>
      <c r="D118" s="319" t="s">
        <v>289</v>
      </c>
      <c r="E118" s="18" t="s">
        <v>130</v>
      </c>
      <c r="F118" s="320">
        <v>83.656000000000006</v>
      </c>
      <c r="G118" s="39"/>
      <c r="H118" s="45"/>
    </row>
    <row r="119" s="2" customFormat="1">
      <c r="A119" s="39"/>
      <c r="B119" s="45"/>
      <c r="C119" s="319" t="s">
        <v>297</v>
      </c>
      <c r="D119" s="319" t="s">
        <v>298</v>
      </c>
      <c r="E119" s="18" t="s">
        <v>130</v>
      </c>
      <c r="F119" s="320">
        <v>83.656000000000006</v>
      </c>
      <c r="G119" s="39"/>
      <c r="H119" s="45"/>
    </row>
    <row r="120" s="2" customFormat="1">
      <c r="A120" s="39"/>
      <c r="B120" s="45"/>
      <c r="C120" s="319" t="s">
        <v>300</v>
      </c>
      <c r="D120" s="319" t="s">
        <v>301</v>
      </c>
      <c r="E120" s="18" t="s">
        <v>130</v>
      </c>
      <c r="F120" s="320">
        <v>22.02</v>
      </c>
      <c r="G120" s="39"/>
      <c r="H120" s="45"/>
    </row>
    <row r="121" s="2" customFormat="1" ht="16.8" customHeight="1">
      <c r="A121" s="39"/>
      <c r="B121" s="45"/>
      <c r="C121" s="315" t="s">
        <v>220</v>
      </c>
      <c r="D121" s="316" t="s">
        <v>221</v>
      </c>
      <c r="E121" s="317" t="s">
        <v>1</v>
      </c>
      <c r="F121" s="318">
        <v>3.7799999999999998</v>
      </c>
      <c r="G121" s="39"/>
      <c r="H121" s="45"/>
    </row>
    <row r="122" s="2" customFormat="1" ht="16.8" customHeight="1">
      <c r="A122" s="39"/>
      <c r="B122" s="45"/>
      <c r="C122" s="319" t="s">
        <v>1</v>
      </c>
      <c r="D122" s="319" t="s">
        <v>263</v>
      </c>
      <c r="E122" s="18" t="s">
        <v>1</v>
      </c>
      <c r="F122" s="320">
        <v>0</v>
      </c>
      <c r="G122" s="39"/>
      <c r="H122" s="45"/>
    </row>
    <row r="123" s="2" customFormat="1" ht="16.8" customHeight="1">
      <c r="A123" s="39"/>
      <c r="B123" s="45"/>
      <c r="C123" s="319" t="s">
        <v>1</v>
      </c>
      <c r="D123" s="319" t="s">
        <v>264</v>
      </c>
      <c r="E123" s="18" t="s">
        <v>1</v>
      </c>
      <c r="F123" s="320">
        <v>2.4359999999999999</v>
      </c>
      <c r="G123" s="39"/>
      <c r="H123" s="45"/>
    </row>
    <row r="124" s="2" customFormat="1" ht="16.8" customHeight="1">
      <c r="A124" s="39"/>
      <c r="B124" s="45"/>
      <c r="C124" s="319" t="s">
        <v>1</v>
      </c>
      <c r="D124" s="319" t="s">
        <v>265</v>
      </c>
      <c r="E124" s="18" t="s">
        <v>1</v>
      </c>
      <c r="F124" s="320">
        <v>0</v>
      </c>
      <c r="G124" s="39"/>
      <c r="H124" s="45"/>
    </row>
    <row r="125" s="2" customFormat="1" ht="16.8" customHeight="1">
      <c r="A125" s="39"/>
      <c r="B125" s="45"/>
      <c r="C125" s="319" t="s">
        <v>1</v>
      </c>
      <c r="D125" s="319" t="s">
        <v>266</v>
      </c>
      <c r="E125" s="18" t="s">
        <v>1</v>
      </c>
      <c r="F125" s="320">
        <v>1.3440000000000001</v>
      </c>
      <c r="G125" s="39"/>
      <c r="H125" s="45"/>
    </row>
    <row r="126" s="2" customFormat="1" ht="16.8" customHeight="1">
      <c r="A126" s="39"/>
      <c r="B126" s="45"/>
      <c r="C126" s="319" t="s">
        <v>220</v>
      </c>
      <c r="D126" s="319" t="s">
        <v>141</v>
      </c>
      <c r="E126" s="18" t="s">
        <v>1</v>
      </c>
      <c r="F126" s="320">
        <v>3.7799999999999998</v>
      </c>
      <c r="G126" s="39"/>
      <c r="H126" s="45"/>
    </row>
    <row r="127" s="2" customFormat="1" ht="16.8" customHeight="1">
      <c r="A127" s="39"/>
      <c r="B127" s="45"/>
      <c r="C127" s="321" t="s">
        <v>688</v>
      </c>
      <c r="D127" s="39"/>
      <c r="E127" s="39"/>
      <c r="F127" s="39"/>
      <c r="G127" s="39"/>
      <c r="H127" s="45"/>
    </row>
    <row r="128" s="2" customFormat="1">
      <c r="A128" s="39"/>
      <c r="B128" s="45"/>
      <c r="C128" s="319" t="s">
        <v>260</v>
      </c>
      <c r="D128" s="319" t="s">
        <v>261</v>
      </c>
      <c r="E128" s="18" t="s">
        <v>130</v>
      </c>
      <c r="F128" s="320">
        <v>3.7799999999999998</v>
      </c>
      <c r="G128" s="39"/>
      <c r="H128" s="45"/>
    </row>
    <row r="129" s="2" customFormat="1">
      <c r="A129" s="39"/>
      <c r="B129" s="45"/>
      <c r="C129" s="319" t="s">
        <v>288</v>
      </c>
      <c r="D129" s="319" t="s">
        <v>289</v>
      </c>
      <c r="E129" s="18" t="s">
        <v>130</v>
      </c>
      <c r="F129" s="320">
        <v>83.656000000000006</v>
      </c>
      <c r="G129" s="39"/>
      <c r="H129" s="45"/>
    </row>
    <row r="130" s="2" customFormat="1" ht="16.8" customHeight="1">
      <c r="A130" s="39"/>
      <c r="B130" s="45"/>
      <c r="C130" s="315" t="s">
        <v>223</v>
      </c>
      <c r="D130" s="316" t="s">
        <v>224</v>
      </c>
      <c r="E130" s="317" t="s">
        <v>1</v>
      </c>
      <c r="F130" s="318">
        <v>7.5819999999999999</v>
      </c>
      <c r="G130" s="39"/>
      <c r="H130" s="45"/>
    </row>
    <row r="131" s="2" customFormat="1" ht="16.8" customHeight="1">
      <c r="A131" s="39"/>
      <c r="B131" s="45"/>
      <c r="C131" s="319" t="s">
        <v>1</v>
      </c>
      <c r="D131" s="319" t="s">
        <v>270</v>
      </c>
      <c r="E131" s="18" t="s">
        <v>1</v>
      </c>
      <c r="F131" s="320">
        <v>0</v>
      </c>
      <c r="G131" s="39"/>
      <c r="H131" s="45"/>
    </row>
    <row r="132" s="2" customFormat="1" ht="16.8" customHeight="1">
      <c r="A132" s="39"/>
      <c r="B132" s="45"/>
      <c r="C132" s="319" t="s">
        <v>1</v>
      </c>
      <c r="D132" s="319" t="s">
        <v>271</v>
      </c>
      <c r="E132" s="18" t="s">
        <v>1</v>
      </c>
      <c r="F132" s="320">
        <v>0.752</v>
      </c>
      <c r="G132" s="39"/>
      <c r="H132" s="45"/>
    </row>
    <row r="133" s="2" customFormat="1" ht="16.8" customHeight="1">
      <c r="A133" s="39"/>
      <c r="B133" s="45"/>
      <c r="C133" s="319" t="s">
        <v>1</v>
      </c>
      <c r="D133" s="319" t="s">
        <v>272</v>
      </c>
      <c r="E133" s="18" t="s">
        <v>1</v>
      </c>
      <c r="F133" s="320">
        <v>0</v>
      </c>
      <c r="G133" s="39"/>
      <c r="H133" s="45"/>
    </row>
    <row r="134" s="2" customFormat="1" ht="16.8" customHeight="1">
      <c r="A134" s="39"/>
      <c r="B134" s="45"/>
      <c r="C134" s="319" t="s">
        <v>1</v>
      </c>
      <c r="D134" s="319" t="s">
        <v>273</v>
      </c>
      <c r="E134" s="18" t="s">
        <v>1</v>
      </c>
      <c r="F134" s="320">
        <v>0.41499999999999998</v>
      </c>
      <c r="G134" s="39"/>
      <c r="H134" s="45"/>
    </row>
    <row r="135" s="2" customFormat="1" ht="16.8" customHeight="1">
      <c r="A135" s="39"/>
      <c r="B135" s="45"/>
      <c r="C135" s="319" t="s">
        <v>1</v>
      </c>
      <c r="D135" s="319" t="s">
        <v>273</v>
      </c>
      <c r="E135" s="18" t="s">
        <v>1</v>
      </c>
      <c r="F135" s="320">
        <v>0.41499999999999998</v>
      </c>
      <c r="G135" s="39"/>
      <c r="H135" s="45"/>
    </row>
    <row r="136" s="2" customFormat="1" ht="16.8" customHeight="1">
      <c r="A136" s="39"/>
      <c r="B136" s="45"/>
      <c r="C136" s="319" t="s">
        <v>1</v>
      </c>
      <c r="D136" s="319" t="s">
        <v>274</v>
      </c>
      <c r="E136" s="18" t="s">
        <v>1</v>
      </c>
      <c r="F136" s="320">
        <v>0</v>
      </c>
      <c r="G136" s="39"/>
      <c r="H136" s="45"/>
    </row>
    <row r="137" s="2" customFormat="1" ht="16.8" customHeight="1">
      <c r="A137" s="39"/>
      <c r="B137" s="45"/>
      <c r="C137" s="319" t="s">
        <v>1</v>
      </c>
      <c r="D137" s="319" t="s">
        <v>275</v>
      </c>
      <c r="E137" s="18" t="s">
        <v>1</v>
      </c>
      <c r="F137" s="320">
        <v>6</v>
      </c>
      <c r="G137" s="39"/>
      <c r="H137" s="45"/>
    </row>
    <row r="138" s="2" customFormat="1" ht="16.8" customHeight="1">
      <c r="A138" s="39"/>
      <c r="B138" s="45"/>
      <c r="C138" s="319" t="s">
        <v>223</v>
      </c>
      <c r="D138" s="319" t="s">
        <v>141</v>
      </c>
      <c r="E138" s="18" t="s">
        <v>1</v>
      </c>
      <c r="F138" s="320">
        <v>7.5819999999999999</v>
      </c>
      <c r="G138" s="39"/>
      <c r="H138" s="45"/>
    </row>
    <row r="139" s="2" customFormat="1" ht="16.8" customHeight="1">
      <c r="A139" s="39"/>
      <c r="B139" s="45"/>
      <c r="C139" s="321" t="s">
        <v>688</v>
      </c>
      <c r="D139" s="39"/>
      <c r="E139" s="39"/>
      <c r="F139" s="39"/>
      <c r="G139" s="39"/>
      <c r="H139" s="45"/>
    </row>
    <row r="140" s="2" customFormat="1">
      <c r="A140" s="39"/>
      <c r="B140" s="45"/>
      <c r="C140" s="319" t="s">
        <v>267</v>
      </c>
      <c r="D140" s="319" t="s">
        <v>268</v>
      </c>
      <c r="E140" s="18" t="s">
        <v>130</v>
      </c>
      <c r="F140" s="320">
        <v>7.5819999999999999</v>
      </c>
      <c r="G140" s="39"/>
      <c r="H140" s="45"/>
    </row>
    <row r="141" s="2" customFormat="1">
      <c r="A141" s="39"/>
      <c r="B141" s="45"/>
      <c r="C141" s="319" t="s">
        <v>288</v>
      </c>
      <c r="D141" s="319" t="s">
        <v>289</v>
      </c>
      <c r="E141" s="18" t="s">
        <v>130</v>
      </c>
      <c r="F141" s="320">
        <v>83.656000000000006</v>
      </c>
      <c r="G141" s="39"/>
      <c r="H141" s="45"/>
    </row>
    <row r="142" s="2" customFormat="1" ht="16.8" customHeight="1">
      <c r="A142" s="39"/>
      <c r="B142" s="45"/>
      <c r="C142" s="315" t="s">
        <v>226</v>
      </c>
      <c r="D142" s="316" t="s">
        <v>227</v>
      </c>
      <c r="E142" s="317" t="s">
        <v>1</v>
      </c>
      <c r="F142" s="318">
        <v>21.472000000000001</v>
      </c>
      <c r="G142" s="39"/>
      <c r="H142" s="45"/>
    </row>
    <row r="143" s="2" customFormat="1" ht="16.8" customHeight="1">
      <c r="A143" s="39"/>
      <c r="B143" s="45"/>
      <c r="C143" s="319" t="s">
        <v>1</v>
      </c>
      <c r="D143" s="319" t="s">
        <v>279</v>
      </c>
      <c r="E143" s="18" t="s">
        <v>1</v>
      </c>
      <c r="F143" s="320">
        <v>0</v>
      </c>
      <c r="G143" s="39"/>
      <c r="H143" s="45"/>
    </row>
    <row r="144" s="2" customFormat="1" ht="16.8" customHeight="1">
      <c r="A144" s="39"/>
      <c r="B144" s="45"/>
      <c r="C144" s="319" t="s">
        <v>1</v>
      </c>
      <c r="D144" s="319" t="s">
        <v>368</v>
      </c>
      <c r="E144" s="18" t="s">
        <v>1</v>
      </c>
      <c r="F144" s="320">
        <v>3.472</v>
      </c>
      <c r="G144" s="39"/>
      <c r="H144" s="45"/>
    </row>
    <row r="145" s="2" customFormat="1" ht="16.8" customHeight="1">
      <c r="A145" s="39"/>
      <c r="B145" s="45"/>
      <c r="C145" s="319" t="s">
        <v>1</v>
      </c>
      <c r="D145" s="319" t="s">
        <v>369</v>
      </c>
      <c r="E145" s="18" t="s">
        <v>1</v>
      </c>
      <c r="F145" s="320">
        <v>9.2560000000000002</v>
      </c>
      <c r="G145" s="39"/>
      <c r="H145" s="45"/>
    </row>
    <row r="146" s="2" customFormat="1" ht="16.8" customHeight="1">
      <c r="A146" s="39"/>
      <c r="B146" s="45"/>
      <c r="C146" s="319" t="s">
        <v>1</v>
      </c>
      <c r="D146" s="319" t="s">
        <v>370</v>
      </c>
      <c r="E146" s="18" t="s">
        <v>1</v>
      </c>
      <c r="F146" s="320">
        <v>0.20799999999999999</v>
      </c>
      <c r="G146" s="39"/>
      <c r="H146" s="45"/>
    </row>
    <row r="147" s="2" customFormat="1" ht="16.8" customHeight="1">
      <c r="A147" s="39"/>
      <c r="B147" s="45"/>
      <c r="C147" s="319" t="s">
        <v>1</v>
      </c>
      <c r="D147" s="319" t="s">
        <v>371</v>
      </c>
      <c r="E147" s="18" t="s">
        <v>1</v>
      </c>
      <c r="F147" s="320">
        <v>3.552</v>
      </c>
      <c r="G147" s="39"/>
      <c r="H147" s="45"/>
    </row>
    <row r="148" s="2" customFormat="1" ht="16.8" customHeight="1">
      <c r="A148" s="39"/>
      <c r="B148" s="45"/>
      <c r="C148" s="319" t="s">
        <v>1</v>
      </c>
      <c r="D148" s="319" t="s">
        <v>372</v>
      </c>
      <c r="E148" s="18" t="s">
        <v>1</v>
      </c>
      <c r="F148" s="320">
        <v>3.6400000000000001</v>
      </c>
      <c r="G148" s="39"/>
      <c r="H148" s="45"/>
    </row>
    <row r="149" s="2" customFormat="1" ht="16.8" customHeight="1">
      <c r="A149" s="39"/>
      <c r="B149" s="45"/>
      <c r="C149" s="319" t="s">
        <v>1</v>
      </c>
      <c r="D149" s="319" t="s">
        <v>373</v>
      </c>
      <c r="E149" s="18" t="s">
        <v>1</v>
      </c>
      <c r="F149" s="320">
        <v>0</v>
      </c>
      <c r="G149" s="39"/>
      <c r="H149" s="45"/>
    </row>
    <row r="150" s="2" customFormat="1" ht="16.8" customHeight="1">
      <c r="A150" s="39"/>
      <c r="B150" s="45"/>
      <c r="C150" s="319" t="s">
        <v>1</v>
      </c>
      <c r="D150" s="319" t="s">
        <v>287</v>
      </c>
      <c r="E150" s="18" t="s">
        <v>1</v>
      </c>
      <c r="F150" s="320">
        <v>1.3440000000000001</v>
      </c>
      <c r="G150" s="39"/>
      <c r="H150" s="45"/>
    </row>
    <row r="151" s="2" customFormat="1" ht="16.8" customHeight="1">
      <c r="A151" s="39"/>
      <c r="B151" s="45"/>
      <c r="C151" s="319" t="s">
        <v>226</v>
      </c>
      <c r="D151" s="319" t="s">
        <v>141</v>
      </c>
      <c r="E151" s="18" t="s">
        <v>1</v>
      </c>
      <c r="F151" s="320">
        <v>21.472000000000001</v>
      </c>
      <c r="G151" s="39"/>
      <c r="H151" s="45"/>
    </row>
    <row r="152" s="2" customFormat="1" ht="16.8" customHeight="1">
      <c r="A152" s="39"/>
      <c r="B152" s="45"/>
      <c r="C152" s="321" t="s">
        <v>688</v>
      </c>
      <c r="D152" s="39"/>
      <c r="E152" s="39"/>
      <c r="F152" s="39"/>
      <c r="G152" s="39"/>
      <c r="H152" s="45"/>
    </row>
    <row r="153" s="2" customFormat="1">
      <c r="A153" s="39"/>
      <c r="B153" s="45"/>
      <c r="C153" s="319" t="s">
        <v>365</v>
      </c>
      <c r="D153" s="319" t="s">
        <v>366</v>
      </c>
      <c r="E153" s="18" t="s">
        <v>130</v>
      </c>
      <c r="F153" s="320">
        <v>21.472000000000001</v>
      </c>
      <c r="G153" s="39"/>
      <c r="H153" s="45"/>
    </row>
    <row r="154" s="2" customFormat="1">
      <c r="A154" s="39"/>
      <c r="B154" s="45"/>
      <c r="C154" s="319" t="s">
        <v>306</v>
      </c>
      <c r="D154" s="319" t="s">
        <v>307</v>
      </c>
      <c r="E154" s="18" t="s">
        <v>130</v>
      </c>
      <c r="F154" s="320">
        <v>61.636000000000003</v>
      </c>
      <c r="G154" s="39"/>
      <c r="H154" s="45"/>
    </row>
    <row r="155" s="2" customFormat="1" ht="7.44" customHeight="1">
      <c r="A155" s="39"/>
      <c r="B155" s="180"/>
      <c r="C155" s="181"/>
      <c r="D155" s="181"/>
      <c r="E155" s="181"/>
      <c r="F155" s="181"/>
      <c r="G155" s="181"/>
      <c r="H155" s="45"/>
    </row>
    <row r="156" s="2" customFormat="1">
      <c r="A156" s="39"/>
      <c r="B156" s="39"/>
      <c r="C156" s="39"/>
      <c r="D156" s="39"/>
      <c r="E156" s="39"/>
      <c r="F156" s="39"/>
      <c r="G156" s="39"/>
      <c r="H156" s="39"/>
    </row>
  </sheetData>
  <sheetProtection sheet="1" formatColumns="0" formatRows="0" objects="1" scenarios="1" spinCount="100000" saltValue="IJZgBbYI5hoInZZqmJswHj8dQEEY0opsRKlmiz5yKJ4WtXAz0548H3BcBdeRteKPwCZUYTV7dXtLwJXbSwlLJg==" hashValue="/ehsw2LiUtX5nqBPxWkJV3IFttBZuijmysZhhMviRumhMbTgRswChFWq24tyTW3xRcbHNsHtm1MdTOgYQ/Ui8A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Zatloukalová Galina</dc:creator>
  <cp:lastModifiedBy>Zatloukalová Galina</cp:lastModifiedBy>
  <dcterms:created xsi:type="dcterms:W3CDTF">2025-03-13T13:41:24Z</dcterms:created>
  <dcterms:modified xsi:type="dcterms:W3CDTF">2025-03-13T13:41:27Z</dcterms:modified>
</cp:coreProperties>
</file>